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5.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6.xml" ContentType="application/vnd.openxmlformats-officedocument.drawing+xml"/>
  <Override PartName="/xl/charts/chart7.xml" ContentType="application/vnd.openxmlformats-officedocument.drawingml.chart+xml"/>
  <Override PartName="/xl/drawings/drawing7.xml" ContentType="application/vnd.openxmlformats-officedocument.drawingml.chartshapes+xml"/>
  <Override PartName="/xl/charts/chart8.xml" ContentType="application/vnd.openxmlformats-officedocument.drawingml.chart+xml"/>
  <Override PartName="/xl/drawings/drawing8.xml" ContentType="application/vnd.openxmlformats-officedocument.drawingml.chartshapes+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drawings/drawing9.xml" ContentType="application/vnd.openxmlformats-officedocument.drawingml.chartshapes+xml"/>
  <Override PartName="/xl/charts/chart15.xml" ContentType="application/vnd.openxmlformats-officedocument.drawingml.chart+xml"/>
  <Override PartName="/xl/drawings/drawing10.xml" ContentType="application/vnd.openxmlformats-officedocument.drawingml.chartshapes+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11.xml" ContentType="application/vnd.openxmlformats-officedocument.drawing+xml"/>
  <Override PartName="/xl/charts/chart20.xml" ContentType="application/vnd.openxmlformats-officedocument.drawingml.chart+xml"/>
  <Override PartName="/xl/drawings/drawing12.xml" ContentType="application/vnd.openxmlformats-officedocument.drawingml.chartshapes+xml"/>
  <Override PartName="/xl/charts/chart21.xml" ContentType="application/vnd.openxmlformats-officedocument.drawingml.chart+xml"/>
  <Override PartName="/xl/drawings/drawing13.xml" ContentType="application/vnd.openxmlformats-officedocument.drawingml.chartshapes+xml"/>
  <Override PartName="/xl/charts/chart22.xml" ContentType="application/vnd.openxmlformats-officedocument.drawingml.chart+xml"/>
  <Override PartName="/xl/drawings/drawing14.xml" ContentType="application/vnd.openxmlformats-officedocument.drawingml.chartshapes+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drawings/drawing15.xml" ContentType="application/vnd.openxmlformats-officedocument.drawing+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drawings/drawing16.xml" ContentType="application/vnd.openxmlformats-officedocument.drawingml.chartshapes+xml"/>
  <Override PartName="/xl/charts/chart34.xml" ContentType="application/vnd.openxmlformats-officedocument.drawingml.chart+xml"/>
  <Override PartName="/xl/drawings/drawing17.xml" ContentType="application/vnd.openxmlformats-officedocument.drawingml.chartshapes+xml"/>
  <Override PartName="/xl/charts/chart35.xml" ContentType="application/vnd.openxmlformats-officedocument.drawingml.chart+xml"/>
  <Override PartName="/xl/drawings/drawing18.xml" ContentType="application/vnd.openxmlformats-officedocument.drawingml.chartshapes+xml"/>
  <Override PartName="/xl/charts/chart36.xml" ContentType="application/vnd.openxmlformats-officedocument.drawingml.chart+xml"/>
  <Override PartName="/xl/drawings/drawing19.xml" ContentType="application/vnd.openxmlformats-officedocument.drawingml.chartshapes+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charts/chart47.xml" ContentType="application/vnd.openxmlformats-officedocument.drawingml.chart+xml"/>
  <Override PartName="/xl/charts/chart48.xml" ContentType="application/vnd.openxmlformats-officedocument.drawingml.chart+xml"/>
  <Override PartName="/xl/drawings/drawing20.xml" ContentType="application/vnd.openxmlformats-officedocument.drawing+xml"/>
  <Override PartName="/xl/comments3.xml" ContentType="application/vnd.openxmlformats-officedocument.spreadsheetml.comments+xml"/>
  <Override PartName="/xl/charts/chart49.xml" ContentType="application/vnd.openxmlformats-officedocument.drawingml.chart+xml"/>
  <Override PartName="/xl/charts/style1.xml" ContentType="application/vnd.ms-office.chartstyle+xml"/>
  <Override PartName="/xl/charts/colors1.xml" ContentType="application/vnd.ms-office.chartcolorstyle+xml"/>
  <Override PartName="/xl/charts/chart50.xml" ContentType="application/vnd.openxmlformats-officedocument.drawingml.chart+xml"/>
  <Override PartName="/xl/charts/style2.xml" ContentType="application/vnd.ms-office.chartstyle+xml"/>
  <Override PartName="/xl/charts/colors2.xml" ContentType="application/vnd.ms-office.chartcolorstyle+xml"/>
  <Override PartName="/xl/charts/chart51.xml" ContentType="application/vnd.openxmlformats-officedocument.drawingml.chart+xml"/>
  <Override PartName="/xl/charts/style3.xml" ContentType="application/vnd.ms-office.chartstyle+xml"/>
  <Override PartName="/xl/charts/colors3.xml" ContentType="application/vnd.ms-office.chartcolorstyle+xml"/>
  <Override PartName="/xl/charts/chart52.xml" ContentType="application/vnd.openxmlformats-officedocument.drawingml.chart+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charts/chart56.xml" ContentType="application/vnd.openxmlformats-officedocument.drawingml.chart+xml"/>
  <Override PartName="/xl/charts/chart57.xml" ContentType="application/vnd.openxmlformats-officedocument.drawingml.chart+xml"/>
  <Override PartName="/xl/charts/chart58.xml" ContentType="application/vnd.openxmlformats-officedocument.drawingml.chart+xml"/>
  <Override PartName="/xl/charts/chart59.xml" ContentType="application/vnd.openxmlformats-officedocument.drawingml.chart+xml"/>
  <Override PartName="/xl/charts/chart60.xml" ContentType="application/vnd.openxmlformats-officedocument.drawingml.chart+xml"/>
  <Override PartName="/xl/charts/chart61.xml" ContentType="application/vnd.openxmlformats-officedocument.drawingml.chart+xml"/>
  <Override PartName="/xl/charts/chart62.xml" ContentType="application/vnd.openxmlformats-officedocument.drawingml.chart+xml"/>
  <Override PartName="/xl/charts/chart63.xml" ContentType="application/vnd.openxmlformats-officedocument.drawingml.chart+xml"/>
  <Override PartName="/xl/charts/chart64.xml" ContentType="application/vnd.openxmlformats-officedocument.drawingml.chart+xml"/>
  <Override PartName="/xl/charts/chart65.xml" ContentType="application/vnd.openxmlformats-officedocument.drawingml.chart+xml"/>
  <Override PartName="/xl/charts/chart66.xml" ContentType="application/vnd.openxmlformats-officedocument.drawingml.chart+xml"/>
  <Override PartName="/xl/charts/chart67.xml" ContentType="application/vnd.openxmlformats-officedocument.drawingml.chart+xml"/>
  <Override PartName="/xl/charts/chart68.xml" ContentType="application/vnd.openxmlformats-officedocument.drawingml.chart+xml"/>
  <Override PartName="/xl/charts/chart69.xml" ContentType="application/vnd.openxmlformats-officedocument.drawingml.chart+xml"/>
  <Override PartName="/xl/charts/chart70.xml" ContentType="application/vnd.openxmlformats-officedocument.drawingml.chart+xml"/>
  <Override PartName="/xl/charts/chart71.xml" ContentType="application/vnd.openxmlformats-officedocument.drawingml.chart+xml"/>
  <Override PartName="/xl/charts/style4.xml" ContentType="application/vnd.ms-office.chartstyle+xml"/>
  <Override PartName="/xl/charts/colors4.xml" ContentType="application/vnd.ms-office.chartcolorstyle+xml"/>
  <Override PartName="/xl/charts/chart72.xml" ContentType="application/vnd.openxmlformats-officedocument.drawingml.chart+xml"/>
  <Override PartName="/xl/charts/style5.xml" ContentType="application/vnd.ms-office.chartstyle+xml"/>
  <Override PartName="/xl/charts/colors5.xml" ContentType="application/vnd.ms-office.chartcolorstyle+xml"/>
  <Override PartName="/xl/charts/chart73.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1.xml" ContentType="application/vnd.openxmlformats-officedocument.drawing+xml"/>
  <Override PartName="/xl/comments4.xml" ContentType="application/vnd.openxmlformats-officedocument.spreadsheetml.comments+xml"/>
  <Override PartName="/xl/drawings/drawing22.xml" ContentType="application/vnd.openxmlformats-officedocument.drawing+xml"/>
  <Override PartName="/xl/drawings/drawing2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mc:AlternateContent xmlns:mc="http://schemas.openxmlformats.org/markup-compatibility/2006">
    <mc:Choice Requires="x15">
      <x15ac:absPath xmlns:x15ac="http://schemas.microsoft.com/office/spreadsheetml/2010/11/ac" url="/Users/galileo/development/Reserch/UMN_Research/CCDPA_git/CCDPApy/input_files/"/>
    </mc:Choice>
  </mc:AlternateContent>
  <xr:revisionPtr revIDLastSave="0" documentId="13_ncr:1_{5A19F82E-91F1-3544-AB5B-F0D252C90348}" xr6:coauthVersionLast="47" xr6:coauthVersionMax="47" xr10:uidLastSave="{00000000-0000-0000-0000-000000000000}"/>
  <bookViews>
    <workbookView xWindow="-38400" yWindow="0" windowWidth="38400" windowHeight="21600" tabRatio="874" activeTab="7" xr2:uid="{00000000-000D-0000-FFFF-FFFF00000000}"/>
  </bookViews>
  <sheets>
    <sheet name="Information" sheetId="1496" r:id="rId1"/>
    <sheet name="Medium" sheetId="1493" r:id="rId2"/>
    <sheet name="Glutamine" sheetId="2" r:id="rId3"/>
    <sheet name="Raw Measured Data" sheetId="1503" r:id="rId4"/>
    <sheet name="In Process Calc." sheetId="7" r:id="rId5"/>
    <sheet name="Growth Regression" sheetId="1502" r:id="rId6"/>
    <sheet name="Regression" sheetId="1499" r:id="rId7"/>
    <sheet name="Post Process Calc." sheetId="1495" r:id="rId8"/>
    <sheet name="Transcriptome" sheetId="1505" r:id="rId9"/>
    <sheet name="TL input - regression" sheetId="1504" r:id="rId10"/>
    <sheet name="TL input - regression - mid" sheetId="1506" r:id="rId11"/>
    <sheet name="Kinetic Curves" sheetId="4" r:id="rId12"/>
    <sheet name="Cumulative Curves" sheetId="1497" r:id="rId13"/>
    <sheet name="Specific Rate Plots" sheetId="12" r:id="rId14"/>
    <sheet name="Stoichiometric Ratios" sheetId="1494" r:id="rId15"/>
    <sheet name="Specific Rate Tables" sheetId="1492" r:id="rId16"/>
    <sheet name="Aggregate Sample Data" sheetId="1500" r:id="rId17"/>
    <sheet name="Aggregate Feed Calc." sheetId="1501" r:id="rId18"/>
  </sheets>
  <externalReferences>
    <externalReference r:id="rId19"/>
  </externalReferences>
  <definedNames>
    <definedName name="d0">Glutamine!$B$7</definedName>
    <definedName name="NS">'Stoichiometric Ratios'!$W$28</definedName>
    <definedName name="solver_adj" localSheetId="5" hidden="1">'Growth Regression'!$N$24:$O$24</definedName>
    <definedName name="solver_cvg" localSheetId="5" hidden="1">0.0001</definedName>
    <definedName name="solver_drv" localSheetId="5" hidden="1">1</definedName>
    <definedName name="solver_eng" localSheetId="5" hidden="1">1</definedName>
    <definedName name="solver_est" localSheetId="5" hidden="1">1</definedName>
    <definedName name="solver_itr" localSheetId="5" hidden="1">2147483647</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1</definedName>
    <definedName name="solver_nod" localSheetId="5" hidden="1">2147483647</definedName>
    <definedName name="solver_num" localSheetId="5" hidden="1">0</definedName>
    <definedName name="solver_nwt" localSheetId="5" hidden="1">1</definedName>
    <definedName name="solver_opt" localSheetId="5" hidden="1">'Growth Regression'!$L$24</definedName>
    <definedName name="solver_pre" localSheetId="5" hidden="1">0.000001</definedName>
    <definedName name="solver_rbv" localSheetId="5" hidden="1">1</definedName>
    <definedName name="solver_rlx" localSheetId="5" hidden="1">2</definedName>
    <definedName name="solver_rsd" localSheetId="5" hidden="1">0</definedName>
    <definedName name="solver_scl" localSheetId="5" hidden="1">1</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5" hidden="1">2</definedName>
    <definedName name="solver_val" localSheetId="5" hidden="1">0</definedName>
    <definedName name="solver_ver" localSheetId="5" hidden="1">3</definedName>
    <definedName name="t0">Glutamine!$C$7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C5" i="7" l="1"/>
  <c r="G2" i="1502"/>
  <c r="A4" i="1495"/>
  <c r="CS2" i="1506" a="1"/>
  <c r="CS2" i="1506" s="1"/>
  <c r="CS3" i="1506" a="1"/>
  <c r="CS3" i="1506" s="1"/>
  <c r="CS4" i="1506" a="1"/>
  <c r="CS4" i="1506" s="1"/>
  <c r="CS5" i="1506" a="1"/>
  <c r="CS5" i="1506" s="1"/>
  <c r="CS6" i="1506" a="1"/>
  <c r="CS6" i="1506" s="1"/>
  <c r="CS7" i="1506" a="1"/>
  <c r="CS7" i="1506" s="1"/>
  <c r="CS8" i="1506" a="1"/>
  <c r="CS8" i="1506" s="1"/>
  <c r="CS9" i="1506" a="1"/>
  <c r="CS9" i="1506" s="1"/>
  <c r="CS10" i="1506" a="1"/>
  <c r="CS10" i="1506" s="1"/>
  <c r="CS11" i="1506" a="1"/>
  <c r="CS11" i="1506" s="1"/>
  <c r="CS12" i="1506" a="1"/>
  <c r="CS12" i="1506" s="1"/>
  <c r="CS13" i="1506" a="1"/>
  <c r="CS13" i="1506" s="1"/>
  <c r="AG13" i="1506" a="1"/>
  <c r="AG13" i="1506" s="1"/>
  <c r="AH13" i="1506" a="1"/>
  <c r="AH13" i="1506" s="1"/>
  <c r="AI13" i="1506" a="1"/>
  <c r="AI13" i="1506" s="1"/>
  <c r="AJ13" i="1506" a="1"/>
  <c r="AJ13" i="1506" s="1"/>
  <c r="AK13" i="1506" a="1"/>
  <c r="AK13" i="1506" s="1"/>
  <c r="AL13" i="1506" a="1"/>
  <c r="AL13" i="1506" s="1"/>
  <c r="AM13" i="1506" a="1"/>
  <c r="AM13" i="1506" s="1"/>
  <c r="AN13" i="1506" a="1"/>
  <c r="AN13" i="1506" s="1"/>
  <c r="AO13" i="1506" a="1"/>
  <c r="AO13" i="1506" s="1"/>
  <c r="AP13" i="1506" a="1"/>
  <c r="AP13" i="1506" s="1"/>
  <c r="AQ13" i="1506" a="1"/>
  <c r="AQ13" i="1506" s="1"/>
  <c r="AR13" i="1506" a="1"/>
  <c r="AR13" i="1506" s="1"/>
  <c r="AS13" i="1506" a="1"/>
  <c r="AS13" i="1506" s="1"/>
  <c r="AT13" i="1506" a="1"/>
  <c r="AT13" i="1506" s="1"/>
  <c r="AU13" i="1506" a="1"/>
  <c r="AU13" i="1506" s="1"/>
  <c r="AV13" i="1506" a="1"/>
  <c r="AV13" i="1506" s="1"/>
  <c r="AW13" i="1506" a="1"/>
  <c r="AW13" i="1506" s="1"/>
  <c r="AX13" i="1506" a="1"/>
  <c r="AX13" i="1506" s="1"/>
  <c r="AY13" i="1506" a="1"/>
  <c r="AY13" i="1506" s="1"/>
  <c r="AZ13" i="1506" a="1"/>
  <c r="AZ13" i="1506" s="1"/>
  <c r="BA13" i="1506" a="1"/>
  <c r="BA13" i="1506" s="1"/>
  <c r="BB13" i="1506" a="1"/>
  <c r="BB13" i="1506" s="1"/>
  <c r="BC13" i="1506" a="1"/>
  <c r="BC13" i="1506" s="1"/>
  <c r="BD13" i="1506" a="1"/>
  <c r="BD13" i="1506" s="1"/>
  <c r="BE13" i="1506" a="1"/>
  <c r="BE13" i="1506" s="1"/>
  <c r="BF13" i="1506" a="1"/>
  <c r="BF13" i="1506" s="1"/>
  <c r="BG13" i="1506" a="1"/>
  <c r="BG13" i="1506" s="1"/>
  <c r="BH13" i="1506" a="1"/>
  <c r="BH13" i="1506" s="1"/>
  <c r="BI13" i="1506" a="1"/>
  <c r="BI13" i="1506" s="1"/>
  <c r="BJ13" i="1506" a="1"/>
  <c r="BJ13" i="1506" s="1"/>
  <c r="BK13" i="1506" a="1"/>
  <c r="BK13" i="1506" s="1"/>
  <c r="BL13" i="1506" a="1"/>
  <c r="BL13" i="1506" s="1"/>
  <c r="BM13" i="1506" a="1"/>
  <c r="BM13" i="1506" s="1"/>
  <c r="BN13" i="1506" a="1"/>
  <c r="BN13" i="1506" s="1"/>
  <c r="BO13" i="1506" a="1"/>
  <c r="BO13" i="1506" s="1"/>
  <c r="BP13" i="1506" a="1"/>
  <c r="BP13" i="1506" s="1"/>
  <c r="BQ13" i="1506" a="1"/>
  <c r="BQ13" i="1506" s="1"/>
  <c r="BR13" i="1506" a="1"/>
  <c r="BR13" i="1506" s="1"/>
  <c r="BS13" i="1506" a="1"/>
  <c r="BS13" i="1506" s="1"/>
  <c r="BT13" i="1506" a="1"/>
  <c r="BT13" i="1506" s="1"/>
  <c r="BU13" i="1506" a="1"/>
  <c r="BU13" i="1506" s="1"/>
  <c r="BV13" i="1506" a="1"/>
  <c r="BV13" i="1506" s="1"/>
  <c r="BW13" i="1506" a="1"/>
  <c r="BW13" i="1506" s="1"/>
  <c r="BX13" i="1506" a="1"/>
  <c r="BX13" i="1506" s="1"/>
  <c r="BY13" i="1506" a="1"/>
  <c r="BY13" i="1506" s="1"/>
  <c r="BZ13" i="1506" a="1"/>
  <c r="BZ13" i="1506" s="1"/>
  <c r="CA13" i="1506" a="1"/>
  <c r="CA13" i="1506" s="1"/>
  <c r="CB13" i="1506" a="1"/>
  <c r="CB13" i="1506" s="1"/>
  <c r="CC13" i="1506" a="1"/>
  <c r="CC13" i="1506" s="1"/>
  <c r="CD13" i="1506" a="1"/>
  <c r="CD13" i="1506" s="1"/>
  <c r="CE13" i="1506" a="1"/>
  <c r="CE13" i="1506" s="1"/>
  <c r="CF13" i="1506" a="1"/>
  <c r="CF13" i="1506" s="1"/>
  <c r="CG13" i="1506" a="1"/>
  <c r="CG13" i="1506" s="1"/>
  <c r="CH13" i="1506" a="1"/>
  <c r="CH13" i="1506" s="1"/>
  <c r="CI13" i="1506" a="1"/>
  <c r="CI13" i="1506" s="1"/>
  <c r="CJ13" i="1506" a="1"/>
  <c r="CJ13" i="1506" s="1"/>
  <c r="CK13" i="1506" a="1"/>
  <c r="CK13" i="1506" s="1"/>
  <c r="CL13" i="1506" a="1"/>
  <c r="CL13" i="1506" s="1"/>
  <c r="CM13" i="1506" a="1"/>
  <c r="CM13" i="1506" s="1"/>
  <c r="CN13" i="1506" a="1"/>
  <c r="CN13" i="1506" s="1"/>
  <c r="CO13" i="1506" a="1"/>
  <c r="CO13" i="1506" s="1"/>
  <c r="CP13" i="1506" a="1"/>
  <c r="CP13" i="1506" s="1"/>
  <c r="CQ13" i="1506" a="1"/>
  <c r="CQ13" i="1506" s="1"/>
  <c r="CR13" i="1506" a="1"/>
  <c r="CR13" i="1506" s="1"/>
  <c r="CT13" i="1506" a="1"/>
  <c r="CT13" i="1506" s="1"/>
  <c r="CU13" i="1506" a="1"/>
  <c r="CU13" i="1506" s="1"/>
  <c r="AD13" i="1506"/>
  <c r="CU12" i="1506" a="1"/>
  <c r="CU12" i="1506" s="1"/>
  <c r="CT12" i="1506" a="1"/>
  <c r="CT12" i="1506" s="1"/>
  <c r="CR12" i="1506" a="1"/>
  <c r="CR12" i="1506" s="1"/>
  <c r="CQ12" i="1506" a="1"/>
  <c r="CQ12" i="1506" s="1"/>
  <c r="CP12" i="1506" a="1"/>
  <c r="CP12" i="1506" s="1"/>
  <c r="CO12" i="1506" a="1"/>
  <c r="CO12" i="1506" s="1"/>
  <c r="CN12" i="1506" a="1"/>
  <c r="CN12" i="1506" s="1"/>
  <c r="CM12" i="1506" a="1"/>
  <c r="CM12" i="1506" s="1"/>
  <c r="CL12" i="1506" a="1"/>
  <c r="CL12" i="1506" s="1"/>
  <c r="CK12" i="1506" a="1"/>
  <c r="CK12" i="1506" s="1"/>
  <c r="CJ12" i="1506" a="1"/>
  <c r="CJ12" i="1506" s="1"/>
  <c r="CI12" i="1506" a="1"/>
  <c r="CI12" i="1506" s="1"/>
  <c r="CH12" i="1506" a="1"/>
  <c r="CH12" i="1506" s="1"/>
  <c r="CG12" i="1506" a="1"/>
  <c r="CG12" i="1506" s="1"/>
  <c r="CF12" i="1506" a="1"/>
  <c r="CF12" i="1506" s="1"/>
  <c r="CE12" i="1506" a="1"/>
  <c r="CE12" i="1506" s="1"/>
  <c r="CD12" i="1506" a="1"/>
  <c r="CD12" i="1506" s="1"/>
  <c r="CC12" i="1506" a="1"/>
  <c r="CC12" i="1506" s="1"/>
  <c r="CB12" i="1506" a="1"/>
  <c r="CB12" i="1506" s="1"/>
  <c r="CA12" i="1506" a="1"/>
  <c r="CA12" i="1506" s="1"/>
  <c r="BZ12" i="1506" a="1"/>
  <c r="BZ12" i="1506" s="1"/>
  <c r="BY12" i="1506" a="1"/>
  <c r="BY12" i="1506" s="1"/>
  <c r="BX12" i="1506" a="1"/>
  <c r="BX12" i="1506" s="1"/>
  <c r="BW12" i="1506" a="1"/>
  <c r="BW12" i="1506" s="1"/>
  <c r="BV12" i="1506" a="1"/>
  <c r="BV12" i="1506" s="1"/>
  <c r="BU12" i="1506" a="1"/>
  <c r="BU12" i="1506" s="1"/>
  <c r="BT12" i="1506" a="1"/>
  <c r="BT12" i="1506" s="1"/>
  <c r="BS12" i="1506" a="1"/>
  <c r="BS12" i="1506" s="1"/>
  <c r="BR12" i="1506" a="1"/>
  <c r="BR12" i="1506" s="1"/>
  <c r="BQ12" i="1506" a="1"/>
  <c r="BQ12" i="1506" s="1"/>
  <c r="BP12" i="1506" a="1"/>
  <c r="BP12" i="1506" s="1"/>
  <c r="BO12" i="1506" a="1"/>
  <c r="BO12" i="1506" s="1"/>
  <c r="BN12" i="1506" a="1"/>
  <c r="BN12" i="1506" s="1"/>
  <c r="BM12" i="1506" a="1"/>
  <c r="BM12" i="1506" s="1"/>
  <c r="BL12" i="1506" a="1"/>
  <c r="BL12" i="1506" s="1"/>
  <c r="BK12" i="1506" a="1"/>
  <c r="BK12" i="1506" s="1"/>
  <c r="BJ12" i="1506" a="1"/>
  <c r="BJ12" i="1506" s="1"/>
  <c r="BI12" i="1506" a="1"/>
  <c r="BI12" i="1506" s="1"/>
  <c r="BH12" i="1506" a="1"/>
  <c r="BH12" i="1506" s="1"/>
  <c r="BG12" i="1506" a="1"/>
  <c r="BG12" i="1506" s="1"/>
  <c r="BF12" i="1506" a="1"/>
  <c r="BF12" i="1506" s="1"/>
  <c r="BE12" i="1506" a="1"/>
  <c r="BE12" i="1506" s="1"/>
  <c r="BD12" i="1506" a="1"/>
  <c r="BD12" i="1506" s="1"/>
  <c r="BC12" i="1506" a="1"/>
  <c r="BC12" i="1506" s="1"/>
  <c r="BB12" i="1506" a="1"/>
  <c r="BB12" i="1506" s="1"/>
  <c r="BA12" i="1506" a="1"/>
  <c r="BA12" i="1506" s="1"/>
  <c r="AZ12" i="1506" a="1"/>
  <c r="AZ12" i="1506" s="1"/>
  <c r="AY12" i="1506" a="1"/>
  <c r="AY12" i="1506" s="1"/>
  <c r="AX12" i="1506" a="1"/>
  <c r="AX12" i="1506" s="1"/>
  <c r="AW12" i="1506" a="1"/>
  <c r="AW12" i="1506" s="1"/>
  <c r="AV12" i="1506" a="1"/>
  <c r="AV12" i="1506" s="1"/>
  <c r="AU12" i="1506" a="1"/>
  <c r="AU12" i="1506" s="1"/>
  <c r="AT12" i="1506" a="1"/>
  <c r="AT12" i="1506" s="1"/>
  <c r="AS12" i="1506" a="1"/>
  <c r="AS12" i="1506" s="1"/>
  <c r="AR12" i="1506" a="1"/>
  <c r="AR12" i="1506" s="1"/>
  <c r="AQ12" i="1506" a="1"/>
  <c r="AQ12" i="1506" s="1"/>
  <c r="AP12" i="1506" a="1"/>
  <c r="AP12" i="1506" s="1"/>
  <c r="AO12" i="1506" a="1"/>
  <c r="AO12" i="1506" s="1"/>
  <c r="AN12" i="1506" a="1"/>
  <c r="AN12" i="1506" s="1"/>
  <c r="AM12" i="1506" a="1"/>
  <c r="AM12" i="1506" s="1"/>
  <c r="AL12" i="1506" a="1"/>
  <c r="AL12" i="1506" s="1"/>
  <c r="AK12" i="1506" a="1"/>
  <c r="AK12" i="1506" s="1"/>
  <c r="AJ12" i="1506" a="1"/>
  <c r="AJ12" i="1506" s="1"/>
  <c r="AI12" i="1506" a="1"/>
  <c r="AI12" i="1506" s="1"/>
  <c r="AH12" i="1506" a="1"/>
  <c r="AH12" i="1506" s="1"/>
  <c r="AG12" i="1506" a="1"/>
  <c r="AG12" i="1506" s="1"/>
  <c r="AD12" i="1506"/>
  <c r="CU11" i="1506" a="1"/>
  <c r="CU11" i="1506" s="1"/>
  <c r="CT11" i="1506" a="1"/>
  <c r="CT11" i="1506" s="1"/>
  <c r="CR11" i="1506" a="1"/>
  <c r="CR11" i="1506" s="1"/>
  <c r="CQ11" i="1506" a="1"/>
  <c r="CQ11" i="1506" s="1"/>
  <c r="CP11" i="1506" a="1"/>
  <c r="CP11" i="1506" s="1"/>
  <c r="CO11" i="1506" a="1"/>
  <c r="CO11" i="1506" s="1"/>
  <c r="CN11" i="1506" a="1"/>
  <c r="CN11" i="1506" s="1"/>
  <c r="CM11" i="1506" a="1"/>
  <c r="CM11" i="1506" s="1"/>
  <c r="CL11" i="1506" a="1"/>
  <c r="CL11" i="1506" s="1"/>
  <c r="CK11" i="1506" a="1"/>
  <c r="CK11" i="1506" s="1"/>
  <c r="CJ11" i="1506" a="1"/>
  <c r="CJ11" i="1506" s="1"/>
  <c r="CI11" i="1506" a="1"/>
  <c r="CI11" i="1506" s="1"/>
  <c r="CH11" i="1506" a="1"/>
  <c r="CH11" i="1506" s="1"/>
  <c r="CG11" i="1506" a="1"/>
  <c r="CG11" i="1506" s="1"/>
  <c r="CF11" i="1506" a="1"/>
  <c r="CF11" i="1506" s="1"/>
  <c r="CE11" i="1506" a="1"/>
  <c r="CE11" i="1506" s="1"/>
  <c r="CD11" i="1506" a="1"/>
  <c r="CD11" i="1506" s="1"/>
  <c r="CC11" i="1506" a="1"/>
  <c r="CC11" i="1506" s="1"/>
  <c r="CB11" i="1506" a="1"/>
  <c r="CB11" i="1506" s="1"/>
  <c r="CA11" i="1506" a="1"/>
  <c r="CA11" i="1506" s="1"/>
  <c r="BZ11" i="1506" a="1"/>
  <c r="BZ11" i="1506" s="1"/>
  <c r="BY11" i="1506" a="1"/>
  <c r="BY11" i="1506" s="1"/>
  <c r="BX11" i="1506" a="1"/>
  <c r="BX11" i="1506" s="1"/>
  <c r="BW11" i="1506" a="1"/>
  <c r="BW11" i="1506" s="1"/>
  <c r="BV11" i="1506" a="1"/>
  <c r="BV11" i="1506" s="1"/>
  <c r="BU11" i="1506" a="1"/>
  <c r="BU11" i="1506" s="1"/>
  <c r="BT11" i="1506" a="1"/>
  <c r="BT11" i="1506" s="1"/>
  <c r="BS11" i="1506" a="1"/>
  <c r="BS11" i="1506" s="1"/>
  <c r="BR11" i="1506" a="1"/>
  <c r="BR11" i="1506" s="1"/>
  <c r="BQ11" i="1506" a="1"/>
  <c r="BQ11" i="1506" s="1"/>
  <c r="BP11" i="1506" a="1"/>
  <c r="BP11" i="1506" s="1"/>
  <c r="BO11" i="1506" a="1"/>
  <c r="BO11" i="1506" s="1"/>
  <c r="BN11" i="1506" a="1"/>
  <c r="BN11" i="1506" s="1"/>
  <c r="BM11" i="1506" a="1"/>
  <c r="BM11" i="1506" s="1"/>
  <c r="BL11" i="1506" a="1"/>
  <c r="BL11" i="1506" s="1"/>
  <c r="BK11" i="1506" a="1"/>
  <c r="BK11" i="1506" s="1"/>
  <c r="BJ11" i="1506" a="1"/>
  <c r="BJ11" i="1506" s="1"/>
  <c r="BI11" i="1506" a="1"/>
  <c r="BI11" i="1506" s="1"/>
  <c r="BH11" i="1506" a="1"/>
  <c r="BH11" i="1506" s="1"/>
  <c r="BG11" i="1506" a="1"/>
  <c r="BG11" i="1506" s="1"/>
  <c r="BF11" i="1506" a="1"/>
  <c r="BF11" i="1506" s="1"/>
  <c r="BE11" i="1506" a="1"/>
  <c r="BE11" i="1506" s="1"/>
  <c r="BD11" i="1506" a="1"/>
  <c r="BD11" i="1506" s="1"/>
  <c r="BC11" i="1506" a="1"/>
  <c r="BC11" i="1506" s="1"/>
  <c r="BB11" i="1506" a="1"/>
  <c r="BB11" i="1506" s="1"/>
  <c r="BA11" i="1506" a="1"/>
  <c r="BA11" i="1506" s="1"/>
  <c r="AZ11" i="1506" a="1"/>
  <c r="AZ11" i="1506" s="1"/>
  <c r="AY11" i="1506" a="1"/>
  <c r="AY11" i="1506" s="1"/>
  <c r="AX11" i="1506" a="1"/>
  <c r="AX11" i="1506" s="1"/>
  <c r="AW11" i="1506" a="1"/>
  <c r="AW11" i="1506" s="1"/>
  <c r="AV11" i="1506" a="1"/>
  <c r="AV11" i="1506" s="1"/>
  <c r="AU11" i="1506" a="1"/>
  <c r="AU11" i="1506" s="1"/>
  <c r="AT11" i="1506" a="1"/>
  <c r="AT11" i="1506" s="1"/>
  <c r="AS11" i="1506" a="1"/>
  <c r="AS11" i="1506" s="1"/>
  <c r="AR11" i="1506" a="1"/>
  <c r="AR11" i="1506" s="1"/>
  <c r="AQ11" i="1506" a="1"/>
  <c r="AQ11" i="1506" s="1"/>
  <c r="AP11" i="1506" a="1"/>
  <c r="AP11" i="1506" s="1"/>
  <c r="AO11" i="1506" a="1"/>
  <c r="AO11" i="1506" s="1"/>
  <c r="AN11" i="1506" a="1"/>
  <c r="AN11" i="1506" s="1"/>
  <c r="AM11" i="1506" a="1"/>
  <c r="AM11" i="1506" s="1"/>
  <c r="AL11" i="1506" a="1"/>
  <c r="AL11" i="1506" s="1"/>
  <c r="AK11" i="1506" a="1"/>
  <c r="AK11" i="1506" s="1"/>
  <c r="AJ11" i="1506" a="1"/>
  <c r="AJ11" i="1506" s="1"/>
  <c r="AI11" i="1506" a="1"/>
  <c r="AI11" i="1506" s="1"/>
  <c r="AH11" i="1506" a="1"/>
  <c r="AH11" i="1506" s="1"/>
  <c r="AG11" i="1506" a="1"/>
  <c r="AG11" i="1506" s="1"/>
  <c r="AD11" i="1506"/>
  <c r="CU10" i="1506" a="1"/>
  <c r="CU10" i="1506" s="1"/>
  <c r="CT10" i="1506" a="1"/>
  <c r="CT10" i="1506" s="1"/>
  <c r="CR10" i="1506" a="1"/>
  <c r="CR10" i="1506" s="1"/>
  <c r="CQ10" i="1506" a="1"/>
  <c r="CQ10" i="1506" s="1"/>
  <c r="CP10" i="1506" a="1"/>
  <c r="CP10" i="1506" s="1"/>
  <c r="CO10" i="1506" a="1"/>
  <c r="CO10" i="1506" s="1"/>
  <c r="CN10" i="1506" a="1"/>
  <c r="CN10" i="1506" s="1"/>
  <c r="CM10" i="1506" a="1"/>
  <c r="CM10" i="1506" s="1"/>
  <c r="CL10" i="1506" a="1"/>
  <c r="CL10" i="1506" s="1"/>
  <c r="CK10" i="1506" a="1"/>
  <c r="CK10" i="1506" s="1"/>
  <c r="CJ10" i="1506" a="1"/>
  <c r="CJ10" i="1506" s="1"/>
  <c r="CI10" i="1506" a="1"/>
  <c r="CI10" i="1506" s="1"/>
  <c r="CH10" i="1506" a="1"/>
  <c r="CH10" i="1506" s="1"/>
  <c r="CG10" i="1506" a="1"/>
  <c r="CG10" i="1506" s="1"/>
  <c r="CF10" i="1506" a="1"/>
  <c r="CF10" i="1506" s="1"/>
  <c r="CE10" i="1506" a="1"/>
  <c r="CE10" i="1506" s="1"/>
  <c r="CD10" i="1506" a="1"/>
  <c r="CD10" i="1506" s="1"/>
  <c r="CC10" i="1506" a="1"/>
  <c r="CC10" i="1506" s="1"/>
  <c r="CB10" i="1506" a="1"/>
  <c r="CB10" i="1506" s="1"/>
  <c r="CA10" i="1506" a="1"/>
  <c r="CA10" i="1506" s="1"/>
  <c r="BZ10" i="1506" a="1"/>
  <c r="BZ10" i="1506" s="1"/>
  <c r="BY10" i="1506" a="1"/>
  <c r="BY10" i="1506" s="1"/>
  <c r="BX10" i="1506" a="1"/>
  <c r="BX10" i="1506" s="1"/>
  <c r="BW10" i="1506" a="1"/>
  <c r="BW10" i="1506" s="1"/>
  <c r="BV10" i="1506" a="1"/>
  <c r="BV10" i="1506" s="1"/>
  <c r="BU10" i="1506" a="1"/>
  <c r="BU10" i="1506" s="1"/>
  <c r="BT10" i="1506" a="1"/>
  <c r="BT10" i="1506" s="1"/>
  <c r="BS10" i="1506" a="1"/>
  <c r="BS10" i="1506" s="1"/>
  <c r="BR10" i="1506" a="1"/>
  <c r="BR10" i="1506" s="1"/>
  <c r="BQ10" i="1506" a="1"/>
  <c r="BQ10" i="1506" s="1"/>
  <c r="BP10" i="1506" a="1"/>
  <c r="BP10" i="1506" s="1"/>
  <c r="BO10" i="1506" a="1"/>
  <c r="BO10" i="1506" s="1"/>
  <c r="BN10" i="1506" a="1"/>
  <c r="BN10" i="1506" s="1"/>
  <c r="BM10" i="1506" a="1"/>
  <c r="BM10" i="1506" s="1"/>
  <c r="BL10" i="1506" a="1"/>
  <c r="BL10" i="1506" s="1"/>
  <c r="BK10" i="1506" a="1"/>
  <c r="BK10" i="1506" s="1"/>
  <c r="BJ10" i="1506" a="1"/>
  <c r="BJ10" i="1506" s="1"/>
  <c r="BI10" i="1506" a="1"/>
  <c r="BI10" i="1506" s="1"/>
  <c r="BH10" i="1506" a="1"/>
  <c r="BH10" i="1506" s="1"/>
  <c r="BG10" i="1506" a="1"/>
  <c r="BG10" i="1506" s="1"/>
  <c r="BF10" i="1506" a="1"/>
  <c r="BF10" i="1506" s="1"/>
  <c r="BE10" i="1506" a="1"/>
  <c r="BE10" i="1506" s="1"/>
  <c r="BD10" i="1506" a="1"/>
  <c r="BD10" i="1506" s="1"/>
  <c r="BC10" i="1506" a="1"/>
  <c r="BC10" i="1506" s="1"/>
  <c r="BB10" i="1506" a="1"/>
  <c r="BB10" i="1506" s="1"/>
  <c r="BA10" i="1506" a="1"/>
  <c r="BA10" i="1506" s="1"/>
  <c r="AZ10" i="1506" a="1"/>
  <c r="AZ10" i="1506" s="1"/>
  <c r="AY10" i="1506" a="1"/>
  <c r="AY10" i="1506" s="1"/>
  <c r="AX10" i="1506" a="1"/>
  <c r="AX10" i="1506" s="1"/>
  <c r="AW10" i="1506" a="1"/>
  <c r="AW10" i="1506" s="1"/>
  <c r="AV10" i="1506" a="1"/>
  <c r="AV10" i="1506" s="1"/>
  <c r="AU10" i="1506" a="1"/>
  <c r="AU10" i="1506" s="1"/>
  <c r="AT10" i="1506" a="1"/>
  <c r="AT10" i="1506" s="1"/>
  <c r="AS10" i="1506" a="1"/>
  <c r="AS10" i="1506" s="1"/>
  <c r="AR10" i="1506" a="1"/>
  <c r="AR10" i="1506" s="1"/>
  <c r="AQ10" i="1506" a="1"/>
  <c r="AQ10" i="1506" s="1"/>
  <c r="AP10" i="1506" a="1"/>
  <c r="AP10" i="1506" s="1"/>
  <c r="AO10" i="1506" a="1"/>
  <c r="AO10" i="1506" s="1"/>
  <c r="AN10" i="1506" a="1"/>
  <c r="AN10" i="1506" s="1"/>
  <c r="AM10" i="1506" a="1"/>
  <c r="AM10" i="1506" s="1"/>
  <c r="AL10" i="1506" a="1"/>
  <c r="AL10" i="1506" s="1"/>
  <c r="AK10" i="1506" a="1"/>
  <c r="AK10" i="1506" s="1"/>
  <c r="AJ10" i="1506" a="1"/>
  <c r="AJ10" i="1506" s="1"/>
  <c r="AI10" i="1506" a="1"/>
  <c r="AI10" i="1506" s="1"/>
  <c r="AH10" i="1506" a="1"/>
  <c r="AH10" i="1506" s="1"/>
  <c r="AG10" i="1506" a="1"/>
  <c r="AG10" i="1506" s="1"/>
  <c r="AD10" i="1506"/>
  <c r="CU9" i="1506" a="1"/>
  <c r="CU9" i="1506" s="1"/>
  <c r="CT9" i="1506" a="1"/>
  <c r="CT9" i="1506" s="1"/>
  <c r="CR9" i="1506" a="1"/>
  <c r="CR9" i="1506" s="1"/>
  <c r="CQ9" i="1506" a="1"/>
  <c r="CQ9" i="1506" s="1"/>
  <c r="CP9" i="1506" a="1"/>
  <c r="CP9" i="1506" s="1"/>
  <c r="CO9" i="1506" a="1"/>
  <c r="CO9" i="1506" s="1"/>
  <c r="CN9" i="1506" a="1"/>
  <c r="CN9" i="1506" s="1"/>
  <c r="CM9" i="1506" a="1"/>
  <c r="CM9" i="1506" s="1"/>
  <c r="CL9" i="1506" a="1"/>
  <c r="CL9" i="1506" s="1"/>
  <c r="CK9" i="1506" a="1"/>
  <c r="CK9" i="1506" s="1"/>
  <c r="CJ9" i="1506" a="1"/>
  <c r="CJ9" i="1506" s="1"/>
  <c r="CI9" i="1506" a="1"/>
  <c r="CI9" i="1506" s="1"/>
  <c r="CH9" i="1506" a="1"/>
  <c r="CH9" i="1506" s="1"/>
  <c r="CG9" i="1506" a="1"/>
  <c r="CG9" i="1506" s="1"/>
  <c r="CF9" i="1506" a="1"/>
  <c r="CF9" i="1506" s="1"/>
  <c r="CE9" i="1506" a="1"/>
  <c r="CE9" i="1506" s="1"/>
  <c r="CD9" i="1506" a="1"/>
  <c r="CD9" i="1506" s="1"/>
  <c r="CC9" i="1506" a="1"/>
  <c r="CC9" i="1506" s="1"/>
  <c r="CB9" i="1506" a="1"/>
  <c r="CB9" i="1506" s="1"/>
  <c r="CA9" i="1506" a="1"/>
  <c r="CA9" i="1506" s="1"/>
  <c r="BZ9" i="1506" a="1"/>
  <c r="BZ9" i="1506" s="1"/>
  <c r="BY9" i="1506" a="1"/>
  <c r="BY9" i="1506" s="1"/>
  <c r="BX9" i="1506" a="1"/>
  <c r="BX9" i="1506" s="1"/>
  <c r="BW9" i="1506" a="1"/>
  <c r="BW9" i="1506" s="1"/>
  <c r="BV9" i="1506" a="1"/>
  <c r="BV9" i="1506" s="1"/>
  <c r="BU9" i="1506" a="1"/>
  <c r="BU9" i="1506" s="1"/>
  <c r="BT9" i="1506" a="1"/>
  <c r="BT9" i="1506" s="1"/>
  <c r="BS9" i="1506" a="1"/>
  <c r="BS9" i="1506" s="1"/>
  <c r="BR9" i="1506" a="1"/>
  <c r="BR9" i="1506" s="1"/>
  <c r="BQ9" i="1506" a="1"/>
  <c r="BQ9" i="1506" s="1"/>
  <c r="BP9" i="1506" a="1"/>
  <c r="BP9" i="1506" s="1"/>
  <c r="BO9" i="1506" a="1"/>
  <c r="BO9" i="1506" s="1"/>
  <c r="BN9" i="1506" a="1"/>
  <c r="BN9" i="1506" s="1"/>
  <c r="BM9" i="1506" a="1"/>
  <c r="BM9" i="1506" s="1"/>
  <c r="BL9" i="1506" a="1"/>
  <c r="BL9" i="1506" s="1"/>
  <c r="BK9" i="1506" a="1"/>
  <c r="BK9" i="1506" s="1"/>
  <c r="BJ9" i="1506" a="1"/>
  <c r="BJ9" i="1506" s="1"/>
  <c r="BI9" i="1506" a="1"/>
  <c r="BI9" i="1506" s="1"/>
  <c r="BH9" i="1506" a="1"/>
  <c r="BH9" i="1506" s="1"/>
  <c r="BG9" i="1506" a="1"/>
  <c r="BG9" i="1506" s="1"/>
  <c r="BF9" i="1506" a="1"/>
  <c r="BF9" i="1506" s="1"/>
  <c r="BE9" i="1506" a="1"/>
  <c r="BE9" i="1506" s="1"/>
  <c r="BD9" i="1506" a="1"/>
  <c r="BD9" i="1506" s="1"/>
  <c r="BC9" i="1506" a="1"/>
  <c r="BC9" i="1506" s="1"/>
  <c r="BB9" i="1506" a="1"/>
  <c r="BB9" i="1506" s="1"/>
  <c r="BA9" i="1506" a="1"/>
  <c r="BA9" i="1506" s="1"/>
  <c r="AZ9" i="1506" a="1"/>
  <c r="AZ9" i="1506" s="1"/>
  <c r="AY9" i="1506" a="1"/>
  <c r="AY9" i="1506" s="1"/>
  <c r="AX9" i="1506" a="1"/>
  <c r="AX9" i="1506" s="1"/>
  <c r="AW9" i="1506" a="1"/>
  <c r="AW9" i="1506" s="1"/>
  <c r="AV9" i="1506" a="1"/>
  <c r="AV9" i="1506" s="1"/>
  <c r="AU9" i="1506" a="1"/>
  <c r="AU9" i="1506" s="1"/>
  <c r="AT9" i="1506" a="1"/>
  <c r="AT9" i="1506" s="1"/>
  <c r="AS9" i="1506" a="1"/>
  <c r="AS9" i="1506" s="1"/>
  <c r="AR9" i="1506" a="1"/>
  <c r="AR9" i="1506" s="1"/>
  <c r="AQ9" i="1506" a="1"/>
  <c r="AQ9" i="1506" s="1"/>
  <c r="AP9" i="1506" a="1"/>
  <c r="AP9" i="1506" s="1"/>
  <c r="AO9" i="1506" a="1"/>
  <c r="AO9" i="1506" s="1"/>
  <c r="AN9" i="1506" a="1"/>
  <c r="AN9" i="1506" s="1"/>
  <c r="AM9" i="1506" a="1"/>
  <c r="AM9" i="1506" s="1"/>
  <c r="AL9" i="1506" a="1"/>
  <c r="AL9" i="1506" s="1"/>
  <c r="AK9" i="1506" a="1"/>
  <c r="AK9" i="1506" s="1"/>
  <c r="AJ9" i="1506" a="1"/>
  <c r="AJ9" i="1506" s="1"/>
  <c r="AI9" i="1506" a="1"/>
  <c r="AI9" i="1506" s="1"/>
  <c r="AH9" i="1506" a="1"/>
  <c r="AH9" i="1506" s="1"/>
  <c r="AG9" i="1506" a="1"/>
  <c r="AG9" i="1506" s="1"/>
  <c r="AD9" i="1506"/>
  <c r="CU8" i="1506" a="1"/>
  <c r="CU8" i="1506" s="1"/>
  <c r="CT8" i="1506" a="1"/>
  <c r="CT8" i="1506" s="1"/>
  <c r="CR8" i="1506" a="1"/>
  <c r="CR8" i="1506" s="1"/>
  <c r="CQ8" i="1506" a="1"/>
  <c r="CQ8" i="1506" s="1"/>
  <c r="CP8" i="1506" a="1"/>
  <c r="CP8" i="1506" s="1"/>
  <c r="CO8" i="1506" a="1"/>
  <c r="CO8" i="1506" s="1"/>
  <c r="CN8" i="1506" a="1"/>
  <c r="CN8" i="1506" s="1"/>
  <c r="CM8" i="1506" a="1"/>
  <c r="CM8" i="1506" s="1"/>
  <c r="CL8" i="1506" a="1"/>
  <c r="CL8" i="1506" s="1"/>
  <c r="CK8" i="1506" a="1"/>
  <c r="CK8" i="1506" s="1"/>
  <c r="CJ8" i="1506" a="1"/>
  <c r="CJ8" i="1506" s="1"/>
  <c r="CI8" i="1506" a="1"/>
  <c r="CI8" i="1506" s="1"/>
  <c r="CH8" i="1506" a="1"/>
  <c r="CH8" i="1506" s="1"/>
  <c r="CG8" i="1506" a="1"/>
  <c r="CG8" i="1506" s="1"/>
  <c r="CF8" i="1506" a="1"/>
  <c r="CF8" i="1506" s="1"/>
  <c r="CE8" i="1506" a="1"/>
  <c r="CE8" i="1506" s="1"/>
  <c r="CD8" i="1506" a="1"/>
  <c r="CD8" i="1506" s="1"/>
  <c r="CC8" i="1506" a="1"/>
  <c r="CC8" i="1506" s="1"/>
  <c r="CB8" i="1506" a="1"/>
  <c r="CB8" i="1506" s="1"/>
  <c r="CA8" i="1506" a="1"/>
  <c r="CA8" i="1506" s="1"/>
  <c r="BZ8" i="1506" a="1"/>
  <c r="BZ8" i="1506" s="1"/>
  <c r="BY8" i="1506" a="1"/>
  <c r="BY8" i="1506" s="1"/>
  <c r="BX8" i="1506" a="1"/>
  <c r="BX8" i="1506" s="1"/>
  <c r="BW8" i="1506" a="1"/>
  <c r="BW8" i="1506" s="1"/>
  <c r="BV8" i="1506" a="1"/>
  <c r="BV8" i="1506" s="1"/>
  <c r="BU8" i="1506" a="1"/>
  <c r="BU8" i="1506" s="1"/>
  <c r="BT8" i="1506" a="1"/>
  <c r="BT8" i="1506" s="1"/>
  <c r="BS8" i="1506" a="1"/>
  <c r="BS8" i="1506" s="1"/>
  <c r="BR8" i="1506" a="1"/>
  <c r="BR8" i="1506" s="1"/>
  <c r="BQ8" i="1506" a="1"/>
  <c r="BQ8" i="1506" s="1"/>
  <c r="BP8" i="1506" a="1"/>
  <c r="BP8" i="1506" s="1"/>
  <c r="BO8" i="1506" a="1"/>
  <c r="BO8" i="1506" s="1"/>
  <c r="BN8" i="1506" a="1"/>
  <c r="BN8" i="1506" s="1"/>
  <c r="BM8" i="1506" a="1"/>
  <c r="BM8" i="1506" s="1"/>
  <c r="BL8" i="1506" a="1"/>
  <c r="BL8" i="1506" s="1"/>
  <c r="BK8" i="1506" a="1"/>
  <c r="BK8" i="1506" s="1"/>
  <c r="BJ8" i="1506" a="1"/>
  <c r="BJ8" i="1506" s="1"/>
  <c r="BI8" i="1506" a="1"/>
  <c r="BI8" i="1506" s="1"/>
  <c r="BH8" i="1506" a="1"/>
  <c r="BH8" i="1506" s="1"/>
  <c r="BG8" i="1506" a="1"/>
  <c r="BG8" i="1506" s="1"/>
  <c r="BF8" i="1506" a="1"/>
  <c r="BF8" i="1506" s="1"/>
  <c r="BE8" i="1506" a="1"/>
  <c r="BE8" i="1506" s="1"/>
  <c r="BD8" i="1506" a="1"/>
  <c r="BD8" i="1506" s="1"/>
  <c r="BC8" i="1506" a="1"/>
  <c r="BC8" i="1506" s="1"/>
  <c r="BB8" i="1506" a="1"/>
  <c r="BB8" i="1506" s="1"/>
  <c r="BA8" i="1506" a="1"/>
  <c r="BA8" i="1506" s="1"/>
  <c r="AZ8" i="1506" a="1"/>
  <c r="AZ8" i="1506" s="1"/>
  <c r="AY8" i="1506" a="1"/>
  <c r="AY8" i="1506" s="1"/>
  <c r="AX8" i="1506" a="1"/>
  <c r="AX8" i="1506" s="1"/>
  <c r="AW8" i="1506" a="1"/>
  <c r="AW8" i="1506" s="1"/>
  <c r="AV8" i="1506" a="1"/>
  <c r="AV8" i="1506" s="1"/>
  <c r="AU8" i="1506" a="1"/>
  <c r="AU8" i="1506" s="1"/>
  <c r="AT8" i="1506" a="1"/>
  <c r="AT8" i="1506" s="1"/>
  <c r="AS8" i="1506" a="1"/>
  <c r="AS8" i="1506" s="1"/>
  <c r="AR8" i="1506" a="1"/>
  <c r="AR8" i="1506" s="1"/>
  <c r="AQ8" i="1506" a="1"/>
  <c r="AQ8" i="1506" s="1"/>
  <c r="AP8" i="1506" a="1"/>
  <c r="AP8" i="1506" s="1"/>
  <c r="AO8" i="1506" a="1"/>
  <c r="AO8" i="1506" s="1"/>
  <c r="AN8" i="1506" a="1"/>
  <c r="AN8" i="1506" s="1"/>
  <c r="AM8" i="1506" a="1"/>
  <c r="AM8" i="1506" s="1"/>
  <c r="AL8" i="1506" a="1"/>
  <c r="AL8" i="1506" s="1"/>
  <c r="AK8" i="1506" a="1"/>
  <c r="AK8" i="1506" s="1"/>
  <c r="AJ8" i="1506" a="1"/>
  <c r="AJ8" i="1506" s="1"/>
  <c r="AI8" i="1506" a="1"/>
  <c r="AI8" i="1506" s="1"/>
  <c r="AH8" i="1506" a="1"/>
  <c r="AH8" i="1506" s="1"/>
  <c r="AG8" i="1506" a="1"/>
  <c r="AG8" i="1506" s="1"/>
  <c r="AD8" i="1506"/>
  <c r="CU7" i="1506" a="1"/>
  <c r="CU7" i="1506" s="1"/>
  <c r="CT7" i="1506" a="1"/>
  <c r="CT7" i="1506" s="1"/>
  <c r="CR7" i="1506" a="1"/>
  <c r="CR7" i="1506" s="1"/>
  <c r="CQ7" i="1506" a="1"/>
  <c r="CQ7" i="1506" s="1"/>
  <c r="CP7" i="1506" a="1"/>
  <c r="CP7" i="1506" s="1"/>
  <c r="CO7" i="1506" a="1"/>
  <c r="CO7" i="1506" s="1"/>
  <c r="CN7" i="1506" a="1"/>
  <c r="CN7" i="1506" s="1"/>
  <c r="CM7" i="1506" a="1"/>
  <c r="CM7" i="1506" s="1"/>
  <c r="CL7" i="1506" a="1"/>
  <c r="CL7" i="1506" s="1"/>
  <c r="CK7" i="1506" a="1"/>
  <c r="CK7" i="1506" s="1"/>
  <c r="CJ7" i="1506" a="1"/>
  <c r="CJ7" i="1506" s="1"/>
  <c r="CI7" i="1506" a="1"/>
  <c r="CI7" i="1506" s="1"/>
  <c r="CH7" i="1506" a="1"/>
  <c r="CH7" i="1506" s="1"/>
  <c r="CG7" i="1506" a="1"/>
  <c r="CG7" i="1506" s="1"/>
  <c r="CF7" i="1506" a="1"/>
  <c r="CF7" i="1506" s="1"/>
  <c r="CE7" i="1506" a="1"/>
  <c r="CE7" i="1506" s="1"/>
  <c r="CD7" i="1506" a="1"/>
  <c r="CD7" i="1506" s="1"/>
  <c r="CC7" i="1506" a="1"/>
  <c r="CC7" i="1506" s="1"/>
  <c r="CB7" i="1506" a="1"/>
  <c r="CB7" i="1506" s="1"/>
  <c r="CA7" i="1506" a="1"/>
  <c r="CA7" i="1506" s="1"/>
  <c r="BZ7" i="1506" a="1"/>
  <c r="BZ7" i="1506" s="1"/>
  <c r="BY7" i="1506" a="1"/>
  <c r="BY7" i="1506" s="1"/>
  <c r="BX7" i="1506" a="1"/>
  <c r="BX7" i="1506" s="1"/>
  <c r="BW7" i="1506" a="1"/>
  <c r="BW7" i="1506" s="1"/>
  <c r="BV7" i="1506" a="1"/>
  <c r="BV7" i="1506" s="1"/>
  <c r="BU7" i="1506" a="1"/>
  <c r="BU7" i="1506" s="1"/>
  <c r="BT7" i="1506" a="1"/>
  <c r="BT7" i="1506" s="1"/>
  <c r="BS7" i="1506" a="1"/>
  <c r="BS7" i="1506" s="1"/>
  <c r="BR7" i="1506" a="1"/>
  <c r="BR7" i="1506" s="1"/>
  <c r="BQ7" i="1506" a="1"/>
  <c r="BQ7" i="1506" s="1"/>
  <c r="BP7" i="1506" a="1"/>
  <c r="BP7" i="1506" s="1"/>
  <c r="BO7" i="1506" a="1"/>
  <c r="BO7" i="1506" s="1"/>
  <c r="BN7" i="1506" a="1"/>
  <c r="BN7" i="1506" s="1"/>
  <c r="BM7" i="1506" a="1"/>
  <c r="BM7" i="1506" s="1"/>
  <c r="BL7" i="1506" a="1"/>
  <c r="BL7" i="1506" s="1"/>
  <c r="BK7" i="1506" a="1"/>
  <c r="BK7" i="1506" s="1"/>
  <c r="BJ7" i="1506" a="1"/>
  <c r="BJ7" i="1506" s="1"/>
  <c r="BI7" i="1506" a="1"/>
  <c r="BI7" i="1506" s="1"/>
  <c r="BH7" i="1506" a="1"/>
  <c r="BH7" i="1506" s="1"/>
  <c r="BG7" i="1506" a="1"/>
  <c r="BG7" i="1506" s="1"/>
  <c r="BF7" i="1506" a="1"/>
  <c r="BF7" i="1506" s="1"/>
  <c r="BE7" i="1506" a="1"/>
  <c r="BE7" i="1506" s="1"/>
  <c r="BD7" i="1506" a="1"/>
  <c r="BD7" i="1506" s="1"/>
  <c r="BC7" i="1506" a="1"/>
  <c r="BC7" i="1506" s="1"/>
  <c r="BB7" i="1506" a="1"/>
  <c r="BB7" i="1506" s="1"/>
  <c r="BA7" i="1506" a="1"/>
  <c r="BA7" i="1506" s="1"/>
  <c r="AZ7" i="1506" a="1"/>
  <c r="AZ7" i="1506" s="1"/>
  <c r="AY7" i="1506" a="1"/>
  <c r="AY7" i="1506" s="1"/>
  <c r="AX7" i="1506" a="1"/>
  <c r="AX7" i="1506" s="1"/>
  <c r="AW7" i="1506" a="1"/>
  <c r="AW7" i="1506" s="1"/>
  <c r="AV7" i="1506" a="1"/>
  <c r="AV7" i="1506" s="1"/>
  <c r="AU7" i="1506" a="1"/>
  <c r="AU7" i="1506" s="1"/>
  <c r="AT7" i="1506" a="1"/>
  <c r="AT7" i="1506" s="1"/>
  <c r="AS7" i="1506" a="1"/>
  <c r="AS7" i="1506" s="1"/>
  <c r="AR7" i="1506" a="1"/>
  <c r="AR7" i="1506" s="1"/>
  <c r="AQ7" i="1506" a="1"/>
  <c r="AQ7" i="1506" s="1"/>
  <c r="AP7" i="1506" a="1"/>
  <c r="AP7" i="1506" s="1"/>
  <c r="AO7" i="1506" a="1"/>
  <c r="AO7" i="1506" s="1"/>
  <c r="AN7" i="1506" a="1"/>
  <c r="AN7" i="1506" s="1"/>
  <c r="AM7" i="1506" a="1"/>
  <c r="AM7" i="1506" s="1"/>
  <c r="AL7" i="1506" a="1"/>
  <c r="AL7" i="1506" s="1"/>
  <c r="AK7" i="1506" a="1"/>
  <c r="AK7" i="1506" s="1"/>
  <c r="AJ7" i="1506" a="1"/>
  <c r="AJ7" i="1506" s="1"/>
  <c r="AI7" i="1506" a="1"/>
  <c r="AI7" i="1506" s="1"/>
  <c r="AH7" i="1506" a="1"/>
  <c r="AH7" i="1506" s="1"/>
  <c r="AG7" i="1506" a="1"/>
  <c r="AG7" i="1506" s="1"/>
  <c r="AD7" i="1506"/>
  <c r="CU6" i="1506" a="1"/>
  <c r="CU6" i="1506" s="1"/>
  <c r="CT6" i="1506" a="1"/>
  <c r="CT6" i="1506" s="1"/>
  <c r="CR6" i="1506" a="1"/>
  <c r="CR6" i="1506" s="1"/>
  <c r="CQ6" i="1506" a="1"/>
  <c r="CQ6" i="1506" s="1"/>
  <c r="CP6" i="1506" a="1"/>
  <c r="CP6" i="1506" s="1"/>
  <c r="CO6" i="1506" a="1"/>
  <c r="CO6" i="1506" s="1"/>
  <c r="CN6" i="1506" a="1"/>
  <c r="CN6" i="1506" s="1"/>
  <c r="CM6" i="1506" a="1"/>
  <c r="CM6" i="1506" s="1"/>
  <c r="CL6" i="1506" a="1"/>
  <c r="CL6" i="1506" s="1"/>
  <c r="CK6" i="1506" a="1"/>
  <c r="CK6" i="1506" s="1"/>
  <c r="CJ6" i="1506" a="1"/>
  <c r="CJ6" i="1506" s="1"/>
  <c r="CI6" i="1506" a="1"/>
  <c r="CI6" i="1506" s="1"/>
  <c r="CH6" i="1506" a="1"/>
  <c r="CH6" i="1506" s="1"/>
  <c r="CG6" i="1506" a="1"/>
  <c r="CG6" i="1506" s="1"/>
  <c r="CF6" i="1506" a="1"/>
  <c r="CF6" i="1506" s="1"/>
  <c r="CE6" i="1506" a="1"/>
  <c r="CE6" i="1506" s="1"/>
  <c r="CD6" i="1506" a="1"/>
  <c r="CD6" i="1506" s="1"/>
  <c r="CC6" i="1506" a="1"/>
  <c r="CC6" i="1506" s="1"/>
  <c r="CB6" i="1506" a="1"/>
  <c r="CB6" i="1506" s="1"/>
  <c r="CA6" i="1506" a="1"/>
  <c r="CA6" i="1506" s="1"/>
  <c r="BZ6" i="1506" a="1"/>
  <c r="BZ6" i="1506" s="1"/>
  <c r="BY6" i="1506" a="1"/>
  <c r="BY6" i="1506" s="1"/>
  <c r="BX6" i="1506" a="1"/>
  <c r="BX6" i="1506" s="1"/>
  <c r="BW6" i="1506" a="1"/>
  <c r="BW6" i="1506" s="1"/>
  <c r="BV6" i="1506" a="1"/>
  <c r="BV6" i="1506" s="1"/>
  <c r="BU6" i="1506" a="1"/>
  <c r="BU6" i="1506" s="1"/>
  <c r="BT6" i="1506" a="1"/>
  <c r="BT6" i="1506" s="1"/>
  <c r="BS6" i="1506" a="1"/>
  <c r="BS6" i="1506" s="1"/>
  <c r="BR6" i="1506" a="1"/>
  <c r="BR6" i="1506" s="1"/>
  <c r="BQ6" i="1506" a="1"/>
  <c r="BQ6" i="1506" s="1"/>
  <c r="BP6" i="1506" a="1"/>
  <c r="BP6" i="1506" s="1"/>
  <c r="BO6" i="1506" a="1"/>
  <c r="BO6" i="1506" s="1"/>
  <c r="BN6" i="1506" a="1"/>
  <c r="BN6" i="1506" s="1"/>
  <c r="BM6" i="1506" a="1"/>
  <c r="BM6" i="1506" s="1"/>
  <c r="BL6" i="1506" a="1"/>
  <c r="BL6" i="1506" s="1"/>
  <c r="BK6" i="1506" a="1"/>
  <c r="BK6" i="1506" s="1"/>
  <c r="BJ6" i="1506" a="1"/>
  <c r="BJ6" i="1506" s="1"/>
  <c r="BI6" i="1506" a="1"/>
  <c r="BI6" i="1506" s="1"/>
  <c r="BH6" i="1506" a="1"/>
  <c r="BH6" i="1506" s="1"/>
  <c r="BG6" i="1506" a="1"/>
  <c r="BG6" i="1506" s="1"/>
  <c r="BF6" i="1506" a="1"/>
  <c r="BF6" i="1506" s="1"/>
  <c r="BE6" i="1506" a="1"/>
  <c r="BE6" i="1506" s="1"/>
  <c r="BD6" i="1506" a="1"/>
  <c r="BD6" i="1506" s="1"/>
  <c r="BC6" i="1506" a="1"/>
  <c r="BC6" i="1506" s="1"/>
  <c r="BB6" i="1506" a="1"/>
  <c r="BB6" i="1506" s="1"/>
  <c r="BA6" i="1506" a="1"/>
  <c r="BA6" i="1506" s="1"/>
  <c r="AZ6" i="1506" a="1"/>
  <c r="AZ6" i="1506" s="1"/>
  <c r="AY6" i="1506" a="1"/>
  <c r="AY6" i="1506" s="1"/>
  <c r="AX6" i="1506" a="1"/>
  <c r="AX6" i="1506" s="1"/>
  <c r="AW6" i="1506" a="1"/>
  <c r="AW6" i="1506" s="1"/>
  <c r="AV6" i="1506" a="1"/>
  <c r="AV6" i="1506" s="1"/>
  <c r="AU6" i="1506" a="1"/>
  <c r="AU6" i="1506" s="1"/>
  <c r="AT6" i="1506" a="1"/>
  <c r="AT6" i="1506" s="1"/>
  <c r="AS6" i="1506" a="1"/>
  <c r="AS6" i="1506" s="1"/>
  <c r="AR6" i="1506" a="1"/>
  <c r="AR6" i="1506" s="1"/>
  <c r="AQ6" i="1506" a="1"/>
  <c r="AQ6" i="1506" s="1"/>
  <c r="AP6" i="1506" a="1"/>
  <c r="AP6" i="1506" s="1"/>
  <c r="AO6" i="1506" a="1"/>
  <c r="AO6" i="1506" s="1"/>
  <c r="AN6" i="1506" a="1"/>
  <c r="AN6" i="1506" s="1"/>
  <c r="AM6" i="1506" a="1"/>
  <c r="AM6" i="1506" s="1"/>
  <c r="AL6" i="1506" a="1"/>
  <c r="AL6" i="1506" s="1"/>
  <c r="AK6" i="1506" a="1"/>
  <c r="AK6" i="1506" s="1"/>
  <c r="AJ6" i="1506" a="1"/>
  <c r="AJ6" i="1506" s="1"/>
  <c r="AI6" i="1506" a="1"/>
  <c r="AI6" i="1506" s="1"/>
  <c r="AH6" i="1506" a="1"/>
  <c r="AH6" i="1506" s="1"/>
  <c r="AG6" i="1506" a="1"/>
  <c r="AG6" i="1506" s="1"/>
  <c r="AD6" i="1506"/>
  <c r="CU5" i="1506" a="1"/>
  <c r="CU5" i="1506" s="1"/>
  <c r="CT5" i="1506" a="1"/>
  <c r="CT5" i="1506" s="1"/>
  <c r="CR5" i="1506" a="1"/>
  <c r="CR5" i="1506" s="1"/>
  <c r="CQ5" i="1506" a="1"/>
  <c r="CQ5" i="1506" s="1"/>
  <c r="CP5" i="1506" a="1"/>
  <c r="CP5" i="1506" s="1"/>
  <c r="CO5" i="1506" a="1"/>
  <c r="CO5" i="1506" s="1"/>
  <c r="CN5" i="1506" a="1"/>
  <c r="CN5" i="1506" s="1"/>
  <c r="CM5" i="1506" a="1"/>
  <c r="CM5" i="1506" s="1"/>
  <c r="CL5" i="1506" a="1"/>
  <c r="CL5" i="1506" s="1"/>
  <c r="CK5" i="1506" a="1"/>
  <c r="CK5" i="1506" s="1"/>
  <c r="CJ5" i="1506" a="1"/>
  <c r="CJ5" i="1506" s="1"/>
  <c r="CI5" i="1506" a="1"/>
  <c r="CI5" i="1506" s="1"/>
  <c r="CH5" i="1506" a="1"/>
  <c r="CH5" i="1506" s="1"/>
  <c r="CG5" i="1506" a="1"/>
  <c r="CG5" i="1506" s="1"/>
  <c r="CF5" i="1506" a="1"/>
  <c r="CF5" i="1506" s="1"/>
  <c r="CE5" i="1506" a="1"/>
  <c r="CE5" i="1506" s="1"/>
  <c r="CD5" i="1506" a="1"/>
  <c r="CD5" i="1506" s="1"/>
  <c r="CC5" i="1506" a="1"/>
  <c r="CC5" i="1506" s="1"/>
  <c r="CB5" i="1506" a="1"/>
  <c r="CB5" i="1506" s="1"/>
  <c r="CA5" i="1506" a="1"/>
  <c r="CA5" i="1506" s="1"/>
  <c r="BZ5" i="1506" a="1"/>
  <c r="BZ5" i="1506" s="1"/>
  <c r="BY5" i="1506" a="1"/>
  <c r="BY5" i="1506" s="1"/>
  <c r="BX5" i="1506" a="1"/>
  <c r="BX5" i="1506" s="1"/>
  <c r="BW5" i="1506" a="1"/>
  <c r="BW5" i="1506" s="1"/>
  <c r="BV5" i="1506" a="1"/>
  <c r="BV5" i="1506" s="1"/>
  <c r="BU5" i="1506" a="1"/>
  <c r="BU5" i="1506" s="1"/>
  <c r="BT5" i="1506" a="1"/>
  <c r="BT5" i="1506" s="1"/>
  <c r="BS5" i="1506" a="1"/>
  <c r="BS5" i="1506" s="1"/>
  <c r="BR5" i="1506" a="1"/>
  <c r="BR5" i="1506" s="1"/>
  <c r="BQ5" i="1506" a="1"/>
  <c r="BQ5" i="1506" s="1"/>
  <c r="BP5" i="1506" a="1"/>
  <c r="BP5" i="1506" s="1"/>
  <c r="BO5" i="1506" a="1"/>
  <c r="BO5" i="1506" s="1"/>
  <c r="BN5" i="1506" a="1"/>
  <c r="BN5" i="1506" s="1"/>
  <c r="BM5" i="1506" a="1"/>
  <c r="BM5" i="1506" s="1"/>
  <c r="BL5" i="1506" a="1"/>
  <c r="BL5" i="1506" s="1"/>
  <c r="BK5" i="1506" a="1"/>
  <c r="BK5" i="1506" s="1"/>
  <c r="BJ5" i="1506" a="1"/>
  <c r="BJ5" i="1506" s="1"/>
  <c r="BI5" i="1506" a="1"/>
  <c r="BI5" i="1506" s="1"/>
  <c r="BH5" i="1506" a="1"/>
  <c r="BH5" i="1506" s="1"/>
  <c r="BG5" i="1506" a="1"/>
  <c r="BG5" i="1506" s="1"/>
  <c r="BF5" i="1506" a="1"/>
  <c r="BF5" i="1506" s="1"/>
  <c r="BE5" i="1506" a="1"/>
  <c r="BE5" i="1506" s="1"/>
  <c r="BD5" i="1506" a="1"/>
  <c r="BD5" i="1506" s="1"/>
  <c r="BC5" i="1506" a="1"/>
  <c r="BC5" i="1506" s="1"/>
  <c r="BB5" i="1506" a="1"/>
  <c r="BB5" i="1506" s="1"/>
  <c r="BA5" i="1506" a="1"/>
  <c r="BA5" i="1506" s="1"/>
  <c r="AZ5" i="1506" a="1"/>
  <c r="AZ5" i="1506" s="1"/>
  <c r="AY5" i="1506" a="1"/>
  <c r="AY5" i="1506" s="1"/>
  <c r="AX5" i="1506" a="1"/>
  <c r="AX5" i="1506" s="1"/>
  <c r="AW5" i="1506" a="1"/>
  <c r="AW5" i="1506" s="1"/>
  <c r="AV5" i="1506" a="1"/>
  <c r="AV5" i="1506" s="1"/>
  <c r="AU5" i="1506" a="1"/>
  <c r="AU5" i="1506" s="1"/>
  <c r="AT5" i="1506" a="1"/>
  <c r="AT5" i="1506" s="1"/>
  <c r="AS5" i="1506" a="1"/>
  <c r="AS5" i="1506" s="1"/>
  <c r="AR5" i="1506" a="1"/>
  <c r="AR5" i="1506" s="1"/>
  <c r="AQ5" i="1506" a="1"/>
  <c r="AQ5" i="1506" s="1"/>
  <c r="AP5" i="1506" a="1"/>
  <c r="AP5" i="1506" s="1"/>
  <c r="AO5" i="1506" a="1"/>
  <c r="AO5" i="1506" s="1"/>
  <c r="AN5" i="1506" a="1"/>
  <c r="AN5" i="1506" s="1"/>
  <c r="AM5" i="1506" a="1"/>
  <c r="AM5" i="1506" s="1"/>
  <c r="AL5" i="1506" a="1"/>
  <c r="AL5" i="1506" s="1"/>
  <c r="AK5" i="1506" a="1"/>
  <c r="AK5" i="1506" s="1"/>
  <c r="AJ5" i="1506" a="1"/>
  <c r="AJ5" i="1506" s="1"/>
  <c r="AI5" i="1506" a="1"/>
  <c r="AI5" i="1506" s="1"/>
  <c r="AH5" i="1506" a="1"/>
  <c r="AH5" i="1506" s="1"/>
  <c r="AG5" i="1506" a="1"/>
  <c r="AG5" i="1506" s="1"/>
  <c r="AD5" i="1506"/>
  <c r="CU4" i="1506" a="1"/>
  <c r="CU4" i="1506" s="1"/>
  <c r="CT4" i="1506" a="1"/>
  <c r="CT4" i="1506" s="1"/>
  <c r="CR4" i="1506" a="1"/>
  <c r="CR4" i="1506" s="1"/>
  <c r="CQ4" i="1506" a="1"/>
  <c r="CQ4" i="1506" s="1"/>
  <c r="CP4" i="1506" a="1"/>
  <c r="CP4" i="1506" s="1"/>
  <c r="CO4" i="1506" a="1"/>
  <c r="CO4" i="1506" s="1"/>
  <c r="CN4" i="1506" a="1"/>
  <c r="CN4" i="1506" s="1"/>
  <c r="CM4" i="1506" a="1"/>
  <c r="CM4" i="1506" s="1"/>
  <c r="CL4" i="1506" a="1"/>
  <c r="CL4" i="1506" s="1"/>
  <c r="CK4" i="1506" a="1"/>
  <c r="CK4" i="1506" s="1"/>
  <c r="CJ4" i="1506" a="1"/>
  <c r="CJ4" i="1506" s="1"/>
  <c r="CI4" i="1506" a="1"/>
  <c r="CI4" i="1506" s="1"/>
  <c r="CH4" i="1506" a="1"/>
  <c r="CH4" i="1506" s="1"/>
  <c r="CG4" i="1506" a="1"/>
  <c r="CG4" i="1506" s="1"/>
  <c r="CF4" i="1506" a="1"/>
  <c r="CF4" i="1506" s="1"/>
  <c r="CE4" i="1506" a="1"/>
  <c r="CE4" i="1506" s="1"/>
  <c r="CD4" i="1506" a="1"/>
  <c r="CD4" i="1506" s="1"/>
  <c r="CC4" i="1506" a="1"/>
  <c r="CC4" i="1506" s="1"/>
  <c r="CB4" i="1506" a="1"/>
  <c r="CB4" i="1506" s="1"/>
  <c r="CA4" i="1506" a="1"/>
  <c r="CA4" i="1506" s="1"/>
  <c r="BZ4" i="1506" a="1"/>
  <c r="BZ4" i="1506" s="1"/>
  <c r="BY4" i="1506" a="1"/>
  <c r="BY4" i="1506" s="1"/>
  <c r="BX4" i="1506" a="1"/>
  <c r="BX4" i="1506" s="1"/>
  <c r="BW4" i="1506" a="1"/>
  <c r="BW4" i="1506" s="1"/>
  <c r="BV4" i="1506" a="1"/>
  <c r="BV4" i="1506" s="1"/>
  <c r="BU4" i="1506" a="1"/>
  <c r="BU4" i="1506" s="1"/>
  <c r="BT4" i="1506" a="1"/>
  <c r="BT4" i="1506" s="1"/>
  <c r="BS4" i="1506" a="1"/>
  <c r="BS4" i="1506" s="1"/>
  <c r="BR4" i="1506" a="1"/>
  <c r="BR4" i="1506" s="1"/>
  <c r="BQ4" i="1506" a="1"/>
  <c r="BQ4" i="1506" s="1"/>
  <c r="BP4" i="1506" a="1"/>
  <c r="BP4" i="1506" s="1"/>
  <c r="BO4" i="1506" a="1"/>
  <c r="BO4" i="1506" s="1"/>
  <c r="BN4" i="1506" a="1"/>
  <c r="BN4" i="1506" s="1"/>
  <c r="BM4" i="1506" a="1"/>
  <c r="BM4" i="1506" s="1"/>
  <c r="BL4" i="1506" a="1"/>
  <c r="BL4" i="1506" s="1"/>
  <c r="BK4" i="1506" a="1"/>
  <c r="BK4" i="1506" s="1"/>
  <c r="BJ4" i="1506" a="1"/>
  <c r="BJ4" i="1506" s="1"/>
  <c r="BI4" i="1506" a="1"/>
  <c r="BI4" i="1506" s="1"/>
  <c r="BH4" i="1506" a="1"/>
  <c r="BH4" i="1506" s="1"/>
  <c r="BG4" i="1506" a="1"/>
  <c r="BG4" i="1506" s="1"/>
  <c r="BF4" i="1506" a="1"/>
  <c r="BF4" i="1506" s="1"/>
  <c r="BE4" i="1506" a="1"/>
  <c r="BE4" i="1506" s="1"/>
  <c r="BD4" i="1506" a="1"/>
  <c r="BD4" i="1506" s="1"/>
  <c r="BC4" i="1506" a="1"/>
  <c r="BC4" i="1506" s="1"/>
  <c r="BB4" i="1506" a="1"/>
  <c r="BB4" i="1506" s="1"/>
  <c r="BA4" i="1506" a="1"/>
  <c r="BA4" i="1506" s="1"/>
  <c r="AZ4" i="1506" a="1"/>
  <c r="AZ4" i="1506" s="1"/>
  <c r="AY4" i="1506" a="1"/>
  <c r="AY4" i="1506" s="1"/>
  <c r="AX4" i="1506" a="1"/>
  <c r="AX4" i="1506" s="1"/>
  <c r="AW4" i="1506" a="1"/>
  <c r="AW4" i="1506" s="1"/>
  <c r="AV4" i="1506" a="1"/>
  <c r="AV4" i="1506" s="1"/>
  <c r="AU4" i="1506" a="1"/>
  <c r="AU4" i="1506" s="1"/>
  <c r="AT4" i="1506" a="1"/>
  <c r="AT4" i="1506" s="1"/>
  <c r="AS4" i="1506" a="1"/>
  <c r="AS4" i="1506" s="1"/>
  <c r="AR4" i="1506" a="1"/>
  <c r="AR4" i="1506" s="1"/>
  <c r="AQ4" i="1506" a="1"/>
  <c r="AQ4" i="1506" s="1"/>
  <c r="AP4" i="1506" a="1"/>
  <c r="AP4" i="1506" s="1"/>
  <c r="AO4" i="1506" a="1"/>
  <c r="AO4" i="1506" s="1"/>
  <c r="AN4" i="1506" a="1"/>
  <c r="AN4" i="1506" s="1"/>
  <c r="AM4" i="1506" a="1"/>
  <c r="AM4" i="1506" s="1"/>
  <c r="AL4" i="1506" a="1"/>
  <c r="AL4" i="1506" s="1"/>
  <c r="AK4" i="1506" a="1"/>
  <c r="AK4" i="1506" s="1"/>
  <c r="AJ4" i="1506" a="1"/>
  <c r="AJ4" i="1506" s="1"/>
  <c r="AI4" i="1506" a="1"/>
  <c r="AI4" i="1506" s="1"/>
  <c r="AH4" i="1506" a="1"/>
  <c r="AH4" i="1506" s="1"/>
  <c r="AG4" i="1506" a="1"/>
  <c r="AG4" i="1506" s="1"/>
  <c r="AD4" i="1506"/>
  <c r="CU3" i="1506" a="1"/>
  <c r="CU3" i="1506" s="1"/>
  <c r="CT3" i="1506" a="1"/>
  <c r="CT3" i="1506" s="1"/>
  <c r="CR3" i="1506" a="1"/>
  <c r="CR3" i="1506" s="1"/>
  <c r="CQ3" i="1506" a="1"/>
  <c r="CQ3" i="1506" s="1"/>
  <c r="CP3" i="1506" a="1"/>
  <c r="CP3" i="1506" s="1"/>
  <c r="CO3" i="1506" a="1"/>
  <c r="CO3" i="1506" s="1"/>
  <c r="CN3" i="1506" a="1"/>
  <c r="CN3" i="1506" s="1"/>
  <c r="CM3" i="1506" a="1"/>
  <c r="CM3" i="1506" s="1"/>
  <c r="CL3" i="1506" a="1"/>
  <c r="CL3" i="1506" s="1"/>
  <c r="CK3" i="1506" a="1"/>
  <c r="CK3" i="1506" s="1"/>
  <c r="CJ3" i="1506" a="1"/>
  <c r="CJ3" i="1506" s="1"/>
  <c r="CI3" i="1506" a="1"/>
  <c r="CI3" i="1506" s="1"/>
  <c r="CH3" i="1506" a="1"/>
  <c r="CH3" i="1506" s="1"/>
  <c r="CG3" i="1506" a="1"/>
  <c r="CG3" i="1506" s="1"/>
  <c r="CF3" i="1506" a="1"/>
  <c r="CF3" i="1506" s="1"/>
  <c r="CE3" i="1506" a="1"/>
  <c r="CE3" i="1506" s="1"/>
  <c r="CD3" i="1506" a="1"/>
  <c r="CD3" i="1506" s="1"/>
  <c r="CC3" i="1506" a="1"/>
  <c r="CC3" i="1506" s="1"/>
  <c r="CB3" i="1506" a="1"/>
  <c r="CB3" i="1506" s="1"/>
  <c r="CA3" i="1506" a="1"/>
  <c r="CA3" i="1506" s="1"/>
  <c r="BZ3" i="1506" a="1"/>
  <c r="BZ3" i="1506" s="1"/>
  <c r="BY3" i="1506" a="1"/>
  <c r="BY3" i="1506" s="1"/>
  <c r="BX3" i="1506" a="1"/>
  <c r="BX3" i="1506" s="1"/>
  <c r="BW3" i="1506" a="1"/>
  <c r="BW3" i="1506" s="1"/>
  <c r="BV3" i="1506" a="1"/>
  <c r="BV3" i="1506" s="1"/>
  <c r="BU3" i="1506" a="1"/>
  <c r="BU3" i="1506" s="1"/>
  <c r="BT3" i="1506" a="1"/>
  <c r="BT3" i="1506" s="1"/>
  <c r="BS3" i="1506" a="1"/>
  <c r="BS3" i="1506" s="1"/>
  <c r="BR3" i="1506" a="1"/>
  <c r="BR3" i="1506" s="1"/>
  <c r="BQ3" i="1506" a="1"/>
  <c r="BQ3" i="1506" s="1"/>
  <c r="BP3" i="1506" a="1"/>
  <c r="BP3" i="1506" s="1"/>
  <c r="BO3" i="1506" a="1"/>
  <c r="BO3" i="1506" s="1"/>
  <c r="BN3" i="1506" a="1"/>
  <c r="BN3" i="1506" s="1"/>
  <c r="BM3" i="1506" a="1"/>
  <c r="BM3" i="1506" s="1"/>
  <c r="BL3" i="1506" a="1"/>
  <c r="BL3" i="1506" s="1"/>
  <c r="BK3" i="1506" a="1"/>
  <c r="BK3" i="1506" s="1"/>
  <c r="BJ3" i="1506" a="1"/>
  <c r="BJ3" i="1506" s="1"/>
  <c r="BI3" i="1506" a="1"/>
  <c r="BI3" i="1506" s="1"/>
  <c r="BH3" i="1506" a="1"/>
  <c r="BH3" i="1506" s="1"/>
  <c r="BG3" i="1506" a="1"/>
  <c r="BG3" i="1506" s="1"/>
  <c r="BF3" i="1506" a="1"/>
  <c r="BF3" i="1506" s="1"/>
  <c r="BE3" i="1506" a="1"/>
  <c r="BE3" i="1506" s="1"/>
  <c r="BD3" i="1506" a="1"/>
  <c r="BD3" i="1506" s="1"/>
  <c r="BC3" i="1506" a="1"/>
  <c r="BC3" i="1506" s="1"/>
  <c r="BB3" i="1506" a="1"/>
  <c r="BB3" i="1506" s="1"/>
  <c r="BA3" i="1506" a="1"/>
  <c r="BA3" i="1506" s="1"/>
  <c r="AZ3" i="1506" a="1"/>
  <c r="AZ3" i="1506" s="1"/>
  <c r="AY3" i="1506" a="1"/>
  <c r="AY3" i="1506" s="1"/>
  <c r="AX3" i="1506" a="1"/>
  <c r="AX3" i="1506" s="1"/>
  <c r="AW3" i="1506" a="1"/>
  <c r="AW3" i="1506" s="1"/>
  <c r="AV3" i="1506" a="1"/>
  <c r="AV3" i="1506" s="1"/>
  <c r="AU3" i="1506" a="1"/>
  <c r="AU3" i="1506" s="1"/>
  <c r="AT3" i="1506" a="1"/>
  <c r="AT3" i="1506" s="1"/>
  <c r="AS3" i="1506" a="1"/>
  <c r="AS3" i="1506" s="1"/>
  <c r="AR3" i="1506" a="1"/>
  <c r="AR3" i="1506" s="1"/>
  <c r="AQ3" i="1506" a="1"/>
  <c r="AQ3" i="1506" s="1"/>
  <c r="AP3" i="1506" a="1"/>
  <c r="AP3" i="1506" s="1"/>
  <c r="AO3" i="1506" a="1"/>
  <c r="AO3" i="1506" s="1"/>
  <c r="AN3" i="1506" a="1"/>
  <c r="AN3" i="1506" s="1"/>
  <c r="AM3" i="1506" a="1"/>
  <c r="AM3" i="1506" s="1"/>
  <c r="AL3" i="1506" a="1"/>
  <c r="AL3" i="1506" s="1"/>
  <c r="AK3" i="1506" a="1"/>
  <c r="AK3" i="1506" s="1"/>
  <c r="AJ3" i="1506" a="1"/>
  <c r="AJ3" i="1506" s="1"/>
  <c r="AI3" i="1506" a="1"/>
  <c r="AI3" i="1506" s="1"/>
  <c r="AH3" i="1506" a="1"/>
  <c r="AH3" i="1506" s="1"/>
  <c r="AG3" i="1506" a="1"/>
  <c r="AG3" i="1506" s="1"/>
  <c r="AD3" i="1506"/>
  <c r="CU2" i="1506" a="1"/>
  <c r="CU2" i="1506" s="1"/>
  <c r="CT2" i="1506" a="1"/>
  <c r="CT2" i="1506" s="1"/>
  <c r="CR2" i="1506" a="1"/>
  <c r="CR2" i="1506" s="1"/>
  <c r="CQ2" i="1506" a="1"/>
  <c r="CQ2" i="1506" s="1"/>
  <c r="CP2" i="1506" a="1"/>
  <c r="CP2" i="1506" s="1"/>
  <c r="CO2" i="1506" a="1"/>
  <c r="CO2" i="1506" s="1"/>
  <c r="CN2" i="1506" a="1"/>
  <c r="CN2" i="1506" s="1"/>
  <c r="CM2" i="1506" a="1"/>
  <c r="CM2" i="1506" s="1"/>
  <c r="CL2" i="1506" a="1"/>
  <c r="CL2" i="1506" s="1"/>
  <c r="CK2" i="1506" a="1"/>
  <c r="CK2" i="1506" s="1"/>
  <c r="CJ2" i="1506" a="1"/>
  <c r="CJ2" i="1506" s="1"/>
  <c r="CI2" i="1506" a="1"/>
  <c r="CI2" i="1506" s="1"/>
  <c r="CH2" i="1506" a="1"/>
  <c r="CH2" i="1506" s="1"/>
  <c r="CG2" i="1506" a="1"/>
  <c r="CG2" i="1506" s="1"/>
  <c r="CF2" i="1506" a="1"/>
  <c r="CF2" i="1506" s="1"/>
  <c r="CE2" i="1506" a="1"/>
  <c r="CE2" i="1506" s="1"/>
  <c r="CD2" i="1506" a="1"/>
  <c r="CD2" i="1506" s="1"/>
  <c r="CC2" i="1506" a="1"/>
  <c r="CC2" i="1506" s="1"/>
  <c r="CB2" i="1506" a="1"/>
  <c r="CB2" i="1506" s="1"/>
  <c r="CA2" i="1506" a="1"/>
  <c r="CA2" i="1506" s="1"/>
  <c r="BZ2" i="1506" a="1"/>
  <c r="BZ2" i="1506" s="1"/>
  <c r="BY2" i="1506" a="1"/>
  <c r="BY2" i="1506" s="1"/>
  <c r="BX2" i="1506" a="1"/>
  <c r="BX2" i="1506" s="1"/>
  <c r="BW2" i="1506" a="1"/>
  <c r="BW2" i="1506" s="1"/>
  <c r="BV2" i="1506" a="1"/>
  <c r="BV2" i="1506" s="1"/>
  <c r="BU2" i="1506" a="1"/>
  <c r="BU2" i="1506" s="1"/>
  <c r="BT2" i="1506" a="1"/>
  <c r="BT2" i="1506" s="1"/>
  <c r="BS2" i="1506" a="1"/>
  <c r="BS2" i="1506" s="1"/>
  <c r="BR2" i="1506" a="1"/>
  <c r="BR2" i="1506" s="1"/>
  <c r="BQ2" i="1506" a="1"/>
  <c r="BQ2" i="1506" s="1"/>
  <c r="BP2" i="1506" a="1"/>
  <c r="BP2" i="1506" s="1"/>
  <c r="BO2" i="1506" a="1"/>
  <c r="BO2" i="1506" s="1"/>
  <c r="BN2" i="1506" a="1"/>
  <c r="BN2" i="1506" s="1"/>
  <c r="BM2" i="1506" a="1"/>
  <c r="BM2" i="1506" s="1"/>
  <c r="BL2" i="1506" a="1"/>
  <c r="BL2" i="1506" s="1"/>
  <c r="BK2" i="1506" a="1"/>
  <c r="BK2" i="1506" s="1"/>
  <c r="BJ2" i="1506" a="1"/>
  <c r="BJ2" i="1506" s="1"/>
  <c r="BI2" i="1506" a="1"/>
  <c r="BI2" i="1506" s="1"/>
  <c r="BH2" i="1506" a="1"/>
  <c r="BH2" i="1506" s="1"/>
  <c r="BG2" i="1506" a="1"/>
  <c r="BG2" i="1506" s="1"/>
  <c r="BF2" i="1506" a="1"/>
  <c r="BF2" i="1506" s="1"/>
  <c r="BE2" i="1506" a="1"/>
  <c r="BE2" i="1506" s="1"/>
  <c r="BD2" i="1506" a="1"/>
  <c r="BD2" i="1506" s="1"/>
  <c r="BC2" i="1506" a="1"/>
  <c r="BC2" i="1506" s="1"/>
  <c r="BB2" i="1506" a="1"/>
  <c r="BB2" i="1506" s="1"/>
  <c r="BA2" i="1506" a="1"/>
  <c r="BA2" i="1506" s="1"/>
  <c r="AZ2" i="1506" a="1"/>
  <c r="AZ2" i="1506" s="1"/>
  <c r="AY2" i="1506" a="1"/>
  <c r="AY2" i="1506" s="1"/>
  <c r="AX2" i="1506" a="1"/>
  <c r="AX2" i="1506" s="1"/>
  <c r="AW2" i="1506" a="1"/>
  <c r="AW2" i="1506" s="1"/>
  <c r="AV2" i="1506" a="1"/>
  <c r="AV2" i="1506" s="1"/>
  <c r="AU2" i="1506" a="1"/>
  <c r="AU2" i="1506" s="1"/>
  <c r="AT2" i="1506" a="1"/>
  <c r="AT2" i="1506" s="1"/>
  <c r="AS2" i="1506" a="1"/>
  <c r="AS2" i="1506" s="1"/>
  <c r="AR2" i="1506" a="1"/>
  <c r="AR2" i="1506" s="1"/>
  <c r="AQ2" i="1506" a="1"/>
  <c r="AQ2" i="1506" s="1"/>
  <c r="AP2" i="1506" a="1"/>
  <c r="AP2" i="1506" s="1"/>
  <c r="AO2" i="1506" a="1"/>
  <c r="AO2" i="1506" s="1"/>
  <c r="AN2" i="1506" a="1"/>
  <c r="AN2" i="1506" s="1"/>
  <c r="AM2" i="1506" a="1"/>
  <c r="AM2" i="1506" s="1"/>
  <c r="AL2" i="1506" a="1"/>
  <c r="AL2" i="1506" s="1"/>
  <c r="AK2" i="1506" a="1"/>
  <c r="AK2" i="1506" s="1"/>
  <c r="AJ2" i="1506" a="1"/>
  <c r="AJ2" i="1506" s="1"/>
  <c r="AI2" i="1506" a="1"/>
  <c r="AI2" i="1506" s="1"/>
  <c r="AH2" i="1506" a="1"/>
  <c r="AH2" i="1506" s="1"/>
  <c r="AG2" i="1506" a="1"/>
  <c r="AG2" i="1506" s="1"/>
  <c r="AD2" i="1506"/>
  <c r="A2" i="1506"/>
  <c r="T1" i="1506"/>
  <c r="S1" i="1506"/>
  <c r="R1" i="1506"/>
  <c r="Q1" i="1506"/>
  <c r="P1" i="1506"/>
  <c r="O1" i="1506"/>
  <c r="G1" i="1506"/>
  <c r="F1" i="1506"/>
  <c r="A1" i="1506"/>
  <c r="C4" i="1495"/>
  <c r="F3" i="1504" l="1"/>
  <c r="F4" i="1504"/>
  <c r="F5" i="1504"/>
  <c r="F6" i="1504"/>
  <c r="F7" i="1504"/>
  <c r="F8" i="1504"/>
  <c r="F9" i="1504"/>
  <c r="F10" i="1504"/>
  <c r="F11" i="1504"/>
  <c r="F12" i="1504"/>
  <c r="F13" i="1504"/>
  <c r="F14" i="1504"/>
  <c r="F2" i="1504"/>
  <c r="E3" i="1504"/>
  <c r="E4" i="1504"/>
  <c r="E5" i="1504"/>
  <c r="E6" i="1504"/>
  <c r="E7" i="1504"/>
  <c r="E8" i="1504"/>
  <c r="E9" i="1504"/>
  <c r="E10" i="1504"/>
  <c r="E11" i="1504"/>
  <c r="E12" i="1504"/>
  <c r="E13" i="1504"/>
  <c r="E14" i="1504"/>
  <c r="E2" i="1504"/>
  <c r="L2" i="1504" l="1"/>
  <c r="DI3" i="1504" l="1" a="1"/>
  <c r="DI3" i="1504" s="1"/>
  <c r="DI4" i="1504" a="1"/>
  <c r="DI4" i="1504" s="1"/>
  <c r="DI5" i="1504" a="1"/>
  <c r="DI5" i="1504" s="1"/>
  <c r="DI6" i="1504" a="1"/>
  <c r="DI6" i="1504" s="1"/>
  <c r="DI7" i="1504" a="1"/>
  <c r="DI7" i="1504" s="1"/>
  <c r="DI8" i="1504" a="1"/>
  <c r="DI8" i="1504" s="1"/>
  <c r="DI9" i="1504" a="1"/>
  <c r="DI9" i="1504" s="1"/>
  <c r="DI10" i="1504" a="1"/>
  <c r="DI10" i="1504" s="1"/>
  <c r="DI11" i="1504" a="1"/>
  <c r="DI11" i="1504" s="1"/>
  <c r="DI12" i="1504" a="1"/>
  <c r="DI12" i="1504" s="1"/>
  <c r="DI13" i="1504" a="1"/>
  <c r="DI13" i="1504" s="1"/>
  <c r="DI14" i="1504" a="1"/>
  <c r="DI14" i="1504" s="1"/>
  <c r="DI2" i="1504" a="1"/>
  <c r="DI2" i="1504" s="1"/>
  <c r="I19" i="1503" l="1"/>
  <c r="H19" i="1503" s="1"/>
  <c r="I18" i="1503"/>
  <c r="H18" i="1503" s="1"/>
  <c r="I17" i="1503"/>
  <c r="H17" i="1503" s="1"/>
  <c r="I16" i="1503"/>
  <c r="H16" i="1503" s="1"/>
  <c r="I15" i="1503"/>
  <c r="H15" i="1503"/>
  <c r="I14" i="1503"/>
  <c r="H14" i="1503" s="1"/>
  <c r="I13" i="1503"/>
  <c r="H13" i="1503"/>
  <c r="I12" i="1503"/>
  <c r="H12" i="1503" s="1"/>
  <c r="I11" i="1503"/>
  <c r="H11" i="1503"/>
  <c r="I10" i="1503"/>
  <c r="H10" i="1503" s="1"/>
  <c r="AW9" i="1503"/>
  <c r="AW10" i="1503" s="1"/>
  <c r="AW11" i="1503" s="1"/>
  <c r="AW12" i="1503" s="1"/>
  <c r="AW13" i="1503" s="1"/>
  <c r="AW14" i="1503" s="1"/>
  <c r="AW15" i="1503" s="1"/>
  <c r="AW16" i="1503" s="1"/>
  <c r="AW17" i="1503" s="1"/>
  <c r="AW18" i="1503" s="1"/>
  <c r="AW19" i="1503" s="1"/>
  <c r="I9" i="1503"/>
  <c r="H9" i="1503" s="1"/>
  <c r="AW8" i="1503"/>
  <c r="I8" i="1503"/>
  <c r="H8" i="1503"/>
  <c r="A8" i="1503"/>
  <c r="A9" i="1503" s="1"/>
  <c r="A10" i="1503" s="1"/>
  <c r="A11" i="1503" s="1"/>
  <c r="A12" i="1503" s="1"/>
  <c r="A13" i="1503" s="1"/>
  <c r="A14" i="1503" s="1"/>
  <c r="A15" i="1503" s="1"/>
  <c r="A16" i="1503" s="1"/>
  <c r="A17" i="1503" s="1"/>
  <c r="A18" i="1503" s="1"/>
  <c r="A19" i="1503" s="1"/>
  <c r="BL7" i="1503"/>
  <c r="BK7" i="1503"/>
  <c r="BJ7" i="1503"/>
  <c r="BI7" i="1503"/>
  <c r="BH7" i="1503"/>
  <c r="BG7" i="1503"/>
  <c r="BF7" i="1503"/>
  <c r="BE7" i="1503"/>
  <c r="BD7" i="1503"/>
  <c r="BD8" i="1503" s="1"/>
  <c r="BC7" i="1503"/>
  <c r="BB7" i="1503"/>
  <c r="BA7" i="1503"/>
  <c r="AZ7" i="1503"/>
  <c r="AY7" i="1503"/>
  <c r="AX7" i="1503"/>
  <c r="AV7" i="1503"/>
  <c r="AU7" i="1503"/>
  <c r="AT7" i="1503"/>
  <c r="AS7" i="1503"/>
  <c r="AR7" i="1503"/>
  <c r="AQ7" i="1503"/>
  <c r="AQ8" i="1503" s="1"/>
  <c r="AQ9" i="1503" s="1"/>
  <c r="AQ10" i="1503" s="1"/>
  <c r="AQ11" i="1503" s="1"/>
  <c r="AQ12" i="1503" s="1"/>
  <c r="AQ13" i="1503" s="1"/>
  <c r="AQ14" i="1503" s="1"/>
  <c r="AQ15" i="1503" s="1"/>
  <c r="AQ16" i="1503" s="1"/>
  <c r="AQ17" i="1503" s="1"/>
  <c r="AQ18" i="1503" s="1"/>
  <c r="AQ19" i="1503" s="1"/>
  <c r="I7" i="1503"/>
  <c r="H7" i="1503" s="1"/>
  <c r="J19" i="2"/>
  <c r="I19" i="2"/>
  <c r="J18" i="2"/>
  <c r="I18" i="2"/>
  <c r="J17" i="2"/>
  <c r="I17" i="2" s="1"/>
  <c r="J16" i="2"/>
  <c r="I16" i="2" s="1"/>
  <c r="J15" i="2"/>
  <c r="I15" i="2" s="1"/>
  <c r="J14" i="2"/>
  <c r="I14" i="2" s="1"/>
  <c r="J13" i="2"/>
  <c r="I13" i="2"/>
  <c r="J12" i="2"/>
  <c r="I12" i="2"/>
  <c r="J11" i="2"/>
  <c r="I11" i="2"/>
  <c r="J10" i="2"/>
  <c r="I10" i="2"/>
  <c r="J9" i="2"/>
  <c r="I9" i="2"/>
  <c r="J8" i="2"/>
  <c r="I8" i="2"/>
  <c r="A8" i="2"/>
  <c r="J7" i="2"/>
  <c r="I7" i="2" s="1"/>
  <c r="A9" i="2" l="1"/>
  <c r="A3" i="1506"/>
  <c r="AT8" i="1503"/>
  <c r="BG8" i="1503"/>
  <c r="BH8" i="1503"/>
  <c r="BK8" i="1503"/>
  <c r="AR8" i="1503"/>
  <c r="AX8" i="1503"/>
  <c r="BJ8" i="1503"/>
  <c r="AU8" i="1503"/>
  <c r="AY8" i="1503"/>
  <c r="BA8" i="1503"/>
  <c r="BC8" i="1503"/>
  <c r="BI8" i="1503"/>
  <c r="BL8" i="1503"/>
  <c r="BB8" i="1503"/>
  <c r="BF8" i="1503"/>
  <c r="AS8" i="1503"/>
  <c r="AV8" i="1503"/>
  <c r="AZ8" i="1503"/>
  <c r="BD9" i="1503"/>
  <c r="BE8" i="1503"/>
  <c r="A3" i="1495"/>
  <c r="A10" i="2" l="1"/>
  <c r="A4" i="1506"/>
  <c r="AU9" i="1503"/>
  <c r="BF9" i="1503"/>
  <c r="AS9" i="1503"/>
  <c r="BJ9" i="1503"/>
  <c r="BK9" i="1503"/>
  <c r="BA9" i="1503"/>
  <c r="AX9" i="1503"/>
  <c r="BL9" i="1503"/>
  <c r="BE9" i="1503"/>
  <c r="BC9" i="1503"/>
  <c r="BG9" i="1503"/>
  <c r="BB9" i="1503"/>
  <c r="AR9" i="1503"/>
  <c r="BI9" i="1503"/>
  <c r="BD10" i="1503"/>
  <c r="BH9" i="1503"/>
  <c r="AZ9" i="1503"/>
  <c r="AV9" i="1503"/>
  <c r="AY9" i="1503"/>
  <c r="AT9" i="1503"/>
  <c r="P3" i="1504"/>
  <c r="P4" i="1504"/>
  <c r="P5" i="1504"/>
  <c r="P6" i="1504"/>
  <c r="P7" i="1504"/>
  <c r="P8" i="1504"/>
  <c r="P9" i="1504"/>
  <c r="P10" i="1504"/>
  <c r="P11" i="1504"/>
  <c r="P12" i="1504"/>
  <c r="P13" i="1504"/>
  <c r="P14" i="1504"/>
  <c r="O3" i="1504"/>
  <c r="O4" i="1504"/>
  <c r="O5" i="1504"/>
  <c r="O6" i="1504"/>
  <c r="O7" i="1504"/>
  <c r="O8" i="1504"/>
  <c r="O9" i="1504"/>
  <c r="O10" i="1504"/>
  <c r="O11" i="1504"/>
  <c r="O12" i="1504"/>
  <c r="O13" i="1504"/>
  <c r="O14" i="1504"/>
  <c r="P2" i="1504"/>
  <c r="O2" i="1504"/>
  <c r="A11" i="2" l="1"/>
  <c r="A5" i="1506"/>
  <c r="BD11" i="1503"/>
  <c r="BI10" i="1503"/>
  <c r="BH10" i="1503"/>
  <c r="BA10" i="1503"/>
  <c r="AR10" i="1503"/>
  <c r="BK10" i="1503"/>
  <c r="AT10" i="1503"/>
  <c r="BJ10" i="1503"/>
  <c r="AY10" i="1503"/>
  <c r="AS10" i="1503"/>
  <c r="BC10" i="1503"/>
  <c r="BF10" i="1503"/>
  <c r="BL10" i="1503"/>
  <c r="BG10" i="1503"/>
  <c r="AX10" i="1503"/>
  <c r="BB10" i="1503"/>
  <c r="AV10" i="1503"/>
  <c r="AZ10" i="1503"/>
  <c r="BE10" i="1503"/>
  <c r="AU10" i="1503"/>
  <c r="AK27" i="1495"/>
  <c r="AL27" i="1495"/>
  <c r="AM27" i="1495"/>
  <c r="AN27" i="1495"/>
  <c r="AO27" i="1495"/>
  <c r="AP27" i="1495"/>
  <c r="AQ27" i="1495"/>
  <c r="AR27" i="1495"/>
  <c r="AS27" i="1495"/>
  <c r="AT27" i="1495"/>
  <c r="AU27" i="1495"/>
  <c r="AV27" i="1495"/>
  <c r="AW27" i="1495"/>
  <c r="AX27" i="1495"/>
  <c r="AY27" i="1495"/>
  <c r="AZ27" i="1495"/>
  <c r="BA27" i="1495"/>
  <c r="BB27" i="1495"/>
  <c r="BC27" i="1495"/>
  <c r="BD27" i="1495"/>
  <c r="BE27" i="1495"/>
  <c r="BF27" i="1495"/>
  <c r="BG27" i="1495"/>
  <c r="AK28" i="1495"/>
  <c r="AL28" i="1495"/>
  <c r="AM28" i="1495"/>
  <c r="AN28" i="1495"/>
  <c r="AO28" i="1495"/>
  <c r="AP28" i="1495"/>
  <c r="AQ28" i="1495"/>
  <c r="AR28" i="1495"/>
  <c r="AS28" i="1495"/>
  <c r="AT28" i="1495"/>
  <c r="AU28" i="1495"/>
  <c r="AV28" i="1495"/>
  <c r="AW28" i="1495"/>
  <c r="AX28" i="1495"/>
  <c r="AY28" i="1495"/>
  <c r="AZ28" i="1495"/>
  <c r="BA28" i="1495"/>
  <c r="BB28" i="1495"/>
  <c r="BC28" i="1495"/>
  <c r="BD28" i="1495"/>
  <c r="BE28" i="1495"/>
  <c r="BF28" i="1495"/>
  <c r="BG28" i="1495"/>
  <c r="AK29" i="1495"/>
  <c r="AL29" i="1495"/>
  <c r="AM29" i="1495"/>
  <c r="AN29" i="1495"/>
  <c r="AO29" i="1495"/>
  <c r="AP29" i="1495"/>
  <c r="AQ29" i="1495"/>
  <c r="AR29" i="1495"/>
  <c r="AS29" i="1495"/>
  <c r="AT29" i="1495"/>
  <c r="AU29" i="1495"/>
  <c r="AV29" i="1495"/>
  <c r="AW29" i="1495"/>
  <c r="AX29" i="1495"/>
  <c r="AY29" i="1495"/>
  <c r="AZ29" i="1495"/>
  <c r="BA29" i="1495"/>
  <c r="BB29" i="1495"/>
  <c r="BC29" i="1495"/>
  <c r="BD29" i="1495"/>
  <c r="BE29" i="1495"/>
  <c r="BF29" i="1495"/>
  <c r="BG29" i="1495"/>
  <c r="AK30" i="1495"/>
  <c r="AL30" i="1495"/>
  <c r="AM30" i="1495"/>
  <c r="AN30" i="1495"/>
  <c r="AO30" i="1495"/>
  <c r="AP30" i="1495"/>
  <c r="AQ30" i="1495"/>
  <c r="AR30" i="1495"/>
  <c r="AS30" i="1495"/>
  <c r="AT30" i="1495"/>
  <c r="AU30" i="1495"/>
  <c r="AV30" i="1495"/>
  <c r="AW30" i="1495"/>
  <c r="AX30" i="1495"/>
  <c r="AY30" i="1495"/>
  <c r="AZ30" i="1495"/>
  <c r="BA30" i="1495"/>
  <c r="BB30" i="1495"/>
  <c r="BC30" i="1495"/>
  <c r="BD30" i="1495"/>
  <c r="BE30" i="1495"/>
  <c r="BF30" i="1495"/>
  <c r="BG30" i="1495"/>
  <c r="AK31" i="1495"/>
  <c r="AL31" i="1495"/>
  <c r="AM31" i="1495"/>
  <c r="AN31" i="1495"/>
  <c r="AO31" i="1495"/>
  <c r="AP31" i="1495"/>
  <c r="AQ31" i="1495"/>
  <c r="AR31" i="1495"/>
  <c r="AS31" i="1495"/>
  <c r="AT31" i="1495"/>
  <c r="AU31" i="1495"/>
  <c r="AV31" i="1495"/>
  <c r="AW31" i="1495"/>
  <c r="AX31" i="1495"/>
  <c r="AY31" i="1495"/>
  <c r="AZ31" i="1495"/>
  <c r="BA31" i="1495"/>
  <c r="BB31" i="1495"/>
  <c r="BC31" i="1495"/>
  <c r="BD31" i="1495"/>
  <c r="BE31" i="1495"/>
  <c r="BF31" i="1495"/>
  <c r="BG31" i="1495"/>
  <c r="AK32" i="1495"/>
  <c r="AL32" i="1495"/>
  <c r="AM32" i="1495"/>
  <c r="AN32" i="1495"/>
  <c r="AO32" i="1495"/>
  <c r="AP32" i="1495"/>
  <c r="AQ32" i="1495"/>
  <c r="AR32" i="1495"/>
  <c r="AS32" i="1495"/>
  <c r="AT32" i="1495"/>
  <c r="AU32" i="1495"/>
  <c r="AV32" i="1495"/>
  <c r="AW32" i="1495"/>
  <c r="AX32" i="1495"/>
  <c r="AY32" i="1495"/>
  <c r="AZ32" i="1495"/>
  <c r="BA32" i="1495"/>
  <c r="BB32" i="1495"/>
  <c r="BC32" i="1495"/>
  <c r="BD32" i="1495"/>
  <c r="BE32" i="1495"/>
  <c r="BF32" i="1495"/>
  <c r="BG32" i="1495"/>
  <c r="AK33" i="1495"/>
  <c r="AL33" i="1495"/>
  <c r="AM33" i="1495"/>
  <c r="AN33" i="1495"/>
  <c r="AO33" i="1495"/>
  <c r="AP33" i="1495"/>
  <c r="AQ33" i="1495"/>
  <c r="AR33" i="1495"/>
  <c r="AS33" i="1495"/>
  <c r="AT33" i="1495"/>
  <c r="AU33" i="1495"/>
  <c r="AV33" i="1495"/>
  <c r="AW33" i="1495"/>
  <c r="AX33" i="1495"/>
  <c r="AY33" i="1495"/>
  <c r="AZ33" i="1495"/>
  <c r="BA33" i="1495"/>
  <c r="BB33" i="1495"/>
  <c r="BC33" i="1495"/>
  <c r="BD33" i="1495"/>
  <c r="BE33" i="1495"/>
  <c r="BF33" i="1495"/>
  <c r="BG33" i="1495"/>
  <c r="AK34" i="1495"/>
  <c r="AL34" i="1495"/>
  <c r="AM34" i="1495"/>
  <c r="AN34" i="1495"/>
  <c r="AO34" i="1495"/>
  <c r="AP34" i="1495"/>
  <c r="AQ34" i="1495"/>
  <c r="AR34" i="1495"/>
  <c r="AS34" i="1495"/>
  <c r="AT34" i="1495"/>
  <c r="AU34" i="1495"/>
  <c r="AV34" i="1495"/>
  <c r="AW34" i="1495"/>
  <c r="AX34" i="1495"/>
  <c r="AY34" i="1495"/>
  <c r="AZ34" i="1495"/>
  <c r="BA34" i="1495"/>
  <c r="BB34" i="1495"/>
  <c r="BC34" i="1495"/>
  <c r="BD34" i="1495"/>
  <c r="BE34" i="1495"/>
  <c r="BF34" i="1495"/>
  <c r="BG34" i="1495"/>
  <c r="AK35" i="1495"/>
  <c r="AL35" i="1495"/>
  <c r="AM35" i="1495"/>
  <c r="AN35" i="1495"/>
  <c r="AO35" i="1495"/>
  <c r="AP35" i="1495"/>
  <c r="AQ35" i="1495"/>
  <c r="AR35" i="1495"/>
  <c r="AS35" i="1495"/>
  <c r="AT35" i="1495"/>
  <c r="AU35" i="1495"/>
  <c r="AV35" i="1495"/>
  <c r="AW35" i="1495"/>
  <c r="AX35" i="1495"/>
  <c r="AY35" i="1495"/>
  <c r="AZ35" i="1495"/>
  <c r="BA35" i="1495"/>
  <c r="BB35" i="1495"/>
  <c r="BC35" i="1495"/>
  <c r="BD35" i="1495"/>
  <c r="BE35" i="1495"/>
  <c r="BF35" i="1495"/>
  <c r="BG35" i="1495"/>
  <c r="AK36" i="1495"/>
  <c r="AL36" i="1495"/>
  <c r="AM36" i="1495"/>
  <c r="AN36" i="1495"/>
  <c r="AO36" i="1495"/>
  <c r="AP36" i="1495"/>
  <c r="AQ36" i="1495"/>
  <c r="AR36" i="1495"/>
  <c r="AS36" i="1495"/>
  <c r="AT36" i="1495"/>
  <c r="AU36" i="1495"/>
  <c r="AV36" i="1495"/>
  <c r="AW36" i="1495"/>
  <c r="AX36" i="1495"/>
  <c r="AY36" i="1495"/>
  <c r="AZ36" i="1495"/>
  <c r="BA36" i="1495"/>
  <c r="BB36" i="1495"/>
  <c r="BC36" i="1495"/>
  <c r="BD36" i="1495"/>
  <c r="BE36" i="1495"/>
  <c r="BF36" i="1495"/>
  <c r="BG36" i="1495"/>
  <c r="AK37" i="1495"/>
  <c r="AL37" i="1495"/>
  <c r="AM37" i="1495"/>
  <c r="AN37" i="1495"/>
  <c r="AO37" i="1495"/>
  <c r="AP37" i="1495"/>
  <c r="AQ37" i="1495"/>
  <c r="AR37" i="1495"/>
  <c r="AS37" i="1495"/>
  <c r="AT37" i="1495"/>
  <c r="AU37" i="1495"/>
  <c r="AV37" i="1495"/>
  <c r="AW37" i="1495"/>
  <c r="AX37" i="1495"/>
  <c r="AY37" i="1495"/>
  <c r="AZ37" i="1495"/>
  <c r="BA37" i="1495"/>
  <c r="BB37" i="1495"/>
  <c r="BC37" i="1495"/>
  <c r="BD37" i="1495"/>
  <c r="BE37" i="1495"/>
  <c r="BF37" i="1495"/>
  <c r="BG37" i="1495"/>
  <c r="AK38" i="1495"/>
  <c r="AL38" i="1495"/>
  <c r="AM38" i="1495"/>
  <c r="AN38" i="1495"/>
  <c r="AO38" i="1495"/>
  <c r="AP38" i="1495"/>
  <c r="AQ38" i="1495"/>
  <c r="AR38" i="1495"/>
  <c r="AS38" i="1495"/>
  <c r="AT38" i="1495"/>
  <c r="AU38" i="1495"/>
  <c r="AV38" i="1495"/>
  <c r="AW38" i="1495"/>
  <c r="AX38" i="1495"/>
  <c r="AY38" i="1495"/>
  <c r="AZ38" i="1495"/>
  <c r="BA38" i="1495"/>
  <c r="BB38" i="1495"/>
  <c r="BC38" i="1495"/>
  <c r="BD38" i="1495"/>
  <c r="BE38" i="1495"/>
  <c r="BF38" i="1495"/>
  <c r="BG38" i="1495"/>
  <c r="AL26" i="1495"/>
  <c r="AM26" i="1495"/>
  <c r="AN26" i="1495"/>
  <c r="AO26" i="1495"/>
  <c r="AP26" i="1495"/>
  <c r="AQ26" i="1495"/>
  <c r="AR26" i="1495"/>
  <c r="AS26" i="1495"/>
  <c r="AT26" i="1495"/>
  <c r="AU26" i="1495"/>
  <c r="AV26" i="1495"/>
  <c r="AW26" i="1495"/>
  <c r="AX26" i="1495"/>
  <c r="AY26" i="1495"/>
  <c r="AZ26" i="1495"/>
  <c r="BA26" i="1495"/>
  <c r="BB26" i="1495"/>
  <c r="BC26" i="1495"/>
  <c r="BD26" i="1495"/>
  <c r="BE26" i="1495"/>
  <c r="BF26" i="1495"/>
  <c r="BG26" i="1495"/>
  <c r="AI9" i="1499"/>
  <c r="AI10" i="1499"/>
  <c r="AI11" i="1499"/>
  <c r="AI12" i="1499"/>
  <c r="AI13" i="1499"/>
  <c r="AI14" i="1499"/>
  <c r="AI15" i="1499"/>
  <c r="AI4" i="1499"/>
  <c r="AI5" i="1499"/>
  <c r="AI6" i="1499"/>
  <c r="AI7" i="1499"/>
  <c r="AI8" i="1499"/>
  <c r="AI16" i="1499"/>
  <c r="AI17" i="1499"/>
  <c r="AI18" i="1499"/>
  <c r="AI19" i="1499"/>
  <c r="AI20" i="1499"/>
  <c r="AI21" i="1499"/>
  <c r="AI22" i="1499"/>
  <c r="AI23" i="1499"/>
  <c r="AI24" i="1499"/>
  <c r="AI25" i="1499"/>
  <c r="AI26" i="1499"/>
  <c r="AI27" i="1499"/>
  <c r="AI28" i="1499"/>
  <c r="AI29" i="1499"/>
  <c r="AI30" i="1499"/>
  <c r="AI31" i="1499"/>
  <c r="AI32" i="1499"/>
  <c r="AI33" i="1499"/>
  <c r="AI34" i="1499"/>
  <c r="AI35" i="1499"/>
  <c r="AI36" i="1499"/>
  <c r="AI37" i="1499"/>
  <c r="AI38" i="1499"/>
  <c r="AI39" i="1499"/>
  <c r="AI40" i="1499"/>
  <c r="AI41" i="1499"/>
  <c r="AI42" i="1499"/>
  <c r="AI43" i="1499"/>
  <c r="AI44" i="1499"/>
  <c r="AI45" i="1499"/>
  <c r="AI46" i="1499"/>
  <c r="AI47" i="1499"/>
  <c r="AI48" i="1499"/>
  <c r="AI49" i="1499"/>
  <c r="AI50" i="1499"/>
  <c r="AI51" i="1499"/>
  <c r="AI52" i="1499"/>
  <c r="AI53" i="1499"/>
  <c r="AI54" i="1499"/>
  <c r="AI55" i="1499"/>
  <c r="AI56" i="1499"/>
  <c r="AI57" i="1499"/>
  <c r="AI58" i="1499"/>
  <c r="AI59" i="1499"/>
  <c r="AI60" i="1499"/>
  <c r="AI61" i="1499"/>
  <c r="AI62" i="1499"/>
  <c r="AI63" i="1499"/>
  <c r="AI64" i="1499"/>
  <c r="AI65" i="1499"/>
  <c r="AI66" i="1499"/>
  <c r="AI67" i="1499"/>
  <c r="AI68" i="1499"/>
  <c r="AI69" i="1499"/>
  <c r="AI70" i="1499"/>
  <c r="AI71" i="1499"/>
  <c r="AI72" i="1499"/>
  <c r="AI73" i="1499"/>
  <c r="AI74" i="1499"/>
  <c r="AI75" i="1499"/>
  <c r="AI76" i="1499"/>
  <c r="AI77" i="1499"/>
  <c r="AI78" i="1499"/>
  <c r="AI79" i="1499"/>
  <c r="AI80" i="1499"/>
  <c r="AI81" i="1499"/>
  <c r="AI82" i="1499"/>
  <c r="AI83" i="1499"/>
  <c r="AI84" i="1499"/>
  <c r="AI85" i="1499"/>
  <c r="AI86" i="1499"/>
  <c r="AI87" i="1499"/>
  <c r="AI88" i="1499"/>
  <c r="AI89" i="1499"/>
  <c r="AI90" i="1499"/>
  <c r="AI91" i="1499"/>
  <c r="AI92" i="1499"/>
  <c r="AI93" i="1499"/>
  <c r="AI94" i="1499"/>
  <c r="C5" i="7"/>
  <c r="C6" i="7"/>
  <c r="C7" i="7"/>
  <c r="G6" i="1506" s="1"/>
  <c r="C8" i="7"/>
  <c r="C9" i="7"/>
  <c r="C10" i="7"/>
  <c r="C11" i="7"/>
  <c r="C12" i="7"/>
  <c r="C13" i="7"/>
  <c r="C14" i="7"/>
  <c r="C15" i="7"/>
  <c r="CG15" i="1499" s="1"/>
  <c r="C4" i="7"/>
  <c r="C14" i="1502"/>
  <c r="F14" i="1502"/>
  <c r="H73" i="1493"/>
  <c r="F73" i="1493"/>
  <c r="H72" i="1493"/>
  <c r="F72" i="1493"/>
  <c r="H71" i="1493"/>
  <c r="F71" i="1493"/>
  <c r="H70" i="1493"/>
  <c r="F70" i="1493"/>
  <c r="H67" i="1493"/>
  <c r="F67" i="1493"/>
  <c r="D66" i="1493"/>
  <c r="H66" i="1493" s="1"/>
  <c r="H65" i="1493"/>
  <c r="F65" i="1493"/>
  <c r="H64" i="1493"/>
  <c r="F64" i="1493"/>
  <c r="H63" i="1493"/>
  <c r="F63" i="1493"/>
  <c r="H62" i="1493"/>
  <c r="F62" i="1493"/>
  <c r="H61" i="1493"/>
  <c r="F61" i="1493"/>
  <c r="H60" i="1493"/>
  <c r="F60" i="1493"/>
  <c r="H59" i="1493"/>
  <c r="F59" i="1493"/>
  <c r="H58" i="1493"/>
  <c r="F58" i="1493"/>
  <c r="H54" i="1493"/>
  <c r="F54" i="1493"/>
  <c r="H53" i="1493"/>
  <c r="F53" i="1493"/>
  <c r="H51" i="1493"/>
  <c r="F51" i="1493"/>
  <c r="H50" i="1493"/>
  <c r="F50" i="1493"/>
  <c r="H49" i="1493"/>
  <c r="F49" i="1493"/>
  <c r="H48" i="1493"/>
  <c r="F48" i="1493"/>
  <c r="H47" i="1493"/>
  <c r="F47" i="1493"/>
  <c r="H46" i="1493"/>
  <c r="F46" i="1493"/>
  <c r="H45" i="1493"/>
  <c r="F45" i="1493"/>
  <c r="H44" i="1493"/>
  <c r="F44" i="1493"/>
  <c r="H43" i="1493"/>
  <c r="F43" i="1493"/>
  <c r="H41" i="1493"/>
  <c r="F41" i="1493"/>
  <c r="H40" i="1493"/>
  <c r="F40" i="1493"/>
  <c r="H39" i="1493"/>
  <c r="F39" i="1493"/>
  <c r="H38" i="1493"/>
  <c r="F38" i="1493"/>
  <c r="H37" i="1493"/>
  <c r="F37" i="1493"/>
  <c r="H36" i="1493"/>
  <c r="F36" i="1493"/>
  <c r="H33" i="1493"/>
  <c r="F33" i="1493"/>
  <c r="H31" i="1493"/>
  <c r="F31" i="1493"/>
  <c r="H30" i="1493"/>
  <c r="F30" i="1493"/>
  <c r="H29" i="1493"/>
  <c r="F29" i="1493"/>
  <c r="H28" i="1493"/>
  <c r="F28" i="1493"/>
  <c r="H27" i="1493"/>
  <c r="F27" i="1493"/>
  <c r="H26" i="1493"/>
  <c r="F26" i="1493"/>
  <c r="H25" i="1493"/>
  <c r="F25" i="1493"/>
  <c r="H24" i="1493"/>
  <c r="F24" i="1493"/>
  <c r="H23" i="1493"/>
  <c r="F23" i="1493"/>
  <c r="H22" i="1493"/>
  <c r="F22" i="1493"/>
  <c r="H21" i="1493"/>
  <c r="F21" i="1493"/>
  <c r="H20" i="1493"/>
  <c r="F20" i="1493"/>
  <c r="H19" i="1493"/>
  <c r="F19" i="1493"/>
  <c r="H18" i="1493"/>
  <c r="F18" i="1493"/>
  <c r="H17" i="1493"/>
  <c r="F17" i="1493"/>
  <c r="H16" i="1493"/>
  <c r="F16" i="1493"/>
  <c r="H15" i="1493"/>
  <c r="F15" i="1493"/>
  <c r="H14" i="1493"/>
  <c r="F14" i="1493"/>
  <c r="H13" i="1493"/>
  <c r="F13" i="1493"/>
  <c r="H12" i="1493"/>
  <c r="F12" i="1493"/>
  <c r="H11" i="1493"/>
  <c r="F11" i="1493"/>
  <c r="H10" i="1493"/>
  <c r="F10" i="1493"/>
  <c r="H9" i="1493"/>
  <c r="F9" i="1493"/>
  <c r="H8" i="1493"/>
  <c r="F8" i="1493"/>
  <c r="H7" i="1493"/>
  <c r="F7" i="1493"/>
  <c r="AJ14" i="1495" l="1"/>
  <c r="G13" i="1506"/>
  <c r="CG6" i="1499"/>
  <c r="G5" i="1506"/>
  <c r="CG13" i="1499"/>
  <c r="G12" i="1506"/>
  <c r="CG5" i="1499"/>
  <c r="G4" i="1506"/>
  <c r="AJ12" i="1495"/>
  <c r="G11" i="1506"/>
  <c r="AH11" i="1499"/>
  <c r="G10" i="1506"/>
  <c r="AH10" i="1499"/>
  <c r="G9" i="1506"/>
  <c r="CG9" i="1499"/>
  <c r="G8" i="1506"/>
  <c r="AJ4" i="1495"/>
  <c r="G3" i="1506"/>
  <c r="G2" i="1506"/>
  <c r="AJ8" i="1495"/>
  <c r="G7" i="1506"/>
  <c r="A12" i="2"/>
  <c r="A6" i="1506"/>
  <c r="BB11" i="1503"/>
  <c r="BJ11" i="1503"/>
  <c r="AT11" i="1503"/>
  <c r="BG11" i="1503"/>
  <c r="BK11" i="1503"/>
  <c r="BL11" i="1503"/>
  <c r="AR11" i="1503"/>
  <c r="AU11" i="1503"/>
  <c r="BF11" i="1503"/>
  <c r="BA11" i="1503"/>
  <c r="BE11" i="1503"/>
  <c r="BC11" i="1503"/>
  <c r="BH11" i="1503"/>
  <c r="AZ11" i="1503"/>
  <c r="AS11" i="1503"/>
  <c r="BI11" i="1503"/>
  <c r="AX11" i="1503"/>
  <c r="AV11" i="1503"/>
  <c r="AY11" i="1503"/>
  <c r="BD12" i="1503"/>
  <c r="AH12" i="1499"/>
  <c r="AH8" i="1499"/>
  <c r="E14" i="1502"/>
  <c r="D14" i="1502" s="1"/>
  <c r="AH4" i="1499"/>
  <c r="AH13" i="1499"/>
  <c r="AJ15" i="1495"/>
  <c r="CG12" i="1499"/>
  <c r="AH15" i="1499"/>
  <c r="AJ13" i="1495"/>
  <c r="AJ11" i="1495"/>
  <c r="CG8" i="1499"/>
  <c r="AH9" i="1499"/>
  <c r="AJ10" i="1495"/>
  <c r="CG11" i="1499"/>
  <c r="AH5" i="1499"/>
  <c r="AJ9" i="1495"/>
  <c r="CG14" i="1499"/>
  <c r="AH6" i="1499"/>
  <c r="AJ7" i="1495"/>
  <c r="CG4" i="1499"/>
  <c r="AJ6" i="1495"/>
  <c r="CG7" i="1499"/>
  <c r="AJ5" i="1495"/>
  <c r="CG10" i="1499"/>
  <c r="AH7" i="1499"/>
  <c r="AH14" i="1499"/>
  <c r="B14" i="1502"/>
  <c r="G14" i="1502" s="1"/>
  <c r="H14" i="1502" s="1"/>
  <c r="I14" i="1502" s="1"/>
  <c r="F66" i="1493"/>
  <c r="A13" i="2" l="1"/>
  <c r="A7" i="1506"/>
  <c r="AS12" i="1503"/>
  <c r="AU12" i="1503"/>
  <c r="AZ12" i="1503"/>
  <c r="BD13" i="1503"/>
  <c r="BL12" i="1503"/>
  <c r="BK12" i="1503"/>
  <c r="BG12" i="1503"/>
  <c r="AR12" i="1503"/>
  <c r="BI12" i="1503"/>
  <c r="BH12" i="1503"/>
  <c r="BC12" i="1503"/>
  <c r="AY12" i="1503"/>
  <c r="BE12" i="1503"/>
  <c r="AT12" i="1503"/>
  <c r="AV12" i="1503"/>
  <c r="BA12" i="1503"/>
  <c r="BJ12" i="1503"/>
  <c r="AX12" i="1503"/>
  <c r="BF12" i="1503"/>
  <c r="BB12" i="1503"/>
  <c r="K14" i="1502"/>
  <c r="A14" i="2" l="1"/>
  <c r="A8" i="1506"/>
  <c r="AT13" i="1503"/>
  <c r="BK13" i="1503"/>
  <c r="BF13" i="1503"/>
  <c r="BA13" i="1503"/>
  <c r="AR13" i="1503"/>
  <c r="AV13" i="1503"/>
  <c r="BL13" i="1503"/>
  <c r="AY13" i="1503"/>
  <c r="AZ13" i="1503"/>
  <c r="BH13" i="1503"/>
  <c r="BG13" i="1503"/>
  <c r="BE13" i="1503"/>
  <c r="BB13" i="1503"/>
  <c r="BD14" i="1503"/>
  <c r="BC13" i="1503"/>
  <c r="AX13" i="1503"/>
  <c r="AU13" i="1503"/>
  <c r="BJ13" i="1503"/>
  <c r="BI13" i="1503"/>
  <c r="AS13" i="1503"/>
  <c r="F12" i="1502"/>
  <c r="F13" i="1502"/>
  <c r="C12" i="1502"/>
  <c r="C13" i="1502"/>
  <c r="E13" i="1502" l="1"/>
  <c r="D13" i="1502" s="1"/>
  <c r="E12" i="1502"/>
  <c r="D12" i="1502" s="1"/>
  <c r="A15" i="2"/>
  <c r="A9" i="1506"/>
  <c r="BD15" i="1503"/>
  <c r="AY14" i="1503"/>
  <c r="AV14" i="1503"/>
  <c r="AR14" i="1503"/>
  <c r="BA14" i="1503"/>
  <c r="BG14" i="1503"/>
  <c r="BL14" i="1503"/>
  <c r="BB14" i="1503"/>
  <c r="AS14" i="1503"/>
  <c r="AX14" i="1503"/>
  <c r="BC14" i="1503"/>
  <c r="BE14" i="1503"/>
  <c r="BI14" i="1503"/>
  <c r="BF14" i="1503"/>
  <c r="BJ14" i="1503"/>
  <c r="BH14" i="1503"/>
  <c r="BK14" i="1503"/>
  <c r="AU14" i="1503"/>
  <c r="AZ14" i="1503"/>
  <c r="AT14" i="1503"/>
  <c r="AV2" i="1504" a="1"/>
  <c r="AV2" i="1504" s="1"/>
  <c r="AW2" i="1504" a="1"/>
  <c r="AW2" i="1504" s="1"/>
  <c r="AX2" i="1504" a="1"/>
  <c r="AX2" i="1504" s="1"/>
  <c r="AY2" i="1504" a="1"/>
  <c r="AY2" i="1504" s="1"/>
  <c r="AZ2" i="1504" a="1"/>
  <c r="AZ2" i="1504" s="1"/>
  <c r="BA2" i="1504" a="1"/>
  <c r="BA2" i="1504" s="1"/>
  <c r="BB2" i="1504" a="1"/>
  <c r="BB2" i="1504" s="1"/>
  <c r="BC2" i="1504" a="1"/>
  <c r="BC2" i="1504" s="1"/>
  <c r="BD2" i="1504" a="1"/>
  <c r="BD2" i="1504" s="1"/>
  <c r="BE2" i="1504" a="1"/>
  <c r="BE2" i="1504" s="1"/>
  <c r="BF2" i="1504" a="1"/>
  <c r="BF2" i="1504" s="1"/>
  <c r="BG2" i="1504" a="1"/>
  <c r="BG2" i="1504" s="1"/>
  <c r="BH2" i="1504" a="1"/>
  <c r="BH2" i="1504" s="1"/>
  <c r="BI2" i="1504" a="1"/>
  <c r="BI2" i="1504" s="1"/>
  <c r="BJ2" i="1504" a="1"/>
  <c r="BJ2" i="1504" s="1"/>
  <c r="BK2" i="1504" a="1"/>
  <c r="BK2" i="1504" s="1"/>
  <c r="BL2" i="1504" a="1"/>
  <c r="BL2" i="1504" s="1"/>
  <c r="BM2" i="1504" a="1"/>
  <c r="BM2" i="1504" s="1"/>
  <c r="BN2" i="1504" a="1"/>
  <c r="BN2" i="1504" s="1"/>
  <c r="BO2" i="1504" a="1"/>
  <c r="BO2" i="1504" s="1"/>
  <c r="BP2" i="1504" a="1"/>
  <c r="BP2" i="1504" s="1"/>
  <c r="BQ2" i="1504" a="1"/>
  <c r="BQ2" i="1504" s="1"/>
  <c r="BR2" i="1504" a="1"/>
  <c r="BR2" i="1504" s="1"/>
  <c r="BS2" i="1504" a="1"/>
  <c r="BS2" i="1504" s="1"/>
  <c r="BT2" i="1504" a="1"/>
  <c r="BT2" i="1504" s="1"/>
  <c r="BU2" i="1504" a="1"/>
  <c r="BU2" i="1504" s="1"/>
  <c r="BV2" i="1504" a="1"/>
  <c r="BV2" i="1504" s="1"/>
  <c r="BW2" i="1504" a="1"/>
  <c r="BW2" i="1504" s="1"/>
  <c r="BX2" i="1504" a="1"/>
  <c r="BX2" i="1504" s="1"/>
  <c r="BY2" i="1504" a="1"/>
  <c r="BY2" i="1504" s="1"/>
  <c r="BZ2" i="1504" a="1"/>
  <c r="BZ2" i="1504" s="1"/>
  <c r="CA2" i="1504" a="1"/>
  <c r="CA2" i="1504" s="1"/>
  <c r="CB2" i="1504" a="1"/>
  <c r="CB2" i="1504" s="1"/>
  <c r="CC2" i="1504" a="1"/>
  <c r="CC2" i="1504" s="1"/>
  <c r="CD2" i="1504" a="1"/>
  <c r="CD2" i="1504" s="1"/>
  <c r="CE2" i="1504" a="1"/>
  <c r="CE2" i="1504" s="1"/>
  <c r="CF2" i="1504" a="1"/>
  <c r="CF2" i="1504" s="1"/>
  <c r="CG2" i="1504" a="1"/>
  <c r="CG2" i="1504" s="1"/>
  <c r="CH2" i="1504" a="1"/>
  <c r="CH2" i="1504" s="1"/>
  <c r="CI2" i="1504" a="1"/>
  <c r="CI2" i="1504" s="1"/>
  <c r="CJ2" i="1504" a="1"/>
  <c r="CJ2" i="1504" s="1"/>
  <c r="CK2" i="1504" a="1"/>
  <c r="CK2" i="1504" s="1"/>
  <c r="CL2" i="1504" a="1"/>
  <c r="CL2" i="1504" s="1"/>
  <c r="CM2" i="1504" a="1"/>
  <c r="CM2" i="1504" s="1"/>
  <c r="CN2" i="1504" a="1"/>
  <c r="CN2" i="1504" s="1"/>
  <c r="CO2" i="1504" a="1"/>
  <c r="CO2" i="1504" s="1"/>
  <c r="CP2" i="1504" a="1"/>
  <c r="CP2" i="1504" s="1"/>
  <c r="CQ2" i="1504" a="1"/>
  <c r="CQ2" i="1504" s="1"/>
  <c r="CR2" i="1504" a="1"/>
  <c r="CR2" i="1504" s="1"/>
  <c r="CS2" i="1504" a="1"/>
  <c r="CS2" i="1504" s="1"/>
  <c r="CT2" i="1504" a="1"/>
  <c r="CT2" i="1504" s="1"/>
  <c r="CU2" i="1504" a="1"/>
  <c r="CU2" i="1504" s="1"/>
  <c r="CV2" i="1504" a="1"/>
  <c r="CV2" i="1504" s="1"/>
  <c r="CW2" i="1504" a="1"/>
  <c r="CW2" i="1504" s="1"/>
  <c r="CX2" i="1504" a="1"/>
  <c r="CX2" i="1504" s="1"/>
  <c r="CY2" i="1504" a="1"/>
  <c r="CY2" i="1504" s="1"/>
  <c r="CZ2" i="1504" a="1"/>
  <c r="CZ2" i="1504" s="1"/>
  <c r="DA2" i="1504" a="1"/>
  <c r="DA2" i="1504" s="1"/>
  <c r="DB2" i="1504" a="1"/>
  <c r="DB2" i="1504" s="1"/>
  <c r="DC2" i="1504" a="1"/>
  <c r="DC2" i="1504" s="1"/>
  <c r="DD2" i="1504" a="1"/>
  <c r="DD2" i="1504" s="1"/>
  <c r="DE2" i="1504" a="1"/>
  <c r="DE2" i="1504" s="1"/>
  <c r="DF2" i="1504" a="1"/>
  <c r="DF2" i="1504" s="1"/>
  <c r="DG2" i="1504" a="1"/>
  <c r="DG2" i="1504" s="1"/>
  <c r="DH2" i="1504" a="1"/>
  <c r="DH2" i="1504" s="1"/>
  <c r="AV3" i="1504" a="1"/>
  <c r="AV3" i="1504" s="1"/>
  <c r="AW3" i="1504" a="1"/>
  <c r="AW3" i="1504" s="1"/>
  <c r="AX3" i="1504" a="1"/>
  <c r="AX3" i="1504" s="1"/>
  <c r="AY3" i="1504" a="1"/>
  <c r="AY3" i="1504" s="1"/>
  <c r="AZ3" i="1504" a="1"/>
  <c r="AZ3" i="1504" s="1"/>
  <c r="BA3" i="1504" a="1"/>
  <c r="BA3" i="1504" s="1"/>
  <c r="BB3" i="1504" a="1"/>
  <c r="BB3" i="1504" s="1"/>
  <c r="BC3" i="1504" a="1"/>
  <c r="BC3" i="1504" s="1"/>
  <c r="BD3" i="1504" a="1"/>
  <c r="BD3" i="1504" s="1"/>
  <c r="BE3" i="1504" a="1"/>
  <c r="BE3" i="1504" s="1"/>
  <c r="BF3" i="1504" a="1"/>
  <c r="BF3" i="1504" s="1"/>
  <c r="BG3" i="1504" a="1"/>
  <c r="BG3" i="1504" s="1"/>
  <c r="BH3" i="1504" a="1"/>
  <c r="BH3" i="1504" s="1"/>
  <c r="BI3" i="1504" a="1"/>
  <c r="BI3" i="1504" s="1"/>
  <c r="BJ3" i="1504" a="1"/>
  <c r="BJ3" i="1504" s="1"/>
  <c r="BK3" i="1504" a="1"/>
  <c r="BK3" i="1504" s="1"/>
  <c r="BL3" i="1504" a="1"/>
  <c r="BL3" i="1504" s="1"/>
  <c r="BM3" i="1504" a="1"/>
  <c r="BM3" i="1504" s="1"/>
  <c r="BN3" i="1504" a="1"/>
  <c r="BN3" i="1504" s="1"/>
  <c r="BO3" i="1504" a="1"/>
  <c r="BO3" i="1504" s="1"/>
  <c r="BP3" i="1504" a="1"/>
  <c r="BP3" i="1504" s="1"/>
  <c r="BQ3" i="1504" a="1"/>
  <c r="BQ3" i="1504" s="1"/>
  <c r="BR3" i="1504" a="1"/>
  <c r="BR3" i="1504" s="1"/>
  <c r="BS3" i="1504" a="1"/>
  <c r="BS3" i="1504" s="1"/>
  <c r="BT3" i="1504" a="1"/>
  <c r="BT3" i="1504" s="1"/>
  <c r="BU3" i="1504" a="1"/>
  <c r="BU3" i="1504" s="1"/>
  <c r="BV3" i="1504" a="1"/>
  <c r="BV3" i="1504" s="1"/>
  <c r="BW3" i="1504" a="1"/>
  <c r="BW3" i="1504" s="1"/>
  <c r="BX3" i="1504" a="1"/>
  <c r="BX3" i="1504" s="1"/>
  <c r="BY3" i="1504" a="1"/>
  <c r="BY3" i="1504" s="1"/>
  <c r="BZ3" i="1504" a="1"/>
  <c r="BZ3" i="1504" s="1"/>
  <c r="CA3" i="1504" a="1"/>
  <c r="CA3" i="1504" s="1"/>
  <c r="CB3" i="1504" a="1"/>
  <c r="CB3" i="1504" s="1"/>
  <c r="CC3" i="1504" a="1"/>
  <c r="CC3" i="1504" s="1"/>
  <c r="CD3" i="1504" a="1"/>
  <c r="CD3" i="1504" s="1"/>
  <c r="CE3" i="1504" a="1"/>
  <c r="CE3" i="1504" s="1"/>
  <c r="CF3" i="1504" a="1"/>
  <c r="CF3" i="1504" s="1"/>
  <c r="CG3" i="1504" a="1"/>
  <c r="CG3" i="1504" s="1"/>
  <c r="CH3" i="1504" a="1"/>
  <c r="CH3" i="1504" s="1"/>
  <c r="CI3" i="1504" a="1"/>
  <c r="CI3" i="1504" s="1"/>
  <c r="CJ3" i="1504" a="1"/>
  <c r="CJ3" i="1504" s="1"/>
  <c r="CK3" i="1504" a="1"/>
  <c r="CK3" i="1504" s="1"/>
  <c r="CL3" i="1504" a="1"/>
  <c r="CL3" i="1504" s="1"/>
  <c r="CM3" i="1504" a="1"/>
  <c r="CM3" i="1504" s="1"/>
  <c r="CN3" i="1504" a="1"/>
  <c r="CN3" i="1504" s="1"/>
  <c r="CO3" i="1504" a="1"/>
  <c r="CO3" i="1504" s="1"/>
  <c r="CP3" i="1504" a="1"/>
  <c r="CP3" i="1504" s="1"/>
  <c r="CQ3" i="1504" a="1"/>
  <c r="CQ3" i="1504" s="1"/>
  <c r="CR3" i="1504" a="1"/>
  <c r="CR3" i="1504" s="1"/>
  <c r="CS3" i="1504" a="1"/>
  <c r="CS3" i="1504" s="1"/>
  <c r="CT3" i="1504" a="1"/>
  <c r="CT3" i="1504" s="1"/>
  <c r="CU3" i="1504" a="1"/>
  <c r="CU3" i="1504" s="1"/>
  <c r="CV3" i="1504" a="1"/>
  <c r="CV3" i="1504" s="1"/>
  <c r="CW3" i="1504" a="1"/>
  <c r="CW3" i="1504" s="1"/>
  <c r="CX3" i="1504" a="1"/>
  <c r="CX3" i="1504" s="1"/>
  <c r="CY3" i="1504" a="1"/>
  <c r="CY3" i="1504" s="1"/>
  <c r="CZ3" i="1504" a="1"/>
  <c r="CZ3" i="1504" s="1"/>
  <c r="DA3" i="1504" a="1"/>
  <c r="DA3" i="1504" s="1"/>
  <c r="DB3" i="1504" a="1"/>
  <c r="DB3" i="1504" s="1"/>
  <c r="DC3" i="1504" a="1"/>
  <c r="DC3" i="1504" s="1"/>
  <c r="DD3" i="1504" a="1"/>
  <c r="DD3" i="1504" s="1"/>
  <c r="DE3" i="1504" a="1"/>
  <c r="DE3" i="1504" s="1"/>
  <c r="DF3" i="1504" a="1"/>
  <c r="DF3" i="1504" s="1"/>
  <c r="DG3" i="1504" a="1"/>
  <c r="DG3" i="1504" s="1"/>
  <c r="DH3" i="1504" a="1"/>
  <c r="DH3" i="1504" s="1"/>
  <c r="AV4" i="1504" a="1"/>
  <c r="AV4" i="1504" s="1"/>
  <c r="AW4" i="1504" a="1"/>
  <c r="AW4" i="1504" s="1"/>
  <c r="AX4" i="1504" a="1"/>
  <c r="AX4" i="1504" s="1"/>
  <c r="AY4" i="1504" a="1"/>
  <c r="AY4" i="1504" s="1"/>
  <c r="AZ4" i="1504" a="1"/>
  <c r="AZ4" i="1504" s="1"/>
  <c r="BA4" i="1504" a="1"/>
  <c r="BA4" i="1504" s="1"/>
  <c r="BB4" i="1504" a="1"/>
  <c r="BB4" i="1504" s="1"/>
  <c r="BC4" i="1504" a="1"/>
  <c r="BC4" i="1504" s="1"/>
  <c r="BD4" i="1504" a="1"/>
  <c r="BD4" i="1504" s="1"/>
  <c r="BE4" i="1504" a="1"/>
  <c r="BE4" i="1504" s="1"/>
  <c r="BF4" i="1504" a="1"/>
  <c r="BF4" i="1504" s="1"/>
  <c r="BG4" i="1504" a="1"/>
  <c r="BG4" i="1504" s="1"/>
  <c r="BH4" i="1504" a="1"/>
  <c r="BH4" i="1504" s="1"/>
  <c r="BI4" i="1504" a="1"/>
  <c r="BI4" i="1504" s="1"/>
  <c r="BJ4" i="1504" a="1"/>
  <c r="BJ4" i="1504" s="1"/>
  <c r="BK4" i="1504" a="1"/>
  <c r="BK4" i="1504" s="1"/>
  <c r="BL4" i="1504" a="1"/>
  <c r="BL4" i="1504" s="1"/>
  <c r="BM4" i="1504" a="1"/>
  <c r="BM4" i="1504" s="1"/>
  <c r="BN4" i="1504" a="1"/>
  <c r="BN4" i="1504" s="1"/>
  <c r="BO4" i="1504" a="1"/>
  <c r="BO4" i="1504" s="1"/>
  <c r="BP4" i="1504" a="1"/>
  <c r="BP4" i="1504" s="1"/>
  <c r="BQ4" i="1504" a="1"/>
  <c r="BQ4" i="1504" s="1"/>
  <c r="BR4" i="1504" a="1"/>
  <c r="BR4" i="1504" s="1"/>
  <c r="BS4" i="1504" a="1"/>
  <c r="BS4" i="1504" s="1"/>
  <c r="BT4" i="1504" a="1"/>
  <c r="BT4" i="1504" s="1"/>
  <c r="BU4" i="1504" a="1"/>
  <c r="BU4" i="1504" s="1"/>
  <c r="BV4" i="1504" a="1"/>
  <c r="BV4" i="1504" s="1"/>
  <c r="BW4" i="1504" a="1"/>
  <c r="BW4" i="1504" s="1"/>
  <c r="BX4" i="1504" a="1"/>
  <c r="BX4" i="1504" s="1"/>
  <c r="BY4" i="1504" a="1"/>
  <c r="BY4" i="1504" s="1"/>
  <c r="BZ4" i="1504" a="1"/>
  <c r="BZ4" i="1504" s="1"/>
  <c r="CA4" i="1504" a="1"/>
  <c r="CA4" i="1504" s="1"/>
  <c r="CB4" i="1504" a="1"/>
  <c r="CB4" i="1504" s="1"/>
  <c r="CC4" i="1504" a="1"/>
  <c r="CC4" i="1504" s="1"/>
  <c r="CD4" i="1504" a="1"/>
  <c r="CD4" i="1504" s="1"/>
  <c r="CE4" i="1504" a="1"/>
  <c r="CE4" i="1504" s="1"/>
  <c r="CF4" i="1504" a="1"/>
  <c r="CF4" i="1504" s="1"/>
  <c r="CG4" i="1504" a="1"/>
  <c r="CG4" i="1504" s="1"/>
  <c r="CH4" i="1504" a="1"/>
  <c r="CH4" i="1504" s="1"/>
  <c r="CI4" i="1504" a="1"/>
  <c r="CI4" i="1504" s="1"/>
  <c r="CJ4" i="1504" a="1"/>
  <c r="CJ4" i="1504" s="1"/>
  <c r="CK4" i="1504" a="1"/>
  <c r="CK4" i="1504" s="1"/>
  <c r="CL4" i="1504" a="1"/>
  <c r="CL4" i="1504" s="1"/>
  <c r="CM4" i="1504" a="1"/>
  <c r="CM4" i="1504" s="1"/>
  <c r="CN4" i="1504" a="1"/>
  <c r="CN4" i="1504" s="1"/>
  <c r="CO4" i="1504" a="1"/>
  <c r="CO4" i="1504" s="1"/>
  <c r="CP4" i="1504" a="1"/>
  <c r="CP4" i="1504" s="1"/>
  <c r="CQ4" i="1504" a="1"/>
  <c r="CQ4" i="1504" s="1"/>
  <c r="CR4" i="1504" a="1"/>
  <c r="CR4" i="1504" s="1"/>
  <c r="CS4" i="1504" a="1"/>
  <c r="CS4" i="1504" s="1"/>
  <c r="CT4" i="1504" a="1"/>
  <c r="CT4" i="1504" s="1"/>
  <c r="CU4" i="1504" a="1"/>
  <c r="CU4" i="1504" s="1"/>
  <c r="CV4" i="1504" a="1"/>
  <c r="CV4" i="1504" s="1"/>
  <c r="CW4" i="1504" a="1"/>
  <c r="CW4" i="1504" s="1"/>
  <c r="CX4" i="1504" a="1"/>
  <c r="CX4" i="1504" s="1"/>
  <c r="CY4" i="1504" a="1"/>
  <c r="CY4" i="1504" s="1"/>
  <c r="CZ4" i="1504" a="1"/>
  <c r="CZ4" i="1504" s="1"/>
  <c r="DA4" i="1504" a="1"/>
  <c r="DA4" i="1504" s="1"/>
  <c r="DB4" i="1504" a="1"/>
  <c r="DB4" i="1504" s="1"/>
  <c r="DC4" i="1504" a="1"/>
  <c r="DC4" i="1504" s="1"/>
  <c r="DD4" i="1504" a="1"/>
  <c r="DD4" i="1504" s="1"/>
  <c r="DE4" i="1504" a="1"/>
  <c r="DE4" i="1504" s="1"/>
  <c r="DF4" i="1504" a="1"/>
  <c r="DF4" i="1504" s="1"/>
  <c r="DG4" i="1504" a="1"/>
  <c r="DG4" i="1504" s="1"/>
  <c r="DH4" i="1504" a="1"/>
  <c r="DH4" i="1504" s="1"/>
  <c r="AV5" i="1504" a="1"/>
  <c r="AV5" i="1504" s="1"/>
  <c r="AW5" i="1504" a="1"/>
  <c r="AW5" i="1504" s="1"/>
  <c r="AX5" i="1504" a="1"/>
  <c r="AX5" i="1504" s="1"/>
  <c r="AY5" i="1504" a="1"/>
  <c r="AY5" i="1504" s="1"/>
  <c r="AZ5" i="1504" a="1"/>
  <c r="AZ5" i="1504" s="1"/>
  <c r="BA5" i="1504" a="1"/>
  <c r="BA5" i="1504" s="1"/>
  <c r="BB5" i="1504" a="1"/>
  <c r="BB5" i="1504" s="1"/>
  <c r="BC5" i="1504" a="1"/>
  <c r="BC5" i="1504" s="1"/>
  <c r="BD5" i="1504" a="1"/>
  <c r="BD5" i="1504" s="1"/>
  <c r="BE5" i="1504" a="1"/>
  <c r="BE5" i="1504" s="1"/>
  <c r="BF5" i="1504" a="1"/>
  <c r="BF5" i="1504" s="1"/>
  <c r="BG5" i="1504" a="1"/>
  <c r="BG5" i="1504" s="1"/>
  <c r="BH5" i="1504" a="1"/>
  <c r="BH5" i="1504" s="1"/>
  <c r="BI5" i="1504" a="1"/>
  <c r="BI5" i="1504" s="1"/>
  <c r="BJ5" i="1504" a="1"/>
  <c r="BJ5" i="1504" s="1"/>
  <c r="BK5" i="1504" a="1"/>
  <c r="BK5" i="1504" s="1"/>
  <c r="BL5" i="1504" a="1"/>
  <c r="BL5" i="1504" s="1"/>
  <c r="BM5" i="1504" a="1"/>
  <c r="BM5" i="1504" s="1"/>
  <c r="BN5" i="1504" a="1"/>
  <c r="BN5" i="1504" s="1"/>
  <c r="BO5" i="1504" a="1"/>
  <c r="BO5" i="1504" s="1"/>
  <c r="BP5" i="1504" a="1"/>
  <c r="BP5" i="1504" s="1"/>
  <c r="BQ5" i="1504" a="1"/>
  <c r="BQ5" i="1504" s="1"/>
  <c r="BR5" i="1504" a="1"/>
  <c r="BR5" i="1504" s="1"/>
  <c r="BS5" i="1504" a="1"/>
  <c r="BS5" i="1504" s="1"/>
  <c r="BT5" i="1504" a="1"/>
  <c r="BT5" i="1504" s="1"/>
  <c r="BU5" i="1504" a="1"/>
  <c r="BU5" i="1504" s="1"/>
  <c r="BV5" i="1504" a="1"/>
  <c r="BV5" i="1504" s="1"/>
  <c r="BW5" i="1504" a="1"/>
  <c r="BW5" i="1504" s="1"/>
  <c r="BX5" i="1504" a="1"/>
  <c r="BX5" i="1504" s="1"/>
  <c r="BY5" i="1504" a="1"/>
  <c r="BY5" i="1504" s="1"/>
  <c r="BZ5" i="1504" a="1"/>
  <c r="BZ5" i="1504" s="1"/>
  <c r="CA5" i="1504" a="1"/>
  <c r="CA5" i="1504" s="1"/>
  <c r="CB5" i="1504" a="1"/>
  <c r="CB5" i="1504" s="1"/>
  <c r="CC5" i="1504" a="1"/>
  <c r="CC5" i="1504" s="1"/>
  <c r="CD5" i="1504" a="1"/>
  <c r="CD5" i="1504" s="1"/>
  <c r="CE5" i="1504" a="1"/>
  <c r="CE5" i="1504" s="1"/>
  <c r="CF5" i="1504" a="1"/>
  <c r="CF5" i="1504" s="1"/>
  <c r="CG5" i="1504" a="1"/>
  <c r="CG5" i="1504" s="1"/>
  <c r="CH5" i="1504" a="1"/>
  <c r="CH5" i="1504" s="1"/>
  <c r="CI5" i="1504" a="1"/>
  <c r="CI5" i="1504" s="1"/>
  <c r="CJ5" i="1504" a="1"/>
  <c r="CJ5" i="1504" s="1"/>
  <c r="CK5" i="1504" a="1"/>
  <c r="CK5" i="1504" s="1"/>
  <c r="CL5" i="1504" a="1"/>
  <c r="CL5" i="1504" s="1"/>
  <c r="CM5" i="1504" a="1"/>
  <c r="CM5" i="1504" s="1"/>
  <c r="CN5" i="1504" a="1"/>
  <c r="CN5" i="1504" s="1"/>
  <c r="CO5" i="1504" a="1"/>
  <c r="CO5" i="1504" s="1"/>
  <c r="CP5" i="1504" a="1"/>
  <c r="CP5" i="1504" s="1"/>
  <c r="CQ5" i="1504" a="1"/>
  <c r="CQ5" i="1504" s="1"/>
  <c r="CR5" i="1504" a="1"/>
  <c r="CR5" i="1504" s="1"/>
  <c r="CS5" i="1504" a="1"/>
  <c r="CS5" i="1504" s="1"/>
  <c r="CT5" i="1504" a="1"/>
  <c r="CT5" i="1504" s="1"/>
  <c r="CU5" i="1504" a="1"/>
  <c r="CU5" i="1504" s="1"/>
  <c r="CV5" i="1504" a="1"/>
  <c r="CV5" i="1504" s="1"/>
  <c r="CW5" i="1504" a="1"/>
  <c r="CW5" i="1504" s="1"/>
  <c r="CX5" i="1504" a="1"/>
  <c r="CX5" i="1504" s="1"/>
  <c r="CY5" i="1504" a="1"/>
  <c r="CY5" i="1504" s="1"/>
  <c r="CZ5" i="1504" a="1"/>
  <c r="CZ5" i="1504" s="1"/>
  <c r="DA5" i="1504" a="1"/>
  <c r="DA5" i="1504" s="1"/>
  <c r="DB5" i="1504" a="1"/>
  <c r="DB5" i="1504" s="1"/>
  <c r="DC5" i="1504" a="1"/>
  <c r="DC5" i="1504" s="1"/>
  <c r="DD5" i="1504" a="1"/>
  <c r="DD5" i="1504" s="1"/>
  <c r="DE5" i="1504" a="1"/>
  <c r="DE5" i="1504" s="1"/>
  <c r="DF5" i="1504" a="1"/>
  <c r="DF5" i="1504" s="1"/>
  <c r="DG5" i="1504" a="1"/>
  <c r="DG5" i="1504" s="1"/>
  <c r="DH5" i="1504" a="1"/>
  <c r="DH5" i="1504" s="1"/>
  <c r="AV6" i="1504" a="1"/>
  <c r="AV6" i="1504" s="1"/>
  <c r="AW6" i="1504" a="1"/>
  <c r="AW6" i="1504" s="1"/>
  <c r="AX6" i="1504" a="1"/>
  <c r="AX6" i="1504" s="1"/>
  <c r="AY6" i="1504" a="1"/>
  <c r="AY6" i="1504" s="1"/>
  <c r="AZ6" i="1504" a="1"/>
  <c r="AZ6" i="1504" s="1"/>
  <c r="BA6" i="1504" a="1"/>
  <c r="BA6" i="1504" s="1"/>
  <c r="BB6" i="1504" a="1"/>
  <c r="BB6" i="1504" s="1"/>
  <c r="BC6" i="1504" a="1"/>
  <c r="BC6" i="1504" s="1"/>
  <c r="BD6" i="1504" a="1"/>
  <c r="BD6" i="1504" s="1"/>
  <c r="BE6" i="1504" a="1"/>
  <c r="BE6" i="1504" s="1"/>
  <c r="BF6" i="1504" a="1"/>
  <c r="BF6" i="1504" s="1"/>
  <c r="BG6" i="1504" a="1"/>
  <c r="BG6" i="1504" s="1"/>
  <c r="BH6" i="1504" a="1"/>
  <c r="BH6" i="1504" s="1"/>
  <c r="BI6" i="1504" a="1"/>
  <c r="BI6" i="1504" s="1"/>
  <c r="BJ6" i="1504" a="1"/>
  <c r="BJ6" i="1504" s="1"/>
  <c r="BK6" i="1504" a="1"/>
  <c r="BK6" i="1504" s="1"/>
  <c r="BL6" i="1504" a="1"/>
  <c r="BL6" i="1504" s="1"/>
  <c r="BM6" i="1504" a="1"/>
  <c r="BM6" i="1504" s="1"/>
  <c r="BN6" i="1504" a="1"/>
  <c r="BN6" i="1504" s="1"/>
  <c r="BO6" i="1504" a="1"/>
  <c r="BO6" i="1504" s="1"/>
  <c r="BP6" i="1504" a="1"/>
  <c r="BP6" i="1504" s="1"/>
  <c r="BQ6" i="1504" a="1"/>
  <c r="BQ6" i="1504" s="1"/>
  <c r="BR6" i="1504" a="1"/>
  <c r="BR6" i="1504" s="1"/>
  <c r="BS6" i="1504" a="1"/>
  <c r="BS6" i="1504" s="1"/>
  <c r="BT6" i="1504" a="1"/>
  <c r="BT6" i="1504" s="1"/>
  <c r="BU6" i="1504" a="1"/>
  <c r="BU6" i="1504" s="1"/>
  <c r="BV6" i="1504" a="1"/>
  <c r="BV6" i="1504" s="1"/>
  <c r="BW6" i="1504" a="1"/>
  <c r="BW6" i="1504" s="1"/>
  <c r="BX6" i="1504" a="1"/>
  <c r="BX6" i="1504" s="1"/>
  <c r="BY6" i="1504" a="1"/>
  <c r="BY6" i="1504" s="1"/>
  <c r="BZ6" i="1504" a="1"/>
  <c r="BZ6" i="1504" s="1"/>
  <c r="CA6" i="1504" a="1"/>
  <c r="CA6" i="1504" s="1"/>
  <c r="CB6" i="1504" a="1"/>
  <c r="CB6" i="1504" s="1"/>
  <c r="CC6" i="1504" a="1"/>
  <c r="CC6" i="1504" s="1"/>
  <c r="CD6" i="1504" a="1"/>
  <c r="CD6" i="1504" s="1"/>
  <c r="CE6" i="1504" a="1"/>
  <c r="CE6" i="1504" s="1"/>
  <c r="CF6" i="1504" a="1"/>
  <c r="CF6" i="1504" s="1"/>
  <c r="CG6" i="1504" a="1"/>
  <c r="CG6" i="1504" s="1"/>
  <c r="CH6" i="1504" a="1"/>
  <c r="CH6" i="1504" s="1"/>
  <c r="CI6" i="1504" a="1"/>
  <c r="CI6" i="1504" s="1"/>
  <c r="CJ6" i="1504" a="1"/>
  <c r="CJ6" i="1504" s="1"/>
  <c r="CK6" i="1504" a="1"/>
  <c r="CK6" i="1504" s="1"/>
  <c r="CL6" i="1504" a="1"/>
  <c r="CL6" i="1504" s="1"/>
  <c r="CM6" i="1504" a="1"/>
  <c r="CM6" i="1504" s="1"/>
  <c r="CN6" i="1504" a="1"/>
  <c r="CN6" i="1504" s="1"/>
  <c r="CO6" i="1504" a="1"/>
  <c r="CO6" i="1504" s="1"/>
  <c r="CP6" i="1504" a="1"/>
  <c r="CP6" i="1504" s="1"/>
  <c r="CQ6" i="1504" a="1"/>
  <c r="CQ6" i="1504" s="1"/>
  <c r="CR6" i="1504" a="1"/>
  <c r="CR6" i="1504" s="1"/>
  <c r="CS6" i="1504" a="1"/>
  <c r="CS6" i="1504" s="1"/>
  <c r="CT6" i="1504" a="1"/>
  <c r="CT6" i="1504" s="1"/>
  <c r="CU6" i="1504" a="1"/>
  <c r="CU6" i="1504" s="1"/>
  <c r="CV6" i="1504" a="1"/>
  <c r="CV6" i="1504" s="1"/>
  <c r="CW6" i="1504" a="1"/>
  <c r="CW6" i="1504" s="1"/>
  <c r="CX6" i="1504" a="1"/>
  <c r="CX6" i="1504" s="1"/>
  <c r="CY6" i="1504" a="1"/>
  <c r="CY6" i="1504" s="1"/>
  <c r="CZ6" i="1504" a="1"/>
  <c r="CZ6" i="1504" s="1"/>
  <c r="DA6" i="1504" a="1"/>
  <c r="DA6" i="1504" s="1"/>
  <c r="DB6" i="1504" a="1"/>
  <c r="DB6" i="1504" s="1"/>
  <c r="DC6" i="1504" a="1"/>
  <c r="DC6" i="1504" s="1"/>
  <c r="DD6" i="1504" a="1"/>
  <c r="DD6" i="1504" s="1"/>
  <c r="DE6" i="1504" a="1"/>
  <c r="DE6" i="1504" s="1"/>
  <c r="DF6" i="1504" a="1"/>
  <c r="DF6" i="1504" s="1"/>
  <c r="DG6" i="1504" a="1"/>
  <c r="DG6" i="1504" s="1"/>
  <c r="DH6" i="1504" a="1"/>
  <c r="DH6" i="1504" s="1"/>
  <c r="AV7" i="1504" a="1"/>
  <c r="AV7" i="1504" s="1"/>
  <c r="AW7" i="1504" a="1"/>
  <c r="AW7" i="1504" s="1"/>
  <c r="AX7" i="1504" a="1"/>
  <c r="AX7" i="1504" s="1"/>
  <c r="AY7" i="1504" a="1"/>
  <c r="AY7" i="1504" s="1"/>
  <c r="AZ7" i="1504" a="1"/>
  <c r="AZ7" i="1504" s="1"/>
  <c r="BA7" i="1504" a="1"/>
  <c r="BA7" i="1504" s="1"/>
  <c r="BB7" i="1504" a="1"/>
  <c r="BB7" i="1504" s="1"/>
  <c r="BC7" i="1504" a="1"/>
  <c r="BC7" i="1504" s="1"/>
  <c r="BD7" i="1504" a="1"/>
  <c r="BD7" i="1504" s="1"/>
  <c r="BE7" i="1504" a="1"/>
  <c r="BE7" i="1504" s="1"/>
  <c r="BF7" i="1504" a="1"/>
  <c r="BF7" i="1504" s="1"/>
  <c r="BG7" i="1504" a="1"/>
  <c r="BG7" i="1504" s="1"/>
  <c r="BH7" i="1504" a="1"/>
  <c r="BH7" i="1504" s="1"/>
  <c r="BI7" i="1504" a="1"/>
  <c r="BI7" i="1504" s="1"/>
  <c r="BJ7" i="1504" a="1"/>
  <c r="BJ7" i="1504" s="1"/>
  <c r="BK7" i="1504" a="1"/>
  <c r="BK7" i="1504" s="1"/>
  <c r="BL7" i="1504" a="1"/>
  <c r="BL7" i="1504" s="1"/>
  <c r="BM7" i="1504" a="1"/>
  <c r="BM7" i="1504" s="1"/>
  <c r="BN7" i="1504" a="1"/>
  <c r="BN7" i="1504" s="1"/>
  <c r="BO7" i="1504" a="1"/>
  <c r="BO7" i="1504" s="1"/>
  <c r="BP7" i="1504" a="1"/>
  <c r="BP7" i="1504" s="1"/>
  <c r="BQ7" i="1504" a="1"/>
  <c r="BQ7" i="1504" s="1"/>
  <c r="BR7" i="1504" a="1"/>
  <c r="BR7" i="1504" s="1"/>
  <c r="BS7" i="1504" a="1"/>
  <c r="BS7" i="1504" s="1"/>
  <c r="BT7" i="1504" a="1"/>
  <c r="BT7" i="1504" s="1"/>
  <c r="BU7" i="1504" a="1"/>
  <c r="BU7" i="1504" s="1"/>
  <c r="BV7" i="1504" a="1"/>
  <c r="BV7" i="1504" s="1"/>
  <c r="BW7" i="1504" a="1"/>
  <c r="BW7" i="1504" s="1"/>
  <c r="BX7" i="1504" a="1"/>
  <c r="BX7" i="1504" s="1"/>
  <c r="BY7" i="1504" a="1"/>
  <c r="BY7" i="1504" s="1"/>
  <c r="BZ7" i="1504" a="1"/>
  <c r="BZ7" i="1504" s="1"/>
  <c r="CA7" i="1504" a="1"/>
  <c r="CA7" i="1504" s="1"/>
  <c r="CB7" i="1504" a="1"/>
  <c r="CB7" i="1504" s="1"/>
  <c r="CC7" i="1504" a="1"/>
  <c r="CC7" i="1504" s="1"/>
  <c r="CD7" i="1504" a="1"/>
  <c r="CD7" i="1504" s="1"/>
  <c r="CE7" i="1504" a="1"/>
  <c r="CE7" i="1504" s="1"/>
  <c r="CF7" i="1504" a="1"/>
  <c r="CF7" i="1504" s="1"/>
  <c r="CG7" i="1504" a="1"/>
  <c r="CG7" i="1504" s="1"/>
  <c r="CH7" i="1504" a="1"/>
  <c r="CH7" i="1504" s="1"/>
  <c r="CI7" i="1504" a="1"/>
  <c r="CI7" i="1504" s="1"/>
  <c r="CJ7" i="1504" a="1"/>
  <c r="CJ7" i="1504" s="1"/>
  <c r="CK7" i="1504" a="1"/>
  <c r="CK7" i="1504" s="1"/>
  <c r="CL7" i="1504" a="1"/>
  <c r="CL7" i="1504" s="1"/>
  <c r="CM7" i="1504" a="1"/>
  <c r="CM7" i="1504" s="1"/>
  <c r="CN7" i="1504" a="1"/>
  <c r="CN7" i="1504" s="1"/>
  <c r="CO7" i="1504" a="1"/>
  <c r="CO7" i="1504" s="1"/>
  <c r="CP7" i="1504" a="1"/>
  <c r="CP7" i="1504" s="1"/>
  <c r="CQ7" i="1504" a="1"/>
  <c r="CQ7" i="1504" s="1"/>
  <c r="CR7" i="1504" a="1"/>
  <c r="CR7" i="1504" s="1"/>
  <c r="CS7" i="1504" a="1"/>
  <c r="CS7" i="1504" s="1"/>
  <c r="CT7" i="1504" a="1"/>
  <c r="CT7" i="1504" s="1"/>
  <c r="CU7" i="1504" a="1"/>
  <c r="CU7" i="1504" s="1"/>
  <c r="CV7" i="1504" a="1"/>
  <c r="CV7" i="1504" s="1"/>
  <c r="CW7" i="1504" a="1"/>
  <c r="CW7" i="1504" s="1"/>
  <c r="CX7" i="1504" a="1"/>
  <c r="CX7" i="1504" s="1"/>
  <c r="CY7" i="1504" a="1"/>
  <c r="CY7" i="1504" s="1"/>
  <c r="CZ7" i="1504" a="1"/>
  <c r="CZ7" i="1504" s="1"/>
  <c r="DA7" i="1504" a="1"/>
  <c r="DA7" i="1504" s="1"/>
  <c r="DB7" i="1504" a="1"/>
  <c r="DB7" i="1504" s="1"/>
  <c r="DC7" i="1504" a="1"/>
  <c r="DC7" i="1504" s="1"/>
  <c r="DD7" i="1504" a="1"/>
  <c r="DD7" i="1504" s="1"/>
  <c r="DE7" i="1504" a="1"/>
  <c r="DE7" i="1504" s="1"/>
  <c r="DF7" i="1504" a="1"/>
  <c r="DF7" i="1504" s="1"/>
  <c r="DG7" i="1504" a="1"/>
  <c r="DG7" i="1504" s="1"/>
  <c r="DH7" i="1504" a="1"/>
  <c r="DH7" i="1504" s="1"/>
  <c r="AV8" i="1504" a="1"/>
  <c r="AV8" i="1504" s="1"/>
  <c r="AW8" i="1504" a="1"/>
  <c r="AW8" i="1504" s="1"/>
  <c r="AX8" i="1504" a="1"/>
  <c r="AX8" i="1504" s="1"/>
  <c r="AY8" i="1504" a="1"/>
  <c r="AY8" i="1504" s="1"/>
  <c r="AZ8" i="1504" a="1"/>
  <c r="AZ8" i="1504" s="1"/>
  <c r="BA8" i="1504" a="1"/>
  <c r="BA8" i="1504" s="1"/>
  <c r="BB8" i="1504" a="1"/>
  <c r="BB8" i="1504" s="1"/>
  <c r="BC8" i="1504" a="1"/>
  <c r="BC8" i="1504" s="1"/>
  <c r="BD8" i="1504" a="1"/>
  <c r="BD8" i="1504" s="1"/>
  <c r="BE8" i="1504" a="1"/>
  <c r="BE8" i="1504" s="1"/>
  <c r="BF8" i="1504" a="1"/>
  <c r="BF8" i="1504" s="1"/>
  <c r="BG8" i="1504" a="1"/>
  <c r="BG8" i="1504" s="1"/>
  <c r="BH8" i="1504" a="1"/>
  <c r="BH8" i="1504" s="1"/>
  <c r="BI8" i="1504" a="1"/>
  <c r="BI8" i="1504" s="1"/>
  <c r="BJ8" i="1504" a="1"/>
  <c r="BJ8" i="1504" s="1"/>
  <c r="BK8" i="1504" a="1"/>
  <c r="BK8" i="1504" s="1"/>
  <c r="BL8" i="1504" a="1"/>
  <c r="BL8" i="1504" s="1"/>
  <c r="BM8" i="1504" a="1"/>
  <c r="BM8" i="1504" s="1"/>
  <c r="BN8" i="1504" a="1"/>
  <c r="BN8" i="1504" s="1"/>
  <c r="BO8" i="1504" a="1"/>
  <c r="BO8" i="1504" s="1"/>
  <c r="BP8" i="1504" a="1"/>
  <c r="BP8" i="1504" s="1"/>
  <c r="BQ8" i="1504" a="1"/>
  <c r="BQ8" i="1504" s="1"/>
  <c r="BR8" i="1504" a="1"/>
  <c r="BR8" i="1504" s="1"/>
  <c r="BS8" i="1504" a="1"/>
  <c r="BS8" i="1504" s="1"/>
  <c r="BT8" i="1504" a="1"/>
  <c r="BT8" i="1504" s="1"/>
  <c r="BU8" i="1504" a="1"/>
  <c r="BU8" i="1504" s="1"/>
  <c r="BV8" i="1504" a="1"/>
  <c r="BV8" i="1504" s="1"/>
  <c r="BW8" i="1504" a="1"/>
  <c r="BW8" i="1504" s="1"/>
  <c r="BX8" i="1504" a="1"/>
  <c r="BX8" i="1504" s="1"/>
  <c r="BY8" i="1504" a="1"/>
  <c r="BY8" i="1504" s="1"/>
  <c r="BZ8" i="1504" a="1"/>
  <c r="BZ8" i="1504" s="1"/>
  <c r="CA8" i="1504" a="1"/>
  <c r="CA8" i="1504" s="1"/>
  <c r="CB8" i="1504" a="1"/>
  <c r="CB8" i="1504" s="1"/>
  <c r="CC8" i="1504" a="1"/>
  <c r="CC8" i="1504" s="1"/>
  <c r="CD8" i="1504" a="1"/>
  <c r="CD8" i="1504" s="1"/>
  <c r="CE8" i="1504" a="1"/>
  <c r="CE8" i="1504" s="1"/>
  <c r="CF8" i="1504" a="1"/>
  <c r="CF8" i="1504" s="1"/>
  <c r="CG8" i="1504" a="1"/>
  <c r="CG8" i="1504" s="1"/>
  <c r="CH8" i="1504" a="1"/>
  <c r="CH8" i="1504" s="1"/>
  <c r="CI8" i="1504" a="1"/>
  <c r="CI8" i="1504" s="1"/>
  <c r="CJ8" i="1504" a="1"/>
  <c r="CJ8" i="1504" s="1"/>
  <c r="CK8" i="1504" a="1"/>
  <c r="CK8" i="1504" s="1"/>
  <c r="CL8" i="1504" a="1"/>
  <c r="CL8" i="1504" s="1"/>
  <c r="CM8" i="1504" a="1"/>
  <c r="CM8" i="1504" s="1"/>
  <c r="CN8" i="1504" a="1"/>
  <c r="CN8" i="1504" s="1"/>
  <c r="CO8" i="1504" a="1"/>
  <c r="CO8" i="1504" s="1"/>
  <c r="CP8" i="1504" a="1"/>
  <c r="CP8" i="1504" s="1"/>
  <c r="CQ8" i="1504" a="1"/>
  <c r="CQ8" i="1504" s="1"/>
  <c r="CR8" i="1504" a="1"/>
  <c r="CR8" i="1504" s="1"/>
  <c r="CS8" i="1504" a="1"/>
  <c r="CS8" i="1504" s="1"/>
  <c r="CT8" i="1504" a="1"/>
  <c r="CT8" i="1504" s="1"/>
  <c r="CU8" i="1504" a="1"/>
  <c r="CU8" i="1504" s="1"/>
  <c r="CV8" i="1504" a="1"/>
  <c r="CV8" i="1504" s="1"/>
  <c r="CW8" i="1504" a="1"/>
  <c r="CW8" i="1504" s="1"/>
  <c r="CX8" i="1504" a="1"/>
  <c r="CX8" i="1504" s="1"/>
  <c r="CY8" i="1504" a="1"/>
  <c r="CY8" i="1504" s="1"/>
  <c r="CZ8" i="1504" a="1"/>
  <c r="CZ8" i="1504" s="1"/>
  <c r="DA8" i="1504" a="1"/>
  <c r="DA8" i="1504" s="1"/>
  <c r="DB8" i="1504" a="1"/>
  <c r="DB8" i="1504" s="1"/>
  <c r="DC8" i="1504" a="1"/>
  <c r="DC8" i="1504" s="1"/>
  <c r="DD8" i="1504" a="1"/>
  <c r="DD8" i="1504" s="1"/>
  <c r="DE8" i="1504" a="1"/>
  <c r="DE8" i="1504" s="1"/>
  <c r="DF8" i="1504" a="1"/>
  <c r="DF8" i="1504" s="1"/>
  <c r="DG8" i="1504" a="1"/>
  <c r="DG8" i="1504" s="1"/>
  <c r="DH8" i="1504" a="1"/>
  <c r="DH8" i="1504" s="1"/>
  <c r="AV9" i="1504" a="1"/>
  <c r="AV9" i="1504" s="1"/>
  <c r="AW9" i="1504" a="1"/>
  <c r="AW9" i="1504" s="1"/>
  <c r="AX9" i="1504" a="1"/>
  <c r="AX9" i="1504" s="1"/>
  <c r="AY9" i="1504" a="1"/>
  <c r="AY9" i="1504" s="1"/>
  <c r="AZ9" i="1504" a="1"/>
  <c r="AZ9" i="1504" s="1"/>
  <c r="BA9" i="1504" a="1"/>
  <c r="BA9" i="1504" s="1"/>
  <c r="BB9" i="1504" a="1"/>
  <c r="BB9" i="1504" s="1"/>
  <c r="BC9" i="1504" a="1"/>
  <c r="BC9" i="1504" s="1"/>
  <c r="BD9" i="1504" a="1"/>
  <c r="BD9" i="1504" s="1"/>
  <c r="BE9" i="1504" a="1"/>
  <c r="BE9" i="1504" s="1"/>
  <c r="BF9" i="1504" a="1"/>
  <c r="BF9" i="1504" s="1"/>
  <c r="BG9" i="1504" a="1"/>
  <c r="BG9" i="1504" s="1"/>
  <c r="BH9" i="1504" a="1"/>
  <c r="BH9" i="1504" s="1"/>
  <c r="BI9" i="1504" a="1"/>
  <c r="BI9" i="1504" s="1"/>
  <c r="BJ9" i="1504" a="1"/>
  <c r="BJ9" i="1504" s="1"/>
  <c r="BK9" i="1504" a="1"/>
  <c r="BK9" i="1504" s="1"/>
  <c r="BL9" i="1504" a="1"/>
  <c r="BL9" i="1504" s="1"/>
  <c r="BM9" i="1504" a="1"/>
  <c r="BM9" i="1504" s="1"/>
  <c r="BN9" i="1504" a="1"/>
  <c r="BN9" i="1504" s="1"/>
  <c r="BO9" i="1504" a="1"/>
  <c r="BO9" i="1504" s="1"/>
  <c r="BP9" i="1504" a="1"/>
  <c r="BP9" i="1504" s="1"/>
  <c r="BQ9" i="1504" a="1"/>
  <c r="BQ9" i="1504" s="1"/>
  <c r="BR9" i="1504" a="1"/>
  <c r="BR9" i="1504" s="1"/>
  <c r="BS9" i="1504" a="1"/>
  <c r="BS9" i="1504" s="1"/>
  <c r="BT9" i="1504" a="1"/>
  <c r="BT9" i="1504" s="1"/>
  <c r="BU9" i="1504" a="1"/>
  <c r="BU9" i="1504" s="1"/>
  <c r="BV9" i="1504" a="1"/>
  <c r="BV9" i="1504" s="1"/>
  <c r="BW9" i="1504" a="1"/>
  <c r="BW9" i="1504" s="1"/>
  <c r="BX9" i="1504" a="1"/>
  <c r="BX9" i="1504" s="1"/>
  <c r="BY9" i="1504" a="1"/>
  <c r="BY9" i="1504" s="1"/>
  <c r="BZ9" i="1504" a="1"/>
  <c r="BZ9" i="1504" s="1"/>
  <c r="CA9" i="1504" a="1"/>
  <c r="CA9" i="1504" s="1"/>
  <c r="CB9" i="1504" a="1"/>
  <c r="CB9" i="1504" s="1"/>
  <c r="CC9" i="1504" a="1"/>
  <c r="CC9" i="1504" s="1"/>
  <c r="CD9" i="1504" a="1"/>
  <c r="CD9" i="1504" s="1"/>
  <c r="CE9" i="1504" a="1"/>
  <c r="CE9" i="1504" s="1"/>
  <c r="CF9" i="1504" a="1"/>
  <c r="CF9" i="1504" s="1"/>
  <c r="CG9" i="1504" a="1"/>
  <c r="CG9" i="1504" s="1"/>
  <c r="CH9" i="1504" a="1"/>
  <c r="CH9" i="1504" s="1"/>
  <c r="CI9" i="1504" a="1"/>
  <c r="CI9" i="1504" s="1"/>
  <c r="CJ9" i="1504" a="1"/>
  <c r="CJ9" i="1504" s="1"/>
  <c r="CK9" i="1504" a="1"/>
  <c r="CK9" i="1504" s="1"/>
  <c r="CL9" i="1504" a="1"/>
  <c r="CL9" i="1504" s="1"/>
  <c r="CM9" i="1504" a="1"/>
  <c r="CM9" i="1504" s="1"/>
  <c r="CN9" i="1504" a="1"/>
  <c r="CN9" i="1504" s="1"/>
  <c r="CO9" i="1504" a="1"/>
  <c r="CO9" i="1504" s="1"/>
  <c r="CP9" i="1504" a="1"/>
  <c r="CP9" i="1504" s="1"/>
  <c r="CQ9" i="1504" a="1"/>
  <c r="CQ9" i="1504" s="1"/>
  <c r="CR9" i="1504" a="1"/>
  <c r="CR9" i="1504" s="1"/>
  <c r="CS9" i="1504" a="1"/>
  <c r="CS9" i="1504" s="1"/>
  <c r="CT9" i="1504" a="1"/>
  <c r="CT9" i="1504" s="1"/>
  <c r="CU9" i="1504" a="1"/>
  <c r="CU9" i="1504" s="1"/>
  <c r="CV9" i="1504" a="1"/>
  <c r="CV9" i="1504" s="1"/>
  <c r="CW9" i="1504" a="1"/>
  <c r="CW9" i="1504" s="1"/>
  <c r="CX9" i="1504" a="1"/>
  <c r="CX9" i="1504" s="1"/>
  <c r="CY9" i="1504" a="1"/>
  <c r="CY9" i="1504" s="1"/>
  <c r="CZ9" i="1504" a="1"/>
  <c r="CZ9" i="1504" s="1"/>
  <c r="DA9" i="1504" a="1"/>
  <c r="DA9" i="1504" s="1"/>
  <c r="DB9" i="1504" a="1"/>
  <c r="DB9" i="1504" s="1"/>
  <c r="DC9" i="1504" a="1"/>
  <c r="DC9" i="1504" s="1"/>
  <c r="DD9" i="1504" a="1"/>
  <c r="DD9" i="1504" s="1"/>
  <c r="DE9" i="1504" a="1"/>
  <c r="DE9" i="1504" s="1"/>
  <c r="DF9" i="1504" a="1"/>
  <c r="DF9" i="1504" s="1"/>
  <c r="DG9" i="1504" a="1"/>
  <c r="DG9" i="1504" s="1"/>
  <c r="DH9" i="1504" a="1"/>
  <c r="DH9" i="1504" s="1"/>
  <c r="AV10" i="1504" a="1"/>
  <c r="AV10" i="1504" s="1"/>
  <c r="AW10" i="1504" a="1"/>
  <c r="AW10" i="1504" s="1"/>
  <c r="AX10" i="1504" a="1"/>
  <c r="AX10" i="1504" s="1"/>
  <c r="AY10" i="1504" a="1"/>
  <c r="AY10" i="1504" s="1"/>
  <c r="AZ10" i="1504" a="1"/>
  <c r="AZ10" i="1504" s="1"/>
  <c r="BA10" i="1504" a="1"/>
  <c r="BA10" i="1504" s="1"/>
  <c r="BB10" i="1504" a="1"/>
  <c r="BB10" i="1504" s="1"/>
  <c r="BC10" i="1504" a="1"/>
  <c r="BC10" i="1504" s="1"/>
  <c r="BD10" i="1504" a="1"/>
  <c r="BD10" i="1504" s="1"/>
  <c r="BE10" i="1504" a="1"/>
  <c r="BE10" i="1504" s="1"/>
  <c r="BF10" i="1504" a="1"/>
  <c r="BF10" i="1504" s="1"/>
  <c r="BG10" i="1504" a="1"/>
  <c r="BG10" i="1504" s="1"/>
  <c r="BH10" i="1504" a="1"/>
  <c r="BH10" i="1504" s="1"/>
  <c r="BI10" i="1504" a="1"/>
  <c r="BI10" i="1504" s="1"/>
  <c r="BJ10" i="1504" a="1"/>
  <c r="BJ10" i="1504" s="1"/>
  <c r="BK10" i="1504" a="1"/>
  <c r="BK10" i="1504" s="1"/>
  <c r="BL10" i="1504" a="1"/>
  <c r="BL10" i="1504" s="1"/>
  <c r="BM10" i="1504" a="1"/>
  <c r="BM10" i="1504" s="1"/>
  <c r="BN10" i="1504" a="1"/>
  <c r="BN10" i="1504" s="1"/>
  <c r="BO10" i="1504" a="1"/>
  <c r="BO10" i="1504" s="1"/>
  <c r="BP10" i="1504" a="1"/>
  <c r="BP10" i="1504" s="1"/>
  <c r="BQ10" i="1504" a="1"/>
  <c r="BQ10" i="1504" s="1"/>
  <c r="BR10" i="1504" a="1"/>
  <c r="BR10" i="1504" s="1"/>
  <c r="BS10" i="1504" a="1"/>
  <c r="BS10" i="1504" s="1"/>
  <c r="BT10" i="1504" a="1"/>
  <c r="BT10" i="1504" s="1"/>
  <c r="BU10" i="1504" a="1"/>
  <c r="BU10" i="1504" s="1"/>
  <c r="BV10" i="1504" a="1"/>
  <c r="BV10" i="1504" s="1"/>
  <c r="BW10" i="1504" a="1"/>
  <c r="BW10" i="1504" s="1"/>
  <c r="BX10" i="1504" a="1"/>
  <c r="BX10" i="1504" s="1"/>
  <c r="BY10" i="1504" a="1"/>
  <c r="BY10" i="1504" s="1"/>
  <c r="BZ10" i="1504" a="1"/>
  <c r="BZ10" i="1504" s="1"/>
  <c r="CA10" i="1504" a="1"/>
  <c r="CA10" i="1504" s="1"/>
  <c r="CB10" i="1504" a="1"/>
  <c r="CB10" i="1504" s="1"/>
  <c r="CC10" i="1504" a="1"/>
  <c r="CC10" i="1504" s="1"/>
  <c r="CD10" i="1504" a="1"/>
  <c r="CD10" i="1504" s="1"/>
  <c r="CE10" i="1504" a="1"/>
  <c r="CE10" i="1504" s="1"/>
  <c r="CF10" i="1504" a="1"/>
  <c r="CF10" i="1504" s="1"/>
  <c r="CG10" i="1504" a="1"/>
  <c r="CG10" i="1504" s="1"/>
  <c r="CH10" i="1504" a="1"/>
  <c r="CH10" i="1504" s="1"/>
  <c r="CI10" i="1504" a="1"/>
  <c r="CI10" i="1504" s="1"/>
  <c r="CJ10" i="1504" a="1"/>
  <c r="CJ10" i="1504" s="1"/>
  <c r="CK10" i="1504" a="1"/>
  <c r="CK10" i="1504" s="1"/>
  <c r="CL10" i="1504" a="1"/>
  <c r="CL10" i="1504" s="1"/>
  <c r="CM10" i="1504" a="1"/>
  <c r="CM10" i="1504" s="1"/>
  <c r="CN10" i="1504" a="1"/>
  <c r="CN10" i="1504" s="1"/>
  <c r="CO10" i="1504" a="1"/>
  <c r="CO10" i="1504" s="1"/>
  <c r="CP10" i="1504" a="1"/>
  <c r="CP10" i="1504" s="1"/>
  <c r="CQ10" i="1504" a="1"/>
  <c r="CQ10" i="1504" s="1"/>
  <c r="CR10" i="1504" a="1"/>
  <c r="CR10" i="1504" s="1"/>
  <c r="CS10" i="1504" a="1"/>
  <c r="CS10" i="1504" s="1"/>
  <c r="CT10" i="1504" a="1"/>
  <c r="CT10" i="1504" s="1"/>
  <c r="CU10" i="1504" a="1"/>
  <c r="CU10" i="1504" s="1"/>
  <c r="CV10" i="1504" a="1"/>
  <c r="CV10" i="1504" s="1"/>
  <c r="CW10" i="1504" a="1"/>
  <c r="CW10" i="1504" s="1"/>
  <c r="CX10" i="1504" a="1"/>
  <c r="CX10" i="1504" s="1"/>
  <c r="CY10" i="1504" a="1"/>
  <c r="CY10" i="1504" s="1"/>
  <c r="CZ10" i="1504" a="1"/>
  <c r="CZ10" i="1504" s="1"/>
  <c r="DA10" i="1504" a="1"/>
  <c r="DA10" i="1504" s="1"/>
  <c r="DB10" i="1504" a="1"/>
  <c r="DB10" i="1504" s="1"/>
  <c r="DC10" i="1504" a="1"/>
  <c r="DC10" i="1504" s="1"/>
  <c r="DD10" i="1504" a="1"/>
  <c r="DD10" i="1504" s="1"/>
  <c r="DE10" i="1504" a="1"/>
  <c r="DE10" i="1504" s="1"/>
  <c r="DF10" i="1504" a="1"/>
  <c r="DF10" i="1504" s="1"/>
  <c r="DG10" i="1504" a="1"/>
  <c r="DG10" i="1504" s="1"/>
  <c r="DH10" i="1504" a="1"/>
  <c r="DH10" i="1504" s="1"/>
  <c r="AV11" i="1504" a="1"/>
  <c r="AV11" i="1504" s="1"/>
  <c r="AW11" i="1504" a="1"/>
  <c r="AW11" i="1504" s="1"/>
  <c r="AX11" i="1504" a="1"/>
  <c r="AX11" i="1504" s="1"/>
  <c r="AY11" i="1504" a="1"/>
  <c r="AY11" i="1504" s="1"/>
  <c r="AZ11" i="1504" a="1"/>
  <c r="AZ11" i="1504" s="1"/>
  <c r="BA11" i="1504" a="1"/>
  <c r="BA11" i="1504" s="1"/>
  <c r="BB11" i="1504" a="1"/>
  <c r="BB11" i="1504" s="1"/>
  <c r="BC11" i="1504" a="1"/>
  <c r="BC11" i="1504" s="1"/>
  <c r="BD11" i="1504" a="1"/>
  <c r="BD11" i="1504" s="1"/>
  <c r="BE11" i="1504" a="1"/>
  <c r="BE11" i="1504" s="1"/>
  <c r="BF11" i="1504" a="1"/>
  <c r="BF11" i="1504" s="1"/>
  <c r="BG11" i="1504" a="1"/>
  <c r="BG11" i="1504" s="1"/>
  <c r="BH11" i="1504" a="1"/>
  <c r="BH11" i="1504" s="1"/>
  <c r="BI11" i="1504" a="1"/>
  <c r="BI11" i="1504" s="1"/>
  <c r="BJ11" i="1504" a="1"/>
  <c r="BJ11" i="1504" s="1"/>
  <c r="BK11" i="1504" a="1"/>
  <c r="BK11" i="1504" s="1"/>
  <c r="BL11" i="1504" a="1"/>
  <c r="BL11" i="1504" s="1"/>
  <c r="BM11" i="1504" a="1"/>
  <c r="BM11" i="1504" s="1"/>
  <c r="BN11" i="1504" a="1"/>
  <c r="BN11" i="1504" s="1"/>
  <c r="BO11" i="1504" a="1"/>
  <c r="BO11" i="1504" s="1"/>
  <c r="BP11" i="1504" a="1"/>
  <c r="BP11" i="1504" s="1"/>
  <c r="BQ11" i="1504" a="1"/>
  <c r="BQ11" i="1504" s="1"/>
  <c r="BR11" i="1504" a="1"/>
  <c r="BR11" i="1504" s="1"/>
  <c r="BS11" i="1504" a="1"/>
  <c r="BS11" i="1504" s="1"/>
  <c r="BT11" i="1504" a="1"/>
  <c r="BT11" i="1504" s="1"/>
  <c r="BU11" i="1504" a="1"/>
  <c r="BU11" i="1504" s="1"/>
  <c r="BV11" i="1504" a="1"/>
  <c r="BV11" i="1504" s="1"/>
  <c r="BW11" i="1504" a="1"/>
  <c r="BW11" i="1504" s="1"/>
  <c r="BX11" i="1504" a="1"/>
  <c r="BX11" i="1504" s="1"/>
  <c r="BY11" i="1504" a="1"/>
  <c r="BY11" i="1504" s="1"/>
  <c r="BZ11" i="1504" a="1"/>
  <c r="BZ11" i="1504" s="1"/>
  <c r="CA11" i="1504" a="1"/>
  <c r="CA11" i="1504" s="1"/>
  <c r="CB11" i="1504" a="1"/>
  <c r="CB11" i="1504" s="1"/>
  <c r="CC11" i="1504" a="1"/>
  <c r="CC11" i="1504" s="1"/>
  <c r="CD11" i="1504" a="1"/>
  <c r="CD11" i="1504" s="1"/>
  <c r="CE11" i="1504" a="1"/>
  <c r="CE11" i="1504" s="1"/>
  <c r="CF11" i="1504" a="1"/>
  <c r="CF11" i="1504" s="1"/>
  <c r="CG11" i="1504" a="1"/>
  <c r="CG11" i="1504" s="1"/>
  <c r="CH11" i="1504" a="1"/>
  <c r="CH11" i="1504" s="1"/>
  <c r="CI11" i="1504" a="1"/>
  <c r="CI11" i="1504" s="1"/>
  <c r="CJ11" i="1504" a="1"/>
  <c r="CJ11" i="1504" s="1"/>
  <c r="CK11" i="1504" a="1"/>
  <c r="CK11" i="1504" s="1"/>
  <c r="CL11" i="1504" a="1"/>
  <c r="CL11" i="1504" s="1"/>
  <c r="CM11" i="1504" a="1"/>
  <c r="CM11" i="1504" s="1"/>
  <c r="CN11" i="1504" a="1"/>
  <c r="CN11" i="1504" s="1"/>
  <c r="CO11" i="1504" a="1"/>
  <c r="CO11" i="1504" s="1"/>
  <c r="CP11" i="1504" a="1"/>
  <c r="CP11" i="1504" s="1"/>
  <c r="CQ11" i="1504" a="1"/>
  <c r="CQ11" i="1504" s="1"/>
  <c r="CR11" i="1504" a="1"/>
  <c r="CR11" i="1504" s="1"/>
  <c r="CS11" i="1504" a="1"/>
  <c r="CS11" i="1504" s="1"/>
  <c r="CT11" i="1504" a="1"/>
  <c r="CT11" i="1504" s="1"/>
  <c r="CU11" i="1504" a="1"/>
  <c r="CU11" i="1504" s="1"/>
  <c r="CV11" i="1504" a="1"/>
  <c r="CV11" i="1504" s="1"/>
  <c r="CW11" i="1504" a="1"/>
  <c r="CW11" i="1504" s="1"/>
  <c r="CX11" i="1504" a="1"/>
  <c r="CX11" i="1504" s="1"/>
  <c r="CY11" i="1504" a="1"/>
  <c r="CY11" i="1504" s="1"/>
  <c r="CZ11" i="1504" a="1"/>
  <c r="CZ11" i="1504" s="1"/>
  <c r="DA11" i="1504" a="1"/>
  <c r="DA11" i="1504" s="1"/>
  <c r="DB11" i="1504" a="1"/>
  <c r="DB11" i="1504" s="1"/>
  <c r="DC11" i="1504" a="1"/>
  <c r="DC11" i="1504" s="1"/>
  <c r="DD11" i="1504" a="1"/>
  <c r="DD11" i="1504" s="1"/>
  <c r="DE11" i="1504" a="1"/>
  <c r="DE11" i="1504" s="1"/>
  <c r="DF11" i="1504" a="1"/>
  <c r="DF11" i="1504" s="1"/>
  <c r="DG11" i="1504" a="1"/>
  <c r="DG11" i="1504" s="1"/>
  <c r="DH11" i="1504" a="1"/>
  <c r="DH11" i="1504" s="1"/>
  <c r="AV12" i="1504" a="1"/>
  <c r="AV12" i="1504" s="1"/>
  <c r="AW12" i="1504" a="1"/>
  <c r="AW12" i="1504" s="1"/>
  <c r="AX12" i="1504" a="1"/>
  <c r="AX12" i="1504" s="1"/>
  <c r="AY12" i="1504" a="1"/>
  <c r="AY12" i="1504" s="1"/>
  <c r="AZ12" i="1504" a="1"/>
  <c r="AZ12" i="1504" s="1"/>
  <c r="BA12" i="1504" a="1"/>
  <c r="BA12" i="1504" s="1"/>
  <c r="BB12" i="1504" a="1"/>
  <c r="BB12" i="1504" s="1"/>
  <c r="BC12" i="1504" a="1"/>
  <c r="BC12" i="1504" s="1"/>
  <c r="BD12" i="1504" a="1"/>
  <c r="BD12" i="1504" s="1"/>
  <c r="BE12" i="1504" a="1"/>
  <c r="BE12" i="1504" s="1"/>
  <c r="BF12" i="1504" a="1"/>
  <c r="BF12" i="1504" s="1"/>
  <c r="BG12" i="1504" a="1"/>
  <c r="BG12" i="1504" s="1"/>
  <c r="BH12" i="1504" a="1"/>
  <c r="BH12" i="1504" s="1"/>
  <c r="BI12" i="1504" a="1"/>
  <c r="BI12" i="1504" s="1"/>
  <c r="BJ12" i="1504" a="1"/>
  <c r="BJ12" i="1504" s="1"/>
  <c r="BK12" i="1504" a="1"/>
  <c r="BK12" i="1504" s="1"/>
  <c r="BL12" i="1504" a="1"/>
  <c r="BL12" i="1504" s="1"/>
  <c r="BM12" i="1504" a="1"/>
  <c r="BM12" i="1504" s="1"/>
  <c r="BN12" i="1504" a="1"/>
  <c r="BN12" i="1504" s="1"/>
  <c r="BO12" i="1504" a="1"/>
  <c r="BO12" i="1504" s="1"/>
  <c r="BP12" i="1504" a="1"/>
  <c r="BP12" i="1504" s="1"/>
  <c r="BQ12" i="1504" a="1"/>
  <c r="BQ12" i="1504" s="1"/>
  <c r="BR12" i="1504" a="1"/>
  <c r="BR12" i="1504" s="1"/>
  <c r="BS12" i="1504" a="1"/>
  <c r="BS12" i="1504" s="1"/>
  <c r="BT12" i="1504" a="1"/>
  <c r="BT12" i="1504" s="1"/>
  <c r="BU12" i="1504" a="1"/>
  <c r="BU12" i="1504" s="1"/>
  <c r="BV12" i="1504" a="1"/>
  <c r="BV12" i="1504" s="1"/>
  <c r="BW12" i="1504" a="1"/>
  <c r="BW12" i="1504" s="1"/>
  <c r="BX12" i="1504" a="1"/>
  <c r="BX12" i="1504" s="1"/>
  <c r="BY12" i="1504" a="1"/>
  <c r="BY12" i="1504" s="1"/>
  <c r="BZ12" i="1504" a="1"/>
  <c r="BZ12" i="1504" s="1"/>
  <c r="CA12" i="1504" a="1"/>
  <c r="CA12" i="1504" s="1"/>
  <c r="CB12" i="1504" a="1"/>
  <c r="CB12" i="1504" s="1"/>
  <c r="CC12" i="1504" a="1"/>
  <c r="CC12" i="1504" s="1"/>
  <c r="CD12" i="1504" a="1"/>
  <c r="CD12" i="1504" s="1"/>
  <c r="CE12" i="1504" a="1"/>
  <c r="CE12" i="1504" s="1"/>
  <c r="CF12" i="1504" a="1"/>
  <c r="CF12" i="1504" s="1"/>
  <c r="CG12" i="1504" a="1"/>
  <c r="CG12" i="1504" s="1"/>
  <c r="CH12" i="1504" a="1"/>
  <c r="CH12" i="1504" s="1"/>
  <c r="CI12" i="1504" a="1"/>
  <c r="CI12" i="1504" s="1"/>
  <c r="CJ12" i="1504" a="1"/>
  <c r="CJ12" i="1504" s="1"/>
  <c r="CK12" i="1504" a="1"/>
  <c r="CK12" i="1504" s="1"/>
  <c r="CL12" i="1504" a="1"/>
  <c r="CL12" i="1504" s="1"/>
  <c r="CM12" i="1504" a="1"/>
  <c r="CM12" i="1504" s="1"/>
  <c r="CN12" i="1504" a="1"/>
  <c r="CN12" i="1504" s="1"/>
  <c r="CO12" i="1504" a="1"/>
  <c r="CO12" i="1504" s="1"/>
  <c r="CP12" i="1504" a="1"/>
  <c r="CP12" i="1504" s="1"/>
  <c r="CQ12" i="1504" a="1"/>
  <c r="CQ12" i="1504" s="1"/>
  <c r="CR12" i="1504" a="1"/>
  <c r="CR12" i="1504" s="1"/>
  <c r="CS12" i="1504" a="1"/>
  <c r="CS12" i="1504" s="1"/>
  <c r="CT12" i="1504" a="1"/>
  <c r="CT12" i="1504" s="1"/>
  <c r="CU12" i="1504" a="1"/>
  <c r="CU12" i="1504" s="1"/>
  <c r="CV12" i="1504" a="1"/>
  <c r="CV12" i="1504" s="1"/>
  <c r="CW12" i="1504" a="1"/>
  <c r="CW12" i="1504" s="1"/>
  <c r="CX12" i="1504" a="1"/>
  <c r="CX12" i="1504" s="1"/>
  <c r="CY12" i="1504" a="1"/>
  <c r="CY12" i="1504" s="1"/>
  <c r="CZ12" i="1504" a="1"/>
  <c r="CZ12" i="1504" s="1"/>
  <c r="DA12" i="1504" a="1"/>
  <c r="DA12" i="1504" s="1"/>
  <c r="DB12" i="1504" a="1"/>
  <c r="DB12" i="1504" s="1"/>
  <c r="DC12" i="1504" a="1"/>
  <c r="DC12" i="1504" s="1"/>
  <c r="DD12" i="1504" a="1"/>
  <c r="DD12" i="1504" s="1"/>
  <c r="DE12" i="1504" a="1"/>
  <c r="DE12" i="1504" s="1"/>
  <c r="DF12" i="1504" a="1"/>
  <c r="DF12" i="1504" s="1"/>
  <c r="DG12" i="1504" a="1"/>
  <c r="DG12" i="1504" s="1"/>
  <c r="DH12" i="1504" a="1"/>
  <c r="DH12" i="1504" s="1"/>
  <c r="AV13" i="1504" a="1"/>
  <c r="AV13" i="1504" s="1"/>
  <c r="AW13" i="1504" a="1"/>
  <c r="AW13" i="1504" s="1"/>
  <c r="AX13" i="1504" a="1"/>
  <c r="AX13" i="1504" s="1"/>
  <c r="AY13" i="1504" a="1"/>
  <c r="AY13" i="1504" s="1"/>
  <c r="AZ13" i="1504" a="1"/>
  <c r="AZ13" i="1504" s="1"/>
  <c r="BA13" i="1504" a="1"/>
  <c r="BA13" i="1504" s="1"/>
  <c r="BB13" i="1504" a="1"/>
  <c r="BB13" i="1504" s="1"/>
  <c r="BC13" i="1504" a="1"/>
  <c r="BC13" i="1504" s="1"/>
  <c r="BD13" i="1504" a="1"/>
  <c r="BD13" i="1504" s="1"/>
  <c r="BE13" i="1504" a="1"/>
  <c r="BE13" i="1504" s="1"/>
  <c r="BF13" i="1504" a="1"/>
  <c r="BF13" i="1504" s="1"/>
  <c r="BG13" i="1504" a="1"/>
  <c r="BG13" i="1504" s="1"/>
  <c r="BH13" i="1504" a="1"/>
  <c r="BH13" i="1504" s="1"/>
  <c r="BI13" i="1504" a="1"/>
  <c r="BI13" i="1504" s="1"/>
  <c r="BJ13" i="1504" a="1"/>
  <c r="BJ13" i="1504" s="1"/>
  <c r="BK13" i="1504" a="1"/>
  <c r="BK13" i="1504" s="1"/>
  <c r="BL13" i="1504" a="1"/>
  <c r="BL13" i="1504" s="1"/>
  <c r="BM13" i="1504" a="1"/>
  <c r="BM13" i="1504" s="1"/>
  <c r="BN13" i="1504" a="1"/>
  <c r="BN13" i="1504" s="1"/>
  <c r="BO13" i="1504" a="1"/>
  <c r="BO13" i="1504" s="1"/>
  <c r="BP13" i="1504" a="1"/>
  <c r="BP13" i="1504" s="1"/>
  <c r="BQ13" i="1504" a="1"/>
  <c r="BQ13" i="1504" s="1"/>
  <c r="BR13" i="1504" a="1"/>
  <c r="BR13" i="1504" s="1"/>
  <c r="BS13" i="1504" a="1"/>
  <c r="BS13" i="1504" s="1"/>
  <c r="BT13" i="1504" a="1"/>
  <c r="BT13" i="1504" s="1"/>
  <c r="BU13" i="1504" a="1"/>
  <c r="BU13" i="1504" s="1"/>
  <c r="BV13" i="1504" a="1"/>
  <c r="BV13" i="1504" s="1"/>
  <c r="BW13" i="1504" a="1"/>
  <c r="BW13" i="1504" s="1"/>
  <c r="BX13" i="1504" a="1"/>
  <c r="BX13" i="1504" s="1"/>
  <c r="BY13" i="1504" a="1"/>
  <c r="BY13" i="1504" s="1"/>
  <c r="BZ13" i="1504" a="1"/>
  <c r="BZ13" i="1504" s="1"/>
  <c r="CA13" i="1504" a="1"/>
  <c r="CA13" i="1504" s="1"/>
  <c r="CB13" i="1504" a="1"/>
  <c r="CB13" i="1504" s="1"/>
  <c r="CC13" i="1504" a="1"/>
  <c r="CC13" i="1504" s="1"/>
  <c r="CD13" i="1504" a="1"/>
  <c r="CD13" i="1504" s="1"/>
  <c r="CE13" i="1504" a="1"/>
  <c r="CE13" i="1504" s="1"/>
  <c r="CF13" i="1504" a="1"/>
  <c r="CF13" i="1504" s="1"/>
  <c r="CG13" i="1504" a="1"/>
  <c r="CG13" i="1504" s="1"/>
  <c r="CH13" i="1504" a="1"/>
  <c r="CH13" i="1504" s="1"/>
  <c r="CI13" i="1504" a="1"/>
  <c r="CI13" i="1504" s="1"/>
  <c r="CJ13" i="1504" a="1"/>
  <c r="CJ13" i="1504" s="1"/>
  <c r="CK13" i="1504" a="1"/>
  <c r="CK13" i="1504" s="1"/>
  <c r="CL13" i="1504" a="1"/>
  <c r="CL13" i="1504" s="1"/>
  <c r="CM13" i="1504" a="1"/>
  <c r="CM13" i="1504" s="1"/>
  <c r="CN13" i="1504" a="1"/>
  <c r="CN13" i="1504" s="1"/>
  <c r="CO13" i="1504" a="1"/>
  <c r="CO13" i="1504" s="1"/>
  <c r="CP13" i="1504" a="1"/>
  <c r="CP13" i="1504" s="1"/>
  <c r="CQ13" i="1504" a="1"/>
  <c r="CQ13" i="1504" s="1"/>
  <c r="CR13" i="1504" a="1"/>
  <c r="CR13" i="1504" s="1"/>
  <c r="CS13" i="1504" a="1"/>
  <c r="CS13" i="1504" s="1"/>
  <c r="CT13" i="1504" a="1"/>
  <c r="CT13" i="1504" s="1"/>
  <c r="CU13" i="1504" a="1"/>
  <c r="CU13" i="1504" s="1"/>
  <c r="CV13" i="1504" a="1"/>
  <c r="CV13" i="1504" s="1"/>
  <c r="CW13" i="1504" a="1"/>
  <c r="CW13" i="1504" s="1"/>
  <c r="CX13" i="1504" a="1"/>
  <c r="CX13" i="1504" s="1"/>
  <c r="CY13" i="1504" a="1"/>
  <c r="CY13" i="1504" s="1"/>
  <c r="CZ13" i="1504" a="1"/>
  <c r="CZ13" i="1504" s="1"/>
  <c r="DA13" i="1504" a="1"/>
  <c r="DA13" i="1504" s="1"/>
  <c r="DB13" i="1504" a="1"/>
  <c r="DB13" i="1504" s="1"/>
  <c r="DC13" i="1504" a="1"/>
  <c r="DC13" i="1504" s="1"/>
  <c r="DD13" i="1504" a="1"/>
  <c r="DD13" i="1504" s="1"/>
  <c r="DE13" i="1504" a="1"/>
  <c r="DE13" i="1504" s="1"/>
  <c r="DF13" i="1504" a="1"/>
  <c r="DF13" i="1504" s="1"/>
  <c r="DG13" i="1504" a="1"/>
  <c r="DG13" i="1504" s="1"/>
  <c r="DH13" i="1504" a="1"/>
  <c r="DH13" i="1504" s="1"/>
  <c r="AV14" i="1504" a="1"/>
  <c r="AV14" i="1504" s="1"/>
  <c r="AW14" i="1504" a="1"/>
  <c r="AW14" i="1504" s="1"/>
  <c r="AX14" i="1504" a="1"/>
  <c r="AX14" i="1504" s="1"/>
  <c r="AY14" i="1504" a="1"/>
  <c r="AY14" i="1504" s="1"/>
  <c r="AZ14" i="1504" a="1"/>
  <c r="AZ14" i="1504" s="1"/>
  <c r="BA14" i="1504" a="1"/>
  <c r="BA14" i="1504" s="1"/>
  <c r="BB14" i="1504" a="1"/>
  <c r="BB14" i="1504" s="1"/>
  <c r="BC14" i="1504" a="1"/>
  <c r="BC14" i="1504" s="1"/>
  <c r="BD14" i="1504" a="1"/>
  <c r="BD14" i="1504" s="1"/>
  <c r="BE14" i="1504" a="1"/>
  <c r="BE14" i="1504" s="1"/>
  <c r="BF14" i="1504" a="1"/>
  <c r="BF14" i="1504" s="1"/>
  <c r="BG14" i="1504" a="1"/>
  <c r="BG14" i="1504" s="1"/>
  <c r="BH14" i="1504" a="1"/>
  <c r="BH14" i="1504" s="1"/>
  <c r="BI14" i="1504" a="1"/>
  <c r="BI14" i="1504" s="1"/>
  <c r="BJ14" i="1504" a="1"/>
  <c r="BJ14" i="1504" s="1"/>
  <c r="BK14" i="1504" a="1"/>
  <c r="BK14" i="1504" s="1"/>
  <c r="BL14" i="1504" a="1"/>
  <c r="BL14" i="1504" s="1"/>
  <c r="BM14" i="1504" a="1"/>
  <c r="BM14" i="1504" s="1"/>
  <c r="BN14" i="1504" a="1"/>
  <c r="BN14" i="1504" s="1"/>
  <c r="BO14" i="1504" a="1"/>
  <c r="BO14" i="1504" s="1"/>
  <c r="BP14" i="1504" a="1"/>
  <c r="BP14" i="1504" s="1"/>
  <c r="BQ14" i="1504" a="1"/>
  <c r="BQ14" i="1504" s="1"/>
  <c r="BR14" i="1504" a="1"/>
  <c r="BR14" i="1504" s="1"/>
  <c r="BS14" i="1504" a="1"/>
  <c r="BS14" i="1504" s="1"/>
  <c r="BT14" i="1504" a="1"/>
  <c r="BT14" i="1504" s="1"/>
  <c r="BU14" i="1504" a="1"/>
  <c r="BU14" i="1504" s="1"/>
  <c r="BV14" i="1504" a="1"/>
  <c r="BV14" i="1504" s="1"/>
  <c r="BW14" i="1504" a="1"/>
  <c r="BW14" i="1504" s="1"/>
  <c r="BX14" i="1504" a="1"/>
  <c r="BX14" i="1504" s="1"/>
  <c r="BY14" i="1504" a="1"/>
  <c r="BY14" i="1504" s="1"/>
  <c r="BZ14" i="1504" a="1"/>
  <c r="BZ14" i="1504" s="1"/>
  <c r="CA14" i="1504" a="1"/>
  <c r="CA14" i="1504" s="1"/>
  <c r="CB14" i="1504" a="1"/>
  <c r="CB14" i="1504" s="1"/>
  <c r="CC14" i="1504" a="1"/>
  <c r="CC14" i="1504" s="1"/>
  <c r="CD14" i="1504" a="1"/>
  <c r="CD14" i="1504" s="1"/>
  <c r="CE14" i="1504" a="1"/>
  <c r="CE14" i="1504" s="1"/>
  <c r="CF14" i="1504" a="1"/>
  <c r="CF14" i="1504" s="1"/>
  <c r="CG14" i="1504" a="1"/>
  <c r="CG14" i="1504" s="1"/>
  <c r="CH14" i="1504" a="1"/>
  <c r="CH14" i="1504" s="1"/>
  <c r="CI14" i="1504" a="1"/>
  <c r="CI14" i="1504" s="1"/>
  <c r="CJ14" i="1504" a="1"/>
  <c r="CJ14" i="1504" s="1"/>
  <c r="CK14" i="1504" a="1"/>
  <c r="CK14" i="1504" s="1"/>
  <c r="CL14" i="1504" a="1"/>
  <c r="CL14" i="1504" s="1"/>
  <c r="CM14" i="1504" a="1"/>
  <c r="CM14" i="1504" s="1"/>
  <c r="CN14" i="1504" a="1"/>
  <c r="CN14" i="1504" s="1"/>
  <c r="CO14" i="1504" a="1"/>
  <c r="CO14" i="1504" s="1"/>
  <c r="CP14" i="1504" a="1"/>
  <c r="CP14" i="1504" s="1"/>
  <c r="CQ14" i="1504" a="1"/>
  <c r="CQ14" i="1504" s="1"/>
  <c r="CR14" i="1504" a="1"/>
  <c r="CR14" i="1504" s="1"/>
  <c r="CS14" i="1504" a="1"/>
  <c r="CS14" i="1504" s="1"/>
  <c r="CT14" i="1504" a="1"/>
  <c r="CT14" i="1504" s="1"/>
  <c r="CU14" i="1504" a="1"/>
  <c r="CU14" i="1504" s="1"/>
  <c r="CV14" i="1504" a="1"/>
  <c r="CV14" i="1504" s="1"/>
  <c r="CW14" i="1504" a="1"/>
  <c r="CW14" i="1504" s="1"/>
  <c r="CX14" i="1504" a="1"/>
  <c r="CX14" i="1504" s="1"/>
  <c r="CY14" i="1504" a="1"/>
  <c r="CY14" i="1504" s="1"/>
  <c r="CZ14" i="1504" a="1"/>
  <c r="CZ14" i="1504" s="1"/>
  <c r="DA14" i="1504" a="1"/>
  <c r="DA14" i="1504" s="1"/>
  <c r="DB14" i="1504" a="1"/>
  <c r="DB14" i="1504" s="1"/>
  <c r="DC14" i="1504" a="1"/>
  <c r="DC14" i="1504" s="1"/>
  <c r="DD14" i="1504" a="1"/>
  <c r="DD14" i="1504" s="1"/>
  <c r="DE14" i="1504" a="1"/>
  <c r="DE14" i="1504" s="1"/>
  <c r="DF14" i="1504" a="1"/>
  <c r="DF14" i="1504" s="1"/>
  <c r="DG14" i="1504" a="1"/>
  <c r="DG14" i="1504" s="1"/>
  <c r="DH14" i="1504" a="1"/>
  <c r="DH14" i="1504" s="1"/>
  <c r="AU3" i="1504" a="1"/>
  <c r="AU3" i="1504" s="1"/>
  <c r="AU4" i="1504" a="1"/>
  <c r="AU4" i="1504" s="1"/>
  <c r="AU5" i="1504" a="1"/>
  <c r="AU5" i="1504" s="1"/>
  <c r="AU6" i="1504" a="1"/>
  <c r="AU6" i="1504" s="1"/>
  <c r="AU7" i="1504" a="1"/>
  <c r="AU7" i="1504" s="1"/>
  <c r="AU8" i="1504" a="1"/>
  <c r="AU8" i="1504" s="1"/>
  <c r="AU9" i="1504" a="1"/>
  <c r="AU9" i="1504" s="1"/>
  <c r="AU10" i="1504" a="1"/>
  <c r="AU10" i="1504" s="1"/>
  <c r="AU11" i="1504" a="1"/>
  <c r="AU11" i="1504" s="1"/>
  <c r="AU12" i="1504" a="1"/>
  <c r="AU12" i="1504" s="1"/>
  <c r="AU13" i="1504" a="1"/>
  <c r="AU13" i="1504" s="1"/>
  <c r="AU14" i="1504" a="1"/>
  <c r="AU14" i="1504" s="1"/>
  <c r="AU2" i="1504" a="1"/>
  <c r="AU2" i="1504" s="1"/>
  <c r="A16" i="2" l="1"/>
  <c r="A10" i="1506"/>
  <c r="BH15" i="1503"/>
  <c r="BB15" i="1503"/>
  <c r="BJ15" i="1503"/>
  <c r="BL15" i="1503"/>
  <c r="BF15" i="1503"/>
  <c r="BG15" i="1503"/>
  <c r="BI15" i="1503"/>
  <c r="BA15" i="1503"/>
  <c r="AT15" i="1503"/>
  <c r="BE15" i="1503"/>
  <c r="AR15" i="1503"/>
  <c r="AZ15" i="1503"/>
  <c r="BC15" i="1503"/>
  <c r="AV15" i="1503"/>
  <c r="AU15" i="1503"/>
  <c r="AX15" i="1503"/>
  <c r="AY15" i="1503"/>
  <c r="BK15" i="1503"/>
  <c r="AS15" i="1503"/>
  <c r="BD16" i="1503"/>
  <c r="AR3" i="1504"/>
  <c r="AR4" i="1504"/>
  <c r="AR5" i="1504"/>
  <c r="AR6" i="1504"/>
  <c r="AR7" i="1504"/>
  <c r="AR8" i="1504"/>
  <c r="AR9" i="1504"/>
  <c r="AR10" i="1504"/>
  <c r="AR11" i="1504"/>
  <c r="AR12" i="1504"/>
  <c r="AR13" i="1504"/>
  <c r="AR14" i="1504"/>
  <c r="AR2" i="1504"/>
  <c r="AH2" i="1504"/>
  <c r="AG2" i="1504"/>
  <c r="AM2" i="1504" s="1"/>
  <c r="AF2" i="1504"/>
  <c r="AL2" i="1504" s="1"/>
  <c r="AH1" i="1504"/>
  <c r="AD1" i="1504"/>
  <c r="AG1" i="1504"/>
  <c r="AF1" i="1504"/>
  <c r="AC2" i="1504"/>
  <c r="AI2" i="1504" s="1"/>
  <c r="AE2" i="1504"/>
  <c r="AK2" i="1504" s="1"/>
  <c r="AE1" i="1504"/>
  <c r="AC1" i="1504"/>
  <c r="N2" i="1504"/>
  <c r="M2" i="1504"/>
  <c r="L3" i="1504"/>
  <c r="N3" i="1504"/>
  <c r="M3" i="1504"/>
  <c r="L4" i="1504"/>
  <c r="N4" i="1504"/>
  <c r="M4" i="1504"/>
  <c r="L5" i="1504"/>
  <c r="N5" i="1504"/>
  <c r="M5" i="1504"/>
  <c r="L6" i="1504"/>
  <c r="N6" i="1504"/>
  <c r="M6" i="1504"/>
  <c r="L7" i="1504"/>
  <c r="N7" i="1504"/>
  <c r="M7" i="1504"/>
  <c r="L8" i="1504"/>
  <c r="N8" i="1504"/>
  <c r="M8" i="1504"/>
  <c r="L9" i="1504"/>
  <c r="N9" i="1504"/>
  <c r="M9" i="1504"/>
  <c r="L10" i="1504"/>
  <c r="N10" i="1504"/>
  <c r="M10" i="1504"/>
  <c r="L11" i="1504"/>
  <c r="N11" i="1504"/>
  <c r="M11" i="1504"/>
  <c r="L12" i="1504"/>
  <c r="N12" i="1504"/>
  <c r="M12" i="1504"/>
  <c r="L13" i="1504"/>
  <c r="N13" i="1504"/>
  <c r="M13" i="1504"/>
  <c r="L14" i="1504"/>
  <c r="N14" i="1504"/>
  <c r="M14" i="1504"/>
  <c r="A17" i="2" l="1"/>
  <c r="A11" i="1506"/>
  <c r="R7" i="1504"/>
  <c r="I7" i="1506" s="1"/>
  <c r="R11" i="1504"/>
  <c r="I11" i="1506" s="1"/>
  <c r="W11" i="1504"/>
  <c r="R10" i="1504"/>
  <c r="I10" i="1506" s="1"/>
  <c r="R8" i="1504"/>
  <c r="I8" i="1506" s="1"/>
  <c r="R6" i="1504"/>
  <c r="I6" i="1506" s="1"/>
  <c r="W6" i="1504"/>
  <c r="R13" i="1504"/>
  <c r="I13" i="1506" s="1"/>
  <c r="W13" i="1504"/>
  <c r="R2" i="1504"/>
  <c r="I2" i="1506" s="1"/>
  <c r="W2" i="1504"/>
  <c r="R12" i="1504"/>
  <c r="I12" i="1506" s="1"/>
  <c r="R5" i="1504"/>
  <c r="I5" i="1506" s="1"/>
  <c r="W5" i="1504"/>
  <c r="R4" i="1504"/>
  <c r="I4" i="1506" s="1"/>
  <c r="R9" i="1504"/>
  <c r="I9" i="1506" s="1"/>
  <c r="R14" i="1504"/>
  <c r="W14" i="1504"/>
  <c r="R3" i="1504"/>
  <c r="I3" i="1506" s="1"/>
  <c r="AX16" i="1503"/>
  <c r="BI16" i="1503"/>
  <c r="AV16" i="1503"/>
  <c r="BA16" i="1503"/>
  <c r="BC16" i="1503"/>
  <c r="BD17" i="1503"/>
  <c r="BK16" i="1503"/>
  <c r="BE16" i="1503"/>
  <c r="BB16" i="1503"/>
  <c r="BL16" i="1503"/>
  <c r="AR16" i="1503"/>
  <c r="BJ16" i="1503"/>
  <c r="AU16" i="1503"/>
  <c r="BG16" i="1503"/>
  <c r="BF16" i="1503"/>
  <c r="AZ16" i="1503"/>
  <c r="AS16" i="1503"/>
  <c r="AY16" i="1503"/>
  <c r="AT16" i="1503"/>
  <c r="BH16" i="1503"/>
  <c r="K2" i="1504"/>
  <c r="K1" i="1504"/>
  <c r="J1" i="1504"/>
  <c r="A2" i="1504"/>
  <c r="H2" i="1504"/>
  <c r="I2" i="1504"/>
  <c r="A3" i="1504"/>
  <c r="H3" i="1504"/>
  <c r="I3" i="1504"/>
  <c r="A4" i="1504"/>
  <c r="H4" i="1504"/>
  <c r="I4" i="1504"/>
  <c r="A5" i="1504"/>
  <c r="H5" i="1504"/>
  <c r="I5" i="1504"/>
  <c r="A6" i="1504"/>
  <c r="H6" i="1504"/>
  <c r="I6" i="1504"/>
  <c r="A7" i="1504"/>
  <c r="H7" i="1504"/>
  <c r="I7" i="1504"/>
  <c r="A8" i="1504"/>
  <c r="H8" i="1504"/>
  <c r="I8" i="1504"/>
  <c r="A9" i="1504"/>
  <c r="H9" i="1504"/>
  <c r="I9" i="1504"/>
  <c r="A10" i="1504"/>
  <c r="H10" i="1504"/>
  <c r="I10" i="1504"/>
  <c r="A11" i="1504"/>
  <c r="H11" i="1504"/>
  <c r="I11" i="1504"/>
  <c r="A12" i="1504"/>
  <c r="H12" i="1504"/>
  <c r="I12" i="1504"/>
  <c r="H13" i="1504"/>
  <c r="I13" i="1504"/>
  <c r="H14" i="1504"/>
  <c r="I14" i="1504"/>
  <c r="H1" i="1504"/>
  <c r="I1" i="1504"/>
  <c r="A1" i="1504"/>
  <c r="W4" i="1504" l="1"/>
  <c r="W7" i="1504"/>
  <c r="W3" i="1504"/>
  <c r="W8" i="1504"/>
  <c r="A18" i="2"/>
  <c r="A12" i="1506"/>
  <c r="W12" i="1504"/>
  <c r="W9" i="1504"/>
  <c r="W10" i="1504"/>
  <c r="AZ17" i="1503"/>
  <c r="BF17" i="1503"/>
  <c r="AU17" i="1503"/>
  <c r="BE17" i="1503"/>
  <c r="BK17" i="1503"/>
  <c r="BD18" i="1503"/>
  <c r="BJ17" i="1503"/>
  <c r="BC17" i="1503"/>
  <c r="AR17" i="1503"/>
  <c r="BG17" i="1503"/>
  <c r="BH17" i="1503"/>
  <c r="AT17" i="1503"/>
  <c r="BA17" i="1503"/>
  <c r="AV17" i="1503"/>
  <c r="AY17" i="1503"/>
  <c r="BL17" i="1503"/>
  <c r="BI17" i="1503"/>
  <c r="AS17" i="1503"/>
  <c r="BB17" i="1503"/>
  <c r="AX17" i="1503"/>
  <c r="AM16" i="1499"/>
  <c r="AN16" i="1499"/>
  <c r="AO16" i="1499"/>
  <c r="AP16" i="1499"/>
  <c r="AQ16" i="1499"/>
  <c r="AR16" i="1499"/>
  <c r="AS16" i="1499"/>
  <c r="AT16" i="1499"/>
  <c r="AU16" i="1499"/>
  <c r="AV16" i="1499"/>
  <c r="AW16" i="1499"/>
  <c r="AX16" i="1499"/>
  <c r="AY16" i="1499"/>
  <c r="AZ16" i="1499"/>
  <c r="BA16" i="1499"/>
  <c r="BB16" i="1499"/>
  <c r="BC16" i="1499"/>
  <c r="BD16" i="1499"/>
  <c r="BE16" i="1499"/>
  <c r="BF16" i="1499"/>
  <c r="BG16" i="1499"/>
  <c r="BH16" i="1499"/>
  <c r="BI16" i="1499"/>
  <c r="BJ16" i="1499"/>
  <c r="BK16" i="1499"/>
  <c r="BL16" i="1499"/>
  <c r="BM16" i="1499"/>
  <c r="AM17" i="1499"/>
  <c r="AN17" i="1499"/>
  <c r="AO17" i="1499"/>
  <c r="AP17" i="1499"/>
  <c r="AQ17" i="1499"/>
  <c r="AR17" i="1499"/>
  <c r="AS17" i="1499"/>
  <c r="AT17" i="1499"/>
  <c r="AU17" i="1499"/>
  <c r="AV17" i="1499"/>
  <c r="AW17" i="1499"/>
  <c r="AX17" i="1499"/>
  <c r="AY17" i="1499"/>
  <c r="AZ17" i="1499"/>
  <c r="BA17" i="1499"/>
  <c r="BB17" i="1499"/>
  <c r="BC17" i="1499"/>
  <c r="BD17" i="1499"/>
  <c r="BE17" i="1499"/>
  <c r="BF17" i="1499"/>
  <c r="BG17" i="1499"/>
  <c r="BH17" i="1499"/>
  <c r="BI17" i="1499"/>
  <c r="BJ17" i="1499"/>
  <c r="BK17" i="1499"/>
  <c r="BL17" i="1499"/>
  <c r="BM17" i="1499"/>
  <c r="AM18" i="1499"/>
  <c r="AN18" i="1499"/>
  <c r="AO18" i="1499"/>
  <c r="AP18" i="1499"/>
  <c r="AQ18" i="1499"/>
  <c r="AR18" i="1499"/>
  <c r="AS18" i="1499"/>
  <c r="AT18" i="1499"/>
  <c r="AU18" i="1499"/>
  <c r="AV18" i="1499"/>
  <c r="AW18" i="1499"/>
  <c r="AX18" i="1499"/>
  <c r="AY18" i="1499"/>
  <c r="AZ18" i="1499"/>
  <c r="BA18" i="1499"/>
  <c r="BB18" i="1499"/>
  <c r="BC18" i="1499"/>
  <c r="BD18" i="1499"/>
  <c r="BE18" i="1499"/>
  <c r="BF18" i="1499"/>
  <c r="BG18" i="1499"/>
  <c r="BH18" i="1499"/>
  <c r="BI18" i="1499"/>
  <c r="BJ18" i="1499"/>
  <c r="BK18" i="1499"/>
  <c r="BL18" i="1499"/>
  <c r="BM18" i="1499"/>
  <c r="AM19" i="1499"/>
  <c r="AN19" i="1499"/>
  <c r="AO19" i="1499"/>
  <c r="AP19" i="1499"/>
  <c r="AQ19" i="1499"/>
  <c r="AR19" i="1499"/>
  <c r="AS19" i="1499"/>
  <c r="AT19" i="1499"/>
  <c r="AU19" i="1499"/>
  <c r="AV19" i="1499"/>
  <c r="AW19" i="1499"/>
  <c r="AX19" i="1499"/>
  <c r="AY19" i="1499"/>
  <c r="AZ19" i="1499"/>
  <c r="BA19" i="1499"/>
  <c r="BB19" i="1499"/>
  <c r="BC19" i="1499"/>
  <c r="BD19" i="1499"/>
  <c r="BE19" i="1499"/>
  <c r="BF19" i="1499"/>
  <c r="BG19" i="1499"/>
  <c r="BH19" i="1499"/>
  <c r="BI19" i="1499"/>
  <c r="BJ19" i="1499"/>
  <c r="BK19" i="1499"/>
  <c r="BL19" i="1499"/>
  <c r="BM19" i="1499"/>
  <c r="AM20" i="1499"/>
  <c r="AN20" i="1499"/>
  <c r="AO20" i="1499"/>
  <c r="AP20" i="1499"/>
  <c r="AQ20" i="1499"/>
  <c r="AR20" i="1499"/>
  <c r="AS20" i="1499"/>
  <c r="AT20" i="1499"/>
  <c r="AU20" i="1499"/>
  <c r="AV20" i="1499"/>
  <c r="AW20" i="1499"/>
  <c r="AX20" i="1499"/>
  <c r="AY20" i="1499"/>
  <c r="AZ20" i="1499"/>
  <c r="BA20" i="1499"/>
  <c r="BB20" i="1499"/>
  <c r="BC20" i="1499"/>
  <c r="BD20" i="1499"/>
  <c r="BE20" i="1499"/>
  <c r="BF20" i="1499"/>
  <c r="BG20" i="1499"/>
  <c r="BH20" i="1499"/>
  <c r="BI20" i="1499"/>
  <c r="BJ20" i="1499"/>
  <c r="BK20" i="1499"/>
  <c r="BL20" i="1499"/>
  <c r="BM20" i="1499"/>
  <c r="AM21" i="1499"/>
  <c r="AN21" i="1499"/>
  <c r="AO21" i="1499"/>
  <c r="AP21" i="1499"/>
  <c r="AQ21" i="1499"/>
  <c r="AR21" i="1499"/>
  <c r="AS21" i="1499"/>
  <c r="AT21" i="1499"/>
  <c r="AU21" i="1499"/>
  <c r="AV21" i="1499"/>
  <c r="AW21" i="1499"/>
  <c r="AX21" i="1499"/>
  <c r="AY21" i="1499"/>
  <c r="AZ21" i="1499"/>
  <c r="BA21" i="1499"/>
  <c r="BB21" i="1499"/>
  <c r="BC21" i="1499"/>
  <c r="BD21" i="1499"/>
  <c r="BE21" i="1499"/>
  <c r="BF21" i="1499"/>
  <c r="BG21" i="1499"/>
  <c r="BH21" i="1499"/>
  <c r="BI21" i="1499"/>
  <c r="BJ21" i="1499"/>
  <c r="BK21" i="1499"/>
  <c r="BL21" i="1499"/>
  <c r="BM21" i="1499"/>
  <c r="AM22" i="1499"/>
  <c r="AN22" i="1499"/>
  <c r="AO22" i="1499"/>
  <c r="AP22" i="1499"/>
  <c r="AQ22" i="1499"/>
  <c r="AR22" i="1499"/>
  <c r="AS22" i="1499"/>
  <c r="AT22" i="1499"/>
  <c r="AU22" i="1499"/>
  <c r="AV22" i="1499"/>
  <c r="AW22" i="1499"/>
  <c r="AX22" i="1499"/>
  <c r="AY22" i="1499"/>
  <c r="AZ22" i="1499"/>
  <c r="BA22" i="1499"/>
  <c r="BB22" i="1499"/>
  <c r="BC22" i="1499"/>
  <c r="BD22" i="1499"/>
  <c r="BE22" i="1499"/>
  <c r="BF22" i="1499"/>
  <c r="BG22" i="1499"/>
  <c r="BH22" i="1499"/>
  <c r="BI22" i="1499"/>
  <c r="BJ22" i="1499"/>
  <c r="BK22" i="1499"/>
  <c r="BL22" i="1499"/>
  <c r="BM22" i="1499"/>
  <c r="AM23" i="1499"/>
  <c r="AN23" i="1499"/>
  <c r="AO23" i="1499"/>
  <c r="AP23" i="1499"/>
  <c r="AQ23" i="1499"/>
  <c r="AR23" i="1499"/>
  <c r="AS23" i="1499"/>
  <c r="AT23" i="1499"/>
  <c r="AU23" i="1499"/>
  <c r="AV23" i="1499"/>
  <c r="AW23" i="1499"/>
  <c r="AX23" i="1499"/>
  <c r="AY23" i="1499"/>
  <c r="AZ23" i="1499"/>
  <c r="BA23" i="1499"/>
  <c r="BB23" i="1499"/>
  <c r="BC23" i="1499"/>
  <c r="BD23" i="1499"/>
  <c r="BE23" i="1499"/>
  <c r="BF23" i="1499"/>
  <c r="BG23" i="1499"/>
  <c r="BH23" i="1499"/>
  <c r="BI23" i="1499"/>
  <c r="BJ23" i="1499"/>
  <c r="BK23" i="1499"/>
  <c r="BL23" i="1499"/>
  <c r="BM23" i="1499"/>
  <c r="AM24" i="1499"/>
  <c r="AN24" i="1499"/>
  <c r="AO24" i="1499"/>
  <c r="AP24" i="1499"/>
  <c r="AQ24" i="1499"/>
  <c r="AR24" i="1499"/>
  <c r="AS24" i="1499"/>
  <c r="AT24" i="1499"/>
  <c r="AU24" i="1499"/>
  <c r="AV24" i="1499"/>
  <c r="AW24" i="1499"/>
  <c r="AX24" i="1499"/>
  <c r="AY24" i="1499"/>
  <c r="AZ24" i="1499"/>
  <c r="BA24" i="1499"/>
  <c r="BB24" i="1499"/>
  <c r="BC24" i="1499"/>
  <c r="BD24" i="1499"/>
  <c r="BE24" i="1499"/>
  <c r="BF24" i="1499"/>
  <c r="BG24" i="1499"/>
  <c r="BH24" i="1499"/>
  <c r="BI24" i="1499"/>
  <c r="BJ24" i="1499"/>
  <c r="BK24" i="1499"/>
  <c r="BL24" i="1499"/>
  <c r="BM24" i="1499"/>
  <c r="AM25" i="1499"/>
  <c r="AN25" i="1499"/>
  <c r="AO25" i="1499"/>
  <c r="AP25" i="1499"/>
  <c r="AQ25" i="1499"/>
  <c r="AR25" i="1499"/>
  <c r="AS25" i="1499"/>
  <c r="AT25" i="1499"/>
  <c r="AU25" i="1499"/>
  <c r="AV25" i="1499"/>
  <c r="AW25" i="1499"/>
  <c r="AX25" i="1499"/>
  <c r="AY25" i="1499"/>
  <c r="AZ25" i="1499"/>
  <c r="BA25" i="1499"/>
  <c r="BB25" i="1499"/>
  <c r="BC25" i="1499"/>
  <c r="BD25" i="1499"/>
  <c r="BE25" i="1499"/>
  <c r="BF25" i="1499"/>
  <c r="BG25" i="1499"/>
  <c r="BH25" i="1499"/>
  <c r="BI25" i="1499"/>
  <c r="BJ25" i="1499"/>
  <c r="BK25" i="1499"/>
  <c r="BL25" i="1499"/>
  <c r="BM25" i="1499"/>
  <c r="AM26" i="1499"/>
  <c r="AN26" i="1499"/>
  <c r="AO26" i="1499"/>
  <c r="AP26" i="1499"/>
  <c r="AQ26" i="1499"/>
  <c r="AR26" i="1499"/>
  <c r="AS26" i="1499"/>
  <c r="AT26" i="1499"/>
  <c r="AU26" i="1499"/>
  <c r="AV26" i="1499"/>
  <c r="AW26" i="1499"/>
  <c r="AX26" i="1499"/>
  <c r="AY26" i="1499"/>
  <c r="AZ26" i="1499"/>
  <c r="BA26" i="1499"/>
  <c r="BB26" i="1499"/>
  <c r="BC26" i="1499"/>
  <c r="BD26" i="1499"/>
  <c r="BE26" i="1499"/>
  <c r="BF26" i="1499"/>
  <c r="BG26" i="1499"/>
  <c r="BH26" i="1499"/>
  <c r="BI26" i="1499"/>
  <c r="BJ26" i="1499"/>
  <c r="BK26" i="1499"/>
  <c r="BL26" i="1499"/>
  <c r="BM26" i="1499"/>
  <c r="AM27" i="1499"/>
  <c r="AN27" i="1499"/>
  <c r="AO27" i="1499"/>
  <c r="AP27" i="1499"/>
  <c r="AQ27" i="1499"/>
  <c r="AR27" i="1499"/>
  <c r="AS27" i="1499"/>
  <c r="AT27" i="1499"/>
  <c r="AU27" i="1499"/>
  <c r="AV27" i="1499"/>
  <c r="AW27" i="1499"/>
  <c r="AX27" i="1499"/>
  <c r="AY27" i="1499"/>
  <c r="AZ27" i="1499"/>
  <c r="BA27" i="1499"/>
  <c r="BB27" i="1499"/>
  <c r="BC27" i="1499"/>
  <c r="BD27" i="1499"/>
  <c r="BE27" i="1499"/>
  <c r="BF27" i="1499"/>
  <c r="BG27" i="1499"/>
  <c r="BH27" i="1499"/>
  <c r="BI27" i="1499"/>
  <c r="BJ27" i="1499"/>
  <c r="BK27" i="1499"/>
  <c r="BL27" i="1499"/>
  <c r="BM27" i="1499"/>
  <c r="AM28" i="1499"/>
  <c r="AN28" i="1499"/>
  <c r="AO28" i="1499"/>
  <c r="AP28" i="1499"/>
  <c r="AQ28" i="1499"/>
  <c r="AR28" i="1499"/>
  <c r="AS28" i="1499"/>
  <c r="AT28" i="1499"/>
  <c r="AU28" i="1499"/>
  <c r="AV28" i="1499"/>
  <c r="AW28" i="1499"/>
  <c r="AX28" i="1499"/>
  <c r="AY28" i="1499"/>
  <c r="AZ28" i="1499"/>
  <c r="BA28" i="1499"/>
  <c r="BB28" i="1499"/>
  <c r="BC28" i="1499"/>
  <c r="BD28" i="1499"/>
  <c r="BE28" i="1499"/>
  <c r="BF28" i="1499"/>
  <c r="BG28" i="1499"/>
  <c r="BH28" i="1499"/>
  <c r="BI28" i="1499"/>
  <c r="BJ28" i="1499"/>
  <c r="BK28" i="1499"/>
  <c r="BL28" i="1499"/>
  <c r="BM28" i="1499"/>
  <c r="AM29" i="1499"/>
  <c r="AN29" i="1499"/>
  <c r="AO29" i="1499"/>
  <c r="AP29" i="1499"/>
  <c r="AQ29" i="1499"/>
  <c r="AR29" i="1499"/>
  <c r="AS29" i="1499"/>
  <c r="AT29" i="1499"/>
  <c r="AU29" i="1499"/>
  <c r="AV29" i="1499"/>
  <c r="AW29" i="1499"/>
  <c r="AX29" i="1499"/>
  <c r="AY29" i="1499"/>
  <c r="AZ29" i="1499"/>
  <c r="BA29" i="1499"/>
  <c r="BB29" i="1499"/>
  <c r="BC29" i="1499"/>
  <c r="BD29" i="1499"/>
  <c r="BE29" i="1499"/>
  <c r="BF29" i="1499"/>
  <c r="BG29" i="1499"/>
  <c r="BH29" i="1499"/>
  <c r="BI29" i="1499"/>
  <c r="BJ29" i="1499"/>
  <c r="BK29" i="1499"/>
  <c r="BL29" i="1499"/>
  <c r="BM29" i="1499"/>
  <c r="AM30" i="1499"/>
  <c r="AN30" i="1499"/>
  <c r="AO30" i="1499"/>
  <c r="AP30" i="1499"/>
  <c r="AQ30" i="1499"/>
  <c r="AR30" i="1499"/>
  <c r="AS30" i="1499"/>
  <c r="AT30" i="1499"/>
  <c r="AU30" i="1499"/>
  <c r="AV30" i="1499"/>
  <c r="AW30" i="1499"/>
  <c r="AX30" i="1499"/>
  <c r="AY30" i="1499"/>
  <c r="AZ30" i="1499"/>
  <c r="BA30" i="1499"/>
  <c r="BB30" i="1499"/>
  <c r="BC30" i="1499"/>
  <c r="BD30" i="1499"/>
  <c r="BE30" i="1499"/>
  <c r="BF30" i="1499"/>
  <c r="BG30" i="1499"/>
  <c r="BH30" i="1499"/>
  <c r="BI30" i="1499"/>
  <c r="BJ30" i="1499"/>
  <c r="BK30" i="1499"/>
  <c r="BL30" i="1499"/>
  <c r="BM30" i="1499"/>
  <c r="AM31" i="1499"/>
  <c r="AN31" i="1499"/>
  <c r="AO31" i="1499"/>
  <c r="AP31" i="1499"/>
  <c r="AQ31" i="1499"/>
  <c r="AR31" i="1499"/>
  <c r="AS31" i="1499"/>
  <c r="AT31" i="1499"/>
  <c r="AU31" i="1499"/>
  <c r="AV31" i="1499"/>
  <c r="AW31" i="1499"/>
  <c r="AX31" i="1499"/>
  <c r="AY31" i="1499"/>
  <c r="AZ31" i="1499"/>
  <c r="BA31" i="1499"/>
  <c r="BB31" i="1499"/>
  <c r="BC31" i="1499"/>
  <c r="BD31" i="1499"/>
  <c r="BE31" i="1499"/>
  <c r="BF31" i="1499"/>
  <c r="BG31" i="1499"/>
  <c r="BH31" i="1499"/>
  <c r="BI31" i="1499"/>
  <c r="BJ31" i="1499"/>
  <c r="BK31" i="1499"/>
  <c r="BL31" i="1499"/>
  <c r="BM31" i="1499"/>
  <c r="AM32" i="1499"/>
  <c r="AN32" i="1499"/>
  <c r="AO32" i="1499"/>
  <c r="AP32" i="1499"/>
  <c r="AQ32" i="1499"/>
  <c r="AR32" i="1499"/>
  <c r="AS32" i="1499"/>
  <c r="AT32" i="1499"/>
  <c r="AU32" i="1499"/>
  <c r="AV32" i="1499"/>
  <c r="AW32" i="1499"/>
  <c r="AX32" i="1499"/>
  <c r="AY32" i="1499"/>
  <c r="AZ32" i="1499"/>
  <c r="BA32" i="1499"/>
  <c r="BB32" i="1499"/>
  <c r="BC32" i="1499"/>
  <c r="BD32" i="1499"/>
  <c r="BE32" i="1499"/>
  <c r="BF32" i="1499"/>
  <c r="BG32" i="1499"/>
  <c r="BH32" i="1499"/>
  <c r="BI32" i="1499"/>
  <c r="BJ32" i="1499"/>
  <c r="BK32" i="1499"/>
  <c r="BL32" i="1499"/>
  <c r="BM32" i="1499"/>
  <c r="AM33" i="1499"/>
  <c r="AN33" i="1499"/>
  <c r="AO33" i="1499"/>
  <c r="AP33" i="1499"/>
  <c r="AQ33" i="1499"/>
  <c r="AR33" i="1499"/>
  <c r="AS33" i="1499"/>
  <c r="AT33" i="1499"/>
  <c r="AU33" i="1499"/>
  <c r="AV33" i="1499"/>
  <c r="AW33" i="1499"/>
  <c r="AX33" i="1499"/>
  <c r="AY33" i="1499"/>
  <c r="AZ33" i="1499"/>
  <c r="BA33" i="1499"/>
  <c r="BB33" i="1499"/>
  <c r="BC33" i="1499"/>
  <c r="BD33" i="1499"/>
  <c r="BE33" i="1499"/>
  <c r="BF33" i="1499"/>
  <c r="BG33" i="1499"/>
  <c r="BH33" i="1499"/>
  <c r="BI33" i="1499"/>
  <c r="BJ33" i="1499"/>
  <c r="BK33" i="1499"/>
  <c r="BL33" i="1499"/>
  <c r="BM33" i="1499"/>
  <c r="AM34" i="1499"/>
  <c r="AN34" i="1499"/>
  <c r="AO34" i="1499"/>
  <c r="AP34" i="1499"/>
  <c r="AQ34" i="1499"/>
  <c r="AR34" i="1499"/>
  <c r="AS34" i="1499"/>
  <c r="AT34" i="1499"/>
  <c r="AU34" i="1499"/>
  <c r="AV34" i="1499"/>
  <c r="AW34" i="1499"/>
  <c r="AX34" i="1499"/>
  <c r="AY34" i="1499"/>
  <c r="AZ34" i="1499"/>
  <c r="BA34" i="1499"/>
  <c r="BB34" i="1499"/>
  <c r="BC34" i="1499"/>
  <c r="BD34" i="1499"/>
  <c r="BE34" i="1499"/>
  <c r="BF34" i="1499"/>
  <c r="BG34" i="1499"/>
  <c r="BH34" i="1499"/>
  <c r="BI34" i="1499"/>
  <c r="BJ34" i="1499"/>
  <c r="BK34" i="1499"/>
  <c r="BL34" i="1499"/>
  <c r="BM34" i="1499"/>
  <c r="AM35" i="1499"/>
  <c r="AN35" i="1499"/>
  <c r="AO35" i="1499"/>
  <c r="AP35" i="1499"/>
  <c r="AQ35" i="1499"/>
  <c r="AR35" i="1499"/>
  <c r="AS35" i="1499"/>
  <c r="AT35" i="1499"/>
  <c r="AU35" i="1499"/>
  <c r="AV35" i="1499"/>
  <c r="AW35" i="1499"/>
  <c r="AX35" i="1499"/>
  <c r="AY35" i="1499"/>
  <c r="AZ35" i="1499"/>
  <c r="BA35" i="1499"/>
  <c r="BB35" i="1499"/>
  <c r="BC35" i="1499"/>
  <c r="BD35" i="1499"/>
  <c r="BE35" i="1499"/>
  <c r="BF35" i="1499"/>
  <c r="BG35" i="1499"/>
  <c r="BH35" i="1499"/>
  <c r="BI35" i="1499"/>
  <c r="BJ35" i="1499"/>
  <c r="BK35" i="1499"/>
  <c r="BL35" i="1499"/>
  <c r="BM35" i="1499"/>
  <c r="AM36" i="1499"/>
  <c r="AN36" i="1499"/>
  <c r="AO36" i="1499"/>
  <c r="AP36" i="1499"/>
  <c r="AQ36" i="1499"/>
  <c r="AR36" i="1499"/>
  <c r="AS36" i="1499"/>
  <c r="AT36" i="1499"/>
  <c r="AU36" i="1499"/>
  <c r="AV36" i="1499"/>
  <c r="AW36" i="1499"/>
  <c r="AX36" i="1499"/>
  <c r="AY36" i="1499"/>
  <c r="AZ36" i="1499"/>
  <c r="BA36" i="1499"/>
  <c r="BB36" i="1499"/>
  <c r="BC36" i="1499"/>
  <c r="BD36" i="1499"/>
  <c r="BE36" i="1499"/>
  <c r="BF36" i="1499"/>
  <c r="BG36" i="1499"/>
  <c r="BH36" i="1499"/>
  <c r="BI36" i="1499"/>
  <c r="BJ36" i="1499"/>
  <c r="BK36" i="1499"/>
  <c r="BL36" i="1499"/>
  <c r="BM36" i="1499"/>
  <c r="AM37" i="1499"/>
  <c r="AN37" i="1499"/>
  <c r="AO37" i="1499"/>
  <c r="AP37" i="1499"/>
  <c r="AQ37" i="1499"/>
  <c r="AR37" i="1499"/>
  <c r="AS37" i="1499"/>
  <c r="AT37" i="1499"/>
  <c r="AU37" i="1499"/>
  <c r="AV37" i="1499"/>
  <c r="AW37" i="1499"/>
  <c r="AX37" i="1499"/>
  <c r="AY37" i="1499"/>
  <c r="AZ37" i="1499"/>
  <c r="BA37" i="1499"/>
  <c r="BB37" i="1499"/>
  <c r="BC37" i="1499"/>
  <c r="BD37" i="1499"/>
  <c r="BE37" i="1499"/>
  <c r="BF37" i="1499"/>
  <c r="BG37" i="1499"/>
  <c r="BH37" i="1499"/>
  <c r="BI37" i="1499"/>
  <c r="BJ37" i="1499"/>
  <c r="BK37" i="1499"/>
  <c r="BL37" i="1499"/>
  <c r="BM37" i="1499"/>
  <c r="AM38" i="1499"/>
  <c r="AN38" i="1499"/>
  <c r="AO38" i="1499"/>
  <c r="AP38" i="1499"/>
  <c r="AQ38" i="1499"/>
  <c r="AR38" i="1499"/>
  <c r="AS38" i="1499"/>
  <c r="AT38" i="1499"/>
  <c r="AU38" i="1499"/>
  <c r="AV38" i="1499"/>
  <c r="AW38" i="1499"/>
  <c r="AX38" i="1499"/>
  <c r="AY38" i="1499"/>
  <c r="AZ38" i="1499"/>
  <c r="BA38" i="1499"/>
  <c r="BB38" i="1499"/>
  <c r="BC38" i="1499"/>
  <c r="BD38" i="1499"/>
  <c r="BE38" i="1499"/>
  <c r="BF38" i="1499"/>
  <c r="BG38" i="1499"/>
  <c r="BH38" i="1499"/>
  <c r="BI38" i="1499"/>
  <c r="BJ38" i="1499"/>
  <c r="BK38" i="1499"/>
  <c r="BL38" i="1499"/>
  <c r="BM38" i="1499"/>
  <c r="AM39" i="1499"/>
  <c r="AN39" i="1499"/>
  <c r="AO39" i="1499"/>
  <c r="AP39" i="1499"/>
  <c r="AQ39" i="1499"/>
  <c r="AR39" i="1499"/>
  <c r="AS39" i="1499"/>
  <c r="AT39" i="1499"/>
  <c r="AU39" i="1499"/>
  <c r="AV39" i="1499"/>
  <c r="AW39" i="1499"/>
  <c r="AX39" i="1499"/>
  <c r="AY39" i="1499"/>
  <c r="AZ39" i="1499"/>
  <c r="BA39" i="1499"/>
  <c r="BB39" i="1499"/>
  <c r="BC39" i="1499"/>
  <c r="BD39" i="1499"/>
  <c r="BE39" i="1499"/>
  <c r="BF39" i="1499"/>
  <c r="BG39" i="1499"/>
  <c r="BH39" i="1499"/>
  <c r="BI39" i="1499"/>
  <c r="BJ39" i="1499"/>
  <c r="BK39" i="1499"/>
  <c r="BL39" i="1499"/>
  <c r="BM39" i="1499"/>
  <c r="AM40" i="1499"/>
  <c r="AN40" i="1499"/>
  <c r="AO40" i="1499"/>
  <c r="AP40" i="1499"/>
  <c r="AQ40" i="1499"/>
  <c r="AR40" i="1499"/>
  <c r="AS40" i="1499"/>
  <c r="AT40" i="1499"/>
  <c r="AU40" i="1499"/>
  <c r="AV40" i="1499"/>
  <c r="AW40" i="1499"/>
  <c r="AX40" i="1499"/>
  <c r="AY40" i="1499"/>
  <c r="AZ40" i="1499"/>
  <c r="BA40" i="1499"/>
  <c r="BB40" i="1499"/>
  <c r="BC40" i="1499"/>
  <c r="BD40" i="1499"/>
  <c r="BE40" i="1499"/>
  <c r="BF40" i="1499"/>
  <c r="BG40" i="1499"/>
  <c r="BH40" i="1499"/>
  <c r="BI40" i="1499"/>
  <c r="BJ40" i="1499"/>
  <c r="BK40" i="1499"/>
  <c r="BL40" i="1499"/>
  <c r="BM40" i="1499"/>
  <c r="AM41" i="1499"/>
  <c r="AN41" i="1499"/>
  <c r="AO41" i="1499"/>
  <c r="AP41" i="1499"/>
  <c r="AQ41" i="1499"/>
  <c r="AR41" i="1499"/>
  <c r="AS41" i="1499"/>
  <c r="AT41" i="1499"/>
  <c r="AU41" i="1499"/>
  <c r="AV41" i="1499"/>
  <c r="AW41" i="1499"/>
  <c r="AX41" i="1499"/>
  <c r="AY41" i="1499"/>
  <c r="AZ41" i="1499"/>
  <c r="BA41" i="1499"/>
  <c r="BB41" i="1499"/>
  <c r="BC41" i="1499"/>
  <c r="BD41" i="1499"/>
  <c r="BE41" i="1499"/>
  <c r="BF41" i="1499"/>
  <c r="BG41" i="1499"/>
  <c r="BH41" i="1499"/>
  <c r="BI41" i="1499"/>
  <c r="BJ41" i="1499"/>
  <c r="BK41" i="1499"/>
  <c r="BL41" i="1499"/>
  <c r="BM41" i="1499"/>
  <c r="AM42" i="1499"/>
  <c r="AN42" i="1499"/>
  <c r="AO42" i="1499"/>
  <c r="AP42" i="1499"/>
  <c r="AQ42" i="1499"/>
  <c r="AR42" i="1499"/>
  <c r="AS42" i="1499"/>
  <c r="AT42" i="1499"/>
  <c r="AU42" i="1499"/>
  <c r="AV42" i="1499"/>
  <c r="AW42" i="1499"/>
  <c r="AX42" i="1499"/>
  <c r="AY42" i="1499"/>
  <c r="AZ42" i="1499"/>
  <c r="BA42" i="1499"/>
  <c r="BB42" i="1499"/>
  <c r="BC42" i="1499"/>
  <c r="BD42" i="1499"/>
  <c r="BE42" i="1499"/>
  <c r="BF42" i="1499"/>
  <c r="BG42" i="1499"/>
  <c r="BH42" i="1499"/>
  <c r="BI42" i="1499"/>
  <c r="BJ42" i="1499"/>
  <c r="BK42" i="1499"/>
  <c r="BL42" i="1499"/>
  <c r="BM42" i="1499"/>
  <c r="AM43" i="1499"/>
  <c r="AN43" i="1499"/>
  <c r="AO43" i="1499"/>
  <c r="AP43" i="1499"/>
  <c r="AQ43" i="1499"/>
  <c r="AR43" i="1499"/>
  <c r="AS43" i="1499"/>
  <c r="AT43" i="1499"/>
  <c r="AU43" i="1499"/>
  <c r="AV43" i="1499"/>
  <c r="AW43" i="1499"/>
  <c r="AX43" i="1499"/>
  <c r="AY43" i="1499"/>
  <c r="AZ43" i="1499"/>
  <c r="BA43" i="1499"/>
  <c r="BB43" i="1499"/>
  <c r="BC43" i="1499"/>
  <c r="BD43" i="1499"/>
  <c r="BE43" i="1499"/>
  <c r="BF43" i="1499"/>
  <c r="BG43" i="1499"/>
  <c r="BH43" i="1499"/>
  <c r="BI43" i="1499"/>
  <c r="BJ43" i="1499"/>
  <c r="BK43" i="1499"/>
  <c r="BL43" i="1499"/>
  <c r="BM43" i="1499"/>
  <c r="AM44" i="1499"/>
  <c r="AN44" i="1499"/>
  <c r="AO44" i="1499"/>
  <c r="AP44" i="1499"/>
  <c r="AQ44" i="1499"/>
  <c r="AR44" i="1499"/>
  <c r="AS44" i="1499"/>
  <c r="AT44" i="1499"/>
  <c r="AU44" i="1499"/>
  <c r="AV44" i="1499"/>
  <c r="AW44" i="1499"/>
  <c r="AX44" i="1499"/>
  <c r="AY44" i="1499"/>
  <c r="AZ44" i="1499"/>
  <c r="BA44" i="1499"/>
  <c r="BB44" i="1499"/>
  <c r="BC44" i="1499"/>
  <c r="BD44" i="1499"/>
  <c r="BE44" i="1499"/>
  <c r="BF44" i="1499"/>
  <c r="BG44" i="1499"/>
  <c r="BH44" i="1499"/>
  <c r="BI44" i="1499"/>
  <c r="BJ44" i="1499"/>
  <c r="BK44" i="1499"/>
  <c r="BL44" i="1499"/>
  <c r="BM44" i="1499"/>
  <c r="AM45" i="1499"/>
  <c r="AN45" i="1499"/>
  <c r="AO45" i="1499"/>
  <c r="AP45" i="1499"/>
  <c r="AQ45" i="1499"/>
  <c r="AR45" i="1499"/>
  <c r="AS45" i="1499"/>
  <c r="AT45" i="1499"/>
  <c r="AU45" i="1499"/>
  <c r="AV45" i="1499"/>
  <c r="AW45" i="1499"/>
  <c r="AX45" i="1499"/>
  <c r="AY45" i="1499"/>
  <c r="AZ45" i="1499"/>
  <c r="BA45" i="1499"/>
  <c r="BB45" i="1499"/>
  <c r="BC45" i="1499"/>
  <c r="BD45" i="1499"/>
  <c r="BE45" i="1499"/>
  <c r="BF45" i="1499"/>
  <c r="BG45" i="1499"/>
  <c r="BH45" i="1499"/>
  <c r="BI45" i="1499"/>
  <c r="BJ45" i="1499"/>
  <c r="BK45" i="1499"/>
  <c r="BL45" i="1499"/>
  <c r="BM45" i="1499"/>
  <c r="AM46" i="1499"/>
  <c r="AN46" i="1499"/>
  <c r="AO46" i="1499"/>
  <c r="AP46" i="1499"/>
  <c r="AQ46" i="1499"/>
  <c r="AR46" i="1499"/>
  <c r="AS46" i="1499"/>
  <c r="AT46" i="1499"/>
  <c r="AU46" i="1499"/>
  <c r="AV46" i="1499"/>
  <c r="AW46" i="1499"/>
  <c r="AX46" i="1499"/>
  <c r="AY46" i="1499"/>
  <c r="AZ46" i="1499"/>
  <c r="BA46" i="1499"/>
  <c r="BB46" i="1499"/>
  <c r="BC46" i="1499"/>
  <c r="BD46" i="1499"/>
  <c r="BE46" i="1499"/>
  <c r="BF46" i="1499"/>
  <c r="BG46" i="1499"/>
  <c r="BH46" i="1499"/>
  <c r="BI46" i="1499"/>
  <c r="BJ46" i="1499"/>
  <c r="BK46" i="1499"/>
  <c r="BL46" i="1499"/>
  <c r="BM46" i="1499"/>
  <c r="AM47" i="1499"/>
  <c r="AN47" i="1499"/>
  <c r="AO47" i="1499"/>
  <c r="AP47" i="1499"/>
  <c r="AQ47" i="1499"/>
  <c r="AR47" i="1499"/>
  <c r="AS47" i="1499"/>
  <c r="AT47" i="1499"/>
  <c r="AU47" i="1499"/>
  <c r="AV47" i="1499"/>
  <c r="AW47" i="1499"/>
  <c r="AX47" i="1499"/>
  <c r="AY47" i="1499"/>
  <c r="AZ47" i="1499"/>
  <c r="BA47" i="1499"/>
  <c r="BB47" i="1499"/>
  <c r="BC47" i="1499"/>
  <c r="BD47" i="1499"/>
  <c r="BE47" i="1499"/>
  <c r="BF47" i="1499"/>
  <c r="BG47" i="1499"/>
  <c r="BH47" i="1499"/>
  <c r="BI47" i="1499"/>
  <c r="BJ47" i="1499"/>
  <c r="BK47" i="1499"/>
  <c r="BL47" i="1499"/>
  <c r="BM47" i="1499"/>
  <c r="AM48" i="1499"/>
  <c r="AN48" i="1499"/>
  <c r="AO48" i="1499"/>
  <c r="AP48" i="1499"/>
  <c r="AQ48" i="1499"/>
  <c r="AR48" i="1499"/>
  <c r="AS48" i="1499"/>
  <c r="AT48" i="1499"/>
  <c r="AU48" i="1499"/>
  <c r="AV48" i="1499"/>
  <c r="AW48" i="1499"/>
  <c r="AX48" i="1499"/>
  <c r="AY48" i="1499"/>
  <c r="AZ48" i="1499"/>
  <c r="BA48" i="1499"/>
  <c r="BB48" i="1499"/>
  <c r="BC48" i="1499"/>
  <c r="BD48" i="1499"/>
  <c r="BE48" i="1499"/>
  <c r="BF48" i="1499"/>
  <c r="BG48" i="1499"/>
  <c r="BH48" i="1499"/>
  <c r="BI48" i="1499"/>
  <c r="BJ48" i="1499"/>
  <c r="BK48" i="1499"/>
  <c r="BL48" i="1499"/>
  <c r="BM48" i="1499"/>
  <c r="AM49" i="1499"/>
  <c r="AN49" i="1499"/>
  <c r="AO49" i="1499"/>
  <c r="AP49" i="1499"/>
  <c r="AQ49" i="1499"/>
  <c r="AR49" i="1499"/>
  <c r="AS49" i="1499"/>
  <c r="AT49" i="1499"/>
  <c r="AU49" i="1499"/>
  <c r="AV49" i="1499"/>
  <c r="AW49" i="1499"/>
  <c r="AX49" i="1499"/>
  <c r="AY49" i="1499"/>
  <c r="AZ49" i="1499"/>
  <c r="BA49" i="1499"/>
  <c r="BB49" i="1499"/>
  <c r="BC49" i="1499"/>
  <c r="BD49" i="1499"/>
  <c r="BE49" i="1499"/>
  <c r="BF49" i="1499"/>
  <c r="BG49" i="1499"/>
  <c r="BH49" i="1499"/>
  <c r="BI49" i="1499"/>
  <c r="BJ49" i="1499"/>
  <c r="BK49" i="1499"/>
  <c r="BL49" i="1499"/>
  <c r="BM49" i="1499"/>
  <c r="AM50" i="1499"/>
  <c r="AN50" i="1499"/>
  <c r="AO50" i="1499"/>
  <c r="AP50" i="1499"/>
  <c r="AQ50" i="1499"/>
  <c r="AR50" i="1499"/>
  <c r="AS50" i="1499"/>
  <c r="AT50" i="1499"/>
  <c r="AU50" i="1499"/>
  <c r="AV50" i="1499"/>
  <c r="AW50" i="1499"/>
  <c r="AX50" i="1499"/>
  <c r="AY50" i="1499"/>
  <c r="AZ50" i="1499"/>
  <c r="BA50" i="1499"/>
  <c r="BB50" i="1499"/>
  <c r="BC50" i="1499"/>
  <c r="BD50" i="1499"/>
  <c r="BE50" i="1499"/>
  <c r="BF50" i="1499"/>
  <c r="BG50" i="1499"/>
  <c r="BH50" i="1499"/>
  <c r="BI50" i="1499"/>
  <c r="BJ50" i="1499"/>
  <c r="BK50" i="1499"/>
  <c r="BL50" i="1499"/>
  <c r="BM50" i="1499"/>
  <c r="AM51" i="1499"/>
  <c r="AN51" i="1499"/>
  <c r="AO51" i="1499"/>
  <c r="AP51" i="1499"/>
  <c r="AQ51" i="1499"/>
  <c r="AR51" i="1499"/>
  <c r="AS51" i="1499"/>
  <c r="AT51" i="1499"/>
  <c r="AU51" i="1499"/>
  <c r="AV51" i="1499"/>
  <c r="AW51" i="1499"/>
  <c r="AX51" i="1499"/>
  <c r="AY51" i="1499"/>
  <c r="AZ51" i="1499"/>
  <c r="BA51" i="1499"/>
  <c r="BB51" i="1499"/>
  <c r="BC51" i="1499"/>
  <c r="BD51" i="1499"/>
  <c r="BE51" i="1499"/>
  <c r="BF51" i="1499"/>
  <c r="BG51" i="1499"/>
  <c r="BH51" i="1499"/>
  <c r="BI51" i="1499"/>
  <c r="BJ51" i="1499"/>
  <c r="BK51" i="1499"/>
  <c r="BL51" i="1499"/>
  <c r="BM51" i="1499"/>
  <c r="AM52" i="1499"/>
  <c r="AN52" i="1499"/>
  <c r="AO52" i="1499"/>
  <c r="AP52" i="1499"/>
  <c r="AQ52" i="1499"/>
  <c r="AR52" i="1499"/>
  <c r="AS52" i="1499"/>
  <c r="AT52" i="1499"/>
  <c r="AU52" i="1499"/>
  <c r="AV52" i="1499"/>
  <c r="AW52" i="1499"/>
  <c r="AX52" i="1499"/>
  <c r="AY52" i="1499"/>
  <c r="AZ52" i="1499"/>
  <c r="BA52" i="1499"/>
  <c r="BB52" i="1499"/>
  <c r="BC52" i="1499"/>
  <c r="BD52" i="1499"/>
  <c r="BE52" i="1499"/>
  <c r="BF52" i="1499"/>
  <c r="BG52" i="1499"/>
  <c r="BH52" i="1499"/>
  <c r="BI52" i="1499"/>
  <c r="BJ52" i="1499"/>
  <c r="BK52" i="1499"/>
  <c r="BL52" i="1499"/>
  <c r="BM52" i="1499"/>
  <c r="AM53" i="1499"/>
  <c r="AN53" i="1499"/>
  <c r="AO53" i="1499"/>
  <c r="AP53" i="1499"/>
  <c r="AQ53" i="1499"/>
  <c r="AR53" i="1499"/>
  <c r="AS53" i="1499"/>
  <c r="AT53" i="1499"/>
  <c r="AU53" i="1499"/>
  <c r="AV53" i="1499"/>
  <c r="AW53" i="1499"/>
  <c r="AX53" i="1499"/>
  <c r="AY53" i="1499"/>
  <c r="AZ53" i="1499"/>
  <c r="BA53" i="1499"/>
  <c r="BB53" i="1499"/>
  <c r="BC53" i="1499"/>
  <c r="BD53" i="1499"/>
  <c r="BE53" i="1499"/>
  <c r="BF53" i="1499"/>
  <c r="BG53" i="1499"/>
  <c r="BH53" i="1499"/>
  <c r="BI53" i="1499"/>
  <c r="BJ53" i="1499"/>
  <c r="BK53" i="1499"/>
  <c r="BL53" i="1499"/>
  <c r="BM53" i="1499"/>
  <c r="AM54" i="1499"/>
  <c r="AN54" i="1499"/>
  <c r="AO54" i="1499"/>
  <c r="AP54" i="1499"/>
  <c r="AQ54" i="1499"/>
  <c r="AR54" i="1499"/>
  <c r="AS54" i="1499"/>
  <c r="AT54" i="1499"/>
  <c r="AU54" i="1499"/>
  <c r="AV54" i="1499"/>
  <c r="AW54" i="1499"/>
  <c r="AX54" i="1499"/>
  <c r="AY54" i="1499"/>
  <c r="AZ54" i="1499"/>
  <c r="BA54" i="1499"/>
  <c r="BB54" i="1499"/>
  <c r="BC54" i="1499"/>
  <c r="BD54" i="1499"/>
  <c r="BE54" i="1499"/>
  <c r="BF54" i="1499"/>
  <c r="BG54" i="1499"/>
  <c r="BH54" i="1499"/>
  <c r="BI54" i="1499"/>
  <c r="BJ54" i="1499"/>
  <c r="BK54" i="1499"/>
  <c r="BL54" i="1499"/>
  <c r="BM54" i="1499"/>
  <c r="AM55" i="1499"/>
  <c r="AN55" i="1499"/>
  <c r="AO55" i="1499"/>
  <c r="AP55" i="1499"/>
  <c r="AQ55" i="1499"/>
  <c r="AR55" i="1499"/>
  <c r="AS55" i="1499"/>
  <c r="AT55" i="1499"/>
  <c r="AU55" i="1499"/>
  <c r="AV55" i="1499"/>
  <c r="AW55" i="1499"/>
  <c r="AX55" i="1499"/>
  <c r="AY55" i="1499"/>
  <c r="AZ55" i="1499"/>
  <c r="BA55" i="1499"/>
  <c r="BB55" i="1499"/>
  <c r="BC55" i="1499"/>
  <c r="BD55" i="1499"/>
  <c r="BE55" i="1499"/>
  <c r="BF55" i="1499"/>
  <c r="BG55" i="1499"/>
  <c r="BH55" i="1499"/>
  <c r="BI55" i="1499"/>
  <c r="BJ55" i="1499"/>
  <c r="BK55" i="1499"/>
  <c r="BL55" i="1499"/>
  <c r="BM55" i="1499"/>
  <c r="AM56" i="1499"/>
  <c r="AN56" i="1499"/>
  <c r="AO56" i="1499"/>
  <c r="AP56" i="1499"/>
  <c r="AQ56" i="1499"/>
  <c r="AR56" i="1499"/>
  <c r="AS56" i="1499"/>
  <c r="AT56" i="1499"/>
  <c r="AU56" i="1499"/>
  <c r="AV56" i="1499"/>
  <c r="AW56" i="1499"/>
  <c r="AX56" i="1499"/>
  <c r="AY56" i="1499"/>
  <c r="AZ56" i="1499"/>
  <c r="BA56" i="1499"/>
  <c r="BB56" i="1499"/>
  <c r="BC56" i="1499"/>
  <c r="BD56" i="1499"/>
  <c r="BE56" i="1499"/>
  <c r="BF56" i="1499"/>
  <c r="BG56" i="1499"/>
  <c r="BH56" i="1499"/>
  <c r="BI56" i="1499"/>
  <c r="BJ56" i="1499"/>
  <c r="BK56" i="1499"/>
  <c r="BL56" i="1499"/>
  <c r="BM56" i="1499"/>
  <c r="AM57" i="1499"/>
  <c r="AN57" i="1499"/>
  <c r="AO57" i="1499"/>
  <c r="AP57" i="1499"/>
  <c r="AQ57" i="1499"/>
  <c r="AR57" i="1499"/>
  <c r="AS57" i="1499"/>
  <c r="AT57" i="1499"/>
  <c r="AU57" i="1499"/>
  <c r="AV57" i="1499"/>
  <c r="AW57" i="1499"/>
  <c r="AX57" i="1499"/>
  <c r="AY57" i="1499"/>
  <c r="AZ57" i="1499"/>
  <c r="BA57" i="1499"/>
  <c r="BB57" i="1499"/>
  <c r="BC57" i="1499"/>
  <c r="BD57" i="1499"/>
  <c r="BE57" i="1499"/>
  <c r="BF57" i="1499"/>
  <c r="BG57" i="1499"/>
  <c r="BH57" i="1499"/>
  <c r="BI57" i="1499"/>
  <c r="BJ57" i="1499"/>
  <c r="BK57" i="1499"/>
  <c r="BL57" i="1499"/>
  <c r="BM57" i="1499"/>
  <c r="AM58" i="1499"/>
  <c r="AN58" i="1499"/>
  <c r="AO58" i="1499"/>
  <c r="AP58" i="1499"/>
  <c r="AQ58" i="1499"/>
  <c r="AR58" i="1499"/>
  <c r="AS58" i="1499"/>
  <c r="AT58" i="1499"/>
  <c r="AU58" i="1499"/>
  <c r="AV58" i="1499"/>
  <c r="AW58" i="1499"/>
  <c r="AX58" i="1499"/>
  <c r="AY58" i="1499"/>
  <c r="AZ58" i="1499"/>
  <c r="BA58" i="1499"/>
  <c r="BB58" i="1499"/>
  <c r="BC58" i="1499"/>
  <c r="BD58" i="1499"/>
  <c r="BE58" i="1499"/>
  <c r="BF58" i="1499"/>
  <c r="BG58" i="1499"/>
  <c r="BH58" i="1499"/>
  <c r="BI58" i="1499"/>
  <c r="BJ58" i="1499"/>
  <c r="BK58" i="1499"/>
  <c r="BL58" i="1499"/>
  <c r="BM58" i="1499"/>
  <c r="AM59" i="1499"/>
  <c r="AN59" i="1499"/>
  <c r="AO59" i="1499"/>
  <c r="AP59" i="1499"/>
  <c r="AQ59" i="1499"/>
  <c r="AR59" i="1499"/>
  <c r="AS59" i="1499"/>
  <c r="AT59" i="1499"/>
  <c r="AU59" i="1499"/>
  <c r="AV59" i="1499"/>
  <c r="AW59" i="1499"/>
  <c r="AX59" i="1499"/>
  <c r="AY59" i="1499"/>
  <c r="AZ59" i="1499"/>
  <c r="BA59" i="1499"/>
  <c r="BB59" i="1499"/>
  <c r="BC59" i="1499"/>
  <c r="BD59" i="1499"/>
  <c r="BE59" i="1499"/>
  <c r="BF59" i="1499"/>
  <c r="BG59" i="1499"/>
  <c r="BH59" i="1499"/>
  <c r="BI59" i="1499"/>
  <c r="BJ59" i="1499"/>
  <c r="BK59" i="1499"/>
  <c r="BL59" i="1499"/>
  <c r="BM59" i="1499"/>
  <c r="AM60" i="1499"/>
  <c r="AN60" i="1499"/>
  <c r="AO60" i="1499"/>
  <c r="AP60" i="1499"/>
  <c r="AQ60" i="1499"/>
  <c r="AR60" i="1499"/>
  <c r="AS60" i="1499"/>
  <c r="AT60" i="1499"/>
  <c r="AU60" i="1499"/>
  <c r="AV60" i="1499"/>
  <c r="AW60" i="1499"/>
  <c r="AX60" i="1499"/>
  <c r="AY60" i="1499"/>
  <c r="AZ60" i="1499"/>
  <c r="BA60" i="1499"/>
  <c r="BB60" i="1499"/>
  <c r="BC60" i="1499"/>
  <c r="BD60" i="1499"/>
  <c r="BE60" i="1499"/>
  <c r="BF60" i="1499"/>
  <c r="BG60" i="1499"/>
  <c r="BH60" i="1499"/>
  <c r="BI60" i="1499"/>
  <c r="BJ60" i="1499"/>
  <c r="BK60" i="1499"/>
  <c r="BL60" i="1499"/>
  <c r="BM60" i="1499"/>
  <c r="AM61" i="1499"/>
  <c r="AN61" i="1499"/>
  <c r="AO61" i="1499"/>
  <c r="AP61" i="1499"/>
  <c r="AQ61" i="1499"/>
  <c r="AR61" i="1499"/>
  <c r="AS61" i="1499"/>
  <c r="AT61" i="1499"/>
  <c r="AU61" i="1499"/>
  <c r="AV61" i="1499"/>
  <c r="AW61" i="1499"/>
  <c r="AX61" i="1499"/>
  <c r="AY61" i="1499"/>
  <c r="AZ61" i="1499"/>
  <c r="BA61" i="1499"/>
  <c r="BB61" i="1499"/>
  <c r="BC61" i="1499"/>
  <c r="BD61" i="1499"/>
  <c r="BE61" i="1499"/>
  <c r="BF61" i="1499"/>
  <c r="BG61" i="1499"/>
  <c r="BH61" i="1499"/>
  <c r="BI61" i="1499"/>
  <c r="BJ61" i="1499"/>
  <c r="BK61" i="1499"/>
  <c r="BL61" i="1499"/>
  <c r="BM61" i="1499"/>
  <c r="AM62" i="1499"/>
  <c r="AN62" i="1499"/>
  <c r="AO62" i="1499"/>
  <c r="AP62" i="1499"/>
  <c r="AQ62" i="1499"/>
  <c r="AR62" i="1499"/>
  <c r="AS62" i="1499"/>
  <c r="AT62" i="1499"/>
  <c r="AU62" i="1499"/>
  <c r="AV62" i="1499"/>
  <c r="AW62" i="1499"/>
  <c r="AX62" i="1499"/>
  <c r="AY62" i="1499"/>
  <c r="AZ62" i="1499"/>
  <c r="BA62" i="1499"/>
  <c r="BB62" i="1499"/>
  <c r="BC62" i="1499"/>
  <c r="BD62" i="1499"/>
  <c r="BE62" i="1499"/>
  <c r="BF62" i="1499"/>
  <c r="BG62" i="1499"/>
  <c r="BH62" i="1499"/>
  <c r="BI62" i="1499"/>
  <c r="BJ62" i="1499"/>
  <c r="BK62" i="1499"/>
  <c r="BL62" i="1499"/>
  <c r="BM62" i="1499"/>
  <c r="AM63" i="1499"/>
  <c r="AN63" i="1499"/>
  <c r="AO63" i="1499"/>
  <c r="AP63" i="1499"/>
  <c r="AQ63" i="1499"/>
  <c r="AR63" i="1499"/>
  <c r="AS63" i="1499"/>
  <c r="AT63" i="1499"/>
  <c r="AU63" i="1499"/>
  <c r="AV63" i="1499"/>
  <c r="AW63" i="1499"/>
  <c r="AX63" i="1499"/>
  <c r="AY63" i="1499"/>
  <c r="AZ63" i="1499"/>
  <c r="BA63" i="1499"/>
  <c r="BB63" i="1499"/>
  <c r="BC63" i="1499"/>
  <c r="BD63" i="1499"/>
  <c r="BE63" i="1499"/>
  <c r="BF63" i="1499"/>
  <c r="BG63" i="1499"/>
  <c r="BH63" i="1499"/>
  <c r="BI63" i="1499"/>
  <c r="BJ63" i="1499"/>
  <c r="BK63" i="1499"/>
  <c r="BL63" i="1499"/>
  <c r="BM63" i="1499"/>
  <c r="AM64" i="1499"/>
  <c r="AN64" i="1499"/>
  <c r="AO64" i="1499"/>
  <c r="AP64" i="1499"/>
  <c r="AQ64" i="1499"/>
  <c r="AR64" i="1499"/>
  <c r="AS64" i="1499"/>
  <c r="AT64" i="1499"/>
  <c r="AU64" i="1499"/>
  <c r="AV64" i="1499"/>
  <c r="AW64" i="1499"/>
  <c r="AX64" i="1499"/>
  <c r="AY64" i="1499"/>
  <c r="AZ64" i="1499"/>
  <c r="BA64" i="1499"/>
  <c r="BB64" i="1499"/>
  <c r="BC64" i="1499"/>
  <c r="BD64" i="1499"/>
  <c r="BE64" i="1499"/>
  <c r="BF64" i="1499"/>
  <c r="BG64" i="1499"/>
  <c r="BH64" i="1499"/>
  <c r="BI64" i="1499"/>
  <c r="BJ64" i="1499"/>
  <c r="BK64" i="1499"/>
  <c r="BL64" i="1499"/>
  <c r="BM64" i="1499"/>
  <c r="AM65" i="1499"/>
  <c r="AN65" i="1499"/>
  <c r="AO65" i="1499"/>
  <c r="AP65" i="1499"/>
  <c r="AQ65" i="1499"/>
  <c r="AR65" i="1499"/>
  <c r="AS65" i="1499"/>
  <c r="AT65" i="1499"/>
  <c r="AU65" i="1499"/>
  <c r="AV65" i="1499"/>
  <c r="AW65" i="1499"/>
  <c r="AX65" i="1499"/>
  <c r="AY65" i="1499"/>
  <c r="AZ65" i="1499"/>
  <c r="BA65" i="1499"/>
  <c r="BB65" i="1499"/>
  <c r="BC65" i="1499"/>
  <c r="BD65" i="1499"/>
  <c r="BE65" i="1499"/>
  <c r="BF65" i="1499"/>
  <c r="BG65" i="1499"/>
  <c r="BH65" i="1499"/>
  <c r="BI65" i="1499"/>
  <c r="BJ65" i="1499"/>
  <c r="BK65" i="1499"/>
  <c r="BL65" i="1499"/>
  <c r="BM65" i="1499"/>
  <c r="AM66" i="1499"/>
  <c r="AN66" i="1499"/>
  <c r="AO66" i="1499"/>
  <c r="AP66" i="1499"/>
  <c r="AQ66" i="1499"/>
  <c r="AR66" i="1499"/>
  <c r="AS66" i="1499"/>
  <c r="AT66" i="1499"/>
  <c r="AU66" i="1499"/>
  <c r="AV66" i="1499"/>
  <c r="AW66" i="1499"/>
  <c r="AX66" i="1499"/>
  <c r="AY66" i="1499"/>
  <c r="AZ66" i="1499"/>
  <c r="BA66" i="1499"/>
  <c r="BB66" i="1499"/>
  <c r="BC66" i="1499"/>
  <c r="BD66" i="1499"/>
  <c r="BE66" i="1499"/>
  <c r="BF66" i="1499"/>
  <c r="BG66" i="1499"/>
  <c r="BH66" i="1499"/>
  <c r="BI66" i="1499"/>
  <c r="BJ66" i="1499"/>
  <c r="BK66" i="1499"/>
  <c r="BL66" i="1499"/>
  <c r="BM66" i="1499"/>
  <c r="AM67" i="1499"/>
  <c r="AN67" i="1499"/>
  <c r="AO67" i="1499"/>
  <c r="AP67" i="1499"/>
  <c r="AQ67" i="1499"/>
  <c r="AR67" i="1499"/>
  <c r="AS67" i="1499"/>
  <c r="AT67" i="1499"/>
  <c r="AU67" i="1499"/>
  <c r="AV67" i="1499"/>
  <c r="AW67" i="1499"/>
  <c r="AX67" i="1499"/>
  <c r="AY67" i="1499"/>
  <c r="AZ67" i="1499"/>
  <c r="BA67" i="1499"/>
  <c r="BB67" i="1499"/>
  <c r="BC67" i="1499"/>
  <c r="BD67" i="1499"/>
  <c r="BE67" i="1499"/>
  <c r="BF67" i="1499"/>
  <c r="BG67" i="1499"/>
  <c r="BH67" i="1499"/>
  <c r="BI67" i="1499"/>
  <c r="BJ67" i="1499"/>
  <c r="BK67" i="1499"/>
  <c r="BL67" i="1499"/>
  <c r="BM67" i="1499"/>
  <c r="AM68" i="1499"/>
  <c r="AN68" i="1499"/>
  <c r="AO68" i="1499"/>
  <c r="AP68" i="1499"/>
  <c r="AQ68" i="1499"/>
  <c r="AR68" i="1499"/>
  <c r="AS68" i="1499"/>
  <c r="AT68" i="1499"/>
  <c r="AU68" i="1499"/>
  <c r="AV68" i="1499"/>
  <c r="AW68" i="1499"/>
  <c r="AX68" i="1499"/>
  <c r="AY68" i="1499"/>
  <c r="AZ68" i="1499"/>
  <c r="BA68" i="1499"/>
  <c r="BB68" i="1499"/>
  <c r="BC68" i="1499"/>
  <c r="BD68" i="1499"/>
  <c r="BE68" i="1499"/>
  <c r="BF68" i="1499"/>
  <c r="BG68" i="1499"/>
  <c r="BH68" i="1499"/>
  <c r="BI68" i="1499"/>
  <c r="BJ68" i="1499"/>
  <c r="BK68" i="1499"/>
  <c r="BL68" i="1499"/>
  <c r="BM68" i="1499"/>
  <c r="AM69" i="1499"/>
  <c r="AN69" i="1499"/>
  <c r="AO69" i="1499"/>
  <c r="AP69" i="1499"/>
  <c r="AQ69" i="1499"/>
  <c r="AR69" i="1499"/>
  <c r="AS69" i="1499"/>
  <c r="AT69" i="1499"/>
  <c r="AU69" i="1499"/>
  <c r="AV69" i="1499"/>
  <c r="AW69" i="1499"/>
  <c r="AX69" i="1499"/>
  <c r="AY69" i="1499"/>
  <c r="AZ69" i="1499"/>
  <c r="BA69" i="1499"/>
  <c r="BB69" i="1499"/>
  <c r="BC69" i="1499"/>
  <c r="BD69" i="1499"/>
  <c r="BE69" i="1499"/>
  <c r="BF69" i="1499"/>
  <c r="BG69" i="1499"/>
  <c r="BH69" i="1499"/>
  <c r="BI69" i="1499"/>
  <c r="BJ69" i="1499"/>
  <c r="BK69" i="1499"/>
  <c r="BL69" i="1499"/>
  <c r="BM69" i="1499"/>
  <c r="AM70" i="1499"/>
  <c r="AN70" i="1499"/>
  <c r="AO70" i="1499"/>
  <c r="AP70" i="1499"/>
  <c r="AQ70" i="1499"/>
  <c r="AR70" i="1499"/>
  <c r="AS70" i="1499"/>
  <c r="AT70" i="1499"/>
  <c r="AU70" i="1499"/>
  <c r="AV70" i="1499"/>
  <c r="AW70" i="1499"/>
  <c r="AX70" i="1499"/>
  <c r="AY70" i="1499"/>
  <c r="AZ70" i="1499"/>
  <c r="BA70" i="1499"/>
  <c r="BB70" i="1499"/>
  <c r="BC70" i="1499"/>
  <c r="BD70" i="1499"/>
  <c r="BE70" i="1499"/>
  <c r="BF70" i="1499"/>
  <c r="BG70" i="1499"/>
  <c r="BH70" i="1499"/>
  <c r="BI70" i="1499"/>
  <c r="BJ70" i="1499"/>
  <c r="BK70" i="1499"/>
  <c r="BL70" i="1499"/>
  <c r="BM70" i="1499"/>
  <c r="AM71" i="1499"/>
  <c r="AN71" i="1499"/>
  <c r="AO71" i="1499"/>
  <c r="AP71" i="1499"/>
  <c r="AQ71" i="1499"/>
  <c r="AR71" i="1499"/>
  <c r="AS71" i="1499"/>
  <c r="AT71" i="1499"/>
  <c r="AU71" i="1499"/>
  <c r="AV71" i="1499"/>
  <c r="AW71" i="1499"/>
  <c r="AX71" i="1499"/>
  <c r="AY71" i="1499"/>
  <c r="AZ71" i="1499"/>
  <c r="BA71" i="1499"/>
  <c r="BB71" i="1499"/>
  <c r="BC71" i="1499"/>
  <c r="BD71" i="1499"/>
  <c r="BE71" i="1499"/>
  <c r="BF71" i="1499"/>
  <c r="BG71" i="1499"/>
  <c r="BH71" i="1499"/>
  <c r="BI71" i="1499"/>
  <c r="BJ71" i="1499"/>
  <c r="BK71" i="1499"/>
  <c r="BL71" i="1499"/>
  <c r="BM71" i="1499"/>
  <c r="AM72" i="1499"/>
  <c r="AN72" i="1499"/>
  <c r="AO72" i="1499"/>
  <c r="AP72" i="1499"/>
  <c r="AQ72" i="1499"/>
  <c r="AR72" i="1499"/>
  <c r="AS72" i="1499"/>
  <c r="AT72" i="1499"/>
  <c r="AU72" i="1499"/>
  <c r="AV72" i="1499"/>
  <c r="AW72" i="1499"/>
  <c r="AX72" i="1499"/>
  <c r="AY72" i="1499"/>
  <c r="AZ72" i="1499"/>
  <c r="BA72" i="1499"/>
  <c r="BB72" i="1499"/>
  <c r="BC72" i="1499"/>
  <c r="BD72" i="1499"/>
  <c r="BE72" i="1499"/>
  <c r="BF72" i="1499"/>
  <c r="BG72" i="1499"/>
  <c r="BH72" i="1499"/>
  <c r="BI72" i="1499"/>
  <c r="BJ72" i="1499"/>
  <c r="BK72" i="1499"/>
  <c r="BL72" i="1499"/>
  <c r="BM72" i="1499"/>
  <c r="AM73" i="1499"/>
  <c r="AN73" i="1499"/>
  <c r="AO73" i="1499"/>
  <c r="AP73" i="1499"/>
  <c r="AQ73" i="1499"/>
  <c r="AR73" i="1499"/>
  <c r="AS73" i="1499"/>
  <c r="AT73" i="1499"/>
  <c r="AU73" i="1499"/>
  <c r="AV73" i="1499"/>
  <c r="AW73" i="1499"/>
  <c r="AX73" i="1499"/>
  <c r="AY73" i="1499"/>
  <c r="AZ73" i="1499"/>
  <c r="BA73" i="1499"/>
  <c r="BB73" i="1499"/>
  <c r="BC73" i="1499"/>
  <c r="BD73" i="1499"/>
  <c r="BE73" i="1499"/>
  <c r="BF73" i="1499"/>
  <c r="BG73" i="1499"/>
  <c r="BH73" i="1499"/>
  <c r="BI73" i="1499"/>
  <c r="BJ73" i="1499"/>
  <c r="BK73" i="1499"/>
  <c r="BL73" i="1499"/>
  <c r="BM73" i="1499"/>
  <c r="AM74" i="1499"/>
  <c r="AN74" i="1499"/>
  <c r="AO74" i="1499"/>
  <c r="AP74" i="1499"/>
  <c r="AQ74" i="1499"/>
  <c r="AR74" i="1499"/>
  <c r="AS74" i="1499"/>
  <c r="AT74" i="1499"/>
  <c r="AU74" i="1499"/>
  <c r="AV74" i="1499"/>
  <c r="AW74" i="1499"/>
  <c r="AX74" i="1499"/>
  <c r="AY74" i="1499"/>
  <c r="AZ74" i="1499"/>
  <c r="BA74" i="1499"/>
  <c r="BB74" i="1499"/>
  <c r="BC74" i="1499"/>
  <c r="BD74" i="1499"/>
  <c r="BE74" i="1499"/>
  <c r="BF74" i="1499"/>
  <c r="BG74" i="1499"/>
  <c r="BH74" i="1499"/>
  <c r="BI74" i="1499"/>
  <c r="BJ74" i="1499"/>
  <c r="BK74" i="1499"/>
  <c r="BL74" i="1499"/>
  <c r="BM74" i="1499"/>
  <c r="AM75" i="1499"/>
  <c r="AN75" i="1499"/>
  <c r="AO75" i="1499"/>
  <c r="AP75" i="1499"/>
  <c r="AQ75" i="1499"/>
  <c r="AR75" i="1499"/>
  <c r="AS75" i="1499"/>
  <c r="AT75" i="1499"/>
  <c r="AU75" i="1499"/>
  <c r="AV75" i="1499"/>
  <c r="AW75" i="1499"/>
  <c r="AX75" i="1499"/>
  <c r="AY75" i="1499"/>
  <c r="AZ75" i="1499"/>
  <c r="BA75" i="1499"/>
  <c r="BB75" i="1499"/>
  <c r="BC75" i="1499"/>
  <c r="BD75" i="1499"/>
  <c r="BE75" i="1499"/>
  <c r="BF75" i="1499"/>
  <c r="BG75" i="1499"/>
  <c r="BH75" i="1499"/>
  <c r="BI75" i="1499"/>
  <c r="BJ75" i="1499"/>
  <c r="BK75" i="1499"/>
  <c r="BL75" i="1499"/>
  <c r="BM75" i="1499"/>
  <c r="AM76" i="1499"/>
  <c r="AN76" i="1499"/>
  <c r="AO76" i="1499"/>
  <c r="AP76" i="1499"/>
  <c r="AQ76" i="1499"/>
  <c r="AR76" i="1499"/>
  <c r="AS76" i="1499"/>
  <c r="AT76" i="1499"/>
  <c r="AU76" i="1499"/>
  <c r="AV76" i="1499"/>
  <c r="AW76" i="1499"/>
  <c r="AX76" i="1499"/>
  <c r="AY76" i="1499"/>
  <c r="AZ76" i="1499"/>
  <c r="BA76" i="1499"/>
  <c r="BB76" i="1499"/>
  <c r="BC76" i="1499"/>
  <c r="BD76" i="1499"/>
  <c r="BE76" i="1499"/>
  <c r="BF76" i="1499"/>
  <c r="BG76" i="1499"/>
  <c r="BH76" i="1499"/>
  <c r="BI76" i="1499"/>
  <c r="BJ76" i="1499"/>
  <c r="BK76" i="1499"/>
  <c r="BL76" i="1499"/>
  <c r="BM76" i="1499"/>
  <c r="AM77" i="1499"/>
  <c r="AN77" i="1499"/>
  <c r="AO77" i="1499"/>
  <c r="AP77" i="1499"/>
  <c r="AQ77" i="1499"/>
  <c r="AR77" i="1499"/>
  <c r="AS77" i="1499"/>
  <c r="AT77" i="1499"/>
  <c r="AU77" i="1499"/>
  <c r="AV77" i="1499"/>
  <c r="AW77" i="1499"/>
  <c r="AX77" i="1499"/>
  <c r="AY77" i="1499"/>
  <c r="AZ77" i="1499"/>
  <c r="BA77" i="1499"/>
  <c r="BB77" i="1499"/>
  <c r="BC77" i="1499"/>
  <c r="BD77" i="1499"/>
  <c r="BE77" i="1499"/>
  <c r="BF77" i="1499"/>
  <c r="BG77" i="1499"/>
  <c r="BH77" i="1499"/>
  <c r="BI77" i="1499"/>
  <c r="BJ77" i="1499"/>
  <c r="BK77" i="1499"/>
  <c r="BL77" i="1499"/>
  <c r="BM77" i="1499"/>
  <c r="AM78" i="1499"/>
  <c r="AN78" i="1499"/>
  <c r="AO78" i="1499"/>
  <c r="AP78" i="1499"/>
  <c r="AQ78" i="1499"/>
  <c r="AR78" i="1499"/>
  <c r="AS78" i="1499"/>
  <c r="AT78" i="1499"/>
  <c r="AU78" i="1499"/>
  <c r="AV78" i="1499"/>
  <c r="AW78" i="1499"/>
  <c r="AX78" i="1499"/>
  <c r="AY78" i="1499"/>
  <c r="AZ78" i="1499"/>
  <c r="BA78" i="1499"/>
  <c r="BB78" i="1499"/>
  <c r="BC78" i="1499"/>
  <c r="BD78" i="1499"/>
  <c r="BE78" i="1499"/>
  <c r="BF78" i="1499"/>
  <c r="BG78" i="1499"/>
  <c r="BH78" i="1499"/>
  <c r="BI78" i="1499"/>
  <c r="BJ78" i="1499"/>
  <c r="BK78" i="1499"/>
  <c r="BL78" i="1499"/>
  <c r="BM78" i="1499"/>
  <c r="AM79" i="1499"/>
  <c r="AN79" i="1499"/>
  <c r="AO79" i="1499"/>
  <c r="AP79" i="1499"/>
  <c r="AQ79" i="1499"/>
  <c r="AR79" i="1499"/>
  <c r="AS79" i="1499"/>
  <c r="AT79" i="1499"/>
  <c r="AU79" i="1499"/>
  <c r="AV79" i="1499"/>
  <c r="AW79" i="1499"/>
  <c r="AX79" i="1499"/>
  <c r="AY79" i="1499"/>
  <c r="AZ79" i="1499"/>
  <c r="BA79" i="1499"/>
  <c r="BB79" i="1499"/>
  <c r="BC79" i="1499"/>
  <c r="BD79" i="1499"/>
  <c r="BE79" i="1499"/>
  <c r="BF79" i="1499"/>
  <c r="BG79" i="1499"/>
  <c r="BH79" i="1499"/>
  <c r="BI79" i="1499"/>
  <c r="BJ79" i="1499"/>
  <c r="BK79" i="1499"/>
  <c r="BL79" i="1499"/>
  <c r="BM79" i="1499"/>
  <c r="AM80" i="1499"/>
  <c r="AN80" i="1499"/>
  <c r="AO80" i="1499"/>
  <c r="AP80" i="1499"/>
  <c r="AQ80" i="1499"/>
  <c r="AR80" i="1499"/>
  <c r="AS80" i="1499"/>
  <c r="AT80" i="1499"/>
  <c r="AU80" i="1499"/>
  <c r="AV80" i="1499"/>
  <c r="AW80" i="1499"/>
  <c r="AX80" i="1499"/>
  <c r="AY80" i="1499"/>
  <c r="AZ80" i="1499"/>
  <c r="BA80" i="1499"/>
  <c r="BB80" i="1499"/>
  <c r="BC80" i="1499"/>
  <c r="BD80" i="1499"/>
  <c r="BE80" i="1499"/>
  <c r="BF80" i="1499"/>
  <c r="BG80" i="1499"/>
  <c r="BH80" i="1499"/>
  <c r="BI80" i="1499"/>
  <c r="BJ80" i="1499"/>
  <c r="BK80" i="1499"/>
  <c r="BL80" i="1499"/>
  <c r="BM80" i="1499"/>
  <c r="AM81" i="1499"/>
  <c r="AN81" i="1499"/>
  <c r="AO81" i="1499"/>
  <c r="AP81" i="1499"/>
  <c r="AQ81" i="1499"/>
  <c r="AR81" i="1499"/>
  <c r="AS81" i="1499"/>
  <c r="AT81" i="1499"/>
  <c r="AU81" i="1499"/>
  <c r="AV81" i="1499"/>
  <c r="AW81" i="1499"/>
  <c r="AX81" i="1499"/>
  <c r="AY81" i="1499"/>
  <c r="AZ81" i="1499"/>
  <c r="BA81" i="1499"/>
  <c r="BB81" i="1499"/>
  <c r="BC81" i="1499"/>
  <c r="BD81" i="1499"/>
  <c r="BE81" i="1499"/>
  <c r="BF81" i="1499"/>
  <c r="BG81" i="1499"/>
  <c r="BH81" i="1499"/>
  <c r="BI81" i="1499"/>
  <c r="BJ81" i="1499"/>
  <c r="BK81" i="1499"/>
  <c r="BL81" i="1499"/>
  <c r="BM81" i="1499"/>
  <c r="AM82" i="1499"/>
  <c r="AN82" i="1499"/>
  <c r="AO82" i="1499"/>
  <c r="AP82" i="1499"/>
  <c r="AQ82" i="1499"/>
  <c r="AR82" i="1499"/>
  <c r="AS82" i="1499"/>
  <c r="AT82" i="1499"/>
  <c r="AU82" i="1499"/>
  <c r="AV82" i="1499"/>
  <c r="AW82" i="1499"/>
  <c r="AX82" i="1499"/>
  <c r="AY82" i="1499"/>
  <c r="AZ82" i="1499"/>
  <c r="BA82" i="1499"/>
  <c r="BB82" i="1499"/>
  <c r="BC82" i="1499"/>
  <c r="BD82" i="1499"/>
  <c r="BE82" i="1499"/>
  <c r="BF82" i="1499"/>
  <c r="BG82" i="1499"/>
  <c r="BH82" i="1499"/>
  <c r="BI82" i="1499"/>
  <c r="BJ82" i="1499"/>
  <c r="BK82" i="1499"/>
  <c r="BL82" i="1499"/>
  <c r="BM82" i="1499"/>
  <c r="AM83" i="1499"/>
  <c r="AN83" i="1499"/>
  <c r="AO83" i="1499"/>
  <c r="AP83" i="1499"/>
  <c r="AQ83" i="1499"/>
  <c r="AR83" i="1499"/>
  <c r="AS83" i="1499"/>
  <c r="AT83" i="1499"/>
  <c r="AU83" i="1499"/>
  <c r="AV83" i="1499"/>
  <c r="AW83" i="1499"/>
  <c r="AX83" i="1499"/>
  <c r="AY83" i="1499"/>
  <c r="AZ83" i="1499"/>
  <c r="BA83" i="1499"/>
  <c r="BB83" i="1499"/>
  <c r="BC83" i="1499"/>
  <c r="BD83" i="1499"/>
  <c r="BE83" i="1499"/>
  <c r="BF83" i="1499"/>
  <c r="BG83" i="1499"/>
  <c r="BH83" i="1499"/>
  <c r="BI83" i="1499"/>
  <c r="BJ83" i="1499"/>
  <c r="BK83" i="1499"/>
  <c r="BL83" i="1499"/>
  <c r="BM83" i="1499"/>
  <c r="AM84" i="1499"/>
  <c r="AN84" i="1499"/>
  <c r="AO84" i="1499"/>
  <c r="AP84" i="1499"/>
  <c r="AQ84" i="1499"/>
  <c r="AR84" i="1499"/>
  <c r="AS84" i="1499"/>
  <c r="AT84" i="1499"/>
  <c r="AU84" i="1499"/>
  <c r="AV84" i="1499"/>
  <c r="AW84" i="1499"/>
  <c r="AX84" i="1499"/>
  <c r="AY84" i="1499"/>
  <c r="AZ84" i="1499"/>
  <c r="BA84" i="1499"/>
  <c r="BB84" i="1499"/>
  <c r="BC84" i="1499"/>
  <c r="BD84" i="1499"/>
  <c r="BE84" i="1499"/>
  <c r="BF84" i="1499"/>
  <c r="BG84" i="1499"/>
  <c r="BH84" i="1499"/>
  <c r="BI84" i="1499"/>
  <c r="BJ84" i="1499"/>
  <c r="BK84" i="1499"/>
  <c r="BL84" i="1499"/>
  <c r="BM84" i="1499"/>
  <c r="AM85" i="1499"/>
  <c r="AN85" i="1499"/>
  <c r="AO85" i="1499"/>
  <c r="AP85" i="1499"/>
  <c r="AQ85" i="1499"/>
  <c r="AR85" i="1499"/>
  <c r="AS85" i="1499"/>
  <c r="AT85" i="1499"/>
  <c r="AU85" i="1499"/>
  <c r="AV85" i="1499"/>
  <c r="AW85" i="1499"/>
  <c r="AX85" i="1499"/>
  <c r="AY85" i="1499"/>
  <c r="AZ85" i="1499"/>
  <c r="BA85" i="1499"/>
  <c r="BB85" i="1499"/>
  <c r="BC85" i="1499"/>
  <c r="BD85" i="1499"/>
  <c r="BE85" i="1499"/>
  <c r="BF85" i="1499"/>
  <c r="BG85" i="1499"/>
  <c r="BH85" i="1499"/>
  <c r="BI85" i="1499"/>
  <c r="BJ85" i="1499"/>
  <c r="BK85" i="1499"/>
  <c r="BL85" i="1499"/>
  <c r="BM85" i="1499"/>
  <c r="AM86" i="1499"/>
  <c r="AN86" i="1499"/>
  <c r="AO86" i="1499"/>
  <c r="AP86" i="1499"/>
  <c r="AQ86" i="1499"/>
  <c r="AR86" i="1499"/>
  <c r="AS86" i="1499"/>
  <c r="AT86" i="1499"/>
  <c r="AU86" i="1499"/>
  <c r="AV86" i="1499"/>
  <c r="AW86" i="1499"/>
  <c r="AX86" i="1499"/>
  <c r="AY86" i="1499"/>
  <c r="AZ86" i="1499"/>
  <c r="BA86" i="1499"/>
  <c r="BB86" i="1499"/>
  <c r="BC86" i="1499"/>
  <c r="BD86" i="1499"/>
  <c r="BE86" i="1499"/>
  <c r="BF86" i="1499"/>
  <c r="BG86" i="1499"/>
  <c r="BH86" i="1499"/>
  <c r="BI86" i="1499"/>
  <c r="BJ86" i="1499"/>
  <c r="BK86" i="1499"/>
  <c r="BL86" i="1499"/>
  <c r="BM86" i="1499"/>
  <c r="AM87" i="1499"/>
  <c r="AN87" i="1499"/>
  <c r="AO87" i="1499"/>
  <c r="AP87" i="1499"/>
  <c r="AQ87" i="1499"/>
  <c r="AR87" i="1499"/>
  <c r="AS87" i="1499"/>
  <c r="AT87" i="1499"/>
  <c r="AU87" i="1499"/>
  <c r="AV87" i="1499"/>
  <c r="AW87" i="1499"/>
  <c r="AX87" i="1499"/>
  <c r="AY87" i="1499"/>
  <c r="AZ87" i="1499"/>
  <c r="BA87" i="1499"/>
  <c r="BB87" i="1499"/>
  <c r="BC87" i="1499"/>
  <c r="BD87" i="1499"/>
  <c r="BE87" i="1499"/>
  <c r="BF87" i="1499"/>
  <c r="BG87" i="1499"/>
  <c r="BH87" i="1499"/>
  <c r="BI87" i="1499"/>
  <c r="BJ87" i="1499"/>
  <c r="BK87" i="1499"/>
  <c r="BL87" i="1499"/>
  <c r="BM87" i="1499"/>
  <c r="AM88" i="1499"/>
  <c r="AN88" i="1499"/>
  <c r="AO88" i="1499"/>
  <c r="AP88" i="1499"/>
  <c r="AQ88" i="1499"/>
  <c r="AR88" i="1499"/>
  <c r="AS88" i="1499"/>
  <c r="AT88" i="1499"/>
  <c r="AU88" i="1499"/>
  <c r="AV88" i="1499"/>
  <c r="AW88" i="1499"/>
  <c r="AX88" i="1499"/>
  <c r="AY88" i="1499"/>
  <c r="AZ88" i="1499"/>
  <c r="BA88" i="1499"/>
  <c r="BB88" i="1499"/>
  <c r="BC88" i="1499"/>
  <c r="BD88" i="1499"/>
  <c r="BE88" i="1499"/>
  <c r="BF88" i="1499"/>
  <c r="BG88" i="1499"/>
  <c r="BH88" i="1499"/>
  <c r="BI88" i="1499"/>
  <c r="BJ88" i="1499"/>
  <c r="BK88" i="1499"/>
  <c r="BL88" i="1499"/>
  <c r="BM88" i="1499"/>
  <c r="AM89" i="1499"/>
  <c r="AN89" i="1499"/>
  <c r="AO89" i="1499"/>
  <c r="AP89" i="1499"/>
  <c r="AQ89" i="1499"/>
  <c r="AR89" i="1499"/>
  <c r="AS89" i="1499"/>
  <c r="AT89" i="1499"/>
  <c r="AU89" i="1499"/>
  <c r="AV89" i="1499"/>
  <c r="AW89" i="1499"/>
  <c r="AX89" i="1499"/>
  <c r="AY89" i="1499"/>
  <c r="AZ89" i="1499"/>
  <c r="BA89" i="1499"/>
  <c r="BB89" i="1499"/>
  <c r="BC89" i="1499"/>
  <c r="BD89" i="1499"/>
  <c r="BE89" i="1499"/>
  <c r="BF89" i="1499"/>
  <c r="BG89" i="1499"/>
  <c r="BH89" i="1499"/>
  <c r="BI89" i="1499"/>
  <c r="BJ89" i="1499"/>
  <c r="BK89" i="1499"/>
  <c r="BL89" i="1499"/>
  <c r="BM89" i="1499"/>
  <c r="AM90" i="1499"/>
  <c r="AN90" i="1499"/>
  <c r="AO90" i="1499"/>
  <c r="AP90" i="1499"/>
  <c r="AQ90" i="1499"/>
  <c r="AR90" i="1499"/>
  <c r="AS90" i="1499"/>
  <c r="AT90" i="1499"/>
  <c r="AU90" i="1499"/>
  <c r="AV90" i="1499"/>
  <c r="AW90" i="1499"/>
  <c r="AX90" i="1499"/>
  <c r="AY90" i="1499"/>
  <c r="AZ90" i="1499"/>
  <c r="BA90" i="1499"/>
  <c r="BB90" i="1499"/>
  <c r="BC90" i="1499"/>
  <c r="BD90" i="1499"/>
  <c r="BE90" i="1499"/>
  <c r="BF90" i="1499"/>
  <c r="BG90" i="1499"/>
  <c r="BH90" i="1499"/>
  <c r="BI90" i="1499"/>
  <c r="BJ90" i="1499"/>
  <c r="BK90" i="1499"/>
  <c r="BL90" i="1499"/>
  <c r="BM90" i="1499"/>
  <c r="AM91" i="1499"/>
  <c r="AN91" i="1499"/>
  <c r="AO91" i="1499"/>
  <c r="AP91" i="1499"/>
  <c r="AQ91" i="1499"/>
  <c r="AR91" i="1499"/>
  <c r="AS91" i="1499"/>
  <c r="AT91" i="1499"/>
  <c r="AU91" i="1499"/>
  <c r="AV91" i="1499"/>
  <c r="AW91" i="1499"/>
  <c r="AX91" i="1499"/>
  <c r="AY91" i="1499"/>
  <c r="AZ91" i="1499"/>
  <c r="BA91" i="1499"/>
  <c r="BB91" i="1499"/>
  <c r="BC91" i="1499"/>
  <c r="BD91" i="1499"/>
  <c r="BE91" i="1499"/>
  <c r="BF91" i="1499"/>
  <c r="BG91" i="1499"/>
  <c r="BH91" i="1499"/>
  <c r="BI91" i="1499"/>
  <c r="BJ91" i="1499"/>
  <c r="BK91" i="1499"/>
  <c r="BL91" i="1499"/>
  <c r="BM91" i="1499"/>
  <c r="AM92" i="1499"/>
  <c r="AN92" i="1499"/>
  <c r="AO92" i="1499"/>
  <c r="AP92" i="1499"/>
  <c r="AQ92" i="1499"/>
  <c r="AR92" i="1499"/>
  <c r="AS92" i="1499"/>
  <c r="AT92" i="1499"/>
  <c r="AU92" i="1499"/>
  <c r="AV92" i="1499"/>
  <c r="AW92" i="1499"/>
  <c r="AX92" i="1499"/>
  <c r="AY92" i="1499"/>
  <c r="AZ92" i="1499"/>
  <c r="BA92" i="1499"/>
  <c r="BB92" i="1499"/>
  <c r="BC92" i="1499"/>
  <c r="BD92" i="1499"/>
  <c r="BE92" i="1499"/>
  <c r="BF92" i="1499"/>
  <c r="BG92" i="1499"/>
  <c r="BH92" i="1499"/>
  <c r="BI92" i="1499"/>
  <c r="BJ92" i="1499"/>
  <c r="BK92" i="1499"/>
  <c r="BL92" i="1499"/>
  <c r="BM92" i="1499"/>
  <c r="AM93" i="1499"/>
  <c r="AN93" i="1499"/>
  <c r="AO93" i="1499"/>
  <c r="AP93" i="1499"/>
  <c r="AQ93" i="1499"/>
  <c r="AR93" i="1499"/>
  <c r="AS93" i="1499"/>
  <c r="AT93" i="1499"/>
  <c r="AU93" i="1499"/>
  <c r="AV93" i="1499"/>
  <c r="AW93" i="1499"/>
  <c r="AX93" i="1499"/>
  <c r="AY93" i="1499"/>
  <c r="AZ93" i="1499"/>
  <c r="BA93" i="1499"/>
  <c r="BB93" i="1499"/>
  <c r="BC93" i="1499"/>
  <c r="BD93" i="1499"/>
  <c r="BE93" i="1499"/>
  <c r="BF93" i="1499"/>
  <c r="BG93" i="1499"/>
  <c r="BH93" i="1499"/>
  <c r="BI93" i="1499"/>
  <c r="BJ93" i="1499"/>
  <c r="BK93" i="1499"/>
  <c r="BL93" i="1499"/>
  <c r="BM93" i="1499"/>
  <c r="AM94" i="1499"/>
  <c r="AN94" i="1499"/>
  <c r="AO94" i="1499"/>
  <c r="AP94" i="1499"/>
  <c r="AQ94" i="1499"/>
  <c r="AR94" i="1499"/>
  <c r="AS94" i="1499"/>
  <c r="AT94" i="1499"/>
  <c r="AU94" i="1499"/>
  <c r="AV94" i="1499"/>
  <c r="AW94" i="1499"/>
  <c r="AX94" i="1499"/>
  <c r="AY94" i="1499"/>
  <c r="AZ94" i="1499"/>
  <c r="BA94" i="1499"/>
  <c r="BB94" i="1499"/>
  <c r="BC94" i="1499"/>
  <c r="BD94" i="1499"/>
  <c r="BE94" i="1499"/>
  <c r="BF94" i="1499"/>
  <c r="BG94" i="1499"/>
  <c r="BH94" i="1499"/>
  <c r="BI94" i="1499"/>
  <c r="BJ94" i="1499"/>
  <c r="BK94" i="1499"/>
  <c r="BL94" i="1499"/>
  <c r="BM94" i="1499"/>
  <c r="AN3" i="1499"/>
  <c r="AO3" i="1499"/>
  <c r="AP3" i="1499"/>
  <c r="AQ3" i="1499"/>
  <c r="AR3" i="1499"/>
  <c r="AS3" i="1499"/>
  <c r="AT3" i="1499"/>
  <c r="AU3" i="1499"/>
  <c r="AV3" i="1499"/>
  <c r="AW3" i="1499"/>
  <c r="AX3" i="1499"/>
  <c r="AY3" i="1499"/>
  <c r="AZ3" i="1499"/>
  <c r="BA3" i="1499"/>
  <c r="BB3" i="1499"/>
  <c r="BC3" i="1499"/>
  <c r="BD3" i="1499"/>
  <c r="BE3" i="1499"/>
  <c r="BF3" i="1499"/>
  <c r="BG3" i="1499"/>
  <c r="BH3" i="1499"/>
  <c r="BI3" i="1499"/>
  <c r="BJ3" i="1499"/>
  <c r="AL16" i="1499"/>
  <c r="AL17" i="1499"/>
  <c r="AL18" i="1499"/>
  <c r="AL19" i="1499"/>
  <c r="AL20" i="1499"/>
  <c r="AL21" i="1499"/>
  <c r="AL22" i="1499"/>
  <c r="AL23" i="1499"/>
  <c r="AL24" i="1499"/>
  <c r="AL25" i="1499"/>
  <c r="AL26" i="1499"/>
  <c r="AL27" i="1499"/>
  <c r="AL28" i="1499"/>
  <c r="AL29" i="1499"/>
  <c r="AL30" i="1499"/>
  <c r="AL31" i="1499"/>
  <c r="AL32" i="1499"/>
  <c r="AL33" i="1499"/>
  <c r="AL34" i="1499"/>
  <c r="AL35" i="1499"/>
  <c r="AL36" i="1499"/>
  <c r="AL37" i="1499"/>
  <c r="AL38" i="1499"/>
  <c r="AL39" i="1499"/>
  <c r="AL40" i="1499"/>
  <c r="AL41" i="1499"/>
  <c r="AL42" i="1499"/>
  <c r="AL43" i="1499"/>
  <c r="AL44" i="1499"/>
  <c r="AL45" i="1499"/>
  <c r="AL46" i="1499"/>
  <c r="AL47" i="1499"/>
  <c r="AL48" i="1499"/>
  <c r="AL49" i="1499"/>
  <c r="AL50" i="1499"/>
  <c r="AL51" i="1499"/>
  <c r="AL52" i="1499"/>
  <c r="AL53" i="1499"/>
  <c r="AL54" i="1499"/>
  <c r="AL55" i="1499"/>
  <c r="AL56" i="1499"/>
  <c r="AL57" i="1499"/>
  <c r="AL58" i="1499"/>
  <c r="AL59" i="1499"/>
  <c r="AL60" i="1499"/>
  <c r="AL61" i="1499"/>
  <c r="AL62" i="1499"/>
  <c r="AL63" i="1499"/>
  <c r="AL64" i="1499"/>
  <c r="AL65" i="1499"/>
  <c r="AL66" i="1499"/>
  <c r="AL67" i="1499"/>
  <c r="AL68" i="1499"/>
  <c r="AL69" i="1499"/>
  <c r="AL70" i="1499"/>
  <c r="AL71" i="1499"/>
  <c r="AL72" i="1499"/>
  <c r="AL73" i="1499"/>
  <c r="AL74" i="1499"/>
  <c r="AL75" i="1499"/>
  <c r="AL76" i="1499"/>
  <c r="AL77" i="1499"/>
  <c r="AL78" i="1499"/>
  <c r="AL79" i="1499"/>
  <c r="AL80" i="1499"/>
  <c r="AL81" i="1499"/>
  <c r="AL82" i="1499"/>
  <c r="AL83" i="1499"/>
  <c r="AL84" i="1499"/>
  <c r="AL85" i="1499"/>
  <c r="AL86" i="1499"/>
  <c r="AL87" i="1499"/>
  <c r="AL88" i="1499"/>
  <c r="AL89" i="1499"/>
  <c r="AL90" i="1499"/>
  <c r="AL91" i="1499"/>
  <c r="AL92" i="1499"/>
  <c r="AL93" i="1499"/>
  <c r="AL94" i="1499"/>
  <c r="AM3" i="1499"/>
  <c r="AK16" i="1499"/>
  <c r="AK17" i="1499"/>
  <c r="AK18" i="1499"/>
  <c r="AK19" i="1499"/>
  <c r="AK20" i="1499"/>
  <c r="AK21" i="1499"/>
  <c r="AK22" i="1499"/>
  <c r="AK23" i="1499"/>
  <c r="AK24" i="1499"/>
  <c r="AK25" i="1499"/>
  <c r="AK26" i="1499"/>
  <c r="AK27" i="1499"/>
  <c r="AK28" i="1499"/>
  <c r="AK29" i="1499"/>
  <c r="AK30" i="1499"/>
  <c r="AK31" i="1499"/>
  <c r="AK32" i="1499"/>
  <c r="AK33" i="1499"/>
  <c r="AK34" i="1499"/>
  <c r="AK35" i="1499"/>
  <c r="AK36" i="1499"/>
  <c r="AK37" i="1499"/>
  <c r="AK38" i="1499"/>
  <c r="AK39" i="1499"/>
  <c r="AK40" i="1499"/>
  <c r="AK41" i="1499"/>
  <c r="AK42" i="1499"/>
  <c r="AK43" i="1499"/>
  <c r="AK44" i="1499"/>
  <c r="AK45" i="1499"/>
  <c r="AK46" i="1499"/>
  <c r="AK47" i="1499"/>
  <c r="AK48" i="1499"/>
  <c r="AK49" i="1499"/>
  <c r="AK50" i="1499"/>
  <c r="AK51" i="1499"/>
  <c r="AK52" i="1499"/>
  <c r="AK53" i="1499"/>
  <c r="AK54" i="1499"/>
  <c r="AK55" i="1499"/>
  <c r="AK56" i="1499"/>
  <c r="AK57" i="1499"/>
  <c r="AK58" i="1499"/>
  <c r="AK59" i="1499"/>
  <c r="AK60" i="1499"/>
  <c r="AK61" i="1499"/>
  <c r="AK62" i="1499"/>
  <c r="AK63" i="1499"/>
  <c r="AK64" i="1499"/>
  <c r="AK65" i="1499"/>
  <c r="AK66" i="1499"/>
  <c r="AK67" i="1499"/>
  <c r="AK68" i="1499"/>
  <c r="AK69" i="1499"/>
  <c r="AK70" i="1499"/>
  <c r="AK71" i="1499"/>
  <c r="AK72" i="1499"/>
  <c r="AK73" i="1499"/>
  <c r="AK74" i="1499"/>
  <c r="AK75" i="1499"/>
  <c r="AK76" i="1499"/>
  <c r="AK77" i="1499"/>
  <c r="AK78" i="1499"/>
  <c r="AK79" i="1499"/>
  <c r="AK80" i="1499"/>
  <c r="AK81" i="1499"/>
  <c r="AK82" i="1499"/>
  <c r="AK83" i="1499"/>
  <c r="AK84" i="1499"/>
  <c r="AK85" i="1499"/>
  <c r="AK86" i="1499"/>
  <c r="AK87" i="1499"/>
  <c r="AK88" i="1499"/>
  <c r="AK89" i="1499"/>
  <c r="AK90" i="1499"/>
  <c r="AK91" i="1499"/>
  <c r="AK92" i="1499"/>
  <c r="AK93" i="1499"/>
  <c r="AK94" i="1499"/>
  <c r="AL3" i="1499"/>
  <c r="AJ16" i="1499"/>
  <c r="AJ17" i="1499"/>
  <c r="AJ18" i="1499"/>
  <c r="AJ19" i="1499"/>
  <c r="AJ20" i="1499"/>
  <c r="AJ21" i="1499"/>
  <c r="AJ22" i="1499"/>
  <c r="AJ23" i="1499"/>
  <c r="AJ24" i="1499"/>
  <c r="AJ25" i="1499"/>
  <c r="AJ26" i="1499"/>
  <c r="AJ27" i="1499"/>
  <c r="AJ28" i="1499"/>
  <c r="AJ29" i="1499"/>
  <c r="AJ30" i="1499"/>
  <c r="AJ31" i="1499"/>
  <c r="AJ32" i="1499"/>
  <c r="AJ33" i="1499"/>
  <c r="AJ34" i="1499"/>
  <c r="AJ35" i="1499"/>
  <c r="AJ36" i="1499"/>
  <c r="AJ37" i="1499"/>
  <c r="AJ38" i="1499"/>
  <c r="AJ39" i="1499"/>
  <c r="AJ40" i="1499"/>
  <c r="AJ41" i="1499"/>
  <c r="AJ42" i="1499"/>
  <c r="AJ43" i="1499"/>
  <c r="AJ44" i="1499"/>
  <c r="AJ45" i="1499"/>
  <c r="AJ46" i="1499"/>
  <c r="AJ47" i="1499"/>
  <c r="AJ48" i="1499"/>
  <c r="AJ49" i="1499"/>
  <c r="AJ50" i="1499"/>
  <c r="AJ51" i="1499"/>
  <c r="AJ52" i="1499"/>
  <c r="AJ53" i="1499"/>
  <c r="AJ54" i="1499"/>
  <c r="AJ55" i="1499"/>
  <c r="AJ56" i="1499"/>
  <c r="AJ57" i="1499"/>
  <c r="AJ58" i="1499"/>
  <c r="AJ59" i="1499"/>
  <c r="AJ60" i="1499"/>
  <c r="AJ61" i="1499"/>
  <c r="AJ62" i="1499"/>
  <c r="AJ63" i="1499"/>
  <c r="AJ64" i="1499"/>
  <c r="AJ65" i="1499"/>
  <c r="AJ66" i="1499"/>
  <c r="AJ67" i="1499"/>
  <c r="AJ68" i="1499"/>
  <c r="AJ69" i="1499"/>
  <c r="AJ70" i="1499"/>
  <c r="AJ71" i="1499"/>
  <c r="AJ72" i="1499"/>
  <c r="AJ73" i="1499"/>
  <c r="AJ74" i="1499"/>
  <c r="AJ75" i="1499"/>
  <c r="AJ76" i="1499"/>
  <c r="AJ77" i="1499"/>
  <c r="AJ78" i="1499"/>
  <c r="AJ79" i="1499"/>
  <c r="AJ80" i="1499"/>
  <c r="AJ81" i="1499"/>
  <c r="AJ82" i="1499"/>
  <c r="AJ83" i="1499"/>
  <c r="AJ84" i="1499"/>
  <c r="AJ85" i="1499"/>
  <c r="AJ86" i="1499"/>
  <c r="AJ87" i="1499"/>
  <c r="AJ88" i="1499"/>
  <c r="AJ89" i="1499"/>
  <c r="AJ90" i="1499"/>
  <c r="AJ91" i="1499"/>
  <c r="AJ92" i="1499"/>
  <c r="AJ93" i="1499"/>
  <c r="AJ94" i="1499"/>
  <c r="AK3" i="1499"/>
  <c r="AJ3" i="1499"/>
  <c r="C3" i="1499"/>
  <c r="AI3" i="1499"/>
  <c r="B3" i="1499"/>
  <c r="AH16" i="1499"/>
  <c r="AH17" i="1499"/>
  <c r="AH18" i="1499"/>
  <c r="AH19" i="1499"/>
  <c r="AH20" i="1499"/>
  <c r="AH21" i="1499"/>
  <c r="AH22" i="1499"/>
  <c r="AH23" i="1499"/>
  <c r="AH24" i="1499"/>
  <c r="AH25" i="1499"/>
  <c r="AH26" i="1499"/>
  <c r="AH27" i="1499"/>
  <c r="AH28" i="1499"/>
  <c r="AH29" i="1499"/>
  <c r="AH30" i="1499"/>
  <c r="AH31" i="1499"/>
  <c r="AH32" i="1499"/>
  <c r="AH33" i="1499"/>
  <c r="AH34" i="1499"/>
  <c r="AH35" i="1499"/>
  <c r="AH36" i="1499"/>
  <c r="AH37" i="1499"/>
  <c r="AH38" i="1499"/>
  <c r="AH39" i="1499"/>
  <c r="AH40" i="1499"/>
  <c r="AH41" i="1499"/>
  <c r="AH42" i="1499"/>
  <c r="AH43" i="1499"/>
  <c r="AH44" i="1499"/>
  <c r="AH45" i="1499"/>
  <c r="AH46" i="1499"/>
  <c r="AH47" i="1499"/>
  <c r="AH48" i="1499"/>
  <c r="AH49" i="1499"/>
  <c r="AH50" i="1499"/>
  <c r="AH51" i="1499"/>
  <c r="AH52" i="1499"/>
  <c r="AH53" i="1499"/>
  <c r="AH54" i="1499"/>
  <c r="AH55" i="1499"/>
  <c r="AH56" i="1499"/>
  <c r="AH57" i="1499"/>
  <c r="AH58" i="1499"/>
  <c r="AH59" i="1499"/>
  <c r="AH60" i="1499"/>
  <c r="AH61" i="1499"/>
  <c r="AH62" i="1499"/>
  <c r="AH63" i="1499"/>
  <c r="AH64" i="1499"/>
  <c r="AH65" i="1499"/>
  <c r="AH66" i="1499"/>
  <c r="AH67" i="1499"/>
  <c r="AH68" i="1499"/>
  <c r="AH69" i="1499"/>
  <c r="AH70" i="1499"/>
  <c r="AH71" i="1499"/>
  <c r="AH72" i="1499"/>
  <c r="AH73" i="1499"/>
  <c r="AH74" i="1499"/>
  <c r="AH75" i="1499"/>
  <c r="AH76" i="1499"/>
  <c r="AH77" i="1499"/>
  <c r="AH78" i="1499"/>
  <c r="AH79" i="1499"/>
  <c r="AH80" i="1499"/>
  <c r="AH81" i="1499"/>
  <c r="AH82" i="1499"/>
  <c r="AH83" i="1499"/>
  <c r="AH84" i="1499"/>
  <c r="AH85" i="1499"/>
  <c r="AH86" i="1499"/>
  <c r="AH87" i="1499"/>
  <c r="AH88" i="1499"/>
  <c r="AH89" i="1499"/>
  <c r="AH90" i="1499"/>
  <c r="AH91" i="1499"/>
  <c r="AH92" i="1499"/>
  <c r="AH93" i="1499"/>
  <c r="AH94" i="1499"/>
  <c r="AH3" i="1499"/>
  <c r="A3" i="1499"/>
  <c r="A21" i="1499"/>
  <c r="B21" i="1499"/>
  <c r="C21" i="1499"/>
  <c r="D21" i="1499"/>
  <c r="E21" i="1499"/>
  <c r="F21" i="1499"/>
  <c r="G21" i="1499"/>
  <c r="H21" i="1499"/>
  <c r="I21" i="1499"/>
  <c r="J21" i="1499"/>
  <c r="K21" i="1499"/>
  <c r="L21" i="1499"/>
  <c r="M21" i="1499"/>
  <c r="N21" i="1499"/>
  <c r="O21" i="1499"/>
  <c r="P21" i="1499"/>
  <c r="Q21" i="1499"/>
  <c r="R21" i="1499"/>
  <c r="S21" i="1499"/>
  <c r="T21" i="1499"/>
  <c r="U21" i="1499"/>
  <c r="V21" i="1499"/>
  <c r="W21" i="1499"/>
  <c r="X21" i="1499"/>
  <c r="Y21" i="1499"/>
  <c r="Z21" i="1499"/>
  <c r="AA21" i="1499"/>
  <c r="AB21" i="1499"/>
  <c r="AC21" i="1499"/>
  <c r="AD21" i="1499"/>
  <c r="AE21" i="1499"/>
  <c r="AF21" i="1499"/>
  <c r="A22" i="1499"/>
  <c r="B22" i="1499"/>
  <c r="C22" i="1499"/>
  <c r="D22" i="1499"/>
  <c r="E22" i="1499"/>
  <c r="F22" i="1499"/>
  <c r="G22" i="1499"/>
  <c r="H22" i="1499"/>
  <c r="I22" i="1499"/>
  <c r="J22" i="1499"/>
  <c r="K22" i="1499"/>
  <c r="L22" i="1499"/>
  <c r="M22" i="1499"/>
  <c r="N22" i="1499"/>
  <c r="O22" i="1499"/>
  <c r="P22" i="1499"/>
  <c r="Q22" i="1499"/>
  <c r="R22" i="1499"/>
  <c r="S22" i="1499"/>
  <c r="T22" i="1499"/>
  <c r="U22" i="1499"/>
  <c r="V22" i="1499"/>
  <c r="W22" i="1499"/>
  <c r="X22" i="1499"/>
  <c r="Y22" i="1499"/>
  <c r="Z22" i="1499"/>
  <c r="AA22" i="1499"/>
  <c r="AB22" i="1499"/>
  <c r="AC22" i="1499"/>
  <c r="AD22" i="1499"/>
  <c r="AE22" i="1499"/>
  <c r="AF22" i="1499"/>
  <c r="A23" i="1499"/>
  <c r="B23" i="1499"/>
  <c r="C23" i="1499"/>
  <c r="D23" i="1499"/>
  <c r="E23" i="1499"/>
  <c r="F23" i="1499"/>
  <c r="G23" i="1499"/>
  <c r="H23" i="1499"/>
  <c r="I23" i="1499"/>
  <c r="J23" i="1499"/>
  <c r="K23" i="1499"/>
  <c r="L23" i="1499"/>
  <c r="M23" i="1499"/>
  <c r="N23" i="1499"/>
  <c r="O23" i="1499"/>
  <c r="P23" i="1499"/>
  <c r="Q23" i="1499"/>
  <c r="R23" i="1499"/>
  <c r="S23" i="1499"/>
  <c r="T23" i="1499"/>
  <c r="U23" i="1499"/>
  <c r="V23" i="1499"/>
  <c r="W23" i="1499"/>
  <c r="X23" i="1499"/>
  <c r="Y23" i="1499"/>
  <c r="Z23" i="1499"/>
  <c r="AA23" i="1499"/>
  <c r="AB23" i="1499"/>
  <c r="AC23" i="1499"/>
  <c r="AD23" i="1499"/>
  <c r="AE23" i="1499"/>
  <c r="AF23" i="1499"/>
  <c r="A24" i="1499"/>
  <c r="B24" i="1499"/>
  <c r="C24" i="1499"/>
  <c r="D24" i="1499"/>
  <c r="E24" i="1499"/>
  <c r="F24" i="1499"/>
  <c r="G24" i="1499"/>
  <c r="H24" i="1499"/>
  <c r="I24" i="1499"/>
  <c r="J24" i="1499"/>
  <c r="K24" i="1499"/>
  <c r="L24" i="1499"/>
  <c r="M24" i="1499"/>
  <c r="N24" i="1499"/>
  <c r="O24" i="1499"/>
  <c r="P24" i="1499"/>
  <c r="Q24" i="1499"/>
  <c r="R24" i="1499"/>
  <c r="S24" i="1499"/>
  <c r="T24" i="1499"/>
  <c r="U24" i="1499"/>
  <c r="V24" i="1499"/>
  <c r="W24" i="1499"/>
  <c r="X24" i="1499"/>
  <c r="Y24" i="1499"/>
  <c r="Z24" i="1499"/>
  <c r="AA24" i="1499"/>
  <c r="AB24" i="1499"/>
  <c r="AC24" i="1499"/>
  <c r="AD24" i="1499"/>
  <c r="AE24" i="1499"/>
  <c r="AF24" i="1499"/>
  <c r="A25" i="1499"/>
  <c r="B25" i="1499"/>
  <c r="C25" i="1499"/>
  <c r="D25" i="1499"/>
  <c r="E25" i="1499"/>
  <c r="F25" i="1499"/>
  <c r="G25" i="1499"/>
  <c r="H25" i="1499"/>
  <c r="I25" i="1499"/>
  <c r="J25" i="1499"/>
  <c r="K25" i="1499"/>
  <c r="L25" i="1499"/>
  <c r="M25" i="1499"/>
  <c r="N25" i="1499"/>
  <c r="O25" i="1499"/>
  <c r="P25" i="1499"/>
  <c r="Q25" i="1499"/>
  <c r="R25" i="1499"/>
  <c r="S25" i="1499"/>
  <c r="T25" i="1499"/>
  <c r="U25" i="1499"/>
  <c r="V25" i="1499"/>
  <c r="W25" i="1499"/>
  <c r="X25" i="1499"/>
  <c r="Y25" i="1499"/>
  <c r="Z25" i="1499"/>
  <c r="AA25" i="1499"/>
  <c r="AB25" i="1499"/>
  <c r="AC25" i="1499"/>
  <c r="AD25" i="1499"/>
  <c r="AE25" i="1499"/>
  <c r="AF25" i="1499"/>
  <c r="A26" i="1499"/>
  <c r="B26" i="1499"/>
  <c r="C26" i="1499"/>
  <c r="D26" i="1499"/>
  <c r="E26" i="1499"/>
  <c r="F26" i="1499"/>
  <c r="G26" i="1499"/>
  <c r="H26" i="1499"/>
  <c r="I26" i="1499"/>
  <c r="J26" i="1499"/>
  <c r="K26" i="1499"/>
  <c r="L26" i="1499"/>
  <c r="M26" i="1499"/>
  <c r="N26" i="1499"/>
  <c r="O26" i="1499"/>
  <c r="P26" i="1499"/>
  <c r="Q26" i="1499"/>
  <c r="R26" i="1499"/>
  <c r="S26" i="1499"/>
  <c r="T26" i="1499"/>
  <c r="U26" i="1499"/>
  <c r="V26" i="1499"/>
  <c r="W26" i="1499"/>
  <c r="X26" i="1499"/>
  <c r="Y26" i="1499"/>
  <c r="Z26" i="1499"/>
  <c r="AA26" i="1499"/>
  <c r="AB26" i="1499"/>
  <c r="AC26" i="1499"/>
  <c r="AD26" i="1499"/>
  <c r="AE26" i="1499"/>
  <c r="AF26" i="1499"/>
  <c r="A27" i="1499"/>
  <c r="B27" i="1499"/>
  <c r="C27" i="1499"/>
  <c r="D27" i="1499"/>
  <c r="E27" i="1499"/>
  <c r="F27" i="1499"/>
  <c r="G27" i="1499"/>
  <c r="H27" i="1499"/>
  <c r="I27" i="1499"/>
  <c r="J27" i="1499"/>
  <c r="K27" i="1499"/>
  <c r="L27" i="1499"/>
  <c r="M27" i="1499"/>
  <c r="N27" i="1499"/>
  <c r="O27" i="1499"/>
  <c r="P27" i="1499"/>
  <c r="Q27" i="1499"/>
  <c r="R27" i="1499"/>
  <c r="S27" i="1499"/>
  <c r="T27" i="1499"/>
  <c r="U27" i="1499"/>
  <c r="V27" i="1499"/>
  <c r="W27" i="1499"/>
  <c r="X27" i="1499"/>
  <c r="Y27" i="1499"/>
  <c r="Z27" i="1499"/>
  <c r="AA27" i="1499"/>
  <c r="AB27" i="1499"/>
  <c r="AC27" i="1499"/>
  <c r="AD27" i="1499"/>
  <c r="AE27" i="1499"/>
  <c r="AF27" i="1499"/>
  <c r="A28" i="1499"/>
  <c r="B28" i="1499"/>
  <c r="C28" i="1499"/>
  <c r="D28" i="1499"/>
  <c r="E28" i="1499"/>
  <c r="F28" i="1499"/>
  <c r="G28" i="1499"/>
  <c r="H28" i="1499"/>
  <c r="I28" i="1499"/>
  <c r="J28" i="1499"/>
  <c r="K28" i="1499"/>
  <c r="L28" i="1499"/>
  <c r="M28" i="1499"/>
  <c r="N28" i="1499"/>
  <c r="O28" i="1499"/>
  <c r="P28" i="1499"/>
  <c r="Q28" i="1499"/>
  <c r="R28" i="1499"/>
  <c r="S28" i="1499"/>
  <c r="T28" i="1499"/>
  <c r="U28" i="1499"/>
  <c r="V28" i="1499"/>
  <c r="W28" i="1499"/>
  <c r="X28" i="1499"/>
  <c r="Y28" i="1499"/>
  <c r="Z28" i="1499"/>
  <c r="AA28" i="1499"/>
  <c r="AB28" i="1499"/>
  <c r="AC28" i="1499"/>
  <c r="AD28" i="1499"/>
  <c r="AE28" i="1499"/>
  <c r="AF28" i="1499"/>
  <c r="A29" i="1499"/>
  <c r="B29" i="1499"/>
  <c r="C29" i="1499"/>
  <c r="D29" i="1499"/>
  <c r="E29" i="1499"/>
  <c r="F29" i="1499"/>
  <c r="G29" i="1499"/>
  <c r="H29" i="1499"/>
  <c r="I29" i="1499"/>
  <c r="J29" i="1499"/>
  <c r="K29" i="1499"/>
  <c r="L29" i="1499"/>
  <c r="M29" i="1499"/>
  <c r="N29" i="1499"/>
  <c r="O29" i="1499"/>
  <c r="P29" i="1499"/>
  <c r="Q29" i="1499"/>
  <c r="R29" i="1499"/>
  <c r="S29" i="1499"/>
  <c r="T29" i="1499"/>
  <c r="U29" i="1499"/>
  <c r="V29" i="1499"/>
  <c r="W29" i="1499"/>
  <c r="X29" i="1499"/>
  <c r="Y29" i="1499"/>
  <c r="Z29" i="1499"/>
  <c r="AA29" i="1499"/>
  <c r="AB29" i="1499"/>
  <c r="AC29" i="1499"/>
  <c r="AD29" i="1499"/>
  <c r="AE29" i="1499"/>
  <c r="AF29" i="1499"/>
  <c r="A30" i="1499"/>
  <c r="B30" i="1499"/>
  <c r="C30" i="1499"/>
  <c r="D30" i="1499"/>
  <c r="E30" i="1499"/>
  <c r="F30" i="1499"/>
  <c r="G30" i="1499"/>
  <c r="H30" i="1499"/>
  <c r="I30" i="1499"/>
  <c r="J30" i="1499"/>
  <c r="K30" i="1499"/>
  <c r="L30" i="1499"/>
  <c r="M30" i="1499"/>
  <c r="N30" i="1499"/>
  <c r="O30" i="1499"/>
  <c r="P30" i="1499"/>
  <c r="Q30" i="1499"/>
  <c r="R30" i="1499"/>
  <c r="S30" i="1499"/>
  <c r="T30" i="1499"/>
  <c r="U30" i="1499"/>
  <c r="V30" i="1499"/>
  <c r="W30" i="1499"/>
  <c r="X30" i="1499"/>
  <c r="Y30" i="1499"/>
  <c r="Z30" i="1499"/>
  <c r="AA30" i="1499"/>
  <c r="AB30" i="1499"/>
  <c r="AC30" i="1499"/>
  <c r="AD30" i="1499"/>
  <c r="AE30" i="1499"/>
  <c r="AF30" i="1499"/>
  <c r="A31" i="1499"/>
  <c r="B31" i="1499"/>
  <c r="C31" i="1499"/>
  <c r="D31" i="1499"/>
  <c r="E31" i="1499"/>
  <c r="F31" i="1499"/>
  <c r="G31" i="1499"/>
  <c r="H31" i="1499"/>
  <c r="I31" i="1499"/>
  <c r="J31" i="1499"/>
  <c r="K31" i="1499"/>
  <c r="L31" i="1499"/>
  <c r="M31" i="1499"/>
  <c r="N31" i="1499"/>
  <c r="O31" i="1499"/>
  <c r="P31" i="1499"/>
  <c r="Q31" i="1499"/>
  <c r="R31" i="1499"/>
  <c r="S31" i="1499"/>
  <c r="T31" i="1499"/>
  <c r="U31" i="1499"/>
  <c r="V31" i="1499"/>
  <c r="W31" i="1499"/>
  <c r="X31" i="1499"/>
  <c r="Y31" i="1499"/>
  <c r="Z31" i="1499"/>
  <c r="AA31" i="1499"/>
  <c r="AB31" i="1499"/>
  <c r="AC31" i="1499"/>
  <c r="AD31" i="1499"/>
  <c r="AE31" i="1499"/>
  <c r="AF31" i="1499"/>
  <c r="A32" i="1499"/>
  <c r="B32" i="1499"/>
  <c r="C32" i="1499"/>
  <c r="D32" i="1499"/>
  <c r="E32" i="1499"/>
  <c r="F32" i="1499"/>
  <c r="G32" i="1499"/>
  <c r="H32" i="1499"/>
  <c r="I32" i="1499"/>
  <c r="J32" i="1499"/>
  <c r="K32" i="1499"/>
  <c r="L32" i="1499"/>
  <c r="M32" i="1499"/>
  <c r="N32" i="1499"/>
  <c r="O32" i="1499"/>
  <c r="P32" i="1499"/>
  <c r="Q32" i="1499"/>
  <c r="R32" i="1499"/>
  <c r="S32" i="1499"/>
  <c r="T32" i="1499"/>
  <c r="U32" i="1499"/>
  <c r="V32" i="1499"/>
  <c r="W32" i="1499"/>
  <c r="X32" i="1499"/>
  <c r="Y32" i="1499"/>
  <c r="Z32" i="1499"/>
  <c r="AA32" i="1499"/>
  <c r="AB32" i="1499"/>
  <c r="AC32" i="1499"/>
  <c r="AD32" i="1499"/>
  <c r="AE32" i="1499"/>
  <c r="AF32" i="1499"/>
  <c r="A33" i="1499"/>
  <c r="B33" i="1499"/>
  <c r="C33" i="1499"/>
  <c r="D33" i="1499"/>
  <c r="E33" i="1499"/>
  <c r="F33" i="1499"/>
  <c r="G33" i="1499"/>
  <c r="H33" i="1499"/>
  <c r="I33" i="1499"/>
  <c r="J33" i="1499"/>
  <c r="K33" i="1499"/>
  <c r="L33" i="1499"/>
  <c r="M33" i="1499"/>
  <c r="N33" i="1499"/>
  <c r="O33" i="1499"/>
  <c r="P33" i="1499"/>
  <c r="Q33" i="1499"/>
  <c r="R33" i="1499"/>
  <c r="S33" i="1499"/>
  <c r="T33" i="1499"/>
  <c r="U33" i="1499"/>
  <c r="V33" i="1499"/>
  <c r="W33" i="1499"/>
  <c r="X33" i="1499"/>
  <c r="Y33" i="1499"/>
  <c r="Z33" i="1499"/>
  <c r="AA33" i="1499"/>
  <c r="AB33" i="1499"/>
  <c r="AC33" i="1499"/>
  <c r="AD33" i="1499"/>
  <c r="AE33" i="1499"/>
  <c r="AF33" i="1499"/>
  <c r="A34" i="1499"/>
  <c r="B34" i="1499"/>
  <c r="C34" i="1499"/>
  <c r="D34" i="1499"/>
  <c r="E34" i="1499"/>
  <c r="F34" i="1499"/>
  <c r="G34" i="1499"/>
  <c r="H34" i="1499"/>
  <c r="I34" i="1499"/>
  <c r="J34" i="1499"/>
  <c r="K34" i="1499"/>
  <c r="L34" i="1499"/>
  <c r="M34" i="1499"/>
  <c r="N34" i="1499"/>
  <c r="O34" i="1499"/>
  <c r="P34" i="1499"/>
  <c r="Q34" i="1499"/>
  <c r="R34" i="1499"/>
  <c r="S34" i="1499"/>
  <c r="T34" i="1499"/>
  <c r="U34" i="1499"/>
  <c r="V34" i="1499"/>
  <c r="W34" i="1499"/>
  <c r="X34" i="1499"/>
  <c r="Y34" i="1499"/>
  <c r="Z34" i="1499"/>
  <c r="AA34" i="1499"/>
  <c r="AB34" i="1499"/>
  <c r="AC34" i="1499"/>
  <c r="AD34" i="1499"/>
  <c r="AE34" i="1499"/>
  <c r="AF34" i="1499"/>
  <c r="A35" i="1499"/>
  <c r="B35" i="1499"/>
  <c r="C35" i="1499"/>
  <c r="D35" i="1499"/>
  <c r="E35" i="1499"/>
  <c r="F35" i="1499"/>
  <c r="G35" i="1499"/>
  <c r="H35" i="1499"/>
  <c r="I35" i="1499"/>
  <c r="J35" i="1499"/>
  <c r="K35" i="1499"/>
  <c r="L35" i="1499"/>
  <c r="M35" i="1499"/>
  <c r="N35" i="1499"/>
  <c r="O35" i="1499"/>
  <c r="P35" i="1499"/>
  <c r="Q35" i="1499"/>
  <c r="R35" i="1499"/>
  <c r="S35" i="1499"/>
  <c r="T35" i="1499"/>
  <c r="U35" i="1499"/>
  <c r="V35" i="1499"/>
  <c r="W35" i="1499"/>
  <c r="X35" i="1499"/>
  <c r="Y35" i="1499"/>
  <c r="Z35" i="1499"/>
  <c r="AA35" i="1499"/>
  <c r="AB35" i="1499"/>
  <c r="AC35" i="1499"/>
  <c r="AD35" i="1499"/>
  <c r="AE35" i="1499"/>
  <c r="AF35" i="1499"/>
  <c r="A36" i="1499"/>
  <c r="B36" i="1499"/>
  <c r="C36" i="1499"/>
  <c r="D36" i="1499"/>
  <c r="E36" i="1499"/>
  <c r="F36" i="1499"/>
  <c r="G36" i="1499"/>
  <c r="H36" i="1499"/>
  <c r="I36" i="1499"/>
  <c r="J36" i="1499"/>
  <c r="K36" i="1499"/>
  <c r="L36" i="1499"/>
  <c r="M36" i="1499"/>
  <c r="N36" i="1499"/>
  <c r="O36" i="1499"/>
  <c r="P36" i="1499"/>
  <c r="Q36" i="1499"/>
  <c r="R36" i="1499"/>
  <c r="S36" i="1499"/>
  <c r="T36" i="1499"/>
  <c r="U36" i="1499"/>
  <c r="V36" i="1499"/>
  <c r="W36" i="1499"/>
  <c r="X36" i="1499"/>
  <c r="Y36" i="1499"/>
  <c r="Z36" i="1499"/>
  <c r="AA36" i="1499"/>
  <c r="AB36" i="1499"/>
  <c r="AC36" i="1499"/>
  <c r="AD36" i="1499"/>
  <c r="AE36" i="1499"/>
  <c r="AF36" i="1499"/>
  <c r="A37" i="1499"/>
  <c r="B37" i="1499"/>
  <c r="C37" i="1499"/>
  <c r="D37" i="1499"/>
  <c r="E37" i="1499"/>
  <c r="F37" i="1499"/>
  <c r="G37" i="1499"/>
  <c r="H37" i="1499"/>
  <c r="I37" i="1499"/>
  <c r="J37" i="1499"/>
  <c r="K37" i="1499"/>
  <c r="L37" i="1499"/>
  <c r="M37" i="1499"/>
  <c r="N37" i="1499"/>
  <c r="O37" i="1499"/>
  <c r="P37" i="1499"/>
  <c r="Q37" i="1499"/>
  <c r="R37" i="1499"/>
  <c r="S37" i="1499"/>
  <c r="T37" i="1499"/>
  <c r="U37" i="1499"/>
  <c r="V37" i="1499"/>
  <c r="W37" i="1499"/>
  <c r="X37" i="1499"/>
  <c r="Y37" i="1499"/>
  <c r="Z37" i="1499"/>
  <c r="AA37" i="1499"/>
  <c r="AB37" i="1499"/>
  <c r="AC37" i="1499"/>
  <c r="AD37" i="1499"/>
  <c r="AE37" i="1499"/>
  <c r="AF37" i="1499"/>
  <c r="A38" i="1499"/>
  <c r="A39" i="1499"/>
  <c r="A40" i="1499"/>
  <c r="A41" i="1499"/>
  <c r="A42" i="1499"/>
  <c r="A43" i="1499"/>
  <c r="A44" i="1499"/>
  <c r="A45" i="1499"/>
  <c r="A46" i="1499"/>
  <c r="A47" i="1499"/>
  <c r="A48" i="1499"/>
  <c r="A49" i="1499"/>
  <c r="A50" i="1499"/>
  <c r="A51" i="1499"/>
  <c r="A52" i="1499"/>
  <c r="A53" i="1499"/>
  <c r="A54" i="1499"/>
  <c r="A55" i="1499"/>
  <c r="A56" i="1499"/>
  <c r="A57" i="1499"/>
  <c r="A58" i="1499"/>
  <c r="A59" i="1499"/>
  <c r="A60" i="1499"/>
  <c r="A61" i="1499"/>
  <c r="A62" i="1499"/>
  <c r="A63" i="1499"/>
  <c r="A64" i="1499"/>
  <c r="A65" i="1499"/>
  <c r="A66" i="1499"/>
  <c r="A67" i="1499"/>
  <c r="A68" i="1499"/>
  <c r="A69" i="1499"/>
  <c r="A70" i="1499"/>
  <c r="A71" i="1499"/>
  <c r="A72" i="1499"/>
  <c r="A73" i="1499"/>
  <c r="A74" i="1499"/>
  <c r="A75" i="1499"/>
  <c r="A76" i="1499"/>
  <c r="A77" i="1499"/>
  <c r="A78" i="1499"/>
  <c r="A79" i="1499"/>
  <c r="A80" i="1499"/>
  <c r="A81" i="1499"/>
  <c r="A82" i="1499"/>
  <c r="A83" i="1499"/>
  <c r="A84" i="1499"/>
  <c r="A85" i="1499"/>
  <c r="A86" i="1499"/>
  <c r="A87" i="1499"/>
  <c r="A88" i="1499"/>
  <c r="A89" i="1499"/>
  <c r="A90" i="1499"/>
  <c r="A91" i="1499"/>
  <c r="A92" i="1499"/>
  <c r="A93" i="1499"/>
  <c r="A94" i="1499"/>
  <c r="A95" i="1499"/>
  <c r="A96" i="1499"/>
  <c r="A97" i="1499"/>
  <c r="A98" i="1499"/>
  <c r="A99" i="1499"/>
  <c r="A100" i="1499"/>
  <c r="A101" i="1499"/>
  <c r="A102" i="1499"/>
  <c r="B38" i="1499"/>
  <c r="C38" i="1499"/>
  <c r="D38" i="1499"/>
  <c r="E38" i="1499"/>
  <c r="F38" i="1499"/>
  <c r="G38" i="1499"/>
  <c r="H38" i="1499"/>
  <c r="I38" i="1499"/>
  <c r="J38" i="1499"/>
  <c r="K38" i="1499"/>
  <c r="L38" i="1499"/>
  <c r="M38" i="1499"/>
  <c r="N38" i="1499"/>
  <c r="O38" i="1499"/>
  <c r="P38" i="1499"/>
  <c r="B39" i="1499"/>
  <c r="C39" i="1499"/>
  <c r="D39" i="1499"/>
  <c r="E39" i="1499"/>
  <c r="F39" i="1499"/>
  <c r="G39" i="1499"/>
  <c r="H39" i="1499"/>
  <c r="I39" i="1499"/>
  <c r="J39" i="1499"/>
  <c r="K39" i="1499"/>
  <c r="L39" i="1499"/>
  <c r="M39" i="1499"/>
  <c r="N39" i="1499"/>
  <c r="O39" i="1499"/>
  <c r="P39" i="1499"/>
  <c r="B40" i="1499"/>
  <c r="C40" i="1499"/>
  <c r="D40" i="1499"/>
  <c r="E40" i="1499"/>
  <c r="F40" i="1499"/>
  <c r="G40" i="1499"/>
  <c r="H40" i="1499"/>
  <c r="I40" i="1499"/>
  <c r="J40" i="1499"/>
  <c r="K40" i="1499"/>
  <c r="L40" i="1499"/>
  <c r="M40" i="1499"/>
  <c r="N40" i="1499"/>
  <c r="O40" i="1499"/>
  <c r="P40" i="1499"/>
  <c r="B41" i="1499"/>
  <c r="C41" i="1499"/>
  <c r="D41" i="1499"/>
  <c r="E41" i="1499"/>
  <c r="F41" i="1499"/>
  <c r="G41" i="1499"/>
  <c r="H41" i="1499"/>
  <c r="I41" i="1499"/>
  <c r="J41" i="1499"/>
  <c r="K41" i="1499"/>
  <c r="L41" i="1499"/>
  <c r="M41" i="1499"/>
  <c r="N41" i="1499"/>
  <c r="O41" i="1499"/>
  <c r="P41" i="1499"/>
  <c r="B42" i="1499"/>
  <c r="C42" i="1499"/>
  <c r="D42" i="1499"/>
  <c r="E42" i="1499"/>
  <c r="F42" i="1499"/>
  <c r="G42" i="1499"/>
  <c r="H42" i="1499"/>
  <c r="I42" i="1499"/>
  <c r="J42" i="1499"/>
  <c r="K42" i="1499"/>
  <c r="L42" i="1499"/>
  <c r="M42" i="1499"/>
  <c r="N42" i="1499"/>
  <c r="O42" i="1499"/>
  <c r="P42" i="1499"/>
  <c r="B43" i="1499"/>
  <c r="C43" i="1499"/>
  <c r="D43" i="1499"/>
  <c r="E43" i="1499"/>
  <c r="F43" i="1499"/>
  <c r="G43" i="1499"/>
  <c r="H43" i="1499"/>
  <c r="I43" i="1499"/>
  <c r="J43" i="1499"/>
  <c r="K43" i="1499"/>
  <c r="L43" i="1499"/>
  <c r="M43" i="1499"/>
  <c r="N43" i="1499"/>
  <c r="O43" i="1499"/>
  <c r="P43" i="1499"/>
  <c r="B44" i="1499"/>
  <c r="C44" i="1499"/>
  <c r="D44" i="1499"/>
  <c r="E44" i="1499"/>
  <c r="F44" i="1499"/>
  <c r="G44" i="1499"/>
  <c r="H44" i="1499"/>
  <c r="I44" i="1499"/>
  <c r="J44" i="1499"/>
  <c r="K44" i="1499"/>
  <c r="L44" i="1499"/>
  <c r="M44" i="1499"/>
  <c r="N44" i="1499"/>
  <c r="O44" i="1499"/>
  <c r="P44" i="1499"/>
  <c r="B45" i="1499"/>
  <c r="C45" i="1499"/>
  <c r="D45" i="1499"/>
  <c r="E45" i="1499"/>
  <c r="F45" i="1499"/>
  <c r="G45" i="1499"/>
  <c r="H45" i="1499"/>
  <c r="I45" i="1499"/>
  <c r="J45" i="1499"/>
  <c r="K45" i="1499"/>
  <c r="L45" i="1499"/>
  <c r="M45" i="1499"/>
  <c r="N45" i="1499"/>
  <c r="O45" i="1499"/>
  <c r="P45" i="1499"/>
  <c r="B46" i="1499"/>
  <c r="C46" i="1499"/>
  <c r="D46" i="1499"/>
  <c r="E46" i="1499"/>
  <c r="F46" i="1499"/>
  <c r="G46" i="1499"/>
  <c r="H46" i="1499"/>
  <c r="I46" i="1499"/>
  <c r="J46" i="1499"/>
  <c r="K46" i="1499"/>
  <c r="L46" i="1499"/>
  <c r="M46" i="1499"/>
  <c r="N46" i="1499"/>
  <c r="O46" i="1499"/>
  <c r="P46" i="1499"/>
  <c r="B47" i="1499"/>
  <c r="C47" i="1499"/>
  <c r="D47" i="1499"/>
  <c r="E47" i="1499"/>
  <c r="F47" i="1499"/>
  <c r="G47" i="1499"/>
  <c r="H47" i="1499"/>
  <c r="I47" i="1499"/>
  <c r="J47" i="1499"/>
  <c r="K47" i="1499"/>
  <c r="L47" i="1499"/>
  <c r="M47" i="1499"/>
  <c r="N47" i="1499"/>
  <c r="O47" i="1499"/>
  <c r="P47" i="1499"/>
  <c r="B48" i="1499"/>
  <c r="C48" i="1499"/>
  <c r="D48" i="1499"/>
  <c r="E48" i="1499"/>
  <c r="F48" i="1499"/>
  <c r="G48" i="1499"/>
  <c r="H48" i="1499"/>
  <c r="I48" i="1499"/>
  <c r="J48" i="1499"/>
  <c r="K48" i="1499"/>
  <c r="L48" i="1499"/>
  <c r="M48" i="1499"/>
  <c r="N48" i="1499"/>
  <c r="O48" i="1499"/>
  <c r="P48" i="1499"/>
  <c r="B49" i="1499"/>
  <c r="C49" i="1499"/>
  <c r="D49" i="1499"/>
  <c r="E49" i="1499"/>
  <c r="F49" i="1499"/>
  <c r="G49" i="1499"/>
  <c r="H49" i="1499"/>
  <c r="I49" i="1499"/>
  <c r="J49" i="1499"/>
  <c r="K49" i="1499"/>
  <c r="L49" i="1499"/>
  <c r="M49" i="1499"/>
  <c r="N49" i="1499"/>
  <c r="O49" i="1499"/>
  <c r="P49" i="1499"/>
  <c r="B50" i="1499"/>
  <c r="C50" i="1499"/>
  <c r="D50" i="1499"/>
  <c r="E50" i="1499"/>
  <c r="F50" i="1499"/>
  <c r="G50" i="1499"/>
  <c r="H50" i="1499"/>
  <c r="I50" i="1499"/>
  <c r="J50" i="1499"/>
  <c r="K50" i="1499"/>
  <c r="L50" i="1499"/>
  <c r="M50" i="1499"/>
  <c r="N50" i="1499"/>
  <c r="O50" i="1499"/>
  <c r="P50" i="1499"/>
  <c r="B51" i="1499"/>
  <c r="C51" i="1499"/>
  <c r="D51" i="1499"/>
  <c r="E51" i="1499"/>
  <c r="F51" i="1499"/>
  <c r="G51" i="1499"/>
  <c r="H51" i="1499"/>
  <c r="I51" i="1499"/>
  <c r="J51" i="1499"/>
  <c r="K51" i="1499"/>
  <c r="L51" i="1499"/>
  <c r="M51" i="1499"/>
  <c r="N51" i="1499"/>
  <c r="O51" i="1499"/>
  <c r="P51" i="1499"/>
  <c r="B52" i="1499"/>
  <c r="C52" i="1499"/>
  <c r="D52" i="1499"/>
  <c r="E52" i="1499"/>
  <c r="F52" i="1499"/>
  <c r="G52" i="1499"/>
  <c r="H52" i="1499"/>
  <c r="I52" i="1499"/>
  <c r="J52" i="1499"/>
  <c r="K52" i="1499"/>
  <c r="L52" i="1499"/>
  <c r="M52" i="1499"/>
  <c r="N52" i="1499"/>
  <c r="O52" i="1499"/>
  <c r="P52" i="1499"/>
  <c r="C3" i="1502"/>
  <c r="F3" i="1502"/>
  <c r="C4" i="1502"/>
  <c r="F4" i="1502"/>
  <c r="C5" i="1502"/>
  <c r="F5" i="1502"/>
  <c r="C6" i="1502"/>
  <c r="F6" i="1502"/>
  <c r="C7" i="1502"/>
  <c r="F7" i="1502"/>
  <c r="C8" i="1502"/>
  <c r="F8" i="1502"/>
  <c r="C9" i="1502"/>
  <c r="F9" i="1502"/>
  <c r="E9" i="1502" s="1"/>
  <c r="D9" i="1502" s="1"/>
  <c r="C10" i="1502"/>
  <c r="F10" i="1502"/>
  <c r="C11" i="1502"/>
  <c r="F11" i="1502"/>
  <c r="E10" i="1502" l="1"/>
  <c r="D10" i="1502" s="1"/>
  <c r="A19" i="2"/>
  <c r="A14" i="1504" s="1"/>
  <c r="A13" i="1506"/>
  <c r="A13" i="1504"/>
  <c r="BL18" i="1503"/>
  <c r="BC18" i="1503"/>
  <c r="AY18" i="1503"/>
  <c r="BJ18" i="1503"/>
  <c r="AV18" i="1503"/>
  <c r="BD19" i="1503"/>
  <c r="BA18" i="1503"/>
  <c r="BK18" i="1503"/>
  <c r="AX18" i="1503"/>
  <c r="AT18" i="1503"/>
  <c r="BE18" i="1503"/>
  <c r="BB18" i="1503"/>
  <c r="BH18" i="1503"/>
  <c r="AU18" i="1503"/>
  <c r="AS18" i="1503"/>
  <c r="BG18" i="1503"/>
  <c r="BF18" i="1503"/>
  <c r="BI18" i="1503"/>
  <c r="AR18" i="1503"/>
  <c r="AZ18" i="1503"/>
  <c r="E8" i="1502"/>
  <c r="D8" i="1502" s="1"/>
  <c r="E4" i="1502"/>
  <c r="D4" i="1502" s="1"/>
  <c r="E7" i="1502"/>
  <c r="D7" i="1502" s="1"/>
  <c r="E6" i="1502"/>
  <c r="D6" i="1502" s="1"/>
  <c r="E3" i="1502"/>
  <c r="D3" i="1502" s="1"/>
  <c r="E5" i="1502"/>
  <c r="D5" i="1502" s="1"/>
  <c r="E11" i="1502"/>
  <c r="D11" i="1502" s="1"/>
  <c r="B7" i="1499"/>
  <c r="B8" i="1499"/>
  <c r="B9" i="1499"/>
  <c r="B10" i="1499"/>
  <c r="B11" i="1499"/>
  <c r="B12" i="1499"/>
  <c r="B13" i="1499"/>
  <c r="B14" i="1499"/>
  <c r="B15" i="1499"/>
  <c r="A18" i="1499"/>
  <c r="B18" i="1499"/>
  <c r="C18" i="1499"/>
  <c r="D18" i="1499"/>
  <c r="E18" i="1499"/>
  <c r="F18" i="1499"/>
  <c r="G18" i="1499"/>
  <c r="H18" i="1499"/>
  <c r="I18" i="1499"/>
  <c r="J18" i="1499"/>
  <c r="K18" i="1499"/>
  <c r="L18" i="1499"/>
  <c r="M18" i="1499"/>
  <c r="N18" i="1499"/>
  <c r="O18" i="1499"/>
  <c r="P18" i="1499"/>
  <c r="Q18" i="1499"/>
  <c r="R18" i="1499"/>
  <c r="S18" i="1499"/>
  <c r="T18" i="1499"/>
  <c r="U18" i="1499"/>
  <c r="V18" i="1499"/>
  <c r="W18" i="1499"/>
  <c r="X18" i="1499"/>
  <c r="Y18" i="1499"/>
  <c r="Z18" i="1499"/>
  <c r="AA18" i="1499"/>
  <c r="AB18" i="1499"/>
  <c r="AC18" i="1499"/>
  <c r="AD18" i="1499"/>
  <c r="AE18" i="1499"/>
  <c r="AF18" i="1499"/>
  <c r="A19" i="1499"/>
  <c r="B19" i="1499"/>
  <c r="C19" i="1499"/>
  <c r="D19" i="1499"/>
  <c r="E19" i="1499"/>
  <c r="F19" i="1499"/>
  <c r="G19" i="1499"/>
  <c r="H19" i="1499"/>
  <c r="I19" i="1499"/>
  <c r="J19" i="1499"/>
  <c r="K19" i="1499"/>
  <c r="L19" i="1499"/>
  <c r="M19" i="1499"/>
  <c r="N19" i="1499"/>
  <c r="O19" i="1499"/>
  <c r="P19" i="1499"/>
  <c r="Q19" i="1499"/>
  <c r="R19" i="1499"/>
  <c r="S19" i="1499"/>
  <c r="T19" i="1499"/>
  <c r="U19" i="1499"/>
  <c r="V19" i="1499"/>
  <c r="W19" i="1499"/>
  <c r="X19" i="1499"/>
  <c r="Y19" i="1499"/>
  <c r="Z19" i="1499"/>
  <c r="AA19" i="1499"/>
  <c r="AB19" i="1499"/>
  <c r="AC19" i="1499"/>
  <c r="AD19" i="1499"/>
  <c r="AE19" i="1499"/>
  <c r="AF19" i="1499"/>
  <c r="A20" i="1499"/>
  <c r="B20" i="1499"/>
  <c r="C20" i="1499"/>
  <c r="D20" i="1499"/>
  <c r="E20" i="1499"/>
  <c r="F20" i="1499"/>
  <c r="G20" i="1499"/>
  <c r="H20" i="1499"/>
  <c r="I20" i="1499"/>
  <c r="J20" i="1499"/>
  <c r="K20" i="1499"/>
  <c r="L20" i="1499"/>
  <c r="M20" i="1499"/>
  <c r="N20" i="1499"/>
  <c r="O20" i="1499"/>
  <c r="P20" i="1499"/>
  <c r="Q20" i="1499"/>
  <c r="R20" i="1499"/>
  <c r="S20" i="1499"/>
  <c r="T20" i="1499"/>
  <c r="U20" i="1499"/>
  <c r="V20" i="1499"/>
  <c r="W20" i="1499"/>
  <c r="X20" i="1499"/>
  <c r="Y20" i="1499"/>
  <c r="Z20" i="1499"/>
  <c r="AA20" i="1499"/>
  <c r="AB20" i="1499"/>
  <c r="AC20" i="1499"/>
  <c r="AD20" i="1499"/>
  <c r="AE20" i="1499"/>
  <c r="AF20" i="1499"/>
  <c r="Q38" i="1499"/>
  <c r="R38" i="1499"/>
  <c r="S38" i="1499"/>
  <c r="T38" i="1499"/>
  <c r="U38" i="1499"/>
  <c r="V38" i="1499"/>
  <c r="W38" i="1499"/>
  <c r="X38" i="1499"/>
  <c r="Y38" i="1499"/>
  <c r="Z38" i="1499"/>
  <c r="AA38" i="1499"/>
  <c r="AB38" i="1499"/>
  <c r="AC38" i="1499"/>
  <c r="AD38" i="1499"/>
  <c r="AE38" i="1499"/>
  <c r="AF38" i="1499"/>
  <c r="Q39" i="1499"/>
  <c r="R39" i="1499"/>
  <c r="S39" i="1499"/>
  <c r="T39" i="1499"/>
  <c r="U39" i="1499"/>
  <c r="V39" i="1499"/>
  <c r="W39" i="1499"/>
  <c r="X39" i="1499"/>
  <c r="Y39" i="1499"/>
  <c r="Z39" i="1499"/>
  <c r="AA39" i="1499"/>
  <c r="AB39" i="1499"/>
  <c r="AC39" i="1499"/>
  <c r="AD39" i="1499"/>
  <c r="AE39" i="1499"/>
  <c r="AF39" i="1499"/>
  <c r="Q40" i="1499"/>
  <c r="R40" i="1499"/>
  <c r="S40" i="1499"/>
  <c r="T40" i="1499"/>
  <c r="U40" i="1499"/>
  <c r="V40" i="1499"/>
  <c r="W40" i="1499"/>
  <c r="X40" i="1499"/>
  <c r="Y40" i="1499"/>
  <c r="Z40" i="1499"/>
  <c r="AA40" i="1499"/>
  <c r="AB40" i="1499"/>
  <c r="AC40" i="1499"/>
  <c r="AD40" i="1499"/>
  <c r="AE40" i="1499"/>
  <c r="AF40" i="1499"/>
  <c r="Q41" i="1499"/>
  <c r="R41" i="1499"/>
  <c r="S41" i="1499"/>
  <c r="T41" i="1499"/>
  <c r="U41" i="1499"/>
  <c r="V41" i="1499"/>
  <c r="W41" i="1499"/>
  <c r="X41" i="1499"/>
  <c r="Y41" i="1499"/>
  <c r="Z41" i="1499"/>
  <c r="AA41" i="1499"/>
  <c r="AB41" i="1499"/>
  <c r="AC41" i="1499"/>
  <c r="AD41" i="1499"/>
  <c r="AE41" i="1499"/>
  <c r="AF41" i="1499"/>
  <c r="Q42" i="1499"/>
  <c r="R42" i="1499"/>
  <c r="S42" i="1499"/>
  <c r="T42" i="1499"/>
  <c r="U42" i="1499"/>
  <c r="V42" i="1499"/>
  <c r="W42" i="1499"/>
  <c r="X42" i="1499"/>
  <c r="Y42" i="1499"/>
  <c r="Z42" i="1499"/>
  <c r="AA42" i="1499"/>
  <c r="AB42" i="1499"/>
  <c r="AC42" i="1499"/>
  <c r="AD42" i="1499"/>
  <c r="AE42" i="1499"/>
  <c r="AF42" i="1499"/>
  <c r="Q43" i="1499"/>
  <c r="R43" i="1499"/>
  <c r="S43" i="1499"/>
  <c r="T43" i="1499"/>
  <c r="U43" i="1499"/>
  <c r="V43" i="1499"/>
  <c r="W43" i="1499"/>
  <c r="X43" i="1499"/>
  <c r="Y43" i="1499"/>
  <c r="Z43" i="1499"/>
  <c r="AA43" i="1499"/>
  <c r="AB43" i="1499"/>
  <c r="AC43" i="1499"/>
  <c r="AD43" i="1499"/>
  <c r="AE43" i="1499"/>
  <c r="AF43" i="1499"/>
  <c r="Q44" i="1499"/>
  <c r="R44" i="1499"/>
  <c r="S44" i="1499"/>
  <c r="T44" i="1499"/>
  <c r="U44" i="1499"/>
  <c r="V44" i="1499"/>
  <c r="W44" i="1499"/>
  <c r="X44" i="1499"/>
  <c r="Y44" i="1499"/>
  <c r="Z44" i="1499"/>
  <c r="AA44" i="1499"/>
  <c r="AB44" i="1499"/>
  <c r="AC44" i="1499"/>
  <c r="AD44" i="1499"/>
  <c r="AE44" i="1499"/>
  <c r="AF44" i="1499"/>
  <c r="Q45" i="1499"/>
  <c r="R45" i="1499"/>
  <c r="S45" i="1499"/>
  <c r="T45" i="1499"/>
  <c r="U45" i="1499"/>
  <c r="V45" i="1499"/>
  <c r="W45" i="1499"/>
  <c r="X45" i="1499"/>
  <c r="Y45" i="1499"/>
  <c r="Z45" i="1499"/>
  <c r="AA45" i="1499"/>
  <c r="AB45" i="1499"/>
  <c r="AC45" i="1499"/>
  <c r="AD45" i="1499"/>
  <c r="AE45" i="1499"/>
  <c r="AF45" i="1499"/>
  <c r="Q46" i="1499"/>
  <c r="R46" i="1499"/>
  <c r="S46" i="1499"/>
  <c r="T46" i="1499"/>
  <c r="U46" i="1499"/>
  <c r="V46" i="1499"/>
  <c r="W46" i="1499"/>
  <c r="X46" i="1499"/>
  <c r="Y46" i="1499"/>
  <c r="Z46" i="1499"/>
  <c r="AA46" i="1499"/>
  <c r="AB46" i="1499"/>
  <c r="AC46" i="1499"/>
  <c r="AD46" i="1499"/>
  <c r="AE46" i="1499"/>
  <c r="AF46" i="1499"/>
  <c r="Q47" i="1499"/>
  <c r="R47" i="1499"/>
  <c r="S47" i="1499"/>
  <c r="T47" i="1499"/>
  <c r="U47" i="1499"/>
  <c r="V47" i="1499"/>
  <c r="W47" i="1499"/>
  <c r="X47" i="1499"/>
  <c r="Y47" i="1499"/>
  <c r="Z47" i="1499"/>
  <c r="AA47" i="1499"/>
  <c r="AB47" i="1499"/>
  <c r="AC47" i="1499"/>
  <c r="AD47" i="1499"/>
  <c r="AE47" i="1499"/>
  <c r="AF47" i="1499"/>
  <c r="Q48" i="1499"/>
  <c r="R48" i="1499"/>
  <c r="S48" i="1499"/>
  <c r="T48" i="1499"/>
  <c r="U48" i="1499"/>
  <c r="V48" i="1499"/>
  <c r="W48" i="1499"/>
  <c r="X48" i="1499"/>
  <c r="Y48" i="1499"/>
  <c r="Z48" i="1499"/>
  <c r="AA48" i="1499"/>
  <c r="AB48" i="1499"/>
  <c r="AC48" i="1499"/>
  <c r="AD48" i="1499"/>
  <c r="AE48" i="1499"/>
  <c r="AF48" i="1499"/>
  <c r="Q49" i="1499"/>
  <c r="R49" i="1499"/>
  <c r="S49" i="1499"/>
  <c r="T49" i="1499"/>
  <c r="U49" i="1499"/>
  <c r="V49" i="1499"/>
  <c r="W49" i="1499"/>
  <c r="X49" i="1499"/>
  <c r="Y49" i="1499"/>
  <c r="Z49" i="1499"/>
  <c r="AA49" i="1499"/>
  <c r="AB49" i="1499"/>
  <c r="AC49" i="1499"/>
  <c r="AD49" i="1499"/>
  <c r="AE49" i="1499"/>
  <c r="AF49" i="1499"/>
  <c r="Q50" i="1499"/>
  <c r="R50" i="1499"/>
  <c r="S50" i="1499"/>
  <c r="T50" i="1499"/>
  <c r="U50" i="1499"/>
  <c r="V50" i="1499"/>
  <c r="W50" i="1499"/>
  <c r="X50" i="1499"/>
  <c r="Y50" i="1499"/>
  <c r="Z50" i="1499"/>
  <c r="AA50" i="1499"/>
  <c r="AB50" i="1499"/>
  <c r="AC50" i="1499"/>
  <c r="AD50" i="1499"/>
  <c r="AE50" i="1499"/>
  <c r="AF50" i="1499"/>
  <c r="Q51" i="1499"/>
  <c r="R51" i="1499"/>
  <c r="S51" i="1499"/>
  <c r="T51" i="1499"/>
  <c r="U51" i="1499"/>
  <c r="V51" i="1499"/>
  <c r="W51" i="1499"/>
  <c r="X51" i="1499"/>
  <c r="Y51" i="1499"/>
  <c r="Z51" i="1499"/>
  <c r="AA51" i="1499"/>
  <c r="AB51" i="1499"/>
  <c r="AC51" i="1499"/>
  <c r="AD51" i="1499"/>
  <c r="AE51" i="1499"/>
  <c r="AF51" i="1499"/>
  <c r="Q52" i="1499"/>
  <c r="R52" i="1499"/>
  <c r="S52" i="1499"/>
  <c r="T52" i="1499"/>
  <c r="U52" i="1499"/>
  <c r="V52" i="1499"/>
  <c r="W52" i="1499"/>
  <c r="X52" i="1499"/>
  <c r="Y52" i="1499"/>
  <c r="Z52" i="1499"/>
  <c r="AA52" i="1499"/>
  <c r="AB52" i="1499"/>
  <c r="AC52" i="1499"/>
  <c r="AD52" i="1499"/>
  <c r="AE52" i="1499"/>
  <c r="AF52" i="1499"/>
  <c r="B53" i="1499"/>
  <c r="C53" i="1499"/>
  <c r="D53" i="1499"/>
  <c r="E53" i="1499"/>
  <c r="F53" i="1499"/>
  <c r="G53" i="1499"/>
  <c r="H53" i="1499"/>
  <c r="I53" i="1499"/>
  <c r="J53" i="1499"/>
  <c r="K53" i="1499"/>
  <c r="L53" i="1499"/>
  <c r="M53" i="1499"/>
  <c r="N53" i="1499"/>
  <c r="O53" i="1499"/>
  <c r="P53" i="1499"/>
  <c r="Q53" i="1499"/>
  <c r="R53" i="1499"/>
  <c r="S53" i="1499"/>
  <c r="T53" i="1499"/>
  <c r="U53" i="1499"/>
  <c r="V53" i="1499"/>
  <c r="W53" i="1499"/>
  <c r="X53" i="1499"/>
  <c r="Y53" i="1499"/>
  <c r="Z53" i="1499"/>
  <c r="AA53" i="1499"/>
  <c r="AB53" i="1499"/>
  <c r="AC53" i="1499"/>
  <c r="AD53" i="1499"/>
  <c r="AE53" i="1499"/>
  <c r="AF53" i="1499"/>
  <c r="B54" i="1499"/>
  <c r="C54" i="1499"/>
  <c r="D54" i="1499"/>
  <c r="E54" i="1499"/>
  <c r="F54" i="1499"/>
  <c r="G54" i="1499"/>
  <c r="H54" i="1499"/>
  <c r="I54" i="1499"/>
  <c r="J54" i="1499"/>
  <c r="K54" i="1499"/>
  <c r="L54" i="1499"/>
  <c r="M54" i="1499"/>
  <c r="N54" i="1499"/>
  <c r="O54" i="1499"/>
  <c r="P54" i="1499"/>
  <c r="Q54" i="1499"/>
  <c r="R54" i="1499"/>
  <c r="S54" i="1499"/>
  <c r="T54" i="1499"/>
  <c r="U54" i="1499"/>
  <c r="V54" i="1499"/>
  <c r="W54" i="1499"/>
  <c r="X54" i="1499"/>
  <c r="Y54" i="1499"/>
  <c r="Z54" i="1499"/>
  <c r="AA54" i="1499"/>
  <c r="AB54" i="1499"/>
  <c r="AC54" i="1499"/>
  <c r="AD54" i="1499"/>
  <c r="AE54" i="1499"/>
  <c r="AF54" i="1499"/>
  <c r="B55" i="1499"/>
  <c r="C55" i="1499"/>
  <c r="D55" i="1499"/>
  <c r="E55" i="1499"/>
  <c r="F55" i="1499"/>
  <c r="G55" i="1499"/>
  <c r="H55" i="1499"/>
  <c r="I55" i="1499"/>
  <c r="J55" i="1499"/>
  <c r="K55" i="1499"/>
  <c r="L55" i="1499"/>
  <c r="M55" i="1499"/>
  <c r="N55" i="1499"/>
  <c r="O55" i="1499"/>
  <c r="P55" i="1499"/>
  <c r="Q55" i="1499"/>
  <c r="R55" i="1499"/>
  <c r="S55" i="1499"/>
  <c r="T55" i="1499"/>
  <c r="U55" i="1499"/>
  <c r="V55" i="1499"/>
  <c r="W55" i="1499"/>
  <c r="X55" i="1499"/>
  <c r="Y55" i="1499"/>
  <c r="Z55" i="1499"/>
  <c r="AA55" i="1499"/>
  <c r="AB55" i="1499"/>
  <c r="AC55" i="1499"/>
  <c r="AD55" i="1499"/>
  <c r="AE55" i="1499"/>
  <c r="AF55" i="1499"/>
  <c r="B56" i="1499"/>
  <c r="C56" i="1499"/>
  <c r="D56" i="1499"/>
  <c r="E56" i="1499"/>
  <c r="F56" i="1499"/>
  <c r="G56" i="1499"/>
  <c r="H56" i="1499"/>
  <c r="I56" i="1499"/>
  <c r="J56" i="1499"/>
  <c r="K56" i="1499"/>
  <c r="L56" i="1499"/>
  <c r="M56" i="1499"/>
  <c r="N56" i="1499"/>
  <c r="O56" i="1499"/>
  <c r="P56" i="1499"/>
  <c r="Q56" i="1499"/>
  <c r="R56" i="1499"/>
  <c r="S56" i="1499"/>
  <c r="T56" i="1499"/>
  <c r="U56" i="1499"/>
  <c r="V56" i="1499"/>
  <c r="W56" i="1499"/>
  <c r="X56" i="1499"/>
  <c r="Y56" i="1499"/>
  <c r="Z56" i="1499"/>
  <c r="AA56" i="1499"/>
  <c r="AB56" i="1499"/>
  <c r="AC56" i="1499"/>
  <c r="AD56" i="1499"/>
  <c r="AE56" i="1499"/>
  <c r="AF56" i="1499"/>
  <c r="B57" i="1499"/>
  <c r="C57" i="1499"/>
  <c r="D57" i="1499"/>
  <c r="E57" i="1499"/>
  <c r="F57" i="1499"/>
  <c r="G57" i="1499"/>
  <c r="H57" i="1499"/>
  <c r="I57" i="1499"/>
  <c r="J57" i="1499"/>
  <c r="K57" i="1499"/>
  <c r="L57" i="1499"/>
  <c r="M57" i="1499"/>
  <c r="N57" i="1499"/>
  <c r="O57" i="1499"/>
  <c r="P57" i="1499"/>
  <c r="Q57" i="1499"/>
  <c r="R57" i="1499"/>
  <c r="S57" i="1499"/>
  <c r="T57" i="1499"/>
  <c r="U57" i="1499"/>
  <c r="V57" i="1499"/>
  <c r="W57" i="1499"/>
  <c r="X57" i="1499"/>
  <c r="Y57" i="1499"/>
  <c r="Z57" i="1499"/>
  <c r="AA57" i="1499"/>
  <c r="AB57" i="1499"/>
  <c r="AC57" i="1499"/>
  <c r="AD57" i="1499"/>
  <c r="AE57" i="1499"/>
  <c r="AF57" i="1499"/>
  <c r="B58" i="1499"/>
  <c r="C58" i="1499"/>
  <c r="D58" i="1499"/>
  <c r="E58" i="1499"/>
  <c r="F58" i="1499"/>
  <c r="G58" i="1499"/>
  <c r="H58" i="1499"/>
  <c r="I58" i="1499"/>
  <c r="J58" i="1499"/>
  <c r="K58" i="1499"/>
  <c r="L58" i="1499"/>
  <c r="M58" i="1499"/>
  <c r="N58" i="1499"/>
  <c r="O58" i="1499"/>
  <c r="P58" i="1499"/>
  <c r="Q58" i="1499"/>
  <c r="R58" i="1499"/>
  <c r="S58" i="1499"/>
  <c r="T58" i="1499"/>
  <c r="U58" i="1499"/>
  <c r="V58" i="1499"/>
  <c r="W58" i="1499"/>
  <c r="X58" i="1499"/>
  <c r="Y58" i="1499"/>
  <c r="Z58" i="1499"/>
  <c r="AA58" i="1499"/>
  <c r="AB58" i="1499"/>
  <c r="AC58" i="1499"/>
  <c r="AD58" i="1499"/>
  <c r="AE58" i="1499"/>
  <c r="AF58" i="1499"/>
  <c r="B59" i="1499"/>
  <c r="C59" i="1499"/>
  <c r="D59" i="1499"/>
  <c r="E59" i="1499"/>
  <c r="F59" i="1499"/>
  <c r="G59" i="1499"/>
  <c r="H59" i="1499"/>
  <c r="I59" i="1499"/>
  <c r="J59" i="1499"/>
  <c r="K59" i="1499"/>
  <c r="L59" i="1499"/>
  <c r="M59" i="1499"/>
  <c r="N59" i="1499"/>
  <c r="O59" i="1499"/>
  <c r="P59" i="1499"/>
  <c r="Q59" i="1499"/>
  <c r="R59" i="1499"/>
  <c r="S59" i="1499"/>
  <c r="T59" i="1499"/>
  <c r="U59" i="1499"/>
  <c r="V59" i="1499"/>
  <c r="W59" i="1499"/>
  <c r="X59" i="1499"/>
  <c r="Y59" i="1499"/>
  <c r="Z59" i="1499"/>
  <c r="AA59" i="1499"/>
  <c r="AB59" i="1499"/>
  <c r="AC59" i="1499"/>
  <c r="AD59" i="1499"/>
  <c r="AE59" i="1499"/>
  <c r="AF59" i="1499"/>
  <c r="B60" i="1499"/>
  <c r="C60" i="1499"/>
  <c r="D60" i="1499"/>
  <c r="E60" i="1499"/>
  <c r="F60" i="1499"/>
  <c r="G60" i="1499"/>
  <c r="H60" i="1499"/>
  <c r="I60" i="1499"/>
  <c r="J60" i="1499"/>
  <c r="K60" i="1499"/>
  <c r="L60" i="1499"/>
  <c r="M60" i="1499"/>
  <c r="N60" i="1499"/>
  <c r="O60" i="1499"/>
  <c r="P60" i="1499"/>
  <c r="Q60" i="1499"/>
  <c r="R60" i="1499"/>
  <c r="S60" i="1499"/>
  <c r="T60" i="1499"/>
  <c r="U60" i="1499"/>
  <c r="V60" i="1499"/>
  <c r="W60" i="1499"/>
  <c r="X60" i="1499"/>
  <c r="Y60" i="1499"/>
  <c r="Z60" i="1499"/>
  <c r="AA60" i="1499"/>
  <c r="AB60" i="1499"/>
  <c r="AC60" i="1499"/>
  <c r="AD60" i="1499"/>
  <c r="AE60" i="1499"/>
  <c r="AF60" i="1499"/>
  <c r="B61" i="1499"/>
  <c r="C61" i="1499"/>
  <c r="D61" i="1499"/>
  <c r="E61" i="1499"/>
  <c r="F61" i="1499"/>
  <c r="G61" i="1499"/>
  <c r="H61" i="1499"/>
  <c r="I61" i="1499"/>
  <c r="J61" i="1499"/>
  <c r="K61" i="1499"/>
  <c r="L61" i="1499"/>
  <c r="M61" i="1499"/>
  <c r="N61" i="1499"/>
  <c r="O61" i="1499"/>
  <c r="P61" i="1499"/>
  <c r="Q61" i="1499"/>
  <c r="R61" i="1499"/>
  <c r="S61" i="1499"/>
  <c r="T61" i="1499"/>
  <c r="U61" i="1499"/>
  <c r="V61" i="1499"/>
  <c r="W61" i="1499"/>
  <c r="X61" i="1499"/>
  <c r="Y61" i="1499"/>
  <c r="Z61" i="1499"/>
  <c r="AA61" i="1499"/>
  <c r="AB61" i="1499"/>
  <c r="AC61" i="1499"/>
  <c r="AD61" i="1499"/>
  <c r="AE61" i="1499"/>
  <c r="AF61" i="1499"/>
  <c r="B62" i="1499"/>
  <c r="C62" i="1499"/>
  <c r="D62" i="1499"/>
  <c r="E62" i="1499"/>
  <c r="F62" i="1499"/>
  <c r="G62" i="1499"/>
  <c r="H62" i="1499"/>
  <c r="I62" i="1499"/>
  <c r="J62" i="1499"/>
  <c r="K62" i="1499"/>
  <c r="L62" i="1499"/>
  <c r="M62" i="1499"/>
  <c r="N62" i="1499"/>
  <c r="O62" i="1499"/>
  <c r="P62" i="1499"/>
  <c r="Q62" i="1499"/>
  <c r="R62" i="1499"/>
  <c r="S62" i="1499"/>
  <c r="T62" i="1499"/>
  <c r="U62" i="1499"/>
  <c r="V62" i="1499"/>
  <c r="W62" i="1499"/>
  <c r="X62" i="1499"/>
  <c r="Y62" i="1499"/>
  <c r="Z62" i="1499"/>
  <c r="AA62" i="1499"/>
  <c r="AB62" i="1499"/>
  <c r="AC62" i="1499"/>
  <c r="AD62" i="1499"/>
  <c r="AE62" i="1499"/>
  <c r="AF62" i="1499"/>
  <c r="B63" i="1499"/>
  <c r="C63" i="1499"/>
  <c r="D63" i="1499"/>
  <c r="E63" i="1499"/>
  <c r="F63" i="1499"/>
  <c r="G63" i="1499"/>
  <c r="H63" i="1499"/>
  <c r="I63" i="1499"/>
  <c r="J63" i="1499"/>
  <c r="K63" i="1499"/>
  <c r="L63" i="1499"/>
  <c r="M63" i="1499"/>
  <c r="N63" i="1499"/>
  <c r="O63" i="1499"/>
  <c r="P63" i="1499"/>
  <c r="Q63" i="1499"/>
  <c r="R63" i="1499"/>
  <c r="S63" i="1499"/>
  <c r="T63" i="1499"/>
  <c r="U63" i="1499"/>
  <c r="V63" i="1499"/>
  <c r="W63" i="1499"/>
  <c r="X63" i="1499"/>
  <c r="Y63" i="1499"/>
  <c r="Z63" i="1499"/>
  <c r="AA63" i="1499"/>
  <c r="AB63" i="1499"/>
  <c r="AC63" i="1499"/>
  <c r="AD63" i="1499"/>
  <c r="AE63" i="1499"/>
  <c r="AF63" i="1499"/>
  <c r="B64" i="1499"/>
  <c r="C64" i="1499"/>
  <c r="D64" i="1499"/>
  <c r="E64" i="1499"/>
  <c r="F64" i="1499"/>
  <c r="G64" i="1499"/>
  <c r="H64" i="1499"/>
  <c r="I64" i="1499"/>
  <c r="J64" i="1499"/>
  <c r="K64" i="1499"/>
  <c r="L64" i="1499"/>
  <c r="M64" i="1499"/>
  <c r="N64" i="1499"/>
  <c r="O64" i="1499"/>
  <c r="P64" i="1499"/>
  <c r="Q64" i="1499"/>
  <c r="R64" i="1499"/>
  <c r="S64" i="1499"/>
  <c r="T64" i="1499"/>
  <c r="U64" i="1499"/>
  <c r="V64" i="1499"/>
  <c r="W64" i="1499"/>
  <c r="X64" i="1499"/>
  <c r="Y64" i="1499"/>
  <c r="Z64" i="1499"/>
  <c r="AA64" i="1499"/>
  <c r="AB64" i="1499"/>
  <c r="AC64" i="1499"/>
  <c r="AD64" i="1499"/>
  <c r="AE64" i="1499"/>
  <c r="AF64" i="1499"/>
  <c r="B65" i="1499"/>
  <c r="C65" i="1499"/>
  <c r="D65" i="1499"/>
  <c r="E65" i="1499"/>
  <c r="F65" i="1499"/>
  <c r="G65" i="1499"/>
  <c r="H65" i="1499"/>
  <c r="I65" i="1499"/>
  <c r="J65" i="1499"/>
  <c r="K65" i="1499"/>
  <c r="L65" i="1499"/>
  <c r="M65" i="1499"/>
  <c r="N65" i="1499"/>
  <c r="O65" i="1499"/>
  <c r="P65" i="1499"/>
  <c r="Q65" i="1499"/>
  <c r="R65" i="1499"/>
  <c r="S65" i="1499"/>
  <c r="T65" i="1499"/>
  <c r="U65" i="1499"/>
  <c r="V65" i="1499"/>
  <c r="W65" i="1499"/>
  <c r="X65" i="1499"/>
  <c r="Y65" i="1499"/>
  <c r="Z65" i="1499"/>
  <c r="AA65" i="1499"/>
  <c r="AB65" i="1499"/>
  <c r="AC65" i="1499"/>
  <c r="AD65" i="1499"/>
  <c r="AE65" i="1499"/>
  <c r="AF65" i="1499"/>
  <c r="B66" i="1499"/>
  <c r="C66" i="1499"/>
  <c r="D66" i="1499"/>
  <c r="E66" i="1499"/>
  <c r="F66" i="1499"/>
  <c r="G66" i="1499"/>
  <c r="H66" i="1499"/>
  <c r="I66" i="1499"/>
  <c r="J66" i="1499"/>
  <c r="K66" i="1499"/>
  <c r="L66" i="1499"/>
  <c r="M66" i="1499"/>
  <c r="N66" i="1499"/>
  <c r="O66" i="1499"/>
  <c r="P66" i="1499"/>
  <c r="Q66" i="1499"/>
  <c r="R66" i="1499"/>
  <c r="S66" i="1499"/>
  <c r="T66" i="1499"/>
  <c r="U66" i="1499"/>
  <c r="V66" i="1499"/>
  <c r="W66" i="1499"/>
  <c r="X66" i="1499"/>
  <c r="Y66" i="1499"/>
  <c r="Z66" i="1499"/>
  <c r="AA66" i="1499"/>
  <c r="AB66" i="1499"/>
  <c r="AC66" i="1499"/>
  <c r="AD66" i="1499"/>
  <c r="AE66" i="1499"/>
  <c r="AF66" i="1499"/>
  <c r="B67" i="1499"/>
  <c r="C67" i="1499"/>
  <c r="D67" i="1499"/>
  <c r="E67" i="1499"/>
  <c r="F67" i="1499"/>
  <c r="G67" i="1499"/>
  <c r="H67" i="1499"/>
  <c r="I67" i="1499"/>
  <c r="J67" i="1499"/>
  <c r="K67" i="1499"/>
  <c r="L67" i="1499"/>
  <c r="M67" i="1499"/>
  <c r="N67" i="1499"/>
  <c r="O67" i="1499"/>
  <c r="P67" i="1499"/>
  <c r="Q67" i="1499"/>
  <c r="R67" i="1499"/>
  <c r="S67" i="1499"/>
  <c r="T67" i="1499"/>
  <c r="U67" i="1499"/>
  <c r="V67" i="1499"/>
  <c r="W67" i="1499"/>
  <c r="X67" i="1499"/>
  <c r="Y67" i="1499"/>
  <c r="Z67" i="1499"/>
  <c r="AA67" i="1499"/>
  <c r="AB67" i="1499"/>
  <c r="AC67" i="1499"/>
  <c r="AD67" i="1499"/>
  <c r="AE67" i="1499"/>
  <c r="AF67" i="1499"/>
  <c r="B68" i="1499"/>
  <c r="C68" i="1499"/>
  <c r="D68" i="1499"/>
  <c r="E68" i="1499"/>
  <c r="F68" i="1499"/>
  <c r="G68" i="1499"/>
  <c r="H68" i="1499"/>
  <c r="I68" i="1499"/>
  <c r="J68" i="1499"/>
  <c r="K68" i="1499"/>
  <c r="L68" i="1499"/>
  <c r="M68" i="1499"/>
  <c r="N68" i="1499"/>
  <c r="O68" i="1499"/>
  <c r="P68" i="1499"/>
  <c r="Q68" i="1499"/>
  <c r="R68" i="1499"/>
  <c r="S68" i="1499"/>
  <c r="T68" i="1499"/>
  <c r="U68" i="1499"/>
  <c r="V68" i="1499"/>
  <c r="W68" i="1499"/>
  <c r="X68" i="1499"/>
  <c r="Y68" i="1499"/>
  <c r="Z68" i="1499"/>
  <c r="AA68" i="1499"/>
  <c r="AB68" i="1499"/>
  <c r="AC68" i="1499"/>
  <c r="AD68" i="1499"/>
  <c r="AE68" i="1499"/>
  <c r="AF68" i="1499"/>
  <c r="B69" i="1499"/>
  <c r="C69" i="1499"/>
  <c r="D69" i="1499"/>
  <c r="E69" i="1499"/>
  <c r="F69" i="1499"/>
  <c r="G69" i="1499"/>
  <c r="H69" i="1499"/>
  <c r="I69" i="1499"/>
  <c r="J69" i="1499"/>
  <c r="K69" i="1499"/>
  <c r="L69" i="1499"/>
  <c r="M69" i="1499"/>
  <c r="N69" i="1499"/>
  <c r="O69" i="1499"/>
  <c r="P69" i="1499"/>
  <c r="Q69" i="1499"/>
  <c r="R69" i="1499"/>
  <c r="S69" i="1499"/>
  <c r="T69" i="1499"/>
  <c r="U69" i="1499"/>
  <c r="V69" i="1499"/>
  <c r="W69" i="1499"/>
  <c r="X69" i="1499"/>
  <c r="Y69" i="1499"/>
  <c r="Z69" i="1499"/>
  <c r="AA69" i="1499"/>
  <c r="AB69" i="1499"/>
  <c r="AC69" i="1499"/>
  <c r="AD69" i="1499"/>
  <c r="AE69" i="1499"/>
  <c r="AF69" i="1499"/>
  <c r="B70" i="1499"/>
  <c r="C70" i="1499"/>
  <c r="D70" i="1499"/>
  <c r="E70" i="1499"/>
  <c r="F70" i="1499"/>
  <c r="G70" i="1499"/>
  <c r="H70" i="1499"/>
  <c r="I70" i="1499"/>
  <c r="J70" i="1499"/>
  <c r="K70" i="1499"/>
  <c r="L70" i="1499"/>
  <c r="M70" i="1499"/>
  <c r="N70" i="1499"/>
  <c r="O70" i="1499"/>
  <c r="P70" i="1499"/>
  <c r="Q70" i="1499"/>
  <c r="R70" i="1499"/>
  <c r="S70" i="1499"/>
  <c r="T70" i="1499"/>
  <c r="U70" i="1499"/>
  <c r="V70" i="1499"/>
  <c r="W70" i="1499"/>
  <c r="X70" i="1499"/>
  <c r="Y70" i="1499"/>
  <c r="Z70" i="1499"/>
  <c r="AA70" i="1499"/>
  <c r="AB70" i="1499"/>
  <c r="AC70" i="1499"/>
  <c r="AD70" i="1499"/>
  <c r="AE70" i="1499"/>
  <c r="AF70" i="1499"/>
  <c r="B71" i="1499"/>
  <c r="C71" i="1499"/>
  <c r="D71" i="1499"/>
  <c r="E71" i="1499"/>
  <c r="F71" i="1499"/>
  <c r="G71" i="1499"/>
  <c r="H71" i="1499"/>
  <c r="I71" i="1499"/>
  <c r="J71" i="1499"/>
  <c r="K71" i="1499"/>
  <c r="L71" i="1499"/>
  <c r="M71" i="1499"/>
  <c r="N71" i="1499"/>
  <c r="O71" i="1499"/>
  <c r="P71" i="1499"/>
  <c r="Q71" i="1499"/>
  <c r="R71" i="1499"/>
  <c r="S71" i="1499"/>
  <c r="T71" i="1499"/>
  <c r="U71" i="1499"/>
  <c r="V71" i="1499"/>
  <c r="W71" i="1499"/>
  <c r="X71" i="1499"/>
  <c r="Y71" i="1499"/>
  <c r="Z71" i="1499"/>
  <c r="AA71" i="1499"/>
  <c r="AB71" i="1499"/>
  <c r="AC71" i="1499"/>
  <c r="AD71" i="1499"/>
  <c r="AE71" i="1499"/>
  <c r="AF71" i="1499"/>
  <c r="B72" i="1499"/>
  <c r="C72" i="1499"/>
  <c r="D72" i="1499"/>
  <c r="E72" i="1499"/>
  <c r="F72" i="1499"/>
  <c r="G72" i="1499"/>
  <c r="H72" i="1499"/>
  <c r="I72" i="1499"/>
  <c r="J72" i="1499"/>
  <c r="K72" i="1499"/>
  <c r="L72" i="1499"/>
  <c r="M72" i="1499"/>
  <c r="N72" i="1499"/>
  <c r="O72" i="1499"/>
  <c r="P72" i="1499"/>
  <c r="Q72" i="1499"/>
  <c r="R72" i="1499"/>
  <c r="S72" i="1499"/>
  <c r="T72" i="1499"/>
  <c r="U72" i="1499"/>
  <c r="V72" i="1499"/>
  <c r="W72" i="1499"/>
  <c r="X72" i="1499"/>
  <c r="Y72" i="1499"/>
  <c r="Z72" i="1499"/>
  <c r="AA72" i="1499"/>
  <c r="AB72" i="1499"/>
  <c r="AC72" i="1499"/>
  <c r="AD72" i="1499"/>
  <c r="AE72" i="1499"/>
  <c r="AF72" i="1499"/>
  <c r="B73" i="1499"/>
  <c r="C73" i="1499"/>
  <c r="D73" i="1499"/>
  <c r="E73" i="1499"/>
  <c r="F73" i="1499"/>
  <c r="G73" i="1499"/>
  <c r="H73" i="1499"/>
  <c r="I73" i="1499"/>
  <c r="J73" i="1499"/>
  <c r="K73" i="1499"/>
  <c r="L73" i="1499"/>
  <c r="M73" i="1499"/>
  <c r="N73" i="1499"/>
  <c r="O73" i="1499"/>
  <c r="P73" i="1499"/>
  <c r="Q73" i="1499"/>
  <c r="R73" i="1499"/>
  <c r="S73" i="1499"/>
  <c r="T73" i="1499"/>
  <c r="U73" i="1499"/>
  <c r="V73" i="1499"/>
  <c r="W73" i="1499"/>
  <c r="X73" i="1499"/>
  <c r="Y73" i="1499"/>
  <c r="Z73" i="1499"/>
  <c r="AA73" i="1499"/>
  <c r="AB73" i="1499"/>
  <c r="AC73" i="1499"/>
  <c r="AD73" i="1499"/>
  <c r="AE73" i="1499"/>
  <c r="AF73" i="1499"/>
  <c r="B74" i="1499"/>
  <c r="C74" i="1499"/>
  <c r="D74" i="1499"/>
  <c r="E74" i="1499"/>
  <c r="F74" i="1499"/>
  <c r="G74" i="1499"/>
  <c r="H74" i="1499"/>
  <c r="I74" i="1499"/>
  <c r="J74" i="1499"/>
  <c r="K74" i="1499"/>
  <c r="L74" i="1499"/>
  <c r="M74" i="1499"/>
  <c r="N74" i="1499"/>
  <c r="O74" i="1499"/>
  <c r="P74" i="1499"/>
  <c r="Q74" i="1499"/>
  <c r="R74" i="1499"/>
  <c r="S74" i="1499"/>
  <c r="T74" i="1499"/>
  <c r="U74" i="1499"/>
  <c r="V74" i="1499"/>
  <c r="W74" i="1499"/>
  <c r="X74" i="1499"/>
  <c r="Y74" i="1499"/>
  <c r="Z74" i="1499"/>
  <c r="AA74" i="1499"/>
  <c r="AB74" i="1499"/>
  <c r="AC74" i="1499"/>
  <c r="AD74" i="1499"/>
  <c r="AE74" i="1499"/>
  <c r="AF74" i="1499"/>
  <c r="B75" i="1499"/>
  <c r="C75" i="1499"/>
  <c r="D75" i="1499"/>
  <c r="E75" i="1499"/>
  <c r="F75" i="1499"/>
  <c r="G75" i="1499"/>
  <c r="H75" i="1499"/>
  <c r="I75" i="1499"/>
  <c r="J75" i="1499"/>
  <c r="K75" i="1499"/>
  <c r="L75" i="1499"/>
  <c r="M75" i="1499"/>
  <c r="N75" i="1499"/>
  <c r="O75" i="1499"/>
  <c r="P75" i="1499"/>
  <c r="Q75" i="1499"/>
  <c r="R75" i="1499"/>
  <c r="S75" i="1499"/>
  <c r="T75" i="1499"/>
  <c r="U75" i="1499"/>
  <c r="V75" i="1499"/>
  <c r="W75" i="1499"/>
  <c r="X75" i="1499"/>
  <c r="Y75" i="1499"/>
  <c r="Z75" i="1499"/>
  <c r="AA75" i="1499"/>
  <c r="AB75" i="1499"/>
  <c r="AC75" i="1499"/>
  <c r="AD75" i="1499"/>
  <c r="AE75" i="1499"/>
  <c r="AF75" i="1499"/>
  <c r="B76" i="1499"/>
  <c r="C76" i="1499"/>
  <c r="D76" i="1499"/>
  <c r="E76" i="1499"/>
  <c r="F76" i="1499"/>
  <c r="G76" i="1499"/>
  <c r="H76" i="1499"/>
  <c r="I76" i="1499"/>
  <c r="J76" i="1499"/>
  <c r="K76" i="1499"/>
  <c r="L76" i="1499"/>
  <c r="M76" i="1499"/>
  <c r="N76" i="1499"/>
  <c r="O76" i="1499"/>
  <c r="P76" i="1499"/>
  <c r="Q76" i="1499"/>
  <c r="R76" i="1499"/>
  <c r="S76" i="1499"/>
  <c r="T76" i="1499"/>
  <c r="U76" i="1499"/>
  <c r="V76" i="1499"/>
  <c r="W76" i="1499"/>
  <c r="X76" i="1499"/>
  <c r="Y76" i="1499"/>
  <c r="Z76" i="1499"/>
  <c r="AA76" i="1499"/>
  <c r="AB76" i="1499"/>
  <c r="AC76" i="1499"/>
  <c r="AD76" i="1499"/>
  <c r="AE76" i="1499"/>
  <c r="AF76" i="1499"/>
  <c r="B77" i="1499"/>
  <c r="C77" i="1499"/>
  <c r="D77" i="1499"/>
  <c r="E77" i="1499"/>
  <c r="F77" i="1499"/>
  <c r="G77" i="1499"/>
  <c r="H77" i="1499"/>
  <c r="I77" i="1499"/>
  <c r="J77" i="1499"/>
  <c r="K77" i="1499"/>
  <c r="L77" i="1499"/>
  <c r="M77" i="1499"/>
  <c r="N77" i="1499"/>
  <c r="O77" i="1499"/>
  <c r="P77" i="1499"/>
  <c r="Q77" i="1499"/>
  <c r="R77" i="1499"/>
  <c r="S77" i="1499"/>
  <c r="T77" i="1499"/>
  <c r="U77" i="1499"/>
  <c r="V77" i="1499"/>
  <c r="W77" i="1499"/>
  <c r="X77" i="1499"/>
  <c r="Y77" i="1499"/>
  <c r="Z77" i="1499"/>
  <c r="AA77" i="1499"/>
  <c r="AB77" i="1499"/>
  <c r="AC77" i="1499"/>
  <c r="AD77" i="1499"/>
  <c r="AE77" i="1499"/>
  <c r="AF77" i="1499"/>
  <c r="B78" i="1499"/>
  <c r="C78" i="1499"/>
  <c r="D78" i="1499"/>
  <c r="E78" i="1499"/>
  <c r="F78" i="1499"/>
  <c r="G78" i="1499"/>
  <c r="H78" i="1499"/>
  <c r="I78" i="1499"/>
  <c r="J78" i="1499"/>
  <c r="K78" i="1499"/>
  <c r="L78" i="1499"/>
  <c r="M78" i="1499"/>
  <c r="N78" i="1499"/>
  <c r="O78" i="1499"/>
  <c r="P78" i="1499"/>
  <c r="Q78" i="1499"/>
  <c r="R78" i="1499"/>
  <c r="S78" i="1499"/>
  <c r="T78" i="1499"/>
  <c r="U78" i="1499"/>
  <c r="V78" i="1499"/>
  <c r="W78" i="1499"/>
  <c r="X78" i="1499"/>
  <c r="Y78" i="1499"/>
  <c r="Z78" i="1499"/>
  <c r="AA78" i="1499"/>
  <c r="AB78" i="1499"/>
  <c r="AC78" i="1499"/>
  <c r="AD78" i="1499"/>
  <c r="AE78" i="1499"/>
  <c r="AF78" i="1499"/>
  <c r="B79" i="1499"/>
  <c r="C79" i="1499"/>
  <c r="D79" i="1499"/>
  <c r="E79" i="1499"/>
  <c r="F79" i="1499"/>
  <c r="G79" i="1499"/>
  <c r="H79" i="1499"/>
  <c r="I79" i="1499"/>
  <c r="J79" i="1499"/>
  <c r="K79" i="1499"/>
  <c r="L79" i="1499"/>
  <c r="M79" i="1499"/>
  <c r="N79" i="1499"/>
  <c r="O79" i="1499"/>
  <c r="P79" i="1499"/>
  <c r="Q79" i="1499"/>
  <c r="R79" i="1499"/>
  <c r="S79" i="1499"/>
  <c r="T79" i="1499"/>
  <c r="U79" i="1499"/>
  <c r="V79" i="1499"/>
  <c r="W79" i="1499"/>
  <c r="X79" i="1499"/>
  <c r="Y79" i="1499"/>
  <c r="Z79" i="1499"/>
  <c r="AA79" i="1499"/>
  <c r="AB79" i="1499"/>
  <c r="AC79" i="1499"/>
  <c r="AD79" i="1499"/>
  <c r="AE79" i="1499"/>
  <c r="AF79" i="1499"/>
  <c r="B80" i="1499"/>
  <c r="C80" i="1499"/>
  <c r="D80" i="1499"/>
  <c r="E80" i="1499"/>
  <c r="F80" i="1499"/>
  <c r="G80" i="1499"/>
  <c r="H80" i="1499"/>
  <c r="I80" i="1499"/>
  <c r="J80" i="1499"/>
  <c r="K80" i="1499"/>
  <c r="L80" i="1499"/>
  <c r="M80" i="1499"/>
  <c r="N80" i="1499"/>
  <c r="O80" i="1499"/>
  <c r="P80" i="1499"/>
  <c r="Q80" i="1499"/>
  <c r="R80" i="1499"/>
  <c r="S80" i="1499"/>
  <c r="T80" i="1499"/>
  <c r="U80" i="1499"/>
  <c r="V80" i="1499"/>
  <c r="W80" i="1499"/>
  <c r="X80" i="1499"/>
  <c r="Y80" i="1499"/>
  <c r="Z80" i="1499"/>
  <c r="AA80" i="1499"/>
  <c r="AB80" i="1499"/>
  <c r="AC80" i="1499"/>
  <c r="AD80" i="1499"/>
  <c r="AE80" i="1499"/>
  <c r="AF80" i="1499"/>
  <c r="B81" i="1499"/>
  <c r="C81" i="1499"/>
  <c r="D81" i="1499"/>
  <c r="E81" i="1499"/>
  <c r="F81" i="1499"/>
  <c r="G81" i="1499"/>
  <c r="H81" i="1499"/>
  <c r="I81" i="1499"/>
  <c r="J81" i="1499"/>
  <c r="K81" i="1499"/>
  <c r="L81" i="1499"/>
  <c r="M81" i="1499"/>
  <c r="N81" i="1499"/>
  <c r="O81" i="1499"/>
  <c r="P81" i="1499"/>
  <c r="Q81" i="1499"/>
  <c r="R81" i="1499"/>
  <c r="S81" i="1499"/>
  <c r="T81" i="1499"/>
  <c r="U81" i="1499"/>
  <c r="V81" i="1499"/>
  <c r="W81" i="1499"/>
  <c r="X81" i="1499"/>
  <c r="Y81" i="1499"/>
  <c r="Z81" i="1499"/>
  <c r="AA81" i="1499"/>
  <c r="AB81" i="1499"/>
  <c r="AC81" i="1499"/>
  <c r="AD81" i="1499"/>
  <c r="AE81" i="1499"/>
  <c r="AF81" i="1499"/>
  <c r="B82" i="1499"/>
  <c r="C82" i="1499"/>
  <c r="D82" i="1499"/>
  <c r="E82" i="1499"/>
  <c r="F82" i="1499"/>
  <c r="G82" i="1499"/>
  <c r="H82" i="1499"/>
  <c r="I82" i="1499"/>
  <c r="J82" i="1499"/>
  <c r="K82" i="1499"/>
  <c r="L82" i="1499"/>
  <c r="M82" i="1499"/>
  <c r="N82" i="1499"/>
  <c r="O82" i="1499"/>
  <c r="P82" i="1499"/>
  <c r="Q82" i="1499"/>
  <c r="R82" i="1499"/>
  <c r="S82" i="1499"/>
  <c r="T82" i="1499"/>
  <c r="U82" i="1499"/>
  <c r="V82" i="1499"/>
  <c r="W82" i="1499"/>
  <c r="X82" i="1499"/>
  <c r="Y82" i="1499"/>
  <c r="Z82" i="1499"/>
  <c r="AA82" i="1499"/>
  <c r="AB82" i="1499"/>
  <c r="AC82" i="1499"/>
  <c r="AD82" i="1499"/>
  <c r="AE82" i="1499"/>
  <c r="AF82" i="1499"/>
  <c r="B83" i="1499"/>
  <c r="C83" i="1499"/>
  <c r="D83" i="1499"/>
  <c r="E83" i="1499"/>
  <c r="F83" i="1499"/>
  <c r="G83" i="1499"/>
  <c r="H83" i="1499"/>
  <c r="I83" i="1499"/>
  <c r="J83" i="1499"/>
  <c r="K83" i="1499"/>
  <c r="L83" i="1499"/>
  <c r="M83" i="1499"/>
  <c r="N83" i="1499"/>
  <c r="O83" i="1499"/>
  <c r="P83" i="1499"/>
  <c r="Q83" i="1499"/>
  <c r="R83" i="1499"/>
  <c r="S83" i="1499"/>
  <c r="T83" i="1499"/>
  <c r="U83" i="1499"/>
  <c r="V83" i="1499"/>
  <c r="W83" i="1499"/>
  <c r="X83" i="1499"/>
  <c r="Y83" i="1499"/>
  <c r="Z83" i="1499"/>
  <c r="AA83" i="1499"/>
  <c r="AB83" i="1499"/>
  <c r="AC83" i="1499"/>
  <c r="AD83" i="1499"/>
  <c r="AE83" i="1499"/>
  <c r="AF83" i="1499"/>
  <c r="B84" i="1499"/>
  <c r="C84" i="1499"/>
  <c r="D84" i="1499"/>
  <c r="E84" i="1499"/>
  <c r="F84" i="1499"/>
  <c r="G84" i="1499"/>
  <c r="H84" i="1499"/>
  <c r="I84" i="1499"/>
  <c r="J84" i="1499"/>
  <c r="K84" i="1499"/>
  <c r="L84" i="1499"/>
  <c r="M84" i="1499"/>
  <c r="N84" i="1499"/>
  <c r="O84" i="1499"/>
  <c r="P84" i="1499"/>
  <c r="Q84" i="1499"/>
  <c r="R84" i="1499"/>
  <c r="S84" i="1499"/>
  <c r="T84" i="1499"/>
  <c r="U84" i="1499"/>
  <c r="V84" i="1499"/>
  <c r="W84" i="1499"/>
  <c r="X84" i="1499"/>
  <c r="Y84" i="1499"/>
  <c r="Z84" i="1499"/>
  <c r="AA84" i="1499"/>
  <c r="AB84" i="1499"/>
  <c r="AC84" i="1499"/>
  <c r="AD84" i="1499"/>
  <c r="AE84" i="1499"/>
  <c r="AF84" i="1499"/>
  <c r="B85" i="1499"/>
  <c r="C85" i="1499"/>
  <c r="D85" i="1499"/>
  <c r="E85" i="1499"/>
  <c r="F85" i="1499"/>
  <c r="G85" i="1499"/>
  <c r="H85" i="1499"/>
  <c r="I85" i="1499"/>
  <c r="J85" i="1499"/>
  <c r="K85" i="1499"/>
  <c r="L85" i="1499"/>
  <c r="M85" i="1499"/>
  <c r="N85" i="1499"/>
  <c r="O85" i="1499"/>
  <c r="P85" i="1499"/>
  <c r="Q85" i="1499"/>
  <c r="R85" i="1499"/>
  <c r="S85" i="1499"/>
  <c r="T85" i="1499"/>
  <c r="U85" i="1499"/>
  <c r="V85" i="1499"/>
  <c r="W85" i="1499"/>
  <c r="X85" i="1499"/>
  <c r="Y85" i="1499"/>
  <c r="Z85" i="1499"/>
  <c r="AA85" i="1499"/>
  <c r="AB85" i="1499"/>
  <c r="AC85" i="1499"/>
  <c r="AD85" i="1499"/>
  <c r="AE85" i="1499"/>
  <c r="AF85" i="1499"/>
  <c r="B86" i="1499"/>
  <c r="C86" i="1499"/>
  <c r="D86" i="1499"/>
  <c r="E86" i="1499"/>
  <c r="F86" i="1499"/>
  <c r="G86" i="1499"/>
  <c r="H86" i="1499"/>
  <c r="I86" i="1499"/>
  <c r="J86" i="1499"/>
  <c r="K86" i="1499"/>
  <c r="L86" i="1499"/>
  <c r="M86" i="1499"/>
  <c r="N86" i="1499"/>
  <c r="O86" i="1499"/>
  <c r="P86" i="1499"/>
  <c r="Q86" i="1499"/>
  <c r="R86" i="1499"/>
  <c r="S86" i="1499"/>
  <c r="T86" i="1499"/>
  <c r="U86" i="1499"/>
  <c r="V86" i="1499"/>
  <c r="W86" i="1499"/>
  <c r="X86" i="1499"/>
  <c r="Y86" i="1499"/>
  <c r="Z86" i="1499"/>
  <c r="AA86" i="1499"/>
  <c r="AB86" i="1499"/>
  <c r="AC86" i="1499"/>
  <c r="AD86" i="1499"/>
  <c r="AE86" i="1499"/>
  <c r="AF86" i="1499"/>
  <c r="B87" i="1499"/>
  <c r="C87" i="1499"/>
  <c r="D87" i="1499"/>
  <c r="E87" i="1499"/>
  <c r="F87" i="1499"/>
  <c r="G87" i="1499"/>
  <c r="H87" i="1499"/>
  <c r="I87" i="1499"/>
  <c r="J87" i="1499"/>
  <c r="K87" i="1499"/>
  <c r="L87" i="1499"/>
  <c r="M87" i="1499"/>
  <c r="N87" i="1499"/>
  <c r="O87" i="1499"/>
  <c r="P87" i="1499"/>
  <c r="Q87" i="1499"/>
  <c r="R87" i="1499"/>
  <c r="S87" i="1499"/>
  <c r="T87" i="1499"/>
  <c r="U87" i="1499"/>
  <c r="V87" i="1499"/>
  <c r="W87" i="1499"/>
  <c r="X87" i="1499"/>
  <c r="Y87" i="1499"/>
  <c r="Z87" i="1499"/>
  <c r="AA87" i="1499"/>
  <c r="AB87" i="1499"/>
  <c r="AC87" i="1499"/>
  <c r="AD87" i="1499"/>
  <c r="AE87" i="1499"/>
  <c r="AF87" i="1499"/>
  <c r="B88" i="1499"/>
  <c r="C88" i="1499"/>
  <c r="D88" i="1499"/>
  <c r="E88" i="1499"/>
  <c r="F88" i="1499"/>
  <c r="G88" i="1499"/>
  <c r="H88" i="1499"/>
  <c r="I88" i="1499"/>
  <c r="J88" i="1499"/>
  <c r="K88" i="1499"/>
  <c r="L88" i="1499"/>
  <c r="M88" i="1499"/>
  <c r="N88" i="1499"/>
  <c r="O88" i="1499"/>
  <c r="P88" i="1499"/>
  <c r="Q88" i="1499"/>
  <c r="R88" i="1499"/>
  <c r="S88" i="1499"/>
  <c r="T88" i="1499"/>
  <c r="U88" i="1499"/>
  <c r="V88" i="1499"/>
  <c r="W88" i="1499"/>
  <c r="X88" i="1499"/>
  <c r="Y88" i="1499"/>
  <c r="Z88" i="1499"/>
  <c r="AA88" i="1499"/>
  <c r="AB88" i="1499"/>
  <c r="AC88" i="1499"/>
  <c r="AD88" i="1499"/>
  <c r="AE88" i="1499"/>
  <c r="AF88" i="1499"/>
  <c r="B89" i="1499"/>
  <c r="C89" i="1499"/>
  <c r="D89" i="1499"/>
  <c r="E89" i="1499"/>
  <c r="F89" i="1499"/>
  <c r="G89" i="1499"/>
  <c r="H89" i="1499"/>
  <c r="I89" i="1499"/>
  <c r="J89" i="1499"/>
  <c r="K89" i="1499"/>
  <c r="L89" i="1499"/>
  <c r="M89" i="1499"/>
  <c r="N89" i="1499"/>
  <c r="O89" i="1499"/>
  <c r="P89" i="1499"/>
  <c r="Q89" i="1499"/>
  <c r="R89" i="1499"/>
  <c r="S89" i="1499"/>
  <c r="T89" i="1499"/>
  <c r="U89" i="1499"/>
  <c r="V89" i="1499"/>
  <c r="W89" i="1499"/>
  <c r="X89" i="1499"/>
  <c r="Y89" i="1499"/>
  <c r="Z89" i="1499"/>
  <c r="AA89" i="1499"/>
  <c r="AB89" i="1499"/>
  <c r="AC89" i="1499"/>
  <c r="AD89" i="1499"/>
  <c r="AE89" i="1499"/>
  <c r="AF89" i="1499"/>
  <c r="B90" i="1499"/>
  <c r="C90" i="1499"/>
  <c r="D90" i="1499"/>
  <c r="E90" i="1499"/>
  <c r="F90" i="1499"/>
  <c r="G90" i="1499"/>
  <c r="H90" i="1499"/>
  <c r="I90" i="1499"/>
  <c r="J90" i="1499"/>
  <c r="K90" i="1499"/>
  <c r="L90" i="1499"/>
  <c r="M90" i="1499"/>
  <c r="N90" i="1499"/>
  <c r="O90" i="1499"/>
  <c r="P90" i="1499"/>
  <c r="Q90" i="1499"/>
  <c r="R90" i="1499"/>
  <c r="S90" i="1499"/>
  <c r="T90" i="1499"/>
  <c r="U90" i="1499"/>
  <c r="V90" i="1499"/>
  <c r="W90" i="1499"/>
  <c r="X90" i="1499"/>
  <c r="Y90" i="1499"/>
  <c r="Z90" i="1499"/>
  <c r="AA90" i="1499"/>
  <c r="AB90" i="1499"/>
  <c r="AC90" i="1499"/>
  <c r="AD90" i="1499"/>
  <c r="AE90" i="1499"/>
  <c r="AF90" i="1499"/>
  <c r="B91" i="1499"/>
  <c r="C91" i="1499"/>
  <c r="D91" i="1499"/>
  <c r="E91" i="1499"/>
  <c r="F91" i="1499"/>
  <c r="G91" i="1499"/>
  <c r="H91" i="1499"/>
  <c r="I91" i="1499"/>
  <c r="J91" i="1499"/>
  <c r="K91" i="1499"/>
  <c r="L91" i="1499"/>
  <c r="M91" i="1499"/>
  <c r="N91" i="1499"/>
  <c r="O91" i="1499"/>
  <c r="P91" i="1499"/>
  <c r="Q91" i="1499"/>
  <c r="R91" i="1499"/>
  <c r="S91" i="1499"/>
  <c r="T91" i="1499"/>
  <c r="U91" i="1499"/>
  <c r="V91" i="1499"/>
  <c r="W91" i="1499"/>
  <c r="X91" i="1499"/>
  <c r="Y91" i="1499"/>
  <c r="Z91" i="1499"/>
  <c r="AA91" i="1499"/>
  <c r="AB91" i="1499"/>
  <c r="AC91" i="1499"/>
  <c r="AD91" i="1499"/>
  <c r="AE91" i="1499"/>
  <c r="AF91" i="1499"/>
  <c r="B92" i="1499"/>
  <c r="C92" i="1499"/>
  <c r="D92" i="1499"/>
  <c r="E92" i="1499"/>
  <c r="F92" i="1499"/>
  <c r="G92" i="1499"/>
  <c r="H92" i="1499"/>
  <c r="I92" i="1499"/>
  <c r="J92" i="1499"/>
  <c r="K92" i="1499"/>
  <c r="L92" i="1499"/>
  <c r="M92" i="1499"/>
  <c r="N92" i="1499"/>
  <c r="O92" i="1499"/>
  <c r="P92" i="1499"/>
  <c r="Q92" i="1499"/>
  <c r="R92" i="1499"/>
  <c r="S92" i="1499"/>
  <c r="T92" i="1499"/>
  <c r="U92" i="1499"/>
  <c r="V92" i="1499"/>
  <c r="W92" i="1499"/>
  <c r="X92" i="1499"/>
  <c r="Y92" i="1499"/>
  <c r="Z92" i="1499"/>
  <c r="AA92" i="1499"/>
  <c r="AB92" i="1499"/>
  <c r="AC92" i="1499"/>
  <c r="AD92" i="1499"/>
  <c r="AE92" i="1499"/>
  <c r="AF92" i="1499"/>
  <c r="B93" i="1499"/>
  <c r="C93" i="1499"/>
  <c r="D93" i="1499"/>
  <c r="E93" i="1499"/>
  <c r="F93" i="1499"/>
  <c r="G93" i="1499"/>
  <c r="H93" i="1499"/>
  <c r="I93" i="1499"/>
  <c r="J93" i="1499"/>
  <c r="K93" i="1499"/>
  <c r="L93" i="1499"/>
  <c r="M93" i="1499"/>
  <c r="N93" i="1499"/>
  <c r="O93" i="1499"/>
  <c r="P93" i="1499"/>
  <c r="Q93" i="1499"/>
  <c r="R93" i="1499"/>
  <c r="S93" i="1499"/>
  <c r="T93" i="1499"/>
  <c r="U93" i="1499"/>
  <c r="V93" i="1499"/>
  <c r="W93" i="1499"/>
  <c r="X93" i="1499"/>
  <c r="Y93" i="1499"/>
  <c r="Z93" i="1499"/>
  <c r="AA93" i="1499"/>
  <c r="AB93" i="1499"/>
  <c r="AC93" i="1499"/>
  <c r="AD93" i="1499"/>
  <c r="AE93" i="1499"/>
  <c r="AF93" i="1499"/>
  <c r="B94" i="1499"/>
  <c r="C94" i="1499"/>
  <c r="D94" i="1499"/>
  <c r="E94" i="1499"/>
  <c r="F94" i="1499"/>
  <c r="G94" i="1499"/>
  <c r="H94" i="1499"/>
  <c r="I94" i="1499"/>
  <c r="J94" i="1499"/>
  <c r="K94" i="1499"/>
  <c r="L94" i="1499"/>
  <c r="M94" i="1499"/>
  <c r="N94" i="1499"/>
  <c r="O94" i="1499"/>
  <c r="P94" i="1499"/>
  <c r="Q94" i="1499"/>
  <c r="R94" i="1499"/>
  <c r="S94" i="1499"/>
  <c r="T94" i="1499"/>
  <c r="U94" i="1499"/>
  <c r="V94" i="1499"/>
  <c r="W94" i="1499"/>
  <c r="X94" i="1499"/>
  <c r="Y94" i="1499"/>
  <c r="Z94" i="1499"/>
  <c r="AA94" i="1499"/>
  <c r="AB94" i="1499"/>
  <c r="AC94" i="1499"/>
  <c r="AD94" i="1499"/>
  <c r="AE94" i="1499"/>
  <c r="AF94" i="1499"/>
  <c r="B95" i="1499"/>
  <c r="C95" i="1499"/>
  <c r="D95" i="1499"/>
  <c r="E95" i="1499"/>
  <c r="F95" i="1499"/>
  <c r="G95" i="1499"/>
  <c r="H95" i="1499"/>
  <c r="I95" i="1499"/>
  <c r="J95" i="1499"/>
  <c r="K95" i="1499"/>
  <c r="L95" i="1499"/>
  <c r="M95" i="1499"/>
  <c r="N95" i="1499"/>
  <c r="O95" i="1499"/>
  <c r="P95" i="1499"/>
  <c r="Q95" i="1499"/>
  <c r="R95" i="1499"/>
  <c r="S95" i="1499"/>
  <c r="T95" i="1499"/>
  <c r="U95" i="1499"/>
  <c r="V95" i="1499"/>
  <c r="W95" i="1499"/>
  <c r="X95" i="1499"/>
  <c r="Y95" i="1499"/>
  <c r="Z95" i="1499"/>
  <c r="AA95" i="1499"/>
  <c r="AB95" i="1499"/>
  <c r="AC95" i="1499"/>
  <c r="AD95" i="1499"/>
  <c r="AE95" i="1499"/>
  <c r="AF95" i="1499"/>
  <c r="B96" i="1499"/>
  <c r="C96" i="1499"/>
  <c r="D96" i="1499"/>
  <c r="E96" i="1499"/>
  <c r="F96" i="1499"/>
  <c r="G96" i="1499"/>
  <c r="H96" i="1499"/>
  <c r="I96" i="1499"/>
  <c r="J96" i="1499"/>
  <c r="K96" i="1499"/>
  <c r="L96" i="1499"/>
  <c r="M96" i="1499"/>
  <c r="N96" i="1499"/>
  <c r="O96" i="1499"/>
  <c r="P96" i="1499"/>
  <c r="Q96" i="1499"/>
  <c r="R96" i="1499"/>
  <c r="S96" i="1499"/>
  <c r="T96" i="1499"/>
  <c r="U96" i="1499"/>
  <c r="V96" i="1499"/>
  <c r="W96" i="1499"/>
  <c r="X96" i="1499"/>
  <c r="Y96" i="1499"/>
  <c r="Z96" i="1499"/>
  <c r="AA96" i="1499"/>
  <c r="AB96" i="1499"/>
  <c r="AC96" i="1499"/>
  <c r="AD96" i="1499"/>
  <c r="AE96" i="1499"/>
  <c r="AF96" i="1499"/>
  <c r="B97" i="1499"/>
  <c r="C97" i="1499"/>
  <c r="D97" i="1499"/>
  <c r="E97" i="1499"/>
  <c r="F97" i="1499"/>
  <c r="G97" i="1499"/>
  <c r="H97" i="1499"/>
  <c r="I97" i="1499"/>
  <c r="J97" i="1499"/>
  <c r="K97" i="1499"/>
  <c r="L97" i="1499"/>
  <c r="M97" i="1499"/>
  <c r="N97" i="1499"/>
  <c r="O97" i="1499"/>
  <c r="P97" i="1499"/>
  <c r="Q97" i="1499"/>
  <c r="R97" i="1499"/>
  <c r="S97" i="1499"/>
  <c r="T97" i="1499"/>
  <c r="U97" i="1499"/>
  <c r="V97" i="1499"/>
  <c r="W97" i="1499"/>
  <c r="X97" i="1499"/>
  <c r="Y97" i="1499"/>
  <c r="Z97" i="1499"/>
  <c r="AA97" i="1499"/>
  <c r="AB97" i="1499"/>
  <c r="AC97" i="1499"/>
  <c r="AD97" i="1499"/>
  <c r="AE97" i="1499"/>
  <c r="AF97" i="1499"/>
  <c r="B98" i="1499"/>
  <c r="C98" i="1499"/>
  <c r="D98" i="1499"/>
  <c r="E98" i="1499"/>
  <c r="F98" i="1499"/>
  <c r="G98" i="1499"/>
  <c r="H98" i="1499"/>
  <c r="I98" i="1499"/>
  <c r="J98" i="1499"/>
  <c r="K98" i="1499"/>
  <c r="L98" i="1499"/>
  <c r="M98" i="1499"/>
  <c r="N98" i="1499"/>
  <c r="O98" i="1499"/>
  <c r="P98" i="1499"/>
  <c r="Q98" i="1499"/>
  <c r="R98" i="1499"/>
  <c r="S98" i="1499"/>
  <c r="T98" i="1499"/>
  <c r="U98" i="1499"/>
  <c r="V98" i="1499"/>
  <c r="W98" i="1499"/>
  <c r="X98" i="1499"/>
  <c r="Y98" i="1499"/>
  <c r="Z98" i="1499"/>
  <c r="AA98" i="1499"/>
  <c r="AB98" i="1499"/>
  <c r="AC98" i="1499"/>
  <c r="AD98" i="1499"/>
  <c r="AE98" i="1499"/>
  <c r="AF98" i="1499"/>
  <c r="B99" i="1499"/>
  <c r="C99" i="1499"/>
  <c r="D99" i="1499"/>
  <c r="E99" i="1499"/>
  <c r="F99" i="1499"/>
  <c r="G99" i="1499"/>
  <c r="H99" i="1499"/>
  <c r="I99" i="1499"/>
  <c r="J99" i="1499"/>
  <c r="K99" i="1499"/>
  <c r="L99" i="1499"/>
  <c r="M99" i="1499"/>
  <c r="N99" i="1499"/>
  <c r="O99" i="1499"/>
  <c r="P99" i="1499"/>
  <c r="Q99" i="1499"/>
  <c r="R99" i="1499"/>
  <c r="S99" i="1499"/>
  <c r="T99" i="1499"/>
  <c r="U99" i="1499"/>
  <c r="V99" i="1499"/>
  <c r="W99" i="1499"/>
  <c r="X99" i="1499"/>
  <c r="Y99" i="1499"/>
  <c r="Z99" i="1499"/>
  <c r="AA99" i="1499"/>
  <c r="AB99" i="1499"/>
  <c r="AC99" i="1499"/>
  <c r="AD99" i="1499"/>
  <c r="AE99" i="1499"/>
  <c r="AF99" i="1499"/>
  <c r="B100" i="1499"/>
  <c r="C100" i="1499"/>
  <c r="D100" i="1499"/>
  <c r="E100" i="1499"/>
  <c r="F100" i="1499"/>
  <c r="G100" i="1499"/>
  <c r="H100" i="1499"/>
  <c r="I100" i="1499"/>
  <c r="J100" i="1499"/>
  <c r="K100" i="1499"/>
  <c r="L100" i="1499"/>
  <c r="M100" i="1499"/>
  <c r="N100" i="1499"/>
  <c r="O100" i="1499"/>
  <c r="P100" i="1499"/>
  <c r="Q100" i="1499"/>
  <c r="R100" i="1499"/>
  <c r="S100" i="1499"/>
  <c r="T100" i="1499"/>
  <c r="U100" i="1499"/>
  <c r="V100" i="1499"/>
  <c r="W100" i="1499"/>
  <c r="X100" i="1499"/>
  <c r="Y100" i="1499"/>
  <c r="Z100" i="1499"/>
  <c r="AA100" i="1499"/>
  <c r="AB100" i="1499"/>
  <c r="AC100" i="1499"/>
  <c r="AD100" i="1499"/>
  <c r="AE100" i="1499"/>
  <c r="AF100" i="1499"/>
  <c r="B101" i="1499"/>
  <c r="C101" i="1499"/>
  <c r="D101" i="1499"/>
  <c r="E101" i="1499"/>
  <c r="F101" i="1499"/>
  <c r="G101" i="1499"/>
  <c r="H101" i="1499"/>
  <c r="I101" i="1499"/>
  <c r="J101" i="1499"/>
  <c r="K101" i="1499"/>
  <c r="L101" i="1499"/>
  <c r="M101" i="1499"/>
  <c r="N101" i="1499"/>
  <c r="O101" i="1499"/>
  <c r="P101" i="1499"/>
  <c r="Q101" i="1499"/>
  <c r="R101" i="1499"/>
  <c r="S101" i="1499"/>
  <c r="T101" i="1499"/>
  <c r="U101" i="1499"/>
  <c r="V101" i="1499"/>
  <c r="W101" i="1499"/>
  <c r="X101" i="1499"/>
  <c r="Y101" i="1499"/>
  <c r="Z101" i="1499"/>
  <c r="AA101" i="1499"/>
  <c r="AB101" i="1499"/>
  <c r="AC101" i="1499"/>
  <c r="AD101" i="1499"/>
  <c r="AE101" i="1499"/>
  <c r="AF101" i="1499"/>
  <c r="B102" i="1499"/>
  <c r="C102" i="1499"/>
  <c r="D102" i="1499"/>
  <c r="E102" i="1499"/>
  <c r="F102" i="1499"/>
  <c r="G102" i="1499"/>
  <c r="H102" i="1499"/>
  <c r="I102" i="1499"/>
  <c r="J102" i="1499"/>
  <c r="K102" i="1499"/>
  <c r="L102" i="1499"/>
  <c r="M102" i="1499"/>
  <c r="N102" i="1499"/>
  <c r="O102" i="1499"/>
  <c r="P102" i="1499"/>
  <c r="Q102" i="1499"/>
  <c r="R102" i="1499"/>
  <c r="S102" i="1499"/>
  <c r="T102" i="1499"/>
  <c r="U102" i="1499"/>
  <c r="V102" i="1499"/>
  <c r="W102" i="1499"/>
  <c r="X102" i="1499"/>
  <c r="Y102" i="1499"/>
  <c r="Z102" i="1499"/>
  <c r="AA102" i="1499"/>
  <c r="AB102" i="1499"/>
  <c r="AC102" i="1499"/>
  <c r="AD102" i="1499"/>
  <c r="AE102" i="1499"/>
  <c r="AF102" i="1499"/>
  <c r="AO13" i="7"/>
  <c r="AO14" i="7"/>
  <c r="AO15" i="7"/>
  <c r="AO7" i="7"/>
  <c r="AO8" i="7"/>
  <c r="AO9" i="7"/>
  <c r="AO10" i="7"/>
  <c r="AO11" i="7"/>
  <c r="AO12" i="7"/>
  <c r="B12" i="1502"/>
  <c r="B13" i="1502"/>
  <c r="S13" i="1502" s="1"/>
  <c r="S12" i="1502" l="1"/>
  <c r="AS19" i="1503"/>
  <c r="BA19" i="1503"/>
  <c r="AU19" i="1503"/>
  <c r="BH19" i="1503"/>
  <c r="AV19" i="1503"/>
  <c r="AZ19" i="1503"/>
  <c r="BB19" i="1503"/>
  <c r="BJ19" i="1503"/>
  <c r="BG19" i="1503"/>
  <c r="AR19" i="1503"/>
  <c r="BE19" i="1503"/>
  <c r="AY19" i="1503"/>
  <c r="BI19" i="1503"/>
  <c r="AT19" i="1503"/>
  <c r="BC19" i="1503"/>
  <c r="BK19" i="1503"/>
  <c r="BF19" i="1503"/>
  <c r="AX19" i="1503"/>
  <c r="BL19" i="1503"/>
  <c r="G12" i="1502"/>
  <c r="H12" i="1502" s="1"/>
  <c r="I12" i="1502" s="1"/>
  <c r="K12" i="1502"/>
  <c r="G13" i="1502"/>
  <c r="H13" i="1502" s="1"/>
  <c r="I13" i="1502" s="1"/>
  <c r="K13" i="1502"/>
  <c r="B6" i="1502"/>
  <c r="K6" i="1504"/>
  <c r="K4" i="1504"/>
  <c r="B3" i="1502"/>
  <c r="K3" i="1504"/>
  <c r="A15" i="1499"/>
  <c r="K14" i="1504"/>
  <c r="AJ37" i="1495"/>
  <c r="K13" i="1504"/>
  <c r="AJ36" i="1495"/>
  <c r="K12" i="1504"/>
  <c r="A12" i="1499"/>
  <c r="K11" i="1504"/>
  <c r="A11" i="1499"/>
  <c r="K10" i="1504"/>
  <c r="K5" i="1504"/>
  <c r="B9" i="1502"/>
  <c r="K9" i="1504"/>
  <c r="A9" i="1499"/>
  <c r="K8" i="1504"/>
  <c r="B7" i="1502"/>
  <c r="K7" i="1504"/>
  <c r="A8" i="1499"/>
  <c r="B10" i="1502"/>
  <c r="S10" i="1502" s="1"/>
  <c r="A14" i="1499"/>
  <c r="A7" i="1499"/>
  <c r="G6" i="1502"/>
  <c r="H6" i="1502" s="1"/>
  <c r="I6" i="1502" s="1"/>
  <c r="K6" i="1502"/>
  <c r="A10" i="1499"/>
  <c r="B5" i="1502"/>
  <c r="S5" i="1502" s="1"/>
  <c r="A13" i="1499"/>
  <c r="B4" i="1502"/>
  <c r="S4" i="1502" s="1"/>
  <c r="B8" i="1502"/>
  <c r="S8" i="1502" s="1"/>
  <c r="AJ38" i="1495"/>
  <c r="B11" i="1502"/>
  <c r="S11" i="1502" s="1"/>
  <c r="G7" i="1502" l="1"/>
  <c r="H7" i="1502" s="1"/>
  <c r="I7" i="1502" s="1"/>
  <c r="S7" i="1502"/>
  <c r="G3" i="1502"/>
  <c r="H3" i="1502" s="1"/>
  <c r="I3" i="1502" s="1"/>
  <c r="S3" i="1502"/>
  <c r="G9" i="1502"/>
  <c r="H9" i="1502" s="1"/>
  <c r="I9" i="1502" s="1"/>
  <c r="S9" i="1502"/>
  <c r="S6" i="1502"/>
  <c r="K7" i="1502"/>
  <c r="K9" i="1502"/>
  <c r="K3" i="1502"/>
  <c r="G5" i="1502"/>
  <c r="H5" i="1502" s="1"/>
  <c r="I5" i="1502" s="1"/>
  <c r="K5" i="1502"/>
  <c r="G8" i="1502"/>
  <c r="H8" i="1502" s="1"/>
  <c r="I8" i="1502" s="1"/>
  <c r="K8" i="1502"/>
  <c r="K4" i="1502"/>
  <c r="G4" i="1502"/>
  <c r="H4" i="1502" s="1"/>
  <c r="I4" i="1502" s="1"/>
  <c r="G11" i="1502"/>
  <c r="H11" i="1502" s="1"/>
  <c r="I11" i="1502" s="1"/>
  <c r="K11" i="1502"/>
  <c r="G10" i="1502"/>
  <c r="H10" i="1502" s="1"/>
  <c r="I10" i="1502" s="1"/>
  <c r="K10" i="1502"/>
  <c r="G13" i="7"/>
  <c r="G14" i="7"/>
  <c r="G15" i="7"/>
  <c r="G7" i="7"/>
  <c r="G8" i="7"/>
  <c r="G9" i="7"/>
  <c r="G10" i="7"/>
  <c r="G11" i="7"/>
  <c r="G12" i="7"/>
  <c r="F13" i="7"/>
  <c r="F14" i="7"/>
  <c r="F15" i="7"/>
  <c r="E13" i="7"/>
  <c r="E14" i="7"/>
  <c r="E15" i="7"/>
  <c r="B13" i="7"/>
  <c r="B14" i="7"/>
  <c r="B15" i="7"/>
  <c r="A14" i="1502" s="1"/>
  <c r="A13" i="7"/>
  <c r="A14" i="7"/>
  <c r="A15" i="7"/>
  <c r="F4" i="7"/>
  <c r="F5" i="7"/>
  <c r="F6" i="7"/>
  <c r="F7" i="7"/>
  <c r="F8" i="7"/>
  <c r="F9" i="7"/>
  <c r="F10" i="7"/>
  <c r="F11" i="7"/>
  <c r="F12" i="7"/>
  <c r="E4" i="7"/>
  <c r="E5" i="7"/>
  <c r="E6" i="7"/>
  <c r="E7" i="7"/>
  <c r="E8" i="7"/>
  <c r="E9" i="7"/>
  <c r="E10" i="7"/>
  <c r="E11" i="7"/>
  <c r="E12" i="7"/>
  <c r="B4" i="7"/>
  <c r="B5" i="7"/>
  <c r="B6" i="7"/>
  <c r="B7" i="7"/>
  <c r="B8" i="7"/>
  <c r="F7" i="1506" s="1"/>
  <c r="B9" i="7"/>
  <c r="B10" i="7"/>
  <c r="B11" i="7"/>
  <c r="F10" i="1506" s="1"/>
  <c r="B12" i="7"/>
  <c r="F11" i="1506" s="1"/>
  <c r="A4" i="7"/>
  <c r="A5" i="7"/>
  <c r="A6" i="7"/>
  <c r="A7" i="7"/>
  <c r="A8" i="7"/>
  <c r="A9" i="7"/>
  <c r="A10" i="7"/>
  <c r="A11" i="7"/>
  <c r="A12" i="7"/>
  <c r="F6" i="1506" l="1"/>
  <c r="F3" i="1506"/>
  <c r="F12" i="1506"/>
  <c r="F4" i="1506"/>
  <c r="F5" i="1506"/>
  <c r="F13" i="1506"/>
  <c r="F9" i="1506"/>
  <c r="F8" i="1506"/>
  <c r="G24" i="1502"/>
  <c r="J14" i="1504"/>
  <c r="J13" i="1504"/>
  <c r="A13" i="1502"/>
  <c r="R13" i="1502" s="1"/>
  <c r="J12" i="1504"/>
  <c r="A12" i="1502"/>
  <c r="R12" i="1502" s="1"/>
  <c r="A4" i="1502"/>
  <c r="R4" i="1502" s="1"/>
  <c r="J4" i="1504"/>
  <c r="A6" i="1502"/>
  <c r="R6" i="1502" s="1"/>
  <c r="J6" i="1504"/>
  <c r="A5" i="1502"/>
  <c r="J5" i="1504"/>
  <c r="A11" i="1502"/>
  <c r="J11" i="1504"/>
  <c r="A10" i="1502"/>
  <c r="R10" i="1502" s="1"/>
  <c r="J10" i="1504"/>
  <c r="A3" i="1502"/>
  <c r="R3" i="1502" s="1"/>
  <c r="J3" i="1504"/>
  <c r="A9" i="1502"/>
  <c r="J9" i="1504"/>
  <c r="A8" i="1502"/>
  <c r="R8" i="1502" s="1"/>
  <c r="J8" i="1504"/>
  <c r="A7" i="1502"/>
  <c r="R7" i="1502" s="1"/>
  <c r="J7" i="1504"/>
  <c r="AK26" i="1495"/>
  <c r="AL3" i="1495"/>
  <c r="AM3" i="1495"/>
  <c r="AN3" i="1495"/>
  <c r="AO3" i="1495"/>
  <c r="AP3" i="1495"/>
  <c r="AQ3" i="1495"/>
  <c r="AR3" i="1495"/>
  <c r="AS3" i="1495"/>
  <c r="AT3" i="1495"/>
  <c r="AU3" i="1495"/>
  <c r="AV3" i="1495"/>
  <c r="AW3" i="1495"/>
  <c r="AX3" i="1495"/>
  <c r="AY3" i="1495"/>
  <c r="AZ3" i="1495"/>
  <c r="BA3" i="1495"/>
  <c r="BB3" i="1495"/>
  <c r="BC3" i="1495"/>
  <c r="BD3" i="1495"/>
  <c r="BE3" i="1495"/>
  <c r="BF3" i="1495"/>
  <c r="BG3" i="1495"/>
  <c r="AK3" i="1495"/>
  <c r="R11" i="1502" l="1"/>
  <c r="R9" i="1502"/>
  <c r="R5" i="1502"/>
  <c r="L2" i="1502"/>
  <c r="AJ26" i="1495" l="1"/>
  <c r="AJ3" i="1495"/>
  <c r="CC9" i="1499"/>
  <c r="CG47" i="1499"/>
  <c r="CG48" i="1499"/>
  <c r="CG49" i="1499"/>
  <c r="CG37" i="1499"/>
  <c r="CG3" i="1499"/>
  <c r="F2" i="1502" l="1"/>
  <c r="C2" i="1502"/>
  <c r="M24" i="1502" s="1"/>
  <c r="B2" i="1502"/>
  <c r="K2" i="1502" l="1"/>
  <c r="S2" i="1502"/>
  <c r="T3" i="1502"/>
  <c r="M3" i="1506" s="1"/>
  <c r="N3" i="1506" s="1"/>
  <c r="T11" i="1502"/>
  <c r="M11" i="1506" s="1"/>
  <c r="N11" i="1506" s="1"/>
  <c r="T4" i="1502"/>
  <c r="M4" i="1506" s="1"/>
  <c r="N4" i="1506" s="1"/>
  <c r="T12" i="1502"/>
  <c r="M12" i="1506" s="1"/>
  <c r="N12" i="1506" s="1"/>
  <c r="T5" i="1502"/>
  <c r="M5" i="1506" s="1"/>
  <c r="N5" i="1506" s="1"/>
  <c r="T13" i="1502"/>
  <c r="M13" i="1506" s="1"/>
  <c r="N13" i="1506" s="1"/>
  <c r="M3" i="1502"/>
  <c r="T6" i="1502"/>
  <c r="M6" i="1506" s="1"/>
  <c r="N6" i="1506" s="1"/>
  <c r="T2" i="1502"/>
  <c r="M2" i="1506" s="1"/>
  <c r="N2" i="1506" s="1"/>
  <c r="T7" i="1502"/>
  <c r="M7" i="1506" s="1"/>
  <c r="N7" i="1506" s="1"/>
  <c r="P2" i="1502"/>
  <c r="T8" i="1502"/>
  <c r="M8" i="1506" s="1"/>
  <c r="N8" i="1506" s="1"/>
  <c r="T9" i="1502"/>
  <c r="M9" i="1506" s="1"/>
  <c r="N9" i="1506" s="1"/>
  <c r="T10" i="1502"/>
  <c r="M10" i="1506" s="1"/>
  <c r="N10" i="1506" s="1"/>
  <c r="P14" i="1502"/>
  <c r="Q14" i="1502" s="1"/>
  <c r="M14" i="1502"/>
  <c r="N14" i="1502" s="1"/>
  <c r="O14" i="1502" s="1"/>
  <c r="P3" i="1502"/>
  <c r="M4" i="1502"/>
  <c r="N4" i="1502" s="1"/>
  <c r="O4" i="1502" s="1"/>
  <c r="P10" i="1502"/>
  <c r="P4" i="1502"/>
  <c r="M5" i="1502"/>
  <c r="N5" i="1502" s="1"/>
  <c r="O5" i="1502" s="1"/>
  <c r="P5" i="1502"/>
  <c r="M6" i="1502"/>
  <c r="N6" i="1502" s="1"/>
  <c r="O6" i="1502" s="1"/>
  <c r="P12" i="1502"/>
  <c r="P6" i="1502"/>
  <c r="M7" i="1502"/>
  <c r="N7" i="1502" s="1"/>
  <c r="O7" i="1502" s="1"/>
  <c r="M11" i="1502"/>
  <c r="N11" i="1502" s="1"/>
  <c r="O11" i="1502" s="1"/>
  <c r="M12" i="1502"/>
  <c r="N12" i="1502" s="1"/>
  <c r="O12" i="1502" s="1"/>
  <c r="P7" i="1502"/>
  <c r="M8" i="1502"/>
  <c r="N8" i="1502" s="1"/>
  <c r="O8" i="1502" s="1"/>
  <c r="P11" i="1502"/>
  <c r="M13" i="1502"/>
  <c r="N13" i="1502" s="1"/>
  <c r="O13" i="1502" s="1"/>
  <c r="N3" i="1502"/>
  <c r="O3" i="1502" s="1"/>
  <c r="P8" i="1502"/>
  <c r="M9" i="1502"/>
  <c r="N9" i="1502" s="1"/>
  <c r="O9" i="1502" s="1"/>
  <c r="M10" i="1502"/>
  <c r="N10" i="1502" s="1"/>
  <c r="O10" i="1502" s="1"/>
  <c r="P13" i="1502"/>
  <c r="M2" i="1502"/>
  <c r="P9" i="1502"/>
  <c r="H2" i="1502"/>
  <c r="I2" i="1502" s="1"/>
  <c r="E2" i="1502"/>
  <c r="L24" i="1502" l="1"/>
  <c r="B15" i="1495"/>
  <c r="AA14" i="1504"/>
  <c r="AB14" i="1504" s="1"/>
  <c r="B10" i="1495"/>
  <c r="AA9" i="1504"/>
  <c r="AB9" i="1504" s="1"/>
  <c r="AA13" i="1504"/>
  <c r="AB13" i="1504" s="1"/>
  <c r="B14" i="1495"/>
  <c r="N2" i="1502"/>
  <c r="O2" i="1502" s="1"/>
  <c r="AA8" i="1504"/>
  <c r="AB8" i="1504" s="1"/>
  <c r="B9" i="1495"/>
  <c r="B5" i="1495"/>
  <c r="AA4" i="1504"/>
  <c r="AB4" i="1504" s="1"/>
  <c r="B11" i="1495"/>
  <c r="AA10" i="1504"/>
  <c r="AB10" i="1504" s="1"/>
  <c r="AA6" i="1504"/>
  <c r="AB6" i="1504" s="1"/>
  <c r="B7" i="1495"/>
  <c r="B13" i="1495"/>
  <c r="AA12" i="1504"/>
  <c r="AB12" i="1504" s="1"/>
  <c r="AA11" i="1504"/>
  <c r="AB11" i="1504" s="1"/>
  <c r="B12" i="1495"/>
  <c r="B6" i="1495"/>
  <c r="AA5" i="1504"/>
  <c r="AB5" i="1504" s="1"/>
  <c r="AA2" i="1504"/>
  <c r="AB2" i="1504" s="1"/>
  <c r="B8" i="1495"/>
  <c r="AA7" i="1504"/>
  <c r="AB7" i="1504" s="1"/>
  <c r="AA3" i="1504"/>
  <c r="AB3" i="1504" s="1"/>
  <c r="B4" i="1495"/>
  <c r="D2" i="1502"/>
  <c r="AO4" i="7"/>
  <c r="AO5" i="7"/>
  <c r="AO6" i="7"/>
  <c r="CG43" i="1499" l="1"/>
  <c r="AJ32" i="1495"/>
  <c r="CG42" i="1499"/>
  <c r="AJ31" i="1495"/>
  <c r="CG41" i="1499"/>
  <c r="AJ30" i="1495"/>
  <c r="CG40" i="1499"/>
  <c r="AJ29" i="1495"/>
  <c r="CG44" i="1499"/>
  <c r="AJ33" i="1495"/>
  <c r="CG39" i="1499"/>
  <c r="AJ28" i="1495"/>
  <c r="AJ27" i="1495"/>
  <c r="CG38" i="1499"/>
  <c r="CG46" i="1499"/>
  <c r="AJ35" i="1495"/>
  <c r="CG45" i="1499"/>
  <c r="AJ34" i="1495"/>
  <c r="J4" i="7"/>
  <c r="G4" i="7" l="1"/>
  <c r="G5" i="7"/>
  <c r="G6" i="7"/>
  <c r="F3" i="7"/>
  <c r="G3" i="7"/>
  <c r="E3" i="7"/>
  <c r="B2" i="1500" l="1"/>
  <c r="C2" i="1500"/>
  <c r="D2" i="1500"/>
  <c r="E2" i="1500"/>
  <c r="F2" i="1500"/>
  <c r="G2" i="1500"/>
  <c r="H2" i="1500"/>
  <c r="I2" i="1500"/>
  <c r="J2" i="1500"/>
  <c r="K2" i="1500"/>
  <c r="L2" i="1500"/>
  <c r="M2" i="1500"/>
  <c r="N2" i="1500"/>
  <c r="O2" i="1500"/>
  <c r="P2" i="1500"/>
  <c r="Q2" i="1500"/>
  <c r="R2" i="1500"/>
  <c r="S2" i="1500"/>
  <c r="T2" i="1500"/>
  <c r="U2" i="1500"/>
  <c r="V2" i="1500"/>
  <c r="W2" i="1500"/>
  <c r="X2" i="1500"/>
  <c r="Y2" i="1500"/>
  <c r="Z2" i="1500"/>
  <c r="AA2" i="1500"/>
  <c r="AB2" i="1500"/>
  <c r="AC2" i="1500"/>
  <c r="AD2" i="1500"/>
  <c r="AE2" i="1500"/>
  <c r="AF2" i="1500"/>
  <c r="AG2" i="1500"/>
  <c r="AH2" i="1500"/>
  <c r="AI2" i="1500"/>
  <c r="AJ2" i="1500"/>
  <c r="AK2" i="1500"/>
  <c r="AL2" i="1500"/>
  <c r="AM2" i="1500"/>
  <c r="AN2" i="1500"/>
  <c r="AO2" i="1500"/>
  <c r="AP2" i="1500"/>
  <c r="AQ2" i="1500"/>
  <c r="AR2" i="1500"/>
  <c r="AS2" i="1500"/>
  <c r="AT2" i="1500"/>
  <c r="AU2" i="1500"/>
  <c r="AV2" i="1500"/>
  <c r="AW2" i="1500"/>
  <c r="AX2" i="1500"/>
  <c r="AY2" i="1500"/>
  <c r="AZ2" i="1500"/>
  <c r="BA2" i="1500"/>
  <c r="BB2" i="1500"/>
  <c r="BC2" i="1500"/>
  <c r="BD2" i="1500"/>
  <c r="BE2" i="1500"/>
  <c r="BF2" i="1500"/>
  <c r="BG2" i="1500"/>
  <c r="BH2" i="1500"/>
  <c r="BI2" i="1500"/>
  <c r="BJ2" i="1500"/>
  <c r="BK2" i="1500"/>
  <c r="BL2" i="1500"/>
  <c r="BM2" i="1500"/>
  <c r="BN2" i="1500"/>
  <c r="BO2" i="1500"/>
  <c r="BP2" i="1500"/>
  <c r="BQ2" i="1500"/>
  <c r="BR2" i="1500"/>
  <c r="BS2" i="1500"/>
  <c r="BT2" i="1500"/>
  <c r="BU2" i="1500"/>
  <c r="BV2" i="1500"/>
  <c r="BW2" i="1500"/>
  <c r="BX2" i="1500"/>
  <c r="BY2" i="1500"/>
  <c r="BZ2" i="1500"/>
  <c r="CA2" i="1500"/>
  <c r="CB2" i="1500"/>
  <c r="CC2" i="1500"/>
  <c r="CD2" i="1500"/>
  <c r="CE2" i="1500"/>
  <c r="CF2" i="1500"/>
  <c r="CG2" i="1500"/>
  <c r="CH2" i="1500"/>
  <c r="CI2" i="1500"/>
  <c r="CJ2" i="1500"/>
  <c r="CK2" i="1500"/>
  <c r="CL2" i="1500"/>
  <c r="CM2" i="1500"/>
  <c r="CN2" i="1500"/>
  <c r="CO2" i="1500"/>
  <c r="CP2" i="1500"/>
  <c r="CQ2" i="1500"/>
  <c r="CR2" i="1500"/>
  <c r="CS2" i="1500"/>
  <c r="CT2" i="1500"/>
  <c r="CU2" i="1500"/>
  <c r="CV2" i="1500"/>
  <c r="CW2" i="1500"/>
  <c r="CX2" i="1500"/>
  <c r="CY2" i="1500"/>
  <c r="CZ2" i="1500"/>
  <c r="DA2" i="1500"/>
  <c r="DB2" i="1500"/>
  <c r="DC2" i="1500"/>
  <c r="DD2" i="1500"/>
  <c r="DE2" i="1500"/>
  <c r="DF2" i="1500"/>
  <c r="DG2" i="1500"/>
  <c r="DH2" i="1500"/>
  <c r="DI2" i="1500"/>
  <c r="DJ2" i="1500"/>
  <c r="DK2" i="1500"/>
  <c r="DL2" i="1500"/>
  <c r="DM2" i="1500"/>
  <c r="DN2" i="1500"/>
  <c r="DO2" i="1500"/>
  <c r="DP2" i="1500"/>
  <c r="DQ2" i="1500"/>
  <c r="DR2" i="1500"/>
  <c r="DS2" i="1500"/>
  <c r="DT2" i="1500"/>
  <c r="DU2" i="1500"/>
  <c r="DV2" i="1500"/>
  <c r="DW2" i="1500"/>
  <c r="DX2" i="1500"/>
  <c r="DY2" i="1500"/>
  <c r="DZ2" i="1500"/>
  <c r="EA2" i="1500"/>
  <c r="EB2" i="1500"/>
  <c r="EC2" i="1500"/>
  <c r="ED2" i="1500"/>
  <c r="EE2" i="1500"/>
  <c r="EF2" i="1500"/>
  <c r="EG2" i="1500"/>
  <c r="EH2" i="1500"/>
  <c r="EI2" i="1500"/>
  <c r="EJ2" i="1500"/>
  <c r="EK2" i="1500"/>
  <c r="EM2" i="1500"/>
  <c r="EN2" i="1500"/>
  <c r="EO2" i="1500"/>
  <c r="EP2" i="1500"/>
  <c r="EQ2" i="1500"/>
  <c r="ER2" i="1500"/>
  <c r="ES2" i="1500"/>
  <c r="ET2" i="1500"/>
  <c r="EU2" i="1500"/>
  <c r="EV2" i="1500"/>
  <c r="EW2" i="1500"/>
  <c r="EX2" i="1500"/>
  <c r="EY2" i="1500"/>
  <c r="EZ2" i="1500"/>
  <c r="FA2" i="1500"/>
  <c r="FB2" i="1500"/>
  <c r="FC2" i="1500"/>
  <c r="FD2" i="1500"/>
  <c r="FE2" i="1500"/>
  <c r="FF2" i="1500"/>
  <c r="FG2" i="1500"/>
  <c r="FH2" i="1500"/>
  <c r="FI2" i="1500"/>
  <c r="FJ2" i="1500"/>
  <c r="FK2" i="1500"/>
  <c r="FL2" i="1500"/>
  <c r="FM2" i="1500"/>
  <c r="FN2" i="1500"/>
  <c r="FO2" i="1500"/>
  <c r="FP2" i="1500"/>
  <c r="FQ2" i="1500"/>
  <c r="FR2" i="1500"/>
  <c r="FS2" i="1500"/>
  <c r="A21" i="1501"/>
  <c r="BO3" i="1501"/>
  <c r="BO12" i="1501"/>
  <c r="BO13" i="1501"/>
  <c r="BO14" i="1501"/>
  <c r="BO15" i="1501"/>
  <c r="BO16" i="1501"/>
  <c r="BO17" i="1501"/>
  <c r="BO18" i="1501"/>
  <c r="BO19" i="1501"/>
  <c r="BO20" i="1501"/>
  <c r="BO21" i="1501"/>
  <c r="BO22" i="1501"/>
  <c r="BO23" i="1501"/>
  <c r="BO24" i="1501"/>
  <c r="BO25" i="1501"/>
  <c r="BO26" i="1501"/>
  <c r="BO27" i="1501"/>
  <c r="BO28" i="1501"/>
  <c r="BO29" i="1501"/>
  <c r="BO30" i="1501"/>
  <c r="BO31" i="1501"/>
  <c r="BO32" i="1501"/>
  <c r="BO33" i="1501"/>
  <c r="BO34" i="1501"/>
  <c r="BO35" i="1501"/>
  <c r="BO36" i="1501"/>
  <c r="BO37" i="1501"/>
  <c r="BO38" i="1501"/>
  <c r="BO39" i="1501"/>
  <c r="BO40" i="1501"/>
  <c r="BO41" i="1501"/>
  <c r="BO42" i="1501"/>
  <c r="BO43" i="1501"/>
  <c r="BO44" i="1501"/>
  <c r="BO45" i="1501"/>
  <c r="BO46" i="1501"/>
  <c r="BO47" i="1501"/>
  <c r="BO48" i="1501"/>
  <c r="BO49" i="1501"/>
  <c r="BO50" i="1501"/>
  <c r="BO51" i="1501"/>
  <c r="BO52" i="1501"/>
  <c r="BO53" i="1501"/>
  <c r="BO54" i="1501"/>
  <c r="BO55" i="1501"/>
  <c r="BO56" i="1501"/>
  <c r="BO57" i="1501"/>
  <c r="BO58" i="1501"/>
  <c r="BO59" i="1501"/>
  <c r="BO60" i="1501"/>
  <c r="BO61" i="1501"/>
  <c r="BO62" i="1501"/>
  <c r="BO63" i="1501"/>
  <c r="BO64" i="1501"/>
  <c r="BO65" i="1501"/>
  <c r="BO66" i="1501"/>
  <c r="BO67" i="1501"/>
  <c r="BO68" i="1501"/>
  <c r="BO69" i="1501"/>
  <c r="BO70" i="1501"/>
  <c r="BO71" i="1501"/>
  <c r="BO72" i="1501"/>
  <c r="BO73" i="1501"/>
  <c r="BO74" i="1501"/>
  <c r="BO75" i="1501"/>
  <c r="BO76" i="1501"/>
  <c r="BO77" i="1501"/>
  <c r="BO78" i="1501"/>
  <c r="BO79" i="1501"/>
  <c r="BO80" i="1501"/>
  <c r="BO81" i="1501"/>
  <c r="BO82" i="1501"/>
  <c r="BO83" i="1501"/>
  <c r="BO84" i="1501"/>
  <c r="BO85" i="1501"/>
  <c r="BO86" i="1501"/>
  <c r="BO87" i="1501"/>
  <c r="BO88" i="1501"/>
  <c r="BO89" i="1501"/>
  <c r="BO90" i="1501"/>
  <c r="BO91" i="1501"/>
  <c r="BO92" i="1501"/>
  <c r="BO93" i="1501"/>
  <c r="BO94" i="1501"/>
  <c r="BO95" i="1501"/>
  <c r="BO96" i="1501"/>
  <c r="BO97" i="1501"/>
  <c r="BO98" i="1501"/>
  <c r="BO99" i="1501"/>
  <c r="BO100" i="1501"/>
  <c r="BO101" i="1501"/>
  <c r="BN12" i="1501"/>
  <c r="BN13" i="1501"/>
  <c r="BN14" i="1501"/>
  <c r="BN15" i="1501"/>
  <c r="BN16" i="1501"/>
  <c r="BN17" i="1501"/>
  <c r="BN18" i="1501"/>
  <c r="BN19" i="1501"/>
  <c r="BN20" i="1501"/>
  <c r="BN21" i="1501"/>
  <c r="BN22" i="1501"/>
  <c r="BN23" i="1501"/>
  <c r="BN24" i="1501"/>
  <c r="BN25" i="1501"/>
  <c r="BN26" i="1501"/>
  <c r="BN27" i="1501"/>
  <c r="BN28" i="1501"/>
  <c r="BN29" i="1501"/>
  <c r="BN30" i="1501"/>
  <c r="BN31" i="1501"/>
  <c r="BN32" i="1501"/>
  <c r="BN33" i="1501"/>
  <c r="BN34" i="1501"/>
  <c r="BN35" i="1501"/>
  <c r="BN36" i="1501"/>
  <c r="BN37" i="1501"/>
  <c r="BN38" i="1501"/>
  <c r="BN39" i="1501"/>
  <c r="BN40" i="1501"/>
  <c r="BN41" i="1501"/>
  <c r="BN42" i="1501"/>
  <c r="BN43" i="1501"/>
  <c r="BN44" i="1501"/>
  <c r="BN45" i="1501"/>
  <c r="BN46" i="1501"/>
  <c r="BN47" i="1501"/>
  <c r="BN48" i="1501"/>
  <c r="BN49" i="1501"/>
  <c r="BN50" i="1501"/>
  <c r="BN51" i="1501"/>
  <c r="BN52" i="1501"/>
  <c r="BN53" i="1501"/>
  <c r="BN54" i="1501"/>
  <c r="BN55" i="1501"/>
  <c r="BN56" i="1501"/>
  <c r="BN57" i="1501"/>
  <c r="BN58" i="1501"/>
  <c r="BN59" i="1501"/>
  <c r="BN60" i="1501"/>
  <c r="BN61" i="1501"/>
  <c r="BN62" i="1501"/>
  <c r="BN63" i="1501"/>
  <c r="BN64" i="1501"/>
  <c r="BN65" i="1501"/>
  <c r="BN66" i="1501"/>
  <c r="BN67" i="1501"/>
  <c r="BN68" i="1501"/>
  <c r="BN69" i="1501"/>
  <c r="BN70" i="1501"/>
  <c r="BN71" i="1501"/>
  <c r="BN72" i="1501"/>
  <c r="BN73" i="1501"/>
  <c r="BN74" i="1501"/>
  <c r="BN75" i="1501"/>
  <c r="BN76" i="1501"/>
  <c r="BN77" i="1501"/>
  <c r="BN78" i="1501"/>
  <c r="BN79" i="1501"/>
  <c r="BN80" i="1501"/>
  <c r="BN81" i="1501"/>
  <c r="BN82" i="1501"/>
  <c r="BN83" i="1501"/>
  <c r="BN84" i="1501"/>
  <c r="BN85" i="1501"/>
  <c r="BN86" i="1501"/>
  <c r="BN87" i="1501"/>
  <c r="BN88" i="1501"/>
  <c r="BN89" i="1501"/>
  <c r="BN90" i="1501"/>
  <c r="BN91" i="1501"/>
  <c r="BN92" i="1501"/>
  <c r="BN93" i="1501"/>
  <c r="BN94" i="1501"/>
  <c r="BN95" i="1501"/>
  <c r="BN96" i="1501"/>
  <c r="BN97" i="1501"/>
  <c r="BN98" i="1501"/>
  <c r="BN99" i="1501"/>
  <c r="BN100" i="1501"/>
  <c r="BN101" i="1501"/>
  <c r="BM101" i="1501"/>
  <c r="BL101" i="1501"/>
  <c r="BK101" i="1501"/>
  <c r="BJ101" i="1501"/>
  <c r="BI101" i="1501"/>
  <c r="BH101" i="1501"/>
  <c r="BG101" i="1501"/>
  <c r="BF101" i="1501"/>
  <c r="BE101" i="1501"/>
  <c r="BD101" i="1501"/>
  <c r="BC101" i="1501"/>
  <c r="BB101" i="1501"/>
  <c r="BA101" i="1501"/>
  <c r="AZ101" i="1501"/>
  <c r="AY101" i="1501"/>
  <c r="AX101" i="1501"/>
  <c r="AW101" i="1501"/>
  <c r="AV101" i="1501"/>
  <c r="AU101" i="1501"/>
  <c r="AT101" i="1501"/>
  <c r="AS101" i="1501"/>
  <c r="BM100" i="1501"/>
  <c r="BL100" i="1501"/>
  <c r="BK100" i="1501"/>
  <c r="BJ100" i="1501"/>
  <c r="BI100" i="1501"/>
  <c r="BH100" i="1501"/>
  <c r="BG100" i="1501"/>
  <c r="BF100" i="1501"/>
  <c r="BE100" i="1501"/>
  <c r="BD100" i="1501"/>
  <c r="BC100" i="1501"/>
  <c r="BB100" i="1501"/>
  <c r="BA100" i="1501"/>
  <c r="AZ100" i="1501"/>
  <c r="AY100" i="1501"/>
  <c r="AX100" i="1501"/>
  <c r="AW100" i="1501"/>
  <c r="AV100" i="1501"/>
  <c r="AU100" i="1501"/>
  <c r="AT100" i="1501"/>
  <c r="AS100" i="1501"/>
  <c r="BM99" i="1501"/>
  <c r="BL99" i="1501"/>
  <c r="BK99" i="1501"/>
  <c r="BJ99" i="1501"/>
  <c r="BI99" i="1501"/>
  <c r="BH99" i="1501"/>
  <c r="BG99" i="1501"/>
  <c r="BF99" i="1501"/>
  <c r="BE99" i="1501"/>
  <c r="BD99" i="1501"/>
  <c r="BC99" i="1501"/>
  <c r="BB99" i="1501"/>
  <c r="BA99" i="1501"/>
  <c r="AZ99" i="1501"/>
  <c r="AY99" i="1501"/>
  <c r="AX99" i="1501"/>
  <c r="AW99" i="1501"/>
  <c r="AV99" i="1501"/>
  <c r="AU99" i="1501"/>
  <c r="AT99" i="1501"/>
  <c r="AS99" i="1501"/>
  <c r="BM98" i="1501"/>
  <c r="BL98" i="1501"/>
  <c r="BK98" i="1501"/>
  <c r="BJ98" i="1501"/>
  <c r="BI98" i="1501"/>
  <c r="BH98" i="1501"/>
  <c r="BG98" i="1501"/>
  <c r="BF98" i="1501"/>
  <c r="BE98" i="1501"/>
  <c r="BD98" i="1501"/>
  <c r="BC98" i="1501"/>
  <c r="BB98" i="1501"/>
  <c r="BA98" i="1501"/>
  <c r="AZ98" i="1501"/>
  <c r="AY98" i="1501"/>
  <c r="AX98" i="1501"/>
  <c r="AW98" i="1501"/>
  <c r="AV98" i="1501"/>
  <c r="AU98" i="1501"/>
  <c r="AT98" i="1501"/>
  <c r="AS98" i="1501"/>
  <c r="BM97" i="1501"/>
  <c r="BL97" i="1501"/>
  <c r="BK97" i="1501"/>
  <c r="BJ97" i="1501"/>
  <c r="BI97" i="1501"/>
  <c r="BH97" i="1501"/>
  <c r="BG97" i="1501"/>
  <c r="BF97" i="1501"/>
  <c r="BE97" i="1501"/>
  <c r="BD97" i="1501"/>
  <c r="BC97" i="1501"/>
  <c r="BB97" i="1501"/>
  <c r="BA97" i="1501"/>
  <c r="AZ97" i="1501"/>
  <c r="AY97" i="1501"/>
  <c r="AX97" i="1501"/>
  <c r="AW97" i="1501"/>
  <c r="AV97" i="1501"/>
  <c r="AU97" i="1501"/>
  <c r="AT97" i="1501"/>
  <c r="AS97" i="1501"/>
  <c r="BM96" i="1501"/>
  <c r="BL96" i="1501"/>
  <c r="BK96" i="1501"/>
  <c r="BJ96" i="1501"/>
  <c r="BI96" i="1501"/>
  <c r="BH96" i="1501"/>
  <c r="BG96" i="1501"/>
  <c r="BF96" i="1501"/>
  <c r="BE96" i="1501"/>
  <c r="BD96" i="1501"/>
  <c r="BC96" i="1501"/>
  <c r="BB96" i="1501"/>
  <c r="BA96" i="1501"/>
  <c r="AZ96" i="1501"/>
  <c r="AY96" i="1501"/>
  <c r="AX96" i="1501"/>
  <c r="AW96" i="1501"/>
  <c r="AV96" i="1501"/>
  <c r="AU96" i="1501"/>
  <c r="AT96" i="1501"/>
  <c r="AS96" i="1501"/>
  <c r="BM95" i="1501"/>
  <c r="BL95" i="1501"/>
  <c r="BK95" i="1501"/>
  <c r="BJ95" i="1501"/>
  <c r="BI95" i="1501"/>
  <c r="BH95" i="1501"/>
  <c r="BG95" i="1501"/>
  <c r="BF95" i="1501"/>
  <c r="BE95" i="1501"/>
  <c r="BD95" i="1501"/>
  <c r="BC95" i="1501"/>
  <c r="BB95" i="1501"/>
  <c r="BA95" i="1501"/>
  <c r="AZ95" i="1501"/>
  <c r="AY95" i="1501"/>
  <c r="AX95" i="1501"/>
  <c r="AW95" i="1501"/>
  <c r="AV95" i="1501"/>
  <c r="AU95" i="1501"/>
  <c r="AT95" i="1501"/>
  <c r="AS95" i="1501"/>
  <c r="BM94" i="1501"/>
  <c r="BL94" i="1501"/>
  <c r="BK94" i="1501"/>
  <c r="BJ94" i="1501"/>
  <c r="BI94" i="1501"/>
  <c r="BH94" i="1501"/>
  <c r="BG94" i="1501"/>
  <c r="BF94" i="1501"/>
  <c r="BE94" i="1501"/>
  <c r="BD94" i="1501"/>
  <c r="BC94" i="1501"/>
  <c r="BB94" i="1501"/>
  <c r="BA94" i="1501"/>
  <c r="AZ94" i="1501"/>
  <c r="AY94" i="1501"/>
  <c r="AX94" i="1501"/>
  <c r="AW94" i="1501"/>
  <c r="AV94" i="1501"/>
  <c r="AU94" i="1501"/>
  <c r="AT94" i="1501"/>
  <c r="AS94" i="1501"/>
  <c r="BM93" i="1501"/>
  <c r="BL93" i="1501"/>
  <c r="BK93" i="1501"/>
  <c r="BJ93" i="1501"/>
  <c r="BI93" i="1501"/>
  <c r="BH93" i="1501"/>
  <c r="BG93" i="1501"/>
  <c r="BF93" i="1501"/>
  <c r="BE93" i="1501"/>
  <c r="BD93" i="1501"/>
  <c r="BC93" i="1501"/>
  <c r="BB93" i="1501"/>
  <c r="BA93" i="1501"/>
  <c r="AZ93" i="1501"/>
  <c r="AY93" i="1501"/>
  <c r="AX93" i="1501"/>
  <c r="AW93" i="1501"/>
  <c r="AV93" i="1501"/>
  <c r="AU93" i="1501"/>
  <c r="AT93" i="1501"/>
  <c r="AS93" i="1501"/>
  <c r="BM92" i="1501"/>
  <c r="BL92" i="1501"/>
  <c r="BK92" i="1501"/>
  <c r="BJ92" i="1501"/>
  <c r="BI92" i="1501"/>
  <c r="BH92" i="1501"/>
  <c r="BG92" i="1501"/>
  <c r="BF92" i="1501"/>
  <c r="BE92" i="1501"/>
  <c r="BD92" i="1501"/>
  <c r="BC92" i="1501"/>
  <c r="BB92" i="1501"/>
  <c r="BA92" i="1501"/>
  <c r="AZ92" i="1501"/>
  <c r="AY92" i="1501"/>
  <c r="AX92" i="1501"/>
  <c r="AW92" i="1501"/>
  <c r="AV92" i="1501"/>
  <c r="AU92" i="1501"/>
  <c r="AT92" i="1501"/>
  <c r="AS92" i="1501"/>
  <c r="BM91" i="1501"/>
  <c r="BL91" i="1501"/>
  <c r="BK91" i="1501"/>
  <c r="BJ91" i="1501"/>
  <c r="BI91" i="1501"/>
  <c r="BH91" i="1501"/>
  <c r="BG91" i="1501"/>
  <c r="BF91" i="1501"/>
  <c r="BE91" i="1501"/>
  <c r="BD91" i="1501"/>
  <c r="BC91" i="1501"/>
  <c r="BB91" i="1501"/>
  <c r="BA91" i="1501"/>
  <c r="AZ91" i="1501"/>
  <c r="AY91" i="1501"/>
  <c r="AX91" i="1501"/>
  <c r="AW91" i="1501"/>
  <c r="AV91" i="1501"/>
  <c r="AU91" i="1501"/>
  <c r="AT91" i="1501"/>
  <c r="AS91" i="1501"/>
  <c r="BM90" i="1501"/>
  <c r="BL90" i="1501"/>
  <c r="BK90" i="1501"/>
  <c r="BJ90" i="1501"/>
  <c r="BI90" i="1501"/>
  <c r="BH90" i="1501"/>
  <c r="BG90" i="1501"/>
  <c r="BF90" i="1501"/>
  <c r="BE90" i="1501"/>
  <c r="BD90" i="1501"/>
  <c r="BC90" i="1501"/>
  <c r="BB90" i="1501"/>
  <c r="BA90" i="1501"/>
  <c r="AZ90" i="1501"/>
  <c r="AY90" i="1501"/>
  <c r="AX90" i="1501"/>
  <c r="AW90" i="1501"/>
  <c r="AV90" i="1501"/>
  <c r="AU90" i="1501"/>
  <c r="AT90" i="1501"/>
  <c r="AS90" i="1501"/>
  <c r="BM89" i="1501"/>
  <c r="BL89" i="1501"/>
  <c r="BK89" i="1501"/>
  <c r="BJ89" i="1501"/>
  <c r="BI89" i="1501"/>
  <c r="BH89" i="1501"/>
  <c r="BG89" i="1501"/>
  <c r="BF89" i="1501"/>
  <c r="BE89" i="1501"/>
  <c r="BD89" i="1501"/>
  <c r="BC89" i="1501"/>
  <c r="BB89" i="1501"/>
  <c r="BA89" i="1501"/>
  <c r="AZ89" i="1501"/>
  <c r="AY89" i="1501"/>
  <c r="AX89" i="1501"/>
  <c r="AW89" i="1501"/>
  <c r="AV89" i="1501"/>
  <c r="AU89" i="1501"/>
  <c r="AT89" i="1501"/>
  <c r="AS89" i="1501"/>
  <c r="BM88" i="1501"/>
  <c r="BL88" i="1501"/>
  <c r="BK88" i="1501"/>
  <c r="BJ88" i="1501"/>
  <c r="BI88" i="1501"/>
  <c r="BH88" i="1501"/>
  <c r="BG88" i="1501"/>
  <c r="BF88" i="1501"/>
  <c r="BE88" i="1501"/>
  <c r="BD88" i="1501"/>
  <c r="BC88" i="1501"/>
  <c r="BB88" i="1501"/>
  <c r="BA88" i="1501"/>
  <c r="AZ88" i="1501"/>
  <c r="AY88" i="1501"/>
  <c r="AX88" i="1501"/>
  <c r="AW88" i="1501"/>
  <c r="AV88" i="1501"/>
  <c r="AU88" i="1501"/>
  <c r="AT88" i="1501"/>
  <c r="AS88" i="1501"/>
  <c r="BM87" i="1501"/>
  <c r="BL87" i="1501"/>
  <c r="BK87" i="1501"/>
  <c r="BJ87" i="1501"/>
  <c r="BI87" i="1501"/>
  <c r="BH87" i="1501"/>
  <c r="BG87" i="1501"/>
  <c r="BF87" i="1501"/>
  <c r="BE87" i="1501"/>
  <c r="BD87" i="1501"/>
  <c r="BC87" i="1501"/>
  <c r="BB87" i="1501"/>
  <c r="BA87" i="1501"/>
  <c r="AZ87" i="1501"/>
  <c r="AY87" i="1501"/>
  <c r="AX87" i="1501"/>
  <c r="AW87" i="1501"/>
  <c r="AV87" i="1501"/>
  <c r="AU87" i="1501"/>
  <c r="AT87" i="1501"/>
  <c r="AS87" i="1501"/>
  <c r="BM86" i="1501"/>
  <c r="BL86" i="1501"/>
  <c r="BK86" i="1501"/>
  <c r="BJ86" i="1501"/>
  <c r="BI86" i="1501"/>
  <c r="BH86" i="1501"/>
  <c r="BG86" i="1501"/>
  <c r="BF86" i="1501"/>
  <c r="BE86" i="1501"/>
  <c r="BD86" i="1501"/>
  <c r="BC86" i="1501"/>
  <c r="BB86" i="1501"/>
  <c r="BA86" i="1501"/>
  <c r="AZ86" i="1501"/>
  <c r="AY86" i="1501"/>
  <c r="AX86" i="1501"/>
  <c r="AW86" i="1501"/>
  <c r="AV86" i="1501"/>
  <c r="AU86" i="1501"/>
  <c r="AT86" i="1501"/>
  <c r="AS86" i="1501"/>
  <c r="BM85" i="1501"/>
  <c r="BL85" i="1501"/>
  <c r="BK85" i="1501"/>
  <c r="BJ85" i="1501"/>
  <c r="BI85" i="1501"/>
  <c r="BH85" i="1501"/>
  <c r="BG85" i="1501"/>
  <c r="BF85" i="1501"/>
  <c r="BE85" i="1501"/>
  <c r="BD85" i="1501"/>
  <c r="BC85" i="1501"/>
  <c r="BB85" i="1501"/>
  <c r="BA85" i="1501"/>
  <c r="AZ85" i="1501"/>
  <c r="AY85" i="1501"/>
  <c r="AX85" i="1501"/>
  <c r="AW85" i="1501"/>
  <c r="AV85" i="1501"/>
  <c r="AU85" i="1501"/>
  <c r="AT85" i="1501"/>
  <c r="AS85" i="1501"/>
  <c r="BM84" i="1501"/>
  <c r="BL84" i="1501"/>
  <c r="BK84" i="1501"/>
  <c r="BJ84" i="1501"/>
  <c r="BI84" i="1501"/>
  <c r="BH84" i="1501"/>
  <c r="BG84" i="1501"/>
  <c r="BF84" i="1501"/>
  <c r="BE84" i="1501"/>
  <c r="BD84" i="1501"/>
  <c r="BC84" i="1501"/>
  <c r="BB84" i="1501"/>
  <c r="BA84" i="1501"/>
  <c r="AZ84" i="1501"/>
  <c r="AY84" i="1501"/>
  <c r="AX84" i="1501"/>
  <c r="AW84" i="1501"/>
  <c r="AV84" i="1501"/>
  <c r="AU84" i="1501"/>
  <c r="AT84" i="1501"/>
  <c r="AS84" i="1501"/>
  <c r="BM83" i="1501"/>
  <c r="BL83" i="1501"/>
  <c r="BK83" i="1501"/>
  <c r="BJ83" i="1501"/>
  <c r="BI83" i="1501"/>
  <c r="BH83" i="1501"/>
  <c r="BG83" i="1501"/>
  <c r="BF83" i="1501"/>
  <c r="BE83" i="1501"/>
  <c r="BD83" i="1501"/>
  <c r="BC83" i="1501"/>
  <c r="BB83" i="1501"/>
  <c r="BA83" i="1501"/>
  <c r="AZ83" i="1501"/>
  <c r="AY83" i="1501"/>
  <c r="AX83" i="1501"/>
  <c r="AW83" i="1501"/>
  <c r="AV83" i="1501"/>
  <c r="AU83" i="1501"/>
  <c r="AT83" i="1501"/>
  <c r="AS83" i="1501"/>
  <c r="BM82" i="1501"/>
  <c r="BL82" i="1501"/>
  <c r="BK82" i="1501"/>
  <c r="BJ82" i="1501"/>
  <c r="BI82" i="1501"/>
  <c r="BH82" i="1501"/>
  <c r="BG82" i="1501"/>
  <c r="BF82" i="1501"/>
  <c r="BE82" i="1501"/>
  <c r="BD82" i="1501"/>
  <c r="BC82" i="1501"/>
  <c r="BB82" i="1501"/>
  <c r="BA82" i="1501"/>
  <c r="AZ82" i="1501"/>
  <c r="AY82" i="1501"/>
  <c r="AX82" i="1501"/>
  <c r="AW82" i="1501"/>
  <c r="AV82" i="1501"/>
  <c r="AU82" i="1501"/>
  <c r="AT82" i="1501"/>
  <c r="AS82" i="1501"/>
  <c r="BM81" i="1501"/>
  <c r="BL81" i="1501"/>
  <c r="BK81" i="1501"/>
  <c r="BJ81" i="1501"/>
  <c r="BI81" i="1501"/>
  <c r="BH81" i="1501"/>
  <c r="BG81" i="1501"/>
  <c r="BF81" i="1501"/>
  <c r="BE81" i="1501"/>
  <c r="BD81" i="1501"/>
  <c r="BC81" i="1501"/>
  <c r="BB81" i="1501"/>
  <c r="BA81" i="1501"/>
  <c r="AZ81" i="1501"/>
  <c r="AY81" i="1501"/>
  <c r="AX81" i="1501"/>
  <c r="AW81" i="1501"/>
  <c r="AV81" i="1501"/>
  <c r="AU81" i="1501"/>
  <c r="AT81" i="1501"/>
  <c r="AS81" i="1501"/>
  <c r="BM80" i="1501"/>
  <c r="BL80" i="1501"/>
  <c r="BK80" i="1501"/>
  <c r="BJ80" i="1501"/>
  <c r="BI80" i="1501"/>
  <c r="BH80" i="1501"/>
  <c r="BG80" i="1501"/>
  <c r="BF80" i="1501"/>
  <c r="BE80" i="1501"/>
  <c r="BD80" i="1501"/>
  <c r="BC80" i="1501"/>
  <c r="BB80" i="1501"/>
  <c r="BA80" i="1501"/>
  <c r="AZ80" i="1501"/>
  <c r="AY80" i="1501"/>
  <c r="AX80" i="1501"/>
  <c r="AW80" i="1501"/>
  <c r="AV80" i="1501"/>
  <c r="AU80" i="1501"/>
  <c r="AT80" i="1501"/>
  <c r="AS80" i="1501"/>
  <c r="BM79" i="1501"/>
  <c r="BL79" i="1501"/>
  <c r="BK79" i="1501"/>
  <c r="BJ79" i="1501"/>
  <c r="BI79" i="1501"/>
  <c r="BH79" i="1501"/>
  <c r="BG79" i="1501"/>
  <c r="BF79" i="1501"/>
  <c r="BE79" i="1501"/>
  <c r="BD79" i="1501"/>
  <c r="BC79" i="1501"/>
  <c r="BB79" i="1501"/>
  <c r="BA79" i="1501"/>
  <c r="AZ79" i="1501"/>
  <c r="AY79" i="1501"/>
  <c r="AX79" i="1501"/>
  <c r="AW79" i="1501"/>
  <c r="AV79" i="1501"/>
  <c r="AU79" i="1501"/>
  <c r="AT79" i="1501"/>
  <c r="AS79" i="1501"/>
  <c r="BM78" i="1501"/>
  <c r="BL78" i="1501"/>
  <c r="BK78" i="1501"/>
  <c r="BJ78" i="1501"/>
  <c r="BI78" i="1501"/>
  <c r="BH78" i="1501"/>
  <c r="BG78" i="1501"/>
  <c r="BF78" i="1501"/>
  <c r="BE78" i="1501"/>
  <c r="BD78" i="1501"/>
  <c r="BC78" i="1501"/>
  <c r="BB78" i="1501"/>
  <c r="BA78" i="1501"/>
  <c r="AZ78" i="1501"/>
  <c r="AY78" i="1501"/>
  <c r="AX78" i="1501"/>
  <c r="AW78" i="1501"/>
  <c r="AV78" i="1501"/>
  <c r="AU78" i="1501"/>
  <c r="AT78" i="1501"/>
  <c r="AS78" i="1501"/>
  <c r="BM77" i="1501"/>
  <c r="BL77" i="1501"/>
  <c r="BK77" i="1501"/>
  <c r="BJ77" i="1501"/>
  <c r="BI77" i="1501"/>
  <c r="BH77" i="1501"/>
  <c r="BG77" i="1501"/>
  <c r="BF77" i="1501"/>
  <c r="BE77" i="1501"/>
  <c r="BD77" i="1501"/>
  <c r="BC77" i="1501"/>
  <c r="BB77" i="1501"/>
  <c r="BA77" i="1501"/>
  <c r="AZ77" i="1501"/>
  <c r="AY77" i="1501"/>
  <c r="AX77" i="1501"/>
  <c r="AW77" i="1501"/>
  <c r="AV77" i="1501"/>
  <c r="AU77" i="1501"/>
  <c r="AT77" i="1501"/>
  <c r="AS77" i="1501"/>
  <c r="BM76" i="1501"/>
  <c r="BL76" i="1501"/>
  <c r="BK76" i="1501"/>
  <c r="BJ76" i="1501"/>
  <c r="BI76" i="1501"/>
  <c r="BH76" i="1501"/>
  <c r="BG76" i="1501"/>
  <c r="BF76" i="1501"/>
  <c r="BE76" i="1501"/>
  <c r="BD76" i="1501"/>
  <c r="BC76" i="1501"/>
  <c r="BB76" i="1501"/>
  <c r="BA76" i="1501"/>
  <c r="AZ76" i="1501"/>
  <c r="AY76" i="1501"/>
  <c r="AX76" i="1501"/>
  <c r="AW76" i="1501"/>
  <c r="AV76" i="1501"/>
  <c r="AU76" i="1501"/>
  <c r="AT76" i="1501"/>
  <c r="AS76" i="1501"/>
  <c r="BM75" i="1501"/>
  <c r="BL75" i="1501"/>
  <c r="BK75" i="1501"/>
  <c r="BJ75" i="1501"/>
  <c r="BI75" i="1501"/>
  <c r="BH75" i="1501"/>
  <c r="BG75" i="1501"/>
  <c r="BF75" i="1501"/>
  <c r="BE75" i="1501"/>
  <c r="BD75" i="1501"/>
  <c r="BC75" i="1501"/>
  <c r="BB75" i="1501"/>
  <c r="BA75" i="1501"/>
  <c r="AZ75" i="1501"/>
  <c r="AY75" i="1501"/>
  <c r="AX75" i="1501"/>
  <c r="AW75" i="1501"/>
  <c r="AV75" i="1501"/>
  <c r="AU75" i="1501"/>
  <c r="AT75" i="1501"/>
  <c r="AS75" i="1501"/>
  <c r="BM74" i="1501"/>
  <c r="BL74" i="1501"/>
  <c r="BK74" i="1501"/>
  <c r="BJ74" i="1501"/>
  <c r="BI74" i="1501"/>
  <c r="BH74" i="1501"/>
  <c r="BG74" i="1501"/>
  <c r="BF74" i="1501"/>
  <c r="BE74" i="1501"/>
  <c r="BD74" i="1501"/>
  <c r="BC74" i="1501"/>
  <c r="BB74" i="1501"/>
  <c r="BA74" i="1501"/>
  <c r="AZ74" i="1501"/>
  <c r="AY74" i="1501"/>
  <c r="AX74" i="1501"/>
  <c r="AW74" i="1501"/>
  <c r="AV74" i="1501"/>
  <c r="AU74" i="1501"/>
  <c r="AT74" i="1501"/>
  <c r="AS74" i="1501"/>
  <c r="BM73" i="1501"/>
  <c r="BL73" i="1501"/>
  <c r="BK73" i="1501"/>
  <c r="BJ73" i="1501"/>
  <c r="BI73" i="1501"/>
  <c r="BH73" i="1501"/>
  <c r="BG73" i="1501"/>
  <c r="BF73" i="1501"/>
  <c r="BE73" i="1501"/>
  <c r="BD73" i="1501"/>
  <c r="BC73" i="1501"/>
  <c r="BB73" i="1501"/>
  <c r="BA73" i="1501"/>
  <c r="AZ73" i="1501"/>
  <c r="AY73" i="1501"/>
  <c r="AX73" i="1501"/>
  <c r="AW73" i="1501"/>
  <c r="AV73" i="1501"/>
  <c r="AU73" i="1501"/>
  <c r="AT73" i="1501"/>
  <c r="AS73" i="1501"/>
  <c r="BM72" i="1501"/>
  <c r="BL72" i="1501"/>
  <c r="BK72" i="1501"/>
  <c r="BJ72" i="1501"/>
  <c r="BI72" i="1501"/>
  <c r="BH72" i="1501"/>
  <c r="BG72" i="1501"/>
  <c r="BF72" i="1501"/>
  <c r="BE72" i="1501"/>
  <c r="BD72" i="1501"/>
  <c r="BC72" i="1501"/>
  <c r="BB72" i="1501"/>
  <c r="BA72" i="1501"/>
  <c r="AZ72" i="1501"/>
  <c r="AY72" i="1501"/>
  <c r="AX72" i="1501"/>
  <c r="AW72" i="1501"/>
  <c r="AV72" i="1501"/>
  <c r="AU72" i="1501"/>
  <c r="AT72" i="1501"/>
  <c r="AS72" i="1501"/>
  <c r="BM71" i="1501"/>
  <c r="BL71" i="1501"/>
  <c r="BK71" i="1501"/>
  <c r="BJ71" i="1501"/>
  <c r="BI71" i="1501"/>
  <c r="BH71" i="1501"/>
  <c r="BG71" i="1501"/>
  <c r="BF71" i="1501"/>
  <c r="BE71" i="1501"/>
  <c r="BD71" i="1501"/>
  <c r="BC71" i="1501"/>
  <c r="BB71" i="1501"/>
  <c r="BA71" i="1501"/>
  <c r="AZ71" i="1501"/>
  <c r="AY71" i="1501"/>
  <c r="AX71" i="1501"/>
  <c r="AW71" i="1501"/>
  <c r="AV71" i="1501"/>
  <c r="AU71" i="1501"/>
  <c r="AT71" i="1501"/>
  <c r="AS71" i="1501"/>
  <c r="BM70" i="1501"/>
  <c r="BL70" i="1501"/>
  <c r="BK70" i="1501"/>
  <c r="BJ70" i="1501"/>
  <c r="BI70" i="1501"/>
  <c r="BH70" i="1501"/>
  <c r="BG70" i="1501"/>
  <c r="BF70" i="1501"/>
  <c r="BE70" i="1501"/>
  <c r="BD70" i="1501"/>
  <c r="BC70" i="1501"/>
  <c r="BB70" i="1501"/>
  <c r="BA70" i="1501"/>
  <c r="AZ70" i="1501"/>
  <c r="AY70" i="1501"/>
  <c r="AX70" i="1501"/>
  <c r="AW70" i="1501"/>
  <c r="AV70" i="1501"/>
  <c r="AU70" i="1501"/>
  <c r="AT70" i="1501"/>
  <c r="AS70" i="1501"/>
  <c r="BM69" i="1501"/>
  <c r="BL69" i="1501"/>
  <c r="BK69" i="1501"/>
  <c r="BJ69" i="1501"/>
  <c r="BI69" i="1501"/>
  <c r="BH69" i="1501"/>
  <c r="BG69" i="1501"/>
  <c r="BF69" i="1501"/>
  <c r="BE69" i="1501"/>
  <c r="BD69" i="1501"/>
  <c r="BC69" i="1501"/>
  <c r="BB69" i="1501"/>
  <c r="BA69" i="1501"/>
  <c r="AZ69" i="1501"/>
  <c r="AY69" i="1501"/>
  <c r="AX69" i="1501"/>
  <c r="AW69" i="1501"/>
  <c r="AV69" i="1501"/>
  <c r="AU69" i="1501"/>
  <c r="AT69" i="1501"/>
  <c r="AS69" i="1501"/>
  <c r="BM68" i="1501"/>
  <c r="BL68" i="1501"/>
  <c r="BK68" i="1501"/>
  <c r="BJ68" i="1501"/>
  <c r="BI68" i="1501"/>
  <c r="BH68" i="1501"/>
  <c r="BG68" i="1501"/>
  <c r="BF68" i="1501"/>
  <c r="BE68" i="1501"/>
  <c r="BD68" i="1501"/>
  <c r="BC68" i="1501"/>
  <c r="BB68" i="1501"/>
  <c r="BA68" i="1501"/>
  <c r="AZ68" i="1501"/>
  <c r="AY68" i="1501"/>
  <c r="AX68" i="1501"/>
  <c r="AW68" i="1501"/>
  <c r="AV68" i="1501"/>
  <c r="AU68" i="1501"/>
  <c r="AT68" i="1501"/>
  <c r="AS68" i="1501"/>
  <c r="BM67" i="1501"/>
  <c r="BL67" i="1501"/>
  <c r="BK67" i="1501"/>
  <c r="BJ67" i="1501"/>
  <c r="BI67" i="1501"/>
  <c r="BH67" i="1501"/>
  <c r="BG67" i="1501"/>
  <c r="BF67" i="1501"/>
  <c r="BE67" i="1501"/>
  <c r="BD67" i="1501"/>
  <c r="BC67" i="1501"/>
  <c r="BB67" i="1501"/>
  <c r="BA67" i="1501"/>
  <c r="AZ67" i="1501"/>
  <c r="AY67" i="1501"/>
  <c r="AX67" i="1501"/>
  <c r="AW67" i="1501"/>
  <c r="AV67" i="1501"/>
  <c r="AU67" i="1501"/>
  <c r="AT67" i="1501"/>
  <c r="AS67" i="1501"/>
  <c r="BM66" i="1501"/>
  <c r="BL66" i="1501"/>
  <c r="BK66" i="1501"/>
  <c r="BJ66" i="1501"/>
  <c r="BI66" i="1501"/>
  <c r="BH66" i="1501"/>
  <c r="BG66" i="1501"/>
  <c r="BF66" i="1501"/>
  <c r="BE66" i="1501"/>
  <c r="BD66" i="1501"/>
  <c r="BC66" i="1501"/>
  <c r="BB66" i="1501"/>
  <c r="BA66" i="1501"/>
  <c r="AZ66" i="1501"/>
  <c r="AY66" i="1501"/>
  <c r="AX66" i="1501"/>
  <c r="AW66" i="1501"/>
  <c r="AV66" i="1501"/>
  <c r="AU66" i="1501"/>
  <c r="AT66" i="1501"/>
  <c r="AS66" i="1501"/>
  <c r="BM65" i="1501"/>
  <c r="BL65" i="1501"/>
  <c r="BK65" i="1501"/>
  <c r="BJ65" i="1501"/>
  <c r="BI65" i="1501"/>
  <c r="BH65" i="1501"/>
  <c r="BG65" i="1501"/>
  <c r="BF65" i="1501"/>
  <c r="BE65" i="1501"/>
  <c r="BD65" i="1501"/>
  <c r="BC65" i="1501"/>
  <c r="BB65" i="1501"/>
  <c r="BA65" i="1501"/>
  <c r="AZ65" i="1501"/>
  <c r="AY65" i="1501"/>
  <c r="AX65" i="1501"/>
  <c r="AW65" i="1501"/>
  <c r="AV65" i="1501"/>
  <c r="AU65" i="1501"/>
  <c r="AT65" i="1501"/>
  <c r="AS65" i="1501"/>
  <c r="BM64" i="1501"/>
  <c r="BL64" i="1501"/>
  <c r="BK64" i="1501"/>
  <c r="BJ64" i="1501"/>
  <c r="BI64" i="1501"/>
  <c r="BH64" i="1501"/>
  <c r="BG64" i="1501"/>
  <c r="BF64" i="1501"/>
  <c r="BE64" i="1501"/>
  <c r="BD64" i="1501"/>
  <c r="BC64" i="1501"/>
  <c r="BB64" i="1501"/>
  <c r="BA64" i="1501"/>
  <c r="AZ64" i="1501"/>
  <c r="AY64" i="1501"/>
  <c r="AX64" i="1501"/>
  <c r="AW64" i="1501"/>
  <c r="AV64" i="1501"/>
  <c r="AU64" i="1501"/>
  <c r="AT64" i="1501"/>
  <c r="AS64" i="1501"/>
  <c r="BM63" i="1501"/>
  <c r="BL63" i="1501"/>
  <c r="BK63" i="1501"/>
  <c r="BJ63" i="1501"/>
  <c r="BI63" i="1501"/>
  <c r="BH63" i="1501"/>
  <c r="BG63" i="1501"/>
  <c r="BF63" i="1501"/>
  <c r="BE63" i="1501"/>
  <c r="BD63" i="1501"/>
  <c r="BC63" i="1501"/>
  <c r="BB63" i="1501"/>
  <c r="BA63" i="1501"/>
  <c r="AZ63" i="1501"/>
  <c r="AY63" i="1501"/>
  <c r="AX63" i="1501"/>
  <c r="AW63" i="1501"/>
  <c r="AV63" i="1501"/>
  <c r="AU63" i="1501"/>
  <c r="AT63" i="1501"/>
  <c r="AS63" i="1501"/>
  <c r="BM62" i="1501"/>
  <c r="BL62" i="1501"/>
  <c r="BK62" i="1501"/>
  <c r="BJ62" i="1501"/>
  <c r="BI62" i="1501"/>
  <c r="BH62" i="1501"/>
  <c r="BG62" i="1501"/>
  <c r="BF62" i="1501"/>
  <c r="BE62" i="1501"/>
  <c r="BD62" i="1501"/>
  <c r="BC62" i="1501"/>
  <c r="BB62" i="1501"/>
  <c r="BA62" i="1501"/>
  <c r="AZ62" i="1501"/>
  <c r="AY62" i="1501"/>
  <c r="AX62" i="1501"/>
  <c r="AW62" i="1501"/>
  <c r="AV62" i="1501"/>
  <c r="AU62" i="1501"/>
  <c r="AT62" i="1501"/>
  <c r="AS62" i="1501"/>
  <c r="BM61" i="1501"/>
  <c r="BL61" i="1501"/>
  <c r="BK61" i="1501"/>
  <c r="BJ61" i="1501"/>
  <c r="BI61" i="1501"/>
  <c r="BH61" i="1501"/>
  <c r="BG61" i="1501"/>
  <c r="BF61" i="1501"/>
  <c r="BE61" i="1501"/>
  <c r="BD61" i="1501"/>
  <c r="BC61" i="1501"/>
  <c r="BB61" i="1501"/>
  <c r="BA61" i="1501"/>
  <c r="AZ61" i="1501"/>
  <c r="AY61" i="1501"/>
  <c r="AX61" i="1501"/>
  <c r="AW61" i="1501"/>
  <c r="AV61" i="1501"/>
  <c r="AU61" i="1501"/>
  <c r="AT61" i="1501"/>
  <c r="AS61" i="1501"/>
  <c r="BM60" i="1501"/>
  <c r="BL60" i="1501"/>
  <c r="BK60" i="1501"/>
  <c r="BJ60" i="1501"/>
  <c r="BI60" i="1501"/>
  <c r="BH60" i="1501"/>
  <c r="BG60" i="1501"/>
  <c r="BF60" i="1501"/>
  <c r="BE60" i="1501"/>
  <c r="BD60" i="1501"/>
  <c r="BC60" i="1501"/>
  <c r="BB60" i="1501"/>
  <c r="BA60" i="1501"/>
  <c r="AZ60" i="1501"/>
  <c r="AY60" i="1501"/>
  <c r="AX60" i="1501"/>
  <c r="AW60" i="1501"/>
  <c r="AV60" i="1501"/>
  <c r="AU60" i="1501"/>
  <c r="AT60" i="1501"/>
  <c r="AS60" i="1501"/>
  <c r="BM59" i="1501"/>
  <c r="BL59" i="1501"/>
  <c r="BK59" i="1501"/>
  <c r="BJ59" i="1501"/>
  <c r="BI59" i="1501"/>
  <c r="BH59" i="1501"/>
  <c r="BG59" i="1501"/>
  <c r="BF59" i="1501"/>
  <c r="BE59" i="1501"/>
  <c r="BD59" i="1501"/>
  <c r="BC59" i="1501"/>
  <c r="BB59" i="1501"/>
  <c r="BA59" i="1501"/>
  <c r="AZ59" i="1501"/>
  <c r="AY59" i="1501"/>
  <c r="AX59" i="1501"/>
  <c r="AW59" i="1501"/>
  <c r="AV59" i="1501"/>
  <c r="AU59" i="1501"/>
  <c r="AT59" i="1501"/>
  <c r="AS59" i="1501"/>
  <c r="BM58" i="1501"/>
  <c r="BL58" i="1501"/>
  <c r="BK58" i="1501"/>
  <c r="BJ58" i="1501"/>
  <c r="BI58" i="1501"/>
  <c r="BH58" i="1501"/>
  <c r="BG58" i="1501"/>
  <c r="BF58" i="1501"/>
  <c r="BE58" i="1501"/>
  <c r="BD58" i="1501"/>
  <c r="BC58" i="1501"/>
  <c r="BB58" i="1501"/>
  <c r="BA58" i="1501"/>
  <c r="AZ58" i="1501"/>
  <c r="AY58" i="1501"/>
  <c r="AX58" i="1501"/>
  <c r="AW58" i="1501"/>
  <c r="AV58" i="1501"/>
  <c r="AU58" i="1501"/>
  <c r="AT58" i="1501"/>
  <c r="AS58" i="1501"/>
  <c r="BM57" i="1501"/>
  <c r="BL57" i="1501"/>
  <c r="BK57" i="1501"/>
  <c r="BJ57" i="1501"/>
  <c r="BI57" i="1501"/>
  <c r="BH57" i="1501"/>
  <c r="BG57" i="1501"/>
  <c r="BF57" i="1501"/>
  <c r="BE57" i="1501"/>
  <c r="BD57" i="1501"/>
  <c r="BC57" i="1501"/>
  <c r="BB57" i="1501"/>
  <c r="BA57" i="1501"/>
  <c r="AZ57" i="1501"/>
  <c r="AY57" i="1501"/>
  <c r="AX57" i="1501"/>
  <c r="AW57" i="1501"/>
  <c r="AV57" i="1501"/>
  <c r="AU57" i="1501"/>
  <c r="AT57" i="1501"/>
  <c r="AS57" i="1501"/>
  <c r="BM56" i="1501"/>
  <c r="BL56" i="1501"/>
  <c r="BK56" i="1501"/>
  <c r="BJ56" i="1501"/>
  <c r="BI56" i="1501"/>
  <c r="BH56" i="1501"/>
  <c r="BG56" i="1501"/>
  <c r="BF56" i="1501"/>
  <c r="BE56" i="1501"/>
  <c r="BD56" i="1501"/>
  <c r="BC56" i="1501"/>
  <c r="BB56" i="1501"/>
  <c r="BA56" i="1501"/>
  <c r="AZ56" i="1501"/>
  <c r="AY56" i="1501"/>
  <c r="AX56" i="1501"/>
  <c r="AW56" i="1501"/>
  <c r="AV56" i="1501"/>
  <c r="AU56" i="1501"/>
  <c r="AT56" i="1501"/>
  <c r="AS56" i="1501"/>
  <c r="BM55" i="1501"/>
  <c r="BL55" i="1501"/>
  <c r="BK55" i="1501"/>
  <c r="BJ55" i="1501"/>
  <c r="BI55" i="1501"/>
  <c r="BH55" i="1501"/>
  <c r="BG55" i="1501"/>
  <c r="BF55" i="1501"/>
  <c r="BE55" i="1501"/>
  <c r="BD55" i="1501"/>
  <c r="BC55" i="1501"/>
  <c r="BB55" i="1501"/>
  <c r="BA55" i="1501"/>
  <c r="AZ55" i="1501"/>
  <c r="AY55" i="1501"/>
  <c r="AX55" i="1501"/>
  <c r="AW55" i="1501"/>
  <c r="AV55" i="1501"/>
  <c r="AU55" i="1501"/>
  <c r="AT55" i="1501"/>
  <c r="AS55" i="1501"/>
  <c r="BM54" i="1501"/>
  <c r="BL54" i="1501"/>
  <c r="BK54" i="1501"/>
  <c r="BJ54" i="1501"/>
  <c r="BI54" i="1501"/>
  <c r="BH54" i="1501"/>
  <c r="BG54" i="1501"/>
  <c r="BF54" i="1501"/>
  <c r="BE54" i="1501"/>
  <c r="BD54" i="1501"/>
  <c r="BC54" i="1501"/>
  <c r="BB54" i="1501"/>
  <c r="BA54" i="1501"/>
  <c r="AZ54" i="1501"/>
  <c r="AY54" i="1501"/>
  <c r="AX54" i="1501"/>
  <c r="AW54" i="1501"/>
  <c r="AV54" i="1501"/>
  <c r="AU54" i="1501"/>
  <c r="AT54" i="1501"/>
  <c r="AS54" i="1501"/>
  <c r="BM53" i="1501"/>
  <c r="BL53" i="1501"/>
  <c r="BK53" i="1501"/>
  <c r="BJ53" i="1501"/>
  <c r="BI53" i="1501"/>
  <c r="BH53" i="1501"/>
  <c r="BG53" i="1501"/>
  <c r="BF53" i="1501"/>
  <c r="BE53" i="1501"/>
  <c r="BD53" i="1501"/>
  <c r="BC53" i="1501"/>
  <c r="BB53" i="1501"/>
  <c r="BA53" i="1501"/>
  <c r="AZ53" i="1501"/>
  <c r="AY53" i="1501"/>
  <c r="AX53" i="1501"/>
  <c r="AW53" i="1501"/>
  <c r="AV53" i="1501"/>
  <c r="AU53" i="1501"/>
  <c r="AT53" i="1501"/>
  <c r="AS53" i="1501"/>
  <c r="BM52" i="1501"/>
  <c r="BL52" i="1501"/>
  <c r="BK52" i="1501"/>
  <c r="BJ52" i="1501"/>
  <c r="BI52" i="1501"/>
  <c r="BH52" i="1501"/>
  <c r="BG52" i="1501"/>
  <c r="BF52" i="1501"/>
  <c r="BE52" i="1501"/>
  <c r="BD52" i="1501"/>
  <c r="BC52" i="1501"/>
  <c r="BB52" i="1501"/>
  <c r="BA52" i="1501"/>
  <c r="AZ52" i="1501"/>
  <c r="AY52" i="1501"/>
  <c r="AX52" i="1501"/>
  <c r="AW52" i="1501"/>
  <c r="AV52" i="1501"/>
  <c r="AU52" i="1501"/>
  <c r="AT52" i="1501"/>
  <c r="AS52" i="1501"/>
  <c r="BM51" i="1501"/>
  <c r="BL51" i="1501"/>
  <c r="BK51" i="1501"/>
  <c r="BJ51" i="1501"/>
  <c r="BI51" i="1501"/>
  <c r="BH51" i="1501"/>
  <c r="BG51" i="1501"/>
  <c r="BF51" i="1501"/>
  <c r="BE51" i="1501"/>
  <c r="BD51" i="1501"/>
  <c r="BC51" i="1501"/>
  <c r="BB51" i="1501"/>
  <c r="BA51" i="1501"/>
  <c r="AZ51" i="1501"/>
  <c r="AY51" i="1501"/>
  <c r="AX51" i="1501"/>
  <c r="AW51" i="1501"/>
  <c r="AV51" i="1501"/>
  <c r="AU51" i="1501"/>
  <c r="AT51" i="1501"/>
  <c r="AS51" i="1501"/>
  <c r="BM50" i="1501"/>
  <c r="BL50" i="1501"/>
  <c r="BK50" i="1501"/>
  <c r="BJ50" i="1501"/>
  <c r="BI50" i="1501"/>
  <c r="BH50" i="1501"/>
  <c r="BG50" i="1501"/>
  <c r="BF50" i="1501"/>
  <c r="BE50" i="1501"/>
  <c r="BD50" i="1501"/>
  <c r="BC50" i="1501"/>
  <c r="BB50" i="1501"/>
  <c r="BA50" i="1501"/>
  <c r="AZ50" i="1501"/>
  <c r="AY50" i="1501"/>
  <c r="AX50" i="1501"/>
  <c r="AW50" i="1501"/>
  <c r="AV50" i="1501"/>
  <c r="AU50" i="1501"/>
  <c r="AT50" i="1501"/>
  <c r="AS50" i="1501"/>
  <c r="BM49" i="1501"/>
  <c r="BL49" i="1501"/>
  <c r="BK49" i="1501"/>
  <c r="BJ49" i="1501"/>
  <c r="BI49" i="1501"/>
  <c r="BH49" i="1501"/>
  <c r="BG49" i="1501"/>
  <c r="BF49" i="1501"/>
  <c r="BE49" i="1501"/>
  <c r="BD49" i="1501"/>
  <c r="BC49" i="1501"/>
  <c r="BB49" i="1501"/>
  <c r="BA49" i="1501"/>
  <c r="AZ49" i="1501"/>
  <c r="AY49" i="1501"/>
  <c r="AX49" i="1501"/>
  <c r="AW49" i="1501"/>
  <c r="AV49" i="1501"/>
  <c r="AU49" i="1501"/>
  <c r="AT49" i="1501"/>
  <c r="AS49" i="1501"/>
  <c r="BM48" i="1501"/>
  <c r="BL48" i="1501"/>
  <c r="BK48" i="1501"/>
  <c r="BJ48" i="1501"/>
  <c r="BI48" i="1501"/>
  <c r="BH48" i="1501"/>
  <c r="BG48" i="1501"/>
  <c r="BF48" i="1501"/>
  <c r="BE48" i="1501"/>
  <c r="BD48" i="1501"/>
  <c r="BC48" i="1501"/>
  <c r="BB48" i="1501"/>
  <c r="BA48" i="1501"/>
  <c r="AZ48" i="1501"/>
  <c r="AY48" i="1501"/>
  <c r="AX48" i="1501"/>
  <c r="AW48" i="1501"/>
  <c r="AV48" i="1501"/>
  <c r="AU48" i="1501"/>
  <c r="AT48" i="1501"/>
  <c r="AS48" i="1501"/>
  <c r="BM47" i="1501"/>
  <c r="BL47" i="1501"/>
  <c r="BK47" i="1501"/>
  <c r="BJ47" i="1501"/>
  <c r="BI47" i="1501"/>
  <c r="BH47" i="1501"/>
  <c r="BG47" i="1501"/>
  <c r="BF47" i="1501"/>
  <c r="BE47" i="1501"/>
  <c r="BD47" i="1501"/>
  <c r="BC47" i="1501"/>
  <c r="BB47" i="1501"/>
  <c r="BA47" i="1501"/>
  <c r="AZ47" i="1501"/>
  <c r="AY47" i="1501"/>
  <c r="AX47" i="1501"/>
  <c r="AW47" i="1501"/>
  <c r="AV47" i="1501"/>
  <c r="AU47" i="1501"/>
  <c r="AT47" i="1501"/>
  <c r="AS47" i="1501"/>
  <c r="BM46" i="1501"/>
  <c r="BL46" i="1501"/>
  <c r="BK46" i="1501"/>
  <c r="BJ46" i="1501"/>
  <c r="BI46" i="1501"/>
  <c r="BH46" i="1501"/>
  <c r="BG46" i="1501"/>
  <c r="BF46" i="1501"/>
  <c r="BE46" i="1501"/>
  <c r="BD46" i="1501"/>
  <c r="BC46" i="1501"/>
  <c r="BB46" i="1501"/>
  <c r="BA46" i="1501"/>
  <c r="AZ46" i="1501"/>
  <c r="AY46" i="1501"/>
  <c r="AX46" i="1501"/>
  <c r="AW46" i="1501"/>
  <c r="AV46" i="1501"/>
  <c r="AU46" i="1501"/>
  <c r="AT46" i="1501"/>
  <c r="AS46" i="1501"/>
  <c r="BM45" i="1501"/>
  <c r="BL45" i="1501"/>
  <c r="BK45" i="1501"/>
  <c r="BJ45" i="1501"/>
  <c r="BI45" i="1501"/>
  <c r="BH45" i="1501"/>
  <c r="BG45" i="1501"/>
  <c r="BF45" i="1501"/>
  <c r="BE45" i="1501"/>
  <c r="BD45" i="1501"/>
  <c r="BC45" i="1501"/>
  <c r="BB45" i="1501"/>
  <c r="BA45" i="1501"/>
  <c r="AZ45" i="1501"/>
  <c r="AY45" i="1501"/>
  <c r="AX45" i="1501"/>
  <c r="AW45" i="1501"/>
  <c r="AV45" i="1501"/>
  <c r="AU45" i="1501"/>
  <c r="AT45" i="1501"/>
  <c r="AS45" i="1501"/>
  <c r="BM44" i="1501"/>
  <c r="BL44" i="1501"/>
  <c r="BK44" i="1501"/>
  <c r="BJ44" i="1501"/>
  <c r="BI44" i="1501"/>
  <c r="BH44" i="1501"/>
  <c r="BG44" i="1501"/>
  <c r="BF44" i="1501"/>
  <c r="BE44" i="1501"/>
  <c r="BD44" i="1501"/>
  <c r="BC44" i="1501"/>
  <c r="BB44" i="1501"/>
  <c r="BA44" i="1501"/>
  <c r="AZ44" i="1501"/>
  <c r="AY44" i="1501"/>
  <c r="AX44" i="1501"/>
  <c r="AW44" i="1501"/>
  <c r="AV44" i="1501"/>
  <c r="AU44" i="1501"/>
  <c r="AT44" i="1501"/>
  <c r="AS44" i="1501"/>
  <c r="BM43" i="1501"/>
  <c r="BL43" i="1501"/>
  <c r="BK43" i="1501"/>
  <c r="BJ43" i="1501"/>
  <c r="BI43" i="1501"/>
  <c r="BH43" i="1501"/>
  <c r="BG43" i="1501"/>
  <c r="BF43" i="1501"/>
  <c r="BE43" i="1501"/>
  <c r="BD43" i="1501"/>
  <c r="BC43" i="1501"/>
  <c r="BB43" i="1501"/>
  <c r="BA43" i="1501"/>
  <c r="AZ43" i="1501"/>
  <c r="AY43" i="1501"/>
  <c r="AX43" i="1501"/>
  <c r="AW43" i="1501"/>
  <c r="AV43" i="1501"/>
  <c r="AU43" i="1501"/>
  <c r="AT43" i="1501"/>
  <c r="AS43" i="1501"/>
  <c r="BM42" i="1501"/>
  <c r="BL42" i="1501"/>
  <c r="BK42" i="1501"/>
  <c r="BJ42" i="1501"/>
  <c r="BI42" i="1501"/>
  <c r="BH42" i="1501"/>
  <c r="BG42" i="1501"/>
  <c r="BF42" i="1501"/>
  <c r="BE42" i="1501"/>
  <c r="BD42" i="1501"/>
  <c r="BC42" i="1501"/>
  <c r="BB42" i="1501"/>
  <c r="BA42" i="1501"/>
  <c r="AZ42" i="1501"/>
  <c r="AY42" i="1501"/>
  <c r="AX42" i="1501"/>
  <c r="AW42" i="1501"/>
  <c r="AV42" i="1501"/>
  <c r="AU42" i="1501"/>
  <c r="AT42" i="1501"/>
  <c r="AS42" i="1501"/>
  <c r="BM41" i="1501"/>
  <c r="BL41" i="1501"/>
  <c r="BK41" i="1501"/>
  <c r="BJ41" i="1501"/>
  <c r="BI41" i="1501"/>
  <c r="BH41" i="1501"/>
  <c r="BG41" i="1501"/>
  <c r="BF41" i="1501"/>
  <c r="BE41" i="1501"/>
  <c r="BD41" i="1501"/>
  <c r="BC41" i="1501"/>
  <c r="BB41" i="1501"/>
  <c r="BA41" i="1501"/>
  <c r="AZ41" i="1501"/>
  <c r="AY41" i="1501"/>
  <c r="AX41" i="1501"/>
  <c r="AW41" i="1501"/>
  <c r="AV41" i="1501"/>
  <c r="AU41" i="1501"/>
  <c r="AT41" i="1501"/>
  <c r="AS41" i="1501"/>
  <c r="BM40" i="1501"/>
  <c r="BL40" i="1501"/>
  <c r="BK40" i="1501"/>
  <c r="BJ40" i="1501"/>
  <c r="BI40" i="1501"/>
  <c r="BH40" i="1501"/>
  <c r="BG40" i="1501"/>
  <c r="BF40" i="1501"/>
  <c r="BE40" i="1501"/>
  <c r="BD40" i="1501"/>
  <c r="BC40" i="1501"/>
  <c r="BB40" i="1501"/>
  <c r="BA40" i="1501"/>
  <c r="AZ40" i="1501"/>
  <c r="AY40" i="1501"/>
  <c r="AX40" i="1501"/>
  <c r="AW40" i="1501"/>
  <c r="AV40" i="1501"/>
  <c r="AU40" i="1501"/>
  <c r="AT40" i="1501"/>
  <c r="AS40" i="1501"/>
  <c r="BM39" i="1501"/>
  <c r="BL39" i="1501"/>
  <c r="BK39" i="1501"/>
  <c r="BJ39" i="1501"/>
  <c r="BI39" i="1501"/>
  <c r="BH39" i="1501"/>
  <c r="BG39" i="1501"/>
  <c r="BF39" i="1501"/>
  <c r="BE39" i="1501"/>
  <c r="BD39" i="1501"/>
  <c r="BC39" i="1501"/>
  <c r="BB39" i="1501"/>
  <c r="BA39" i="1501"/>
  <c r="AZ39" i="1501"/>
  <c r="AY39" i="1501"/>
  <c r="AX39" i="1501"/>
  <c r="AW39" i="1501"/>
  <c r="AV39" i="1501"/>
  <c r="AU39" i="1501"/>
  <c r="AT39" i="1501"/>
  <c r="AS39" i="1501"/>
  <c r="BM38" i="1501"/>
  <c r="BL38" i="1501"/>
  <c r="BK38" i="1501"/>
  <c r="BJ38" i="1501"/>
  <c r="BI38" i="1501"/>
  <c r="BH38" i="1501"/>
  <c r="BG38" i="1501"/>
  <c r="BF38" i="1501"/>
  <c r="BE38" i="1501"/>
  <c r="BD38" i="1501"/>
  <c r="BC38" i="1501"/>
  <c r="BB38" i="1501"/>
  <c r="BA38" i="1501"/>
  <c r="AZ38" i="1501"/>
  <c r="AY38" i="1501"/>
  <c r="AX38" i="1501"/>
  <c r="AW38" i="1501"/>
  <c r="AV38" i="1501"/>
  <c r="AU38" i="1501"/>
  <c r="AT38" i="1501"/>
  <c r="AS38" i="1501"/>
  <c r="BM37" i="1501"/>
  <c r="BL37" i="1501"/>
  <c r="BK37" i="1501"/>
  <c r="BJ37" i="1501"/>
  <c r="BI37" i="1501"/>
  <c r="BH37" i="1501"/>
  <c r="BG37" i="1501"/>
  <c r="BF37" i="1501"/>
  <c r="BE37" i="1501"/>
  <c r="BD37" i="1501"/>
  <c r="BC37" i="1501"/>
  <c r="BB37" i="1501"/>
  <c r="BA37" i="1501"/>
  <c r="AZ37" i="1501"/>
  <c r="AY37" i="1501"/>
  <c r="AX37" i="1501"/>
  <c r="AW37" i="1501"/>
  <c r="AV37" i="1501"/>
  <c r="AU37" i="1501"/>
  <c r="AT37" i="1501"/>
  <c r="AS37" i="1501"/>
  <c r="BM36" i="1501"/>
  <c r="BL36" i="1501"/>
  <c r="BK36" i="1501"/>
  <c r="BJ36" i="1501"/>
  <c r="BI36" i="1501"/>
  <c r="BH36" i="1501"/>
  <c r="BG36" i="1501"/>
  <c r="BF36" i="1501"/>
  <c r="BE36" i="1501"/>
  <c r="BD36" i="1501"/>
  <c r="BC36" i="1501"/>
  <c r="BB36" i="1501"/>
  <c r="BA36" i="1501"/>
  <c r="AZ36" i="1501"/>
  <c r="AY36" i="1501"/>
  <c r="AX36" i="1501"/>
  <c r="AW36" i="1501"/>
  <c r="AV36" i="1501"/>
  <c r="AU36" i="1501"/>
  <c r="AT36" i="1501"/>
  <c r="AS36" i="1501"/>
  <c r="BM35" i="1501"/>
  <c r="BL35" i="1501"/>
  <c r="BK35" i="1501"/>
  <c r="BJ35" i="1501"/>
  <c r="BI35" i="1501"/>
  <c r="BH35" i="1501"/>
  <c r="BG35" i="1501"/>
  <c r="BF35" i="1501"/>
  <c r="BE35" i="1501"/>
  <c r="BD35" i="1501"/>
  <c r="BC35" i="1501"/>
  <c r="BB35" i="1501"/>
  <c r="BA35" i="1501"/>
  <c r="AZ35" i="1501"/>
  <c r="AY35" i="1501"/>
  <c r="AX35" i="1501"/>
  <c r="AW35" i="1501"/>
  <c r="AV35" i="1501"/>
  <c r="AU35" i="1501"/>
  <c r="AT35" i="1501"/>
  <c r="AS35" i="1501"/>
  <c r="BM34" i="1501"/>
  <c r="BL34" i="1501"/>
  <c r="BK34" i="1501"/>
  <c r="BJ34" i="1501"/>
  <c r="BI34" i="1501"/>
  <c r="BH34" i="1501"/>
  <c r="BG34" i="1501"/>
  <c r="BF34" i="1501"/>
  <c r="BE34" i="1501"/>
  <c r="BD34" i="1501"/>
  <c r="BC34" i="1501"/>
  <c r="BB34" i="1501"/>
  <c r="BA34" i="1501"/>
  <c r="AZ34" i="1501"/>
  <c r="AY34" i="1501"/>
  <c r="AX34" i="1501"/>
  <c r="AW34" i="1501"/>
  <c r="AV34" i="1501"/>
  <c r="AU34" i="1501"/>
  <c r="AT34" i="1501"/>
  <c r="AS34" i="1501"/>
  <c r="BM33" i="1501"/>
  <c r="BL33" i="1501"/>
  <c r="BK33" i="1501"/>
  <c r="BJ33" i="1501"/>
  <c r="BI33" i="1501"/>
  <c r="BH33" i="1501"/>
  <c r="BG33" i="1501"/>
  <c r="BF33" i="1501"/>
  <c r="BE33" i="1501"/>
  <c r="BD33" i="1501"/>
  <c r="BC33" i="1501"/>
  <c r="BB33" i="1501"/>
  <c r="BA33" i="1501"/>
  <c r="AZ33" i="1501"/>
  <c r="AY33" i="1501"/>
  <c r="AX33" i="1501"/>
  <c r="AW33" i="1501"/>
  <c r="AV33" i="1501"/>
  <c r="AU33" i="1501"/>
  <c r="AT33" i="1501"/>
  <c r="AS33" i="1501"/>
  <c r="BM32" i="1501"/>
  <c r="BL32" i="1501"/>
  <c r="BK32" i="1501"/>
  <c r="BJ32" i="1501"/>
  <c r="BI32" i="1501"/>
  <c r="BH32" i="1501"/>
  <c r="BG32" i="1501"/>
  <c r="BF32" i="1501"/>
  <c r="BE32" i="1501"/>
  <c r="BD32" i="1501"/>
  <c r="BC32" i="1501"/>
  <c r="BB32" i="1501"/>
  <c r="BA32" i="1501"/>
  <c r="AZ32" i="1501"/>
  <c r="AY32" i="1501"/>
  <c r="AX32" i="1501"/>
  <c r="AW32" i="1501"/>
  <c r="AV32" i="1501"/>
  <c r="AU32" i="1501"/>
  <c r="AT32" i="1501"/>
  <c r="AS32" i="1501"/>
  <c r="BM31" i="1501"/>
  <c r="BL31" i="1501"/>
  <c r="BK31" i="1501"/>
  <c r="BJ31" i="1501"/>
  <c r="BI31" i="1501"/>
  <c r="BH31" i="1501"/>
  <c r="BG31" i="1501"/>
  <c r="BF31" i="1501"/>
  <c r="BE31" i="1501"/>
  <c r="BD31" i="1501"/>
  <c r="BC31" i="1501"/>
  <c r="BB31" i="1501"/>
  <c r="BA31" i="1501"/>
  <c r="AZ31" i="1501"/>
  <c r="AY31" i="1501"/>
  <c r="AX31" i="1501"/>
  <c r="AW31" i="1501"/>
  <c r="AV31" i="1501"/>
  <c r="AU31" i="1501"/>
  <c r="AT31" i="1501"/>
  <c r="AS31" i="1501"/>
  <c r="BM30" i="1501"/>
  <c r="BL30" i="1501"/>
  <c r="BK30" i="1501"/>
  <c r="BJ30" i="1501"/>
  <c r="BI30" i="1501"/>
  <c r="BH30" i="1501"/>
  <c r="BG30" i="1501"/>
  <c r="BF30" i="1501"/>
  <c r="BE30" i="1501"/>
  <c r="BD30" i="1501"/>
  <c r="BC30" i="1501"/>
  <c r="BB30" i="1501"/>
  <c r="BA30" i="1501"/>
  <c r="AZ30" i="1501"/>
  <c r="AY30" i="1501"/>
  <c r="AX30" i="1501"/>
  <c r="AW30" i="1501"/>
  <c r="AV30" i="1501"/>
  <c r="AU30" i="1501"/>
  <c r="AT30" i="1501"/>
  <c r="AS30" i="1501"/>
  <c r="BM29" i="1501"/>
  <c r="BL29" i="1501"/>
  <c r="BK29" i="1501"/>
  <c r="BJ29" i="1501"/>
  <c r="BI29" i="1501"/>
  <c r="BH29" i="1501"/>
  <c r="BG29" i="1501"/>
  <c r="BF29" i="1501"/>
  <c r="BE29" i="1501"/>
  <c r="BD29" i="1501"/>
  <c r="BC29" i="1501"/>
  <c r="BB29" i="1501"/>
  <c r="BA29" i="1501"/>
  <c r="AZ29" i="1501"/>
  <c r="AY29" i="1501"/>
  <c r="AX29" i="1501"/>
  <c r="AW29" i="1501"/>
  <c r="AV29" i="1501"/>
  <c r="AU29" i="1501"/>
  <c r="AT29" i="1501"/>
  <c r="AS29" i="1501"/>
  <c r="BM28" i="1501"/>
  <c r="BL28" i="1501"/>
  <c r="BK28" i="1501"/>
  <c r="BJ28" i="1501"/>
  <c r="BI28" i="1501"/>
  <c r="BH28" i="1501"/>
  <c r="BG28" i="1501"/>
  <c r="BF28" i="1501"/>
  <c r="BE28" i="1501"/>
  <c r="BD28" i="1501"/>
  <c r="BC28" i="1501"/>
  <c r="BB28" i="1501"/>
  <c r="BA28" i="1501"/>
  <c r="AZ28" i="1501"/>
  <c r="AY28" i="1501"/>
  <c r="AX28" i="1501"/>
  <c r="AW28" i="1501"/>
  <c r="AV28" i="1501"/>
  <c r="AU28" i="1501"/>
  <c r="AT28" i="1501"/>
  <c r="AS28" i="1501"/>
  <c r="BM27" i="1501"/>
  <c r="BL27" i="1501"/>
  <c r="BK27" i="1501"/>
  <c r="BJ27" i="1501"/>
  <c r="BI27" i="1501"/>
  <c r="BH27" i="1501"/>
  <c r="BG27" i="1501"/>
  <c r="BF27" i="1501"/>
  <c r="BE27" i="1501"/>
  <c r="BD27" i="1501"/>
  <c r="BC27" i="1501"/>
  <c r="BB27" i="1501"/>
  <c r="BA27" i="1501"/>
  <c r="AZ27" i="1501"/>
  <c r="AY27" i="1501"/>
  <c r="AX27" i="1501"/>
  <c r="AW27" i="1501"/>
  <c r="AV27" i="1501"/>
  <c r="AU27" i="1501"/>
  <c r="AT27" i="1501"/>
  <c r="AS27" i="1501"/>
  <c r="BM26" i="1501"/>
  <c r="BL26" i="1501"/>
  <c r="BK26" i="1501"/>
  <c r="BJ26" i="1501"/>
  <c r="BI26" i="1501"/>
  <c r="BH26" i="1501"/>
  <c r="BG26" i="1501"/>
  <c r="BF26" i="1501"/>
  <c r="BE26" i="1501"/>
  <c r="BD26" i="1501"/>
  <c r="BC26" i="1501"/>
  <c r="BB26" i="1501"/>
  <c r="BA26" i="1501"/>
  <c r="AZ26" i="1501"/>
  <c r="AY26" i="1501"/>
  <c r="AX26" i="1501"/>
  <c r="AW26" i="1501"/>
  <c r="AV26" i="1501"/>
  <c r="AU26" i="1501"/>
  <c r="AT26" i="1501"/>
  <c r="AS26" i="1501"/>
  <c r="BM25" i="1501"/>
  <c r="BL25" i="1501"/>
  <c r="BK25" i="1501"/>
  <c r="BJ25" i="1501"/>
  <c r="BI25" i="1501"/>
  <c r="BH25" i="1501"/>
  <c r="BG25" i="1501"/>
  <c r="BF25" i="1501"/>
  <c r="BE25" i="1501"/>
  <c r="BD25" i="1501"/>
  <c r="BC25" i="1501"/>
  <c r="BB25" i="1501"/>
  <c r="BA25" i="1501"/>
  <c r="AZ25" i="1501"/>
  <c r="AY25" i="1501"/>
  <c r="AX25" i="1501"/>
  <c r="AW25" i="1501"/>
  <c r="AV25" i="1501"/>
  <c r="AU25" i="1501"/>
  <c r="AT25" i="1501"/>
  <c r="AS25" i="1501"/>
  <c r="BM24" i="1501"/>
  <c r="BL24" i="1501"/>
  <c r="BK24" i="1501"/>
  <c r="BJ24" i="1501"/>
  <c r="BI24" i="1501"/>
  <c r="BH24" i="1501"/>
  <c r="BG24" i="1501"/>
  <c r="BF24" i="1501"/>
  <c r="BE24" i="1501"/>
  <c r="BD24" i="1501"/>
  <c r="BC24" i="1501"/>
  <c r="BB24" i="1501"/>
  <c r="BA24" i="1501"/>
  <c r="AZ24" i="1501"/>
  <c r="AY24" i="1501"/>
  <c r="AX24" i="1501"/>
  <c r="AW24" i="1501"/>
  <c r="AV24" i="1501"/>
  <c r="AU24" i="1501"/>
  <c r="AT24" i="1501"/>
  <c r="AS24" i="1501"/>
  <c r="BM23" i="1501"/>
  <c r="BL23" i="1501"/>
  <c r="BK23" i="1501"/>
  <c r="BJ23" i="1501"/>
  <c r="BI23" i="1501"/>
  <c r="BH23" i="1501"/>
  <c r="BG23" i="1501"/>
  <c r="BF23" i="1501"/>
  <c r="BE23" i="1501"/>
  <c r="BD23" i="1501"/>
  <c r="BC23" i="1501"/>
  <c r="BB23" i="1501"/>
  <c r="BA23" i="1501"/>
  <c r="AZ23" i="1501"/>
  <c r="AY23" i="1501"/>
  <c r="AX23" i="1501"/>
  <c r="AW23" i="1501"/>
  <c r="AV23" i="1501"/>
  <c r="AU23" i="1501"/>
  <c r="AT23" i="1501"/>
  <c r="AS23" i="1501"/>
  <c r="BM22" i="1501"/>
  <c r="BL22" i="1501"/>
  <c r="BK22" i="1501"/>
  <c r="BJ22" i="1501"/>
  <c r="BI22" i="1501"/>
  <c r="BH22" i="1501"/>
  <c r="BG22" i="1501"/>
  <c r="BF22" i="1501"/>
  <c r="BE22" i="1501"/>
  <c r="BD22" i="1501"/>
  <c r="BC22" i="1501"/>
  <c r="BB22" i="1501"/>
  <c r="BA22" i="1501"/>
  <c r="AZ22" i="1501"/>
  <c r="AY22" i="1501"/>
  <c r="AX22" i="1501"/>
  <c r="AW22" i="1501"/>
  <c r="AV22" i="1501"/>
  <c r="AU22" i="1501"/>
  <c r="AT22" i="1501"/>
  <c r="AS22" i="1501"/>
  <c r="BM21" i="1501"/>
  <c r="BL21" i="1501"/>
  <c r="BK21" i="1501"/>
  <c r="BJ21" i="1501"/>
  <c r="BI21" i="1501"/>
  <c r="BH21" i="1501"/>
  <c r="BG21" i="1501"/>
  <c r="BF21" i="1501"/>
  <c r="BE21" i="1501"/>
  <c r="BD21" i="1501"/>
  <c r="BC21" i="1501"/>
  <c r="BB21" i="1501"/>
  <c r="BA21" i="1501"/>
  <c r="AZ21" i="1501"/>
  <c r="AY21" i="1501"/>
  <c r="AX21" i="1501"/>
  <c r="AW21" i="1501"/>
  <c r="AV21" i="1501"/>
  <c r="AU21" i="1501"/>
  <c r="AT21" i="1501"/>
  <c r="AS21" i="1501"/>
  <c r="BM20" i="1501"/>
  <c r="BL20" i="1501"/>
  <c r="BK20" i="1501"/>
  <c r="BJ20" i="1501"/>
  <c r="BI20" i="1501"/>
  <c r="BH20" i="1501"/>
  <c r="BG20" i="1501"/>
  <c r="BF20" i="1501"/>
  <c r="BE20" i="1501"/>
  <c r="BD20" i="1501"/>
  <c r="BC20" i="1501"/>
  <c r="BB20" i="1501"/>
  <c r="BA20" i="1501"/>
  <c r="AZ20" i="1501"/>
  <c r="AY20" i="1501"/>
  <c r="AX20" i="1501"/>
  <c r="AW20" i="1501"/>
  <c r="AV20" i="1501"/>
  <c r="AU20" i="1501"/>
  <c r="AT20" i="1501"/>
  <c r="AS20" i="1501"/>
  <c r="BM19" i="1501"/>
  <c r="BL19" i="1501"/>
  <c r="BK19" i="1501"/>
  <c r="BJ19" i="1501"/>
  <c r="BI19" i="1501"/>
  <c r="BH19" i="1501"/>
  <c r="BG19" i="1501"/>
  <c r="BF19" i="1501"/>
  <c r="BE19" i="1501"/>
  <c r="BD19" i="1501"/>
  <c r="BC19" i="1501"/>
  <c r="BB19" i="1501"/>
  <c r="BA19" i="1501"/>
  <c r="AZ19" i="1501"/>
  <c r="AY19" i="1501"/>
  <c r="AX19" i="1501"/>
  <c r="AW19" i="1501"/>
  <c r="AV19" i="1501"/>
  <c r="AU19" i="1501"/>
  <c r="AT19" i="1501"/>
  <c r="AS19" i="1501"/>
  <c r="BM18" i="1501"/>
  <c r="BL18" i="1501"/>
  <c r="BK18" i="1501"/>
  <c r="BJ18" i="1501"/>
  <c r="BI18" i="1501"/>
  <c r="BH18" i="1501"/>
  <c r="BG18" i="1501"/>
  <c r="BF18" i="1501"/>
  <c r="BE18" i="1501"/>
  <c r="BD18" i="1501"/>
  <c r="BC18" i="1501"/>
  <c r="BB18" i="1501"/>
  <c r="BA18" i="1501"/>
  <c r="AZ18" i="1501"/>
  <c r="AY18" i="1501"/>
  <c r="AX18" i="1501"/>
  <c r="AW18" i="1501"/>
  <c r="AV18" i="1501"/>
  <c r="AU18" i="1501"/>
  <c r="AT18" i="1501"/>
  <c r="AS18" i="1501"/>
  <c r="BM17" i="1501"/>
  <c r="BL17" i="1501"/>
  <c r="BK17" i="1501"/>
  <c r="BJ17" i="1501"/>
  <c r="BI17" i="1501"/>
  <c r="BH17" i="1501"/>
  <c r="BG17" i="1501"/>
  <c r="BF17" i="1501"/>
  <c r="BE17" i="1501"/>
  <c r="BD17" i="1501"/>
  <c r="BC17" i="1501"/>
  <c r="BB17" i="1501"/>
  <c r="BA17" i="1501"/>
  <c r="AZ17" i="1501"/>
  <c r="AY17" i="1501"/>
  <c r="AX17" i="1501"/>
  <c r="AW17" i="1501"/>
  <c r="AV17" i="1501"/>
  <c r="AU17" i="1501"/>
  <c r="AT17" i="1501"/>
  <c r="AS17" i="1501"/>
  <c r="BM16" i="1501"/>
  <c r="BL16" i="1501"/>
  <c r="BK16" i="1501"/>
  <c r="BJ16" i="1501"/>
  <c r="BI16" i="1501"/>
  <c r="BH16" i="1501"/>
  <c r="BG16" i="1501"/>
  <c r="BF16" i="1501"/>
  <c r="BE16" i="1501"/>
  <c r="BD16" i="1501"/>
  <c r="BC16" i="1501"/>
  <c r="BB16" i="1501"/>
  <c r="BA16" i="1501"/>
  <c r="AZ16" i="1501"/>
  <c r="AY16" i="1501"/>
  <c r="AX16" i="1501"/>
  <c r="AW16" i="1501"/>
  <c r="AV16" i="1501"/>
  <c r="AU16" i="1501"/>
  <c r="AT16" i="1501"/>
  <c r="AS16" i="1501"/>
  <c r="BM15" i="1501"/>
  <c r="BL15" i="1501"/>
  <c r="BK15" i="1501"/>
  <c r="BJ15" i="1501"/>
  <c r="BI15" i="1501"/>
  <c r="BH15" i="1501"/>
  <c r="BG15" i="1501"/>
  <c r="BF15" i="1501"/>
  <c r="BE15" i="1501"/>
  <c r="BD15" i="1501"/>
  <c r="BC15" i="1501"/>
  <c r="BB15" i="1501"/>
  <c r="BA15" i="1501"/>
  <c r="AZ15" i="1501"/>
  <c r="AY15" i="1501"/>
  <c r="AX15" i="1501"/>
  <c r="AW15" i="1501"/>
  <c r="AV15" i="1501"/>
  <c r="AU15" i="1501"/>
  <c r="AT15" i="1501"/>
  <c r="AS15" i="1501"/>
  <c r="BM14" i="1501"/>
  <c r="BL14" i="1501"/>
  <c r="BK14" i="1501"/>
  <c r="BJ14" i="1501"/>
  <c r="BI14" i="1501"/>
  <c r="BH14" i="1501"/>
  <c r="BG14" i="1501"/>
  <c r="BF14" i="1501"/>
  <c r="BE14" i="1501"/>
  <c r="BD14" i="1501"/>
  <c r="BC14" i="1501"/>
  <c r="BB14" i="1501"/>
  <c r="BA14" i="1501"/>
  <c r="AZ14" i="1501"/>
  <c r="AY14" i="1501"/>
  <c r="AX14" i="1501"/>
  <c r="AW14" i="1501"/>
  <c r="AV14" i="1501"/>
  <c r="AU14" i="1501"/>
  <c r="AT14" i="1501"/>
  <c r="AS14" i="1501"/>
  <c r="BM13" i="1501"/>
  <c r="BL13" i="1501"/>
  <c r="BK13" i="1501"/>
  <c r="BJ13" i="1501"/>
  <c r="BI13" i="1501"/>
  <c r="BH13" i="1501"/>
  <c r="BG13" i="1501"/>
  <c r="BF13" i="1501"/>
  <c r="BE13" i="1501"/>
  <c r="BD13" i="1501"/>
  <c r="BC13" i="1501"/>
  <c r="BB13" i="1501"/>
  <c r="BA13" i="1501"/>
  <c r="AZ13" i="1501"/>
  <c r="AY13" i="1501"/>
  <c r="AX13" i="1501"/>
  <c r="AW13" i="1501"/>
  <c r="AV13" i="1501"/>
  <c r="AU13" i="1501"/>
  <c r="AT13" i="1501"/>
  <c r="AS13" i="1501"/>
  <c r="BM12" i="1501"/>
  <c r="BL12" i="1501"/>
  <c r="BK12" i="1501"/>
  <c r="BJ12" i="1501"/>
  <c r="BI12" i="1501"/>
  <c r="BH12" i="1501"/>
  <c r="BG12" i="1501"/>
  <c r="BF12" i="1501"/>
  <c r="BE12" i="1501"/>
  <c r="BD12" i="1501"/>
  <c r="BC12" i="1501"/>
  <c r="BB12" i="1501"/>
  <c r="BA12" i="1501"/>
  <c r="AZ12" i="1501"/>
  <c r="AY12" i="1501"/>
  <c r="AX12" i="1501"/>
  <c r="AW12" i="1501"/>
  <c r="AV12" i="1501"/>
  <c r="AU12" i="1501"/>
  <c r="AT12" i="1501"/>
  <c r="AS12" i="1501"/>
  <c r="BL11" i="1501"/>
  <c r="BK11" i="1501"/>
  <c r="BJ11" i="1501"/>
  <c r="BI11" i="1501"/>
  <c r="BH11" i="1501"/>
  <c r="BG11" i="1501"/>
  <c r="BF11" i="1501"/>
  <c r="BE11" i="1501"/>
  <c r="BD11" i="1501"/>
  <c r="BC11" i="1501"/>
  <c r="BB11" i="1501"/>
  <c r="BA11" i="1501"/>
  <c r="AZ11" i="1501"/>
  <c r="AY11" i="1501"/>
  <c r="AX11" i="1501"/>
  <c r="AW11" i="1501"/>
  <c r="AV11" i="1501"/>
  <c r="AU11" i="1501"/>
  <c r="AT11" i="1501"/>
  <c r="AS11" i="1501"/>
  <c r="BL10" i="1501"/>
  <c r="BK10" i="1501"/>
  <c r="BJ10" i="1501"/>
  <c r="BI10" i="1501"/>
  <c r="BH10" i="1501"/>
  <c r="BG10" i="1501"/>
  <c r="BF10" i="1501"/>
  <c r="BE10" i="1501"/>
  <c r="BD10" i="1501"/>
  <c r="BC10" i="1501"/>
  <c r="BB10" i="1501"/>
  <c r="BA10" i="1501"/>
  <c r="AZ10" i="1501"/>
  <c r="AY10" i="1501"/>
  <c r="AX10" i="1501"/>
  <c r="AW10" i="1501"/>
  <c r="AV10" i="1501"/>
  <c r="AU10" i="1501"/>
  <c r="AT10" i="1501"/>
  <c r="AS10" i="1501"/>
  <c r="BL9" i="1501"/>
  <c r="BK9" i="1501"/>
  <c r="BJ9" i="1501"/>
  <c r="BI9" i="1501"/>
  <c r="BH9" i="1501"/>
  <c r="BG9" i="1501"/>
  <c r="BF9" i="1501"/>
  <c r="BE9" i="1501"/>
  <c r="BD9" i="1501"/>
  <c r="BC9" i="1501"/>
  <c r="BB9" i="1501"/>
  <c r="BA9" i="1501"/>
  <c r="AZ9" i="1501"/>
  <c r="AY9" i="1501"/>
  <c r="AX9" i="1501"/>
  <c r="AW9" i="1501"/>
  <c r="AV9" i="1501"/>
  <c r="AU9" i="1501"/>
  <c r="AT9" i="1501"/>
  <c r="AS9" i="1501"/>
  <c r="BL8" i="1501"/>
  <c r="BK8" i="1501"/>
  <c r="BJ8" i="1501"/>
  <c r="BI8" i="1501"/>
  <c r="BH8" i="1501"/>
  <c r="BG8" i="1501"/>
  <c r="BF8" i="1501"/>
  <c r="BE8" i="1501"/>
  <c r="BD8" i="1501"/>
  <c r="BC8" i="1501"/>
  <c r="BB8" i="1501"/>
  <c r="BA8" i="1501"/>
  <c r="AZ8" i="1501"/>
  <c r="AY8" i="1501"/>
  <c r="AX8" i="1501"/>
  <c r="AW8" i="1501"/>
  <c r="AV8" i="1501"/>
  <c r="AU8" i="1501"/>
  <c r="AT8" i="1501"/>
  <c r="AS8" i="1501"/>
  <c r="BL7" i="1501"/>
  <c r="BK7" i="1501"/>
  <c r="BJ7" i="1501"/>
  <c r="BI7" i="1501"/>
  <c r="BH7" i="1501"/>
  <c r="BG7" i="1501"/>
  <c r="BF7" i="1501"/>
  <c r="BE7" i="1501"/>
  <c r="BD7" i="1501"/>
  <c r="BC7" i="1501"/>
  <c r="BB7" i="1501"/>
  <c r="BA7" i="1501"/>
  <c r="AZ7" i="1501"/>
  <c r="AY7" i="1501"/>
  <c r="AX7" i="1501"/>
  <c r="AW7" i="1501"/>
  <c r="AV7" i="1501"/>
  <c r="AU7" i="1501"/>
  <c r="AT7" i="1501"/>
  <c r="AS7" i="1501"/>
  <c r="BL6" i="1501"/>
  <c r="BK6" i="1501"/>
  <c r="BJ6" i="1501"/>
  <c r="BI6" i="1501"/>
  <c r="BH6" i="1501"/>
  <c r="BG6" i="1501"/>
  <c r="BF6" i="1501"/>
  <c r="BE6" i="1501"/>
  <c r="BD6" i="1501"/>
  <c r="BC6" i="1501"/>
  <c r="BB6" i="1501"/>
  <c r="BA6" i="1501"/>
  <c r="AZ6" i="1501"/>
  <c r="AY6" i="1501"/>
  <c r="AX6" i="1501"/>
  <c r="AW6" i="1501"/>
  <c r="AV6" i="1501"/>
  <c r="AU6" i="1501"/>
  <c r="AT6" i="1501"/>
  <c r="AS6" i="1501"/>
  <c r="BL5" i="1501"/>
  <c r="BK5" i="1501"/>
  <c r="BJ5" i="1501"/>
  <c r="BI5" i="1501"/>
  <c r="BH5" i="1501"/>
  <c r="BG5" i="1501"/>
  <c r="BF5" i="1501"/>
  <c r="BE5" i="1501"/>
  <c r="BD5" i="1501"/>
  <c r="BC5" i="1501"/>
  <c r="BB5" i="1501"/>
  <c r="BA5" i="1501"/>
  <c r="AZ5" i="1501"/>
  <c r="AY5" i="1501"/>
  <c r="AX5" i="1501"/>
  <c r="AW5" i="1501"/>
  <c r="AV5" i="1501"/>
  <c r="AU5" i="1501"/>
  <c r="AT5" i="1501"/>
  <c r="AS5" i="1501"/>
  <c r="BL4" i="1501"/>
  <c r="BK4" i="1501"/>
  <c r="BJ4" i="1501"/>
  <c r="BI4" i="1501"/>
  <c r="BH4" i="1501"/>
  <c r="BG4" i="1501"/>
  <c r="BF4" i="1501"/>
  <c r="BE4" i="1501"/>
  <c r="BD4" i="1501"/>
  <c r="BC4" i="1501"/>
  <c r="BB4" i="1501"/>
  <c r="BA4" i="1501"/>
  <c r="AZ4" i="1501"/>
  <c r="AY4" i="1501"/>
  <c r="AX4" i="1501"/>
  <c r="AW4" i="1501"/>
  <c r="AV4" i="1501"/>
  <c r="AU4" i="1501"/>
  <c r="AT4" i="1501"/>
  <c r="AS4" i="1501"/>
  <c r="BL3" i="1501"/>
  <c r="BK3" i="1501"/>
  <c r="BJ3" i="1501"/>
  <c r="BI3" i="1501"/>
  <c r="BH3" i="1501"/>
  <c r="BG3" i="1501"/>
  <c r="BF3" i="1501"/>
  <c r="BE3" i="1501"/>
  <c r="BD3" i="1501"/>
  <c r="BC3" i="1501"/>
  <c r="BB3" i="1501"/>
  <c r="BA3" i="1501"/>
  <c r="AZ3" i="1501"/>
  <c r="AY3" i="1501"/>
  <c r="AX3" i="1501"/>
  <c r="AW3" i="1501"/>
  <c r="AV3" i="1501"/>
  <c r="AU3" i="1501"/>
  <c r="AT3" i="1501"/>
  <c r="AS3" i="1501"/>
  <c r="AR6" i="1501"/>
  <c r="AR7" i="1501"/>
  <c r="AR8" i="1501"/>
  <c r="AR9" i="1501"/>
  <c r="AR10" i="1501"/>
  <c r="AR11" i="1501"/>
  <c r="AR12" i="1501"/>
  <c r="AR13" i="1501"/>
  <c r="AR14" i="1501"/>
  <c r="AR15" i="1501"/>
  <c r="AR16" i="1501"/>
  <c r="AR17" i="1501"/>
  <c r="AR18" i="1501"/>
  <c r="AR19" i="1501"/>
  <c r="AR20" i="1501"/>
  <c r="AR21" i="1501"/>
  <c r="AR22" i="1501"/>
  <c r="AR23" i="1501"/>
  <c r="AR24" i="1501"/>
  <c r="AR25" i="1501"/>
  <c r="AR26" i="1501"/>
  <c r="AR27" i="1501"/>
  <c r="AR28" i="1501"/>
  <c r="AR29" i="1501"/>
  <c r="AR30" i="1501"/>
  <c r="AR31" i="1501"/>
  <c r="AR32" i="1501"/>
  <c r="AR33" i="1501"/>
  <c r="AR34" i="1501"/>
  <c r="AR35" i="1501"/>
  <c r="AR36" i="1501"/>
  <c r="AR37" i="1501"/>
  <c r="AR38" i="1501"/>
  <c r="AR39" i="1501"/>
  <c r="AR40" i="1501"/>
  <c r="AR41" i="1501"/>
  <c r="AR42" i="1501"/>
  <c r="AR43" i="1501"/>
  <c r="AR44" i="1501"/>
  <c r="AR45" i="1501"/>
  <c r="AR46" i="1501"/>
  <c r="AR47" i="1501"/>
  <c r="AR48" i="1501"/>
  <c r="AR49" i="1501"/>
  <c r="AR50" i="1501"/>
  <c r="AR51" i="1501"/>
  <c r="AR52" i="1501"/>
  <c r="AR53" i="1501"/>
  <c r="AR54" i="1501"/>
  <c r="AR55" i="1501"/>
  <c r="AR56" i="1501"/>
  <c r="AR57" i="1501"/>
  <c r="AR58" i="1501"/>
  <c r="AR59" i="1501"/>
  <c r="AR60" i="1501"/>
  <c r="AR61" i="1501"/>
  <c r="AR62" i="1501"/>
  <c r="AR63" i="1501"/>
  <c r="AR64" i="1501"/>
  <c r="AR65" i="1501"/>
  <c r="AR66" i="1501"/>
  <c r="AR67" i="1501"/>
  <c r="AR68" i="1501"/>
  <c r="AR69" i="1501"/>
  <c r="AR70" i="1501"/>
  <c r="AR71" i="1501"/>
  <c r="AR72" i="1501"/>
  <c r="AR73" i="1501"/>
  <c r="AR74" i="1501"/>
  <c r="AR75" i="1501"/>
  <c r="AR76" i="1501"/>
  <c r="AR77" i="1501"/>
  <c r="AR78" i="1501"/>
  <c r="AR79" i="1501"/>
  <c r="AR80" i="1501"/>
  <c r="AR81" i="1501"/>
  <c r="AR82" i="1501"/>
  <c r="AR83" i="1501"/>
  <c r="AR84" i="1501"/>
  <c r="AR85" i="1501"/>
  <c r="AR86" i="1501"/>
  <c r="AR87" i="1501"/>
  <c r="AR88" i="1501"/>
  <c r="AR89" i="1501"/>
  <c r="AR90" i="1501"/>
  <c r="AR91" i="1501"/>
  <c r="AR92" i="1501"/>
  <c r="AR93" i="1501"/>
  <c r="AR94" i="1501"/>
  <c r="AR95" i="1501"/>
  <c r="AR96" i="1501"/>
  <c r="AR97" i="1501"/>
  <c r="AR98" i="1501"/>
  <c r="AR99" i="1501"/>
  <c r="AR100" i="1501"/>
  <c r="AR101" i="1501"/>
  <c r="AR3" i="1501"/>
  <c r="AR4" i="1501"/>
  <c r="AR5" i="1501"/>
  <c r="S101" i="1501"/>
  <c r="S100" i="1501"/>
  <c r="S99" i="1501"/>
  <c r="S98" i="1501"/>
  <c r="S97" i="1501"/>
  <c r="S96" i="1501"/>
  <c r="S95" i="1501"/>
  <c r="S94" i="1501"/>
  <c r="S93" i="1501"/>
  <c r="S92" i="1501"/>
  <c r="S91" i="1501"/>
  <c r="S90" i="1501"/>
  <c r="S89" i="1501"/>
  <c r="S88" i="1501"/>
  <c r="S87" i="1501"/>
  <c r="S86" i="1501"/>
  <c r="S85" i="1501"/>
  <c r="S84" i="1501"/>
  <c r="S83" i="1501"/>
  <c r="S82" i="1501"/>
  <c r="S81" i="1501"/>
  <c r="S80" i="1501"/>
  <c r="S79" i="1501"/>
  <c r="S78" i="1501"/>
  <c r="S77" i="1501"/>
  <c r="S76" i="1501"/>
  <c r="S75" i="1501"/>
  <c r="S74" i="1501"/>
  <c r="S73" i="1501"/>
  <c r="S72" i="1501"/>
  <c r="S71" i="1501"/>
  <c r="S70" i="1501"/>
  <c r="S69" i="1501"/>
  <c r="S68" i="1501"/>
  <c r="S67" i="1501"/>
  <c r="S66" i="1501"/>
  <c r="S65" i="1501"/>
  <c r="S64" i="1501"/>
  <c r="S63" i="1501"/>
  <c r="S62" i="1501"/>
  <c r="S61" i="1501"/>
  <c r="S60" i="1501"/>
  <c r="S59" i="1501"/>
  <c r="S58" i="1501"/>
  <c r="S57" i="1501"/>
  <c r="S56" i="1501"/>
  <c r="S55" i="1501"/>
  <c r="S54" i="1501"/>
  <c r="S53" i="1501"/>
  <c r="S52" i="1501"/>
  <c r="S51" i="1501"/>
  <c r="S50" i="1501"/>
  <c r="S49" i="1501"/>
  <c r="S48" i="1501"/>
  <c r="S47" i="1501"/>
  <c r="S46" i="1501"/>
  <c r="S45" i="1501"/>
  <c r="S44" i="1501"/>
  <c r="S43" i="1501"/>
  <c r="S42" i="1501"/>
  <c r="S41" i="1501"/>
  <c r="S40" i="1501"/>
  <c r="S39" i="1501"/>
  <c r="S38" i="1501"/>
  <c r="S37" i="1501"/>
  <c r="S36" i="1501"/>
  <c r="S35" i="1501"/>
  <c r="S34" i="1501"/>
  <c r="S33" i="1501"/>
  <c r="S32" i="1501"/>
  <c r="S31" i="1501"/>
  <c r="S30" i="1501"/>
  <c r="S29" i="1501"/>
  <c r="S28" i="1501"/>
  <c r="S27" i="1501"/>
  <c r="S26" i="1501"/>
  <c r="S25" i="1501"/>
  <c r="S24" i="1501"/>
  <c r="S23" i="1501"/>
  <c r="S22" i="1501"/>
  <c r="S21" i="1501"/>
  <c r="S20" i="1501"/>
  <c r="S19" i="1501"/>
  <c r="S18" i="1501"/>
  <c r="S17" i="1501"/>
  <c r="S16" i="1501"/>
  <c r="S15" i="1501"/>
  <c r="S14" i="1501"/>
  <c r="S13" i="1501"/>
  <c r="S12" i="1501"/>
  <c r="S11" i="1501"/>
  <c r="S10" i="1501"/>
  <c r="S9" i="1501"/>
  <c r="S8" i="1501"/>
  <c r="S7" i="1501"/>
  <c r="S6" i="1501"/>
  <c r="S5" i="1501"/>
  <c r="S4" i="1501"/>
  <c r="S3" i="1501"/>
  <c r="S2" i="1501"/>
  <c r="D2" i="1501"/>
  <c r="E2" i="1501"/>
  <c r="F2" i="1501"/>
  <c r="G2" i="1501"/>
  <c r="H2" i="1501"/>
  <c r="I2" i="1501"/>
  <c r="J2" i="1501"/>
  <c r="K2" i="1501"/>
  <c r="L2" i="1501"/>
  <c r="M2" i="1501"/>
  <c r="N2" i="1501"/>
  <c r="O2" i="1501"/>
  <c r="P2" i="1501"/>
  <c r="Q2" i="1501"/>
  <c r="R2" i="1501"/>
  <c r="A23" i="1501"/>
  <c r="B23" i="1501"/>
  <c r="C23" i="1501"/>
  <c r="D23" i="1501"/>
  <c r="E23" i="1501"/>
  <c r="F23" i="1501"/>
  <c r="G23" i="1501"/>
  <c r="H23" i="1501"/>
  <c r="I23" i="1501"/>
  <c r="J23" i="1501"/>
  <c r="K23" i="1501"/>
  <c r="L23" i="1501"/>
  <c r="M23" i="1501"/>
  <c r="N23" i="1501"/>
  <c r="O23" i="1501"/>
  <c r="P23" i="1501"/>
  <c r="Q23" i="1501"/>
  <c r="R23" i="1501"/>
  <c r="A24" i="1501"/>
  <c r="B24" i="1501"/>
  <c r="C24" i="1501"/>
  <c r="D24" i="1501"/>
  <c r="E24" i="1501"/>
  <c r="F24" i="1501"/>
  <c r="G24" i="1501"/>
  <c r="H24" i="1501"/>
  <c r="I24" i="1501"/>
  <c r="J24" i="1501"/>
  <c r="K24" i="1501"/>
  <c r="L24" i="1501"/>
  <c r="M24" i="1501"/>
  <c r="N24" i="1501"/>
  <c r="O24" i="1501"/>
  <c r="P24" i="1501"/>
  <c r="Q24" i="1501"/>
  <c r="R24" i="1501"/>
  <c r="T24" i="1501"/>
  <c r="U24" i="1501"/>
  <c r="V24" i="1501"/>
  <c r="W24" i="1501"/>
  <c r="X24" i="1501"/>
  <c r="Y24" i="1501"/>
  <c r="Z24" i="1501"/>
  <c r="AA24" i="1501"/>
  <c r="AB24" i="1501"/>
  <c r="AC24" i="1501"/>
  <c r="AD24" i="1501"/>
  <c r="AE24" i="1501"/>
  <c r="AF24" i="1501"/>
  <c r="AG24" i="1501"/>
  <c r="AH24" i="1501"/>
  <c r="AI24" i="1501"/>
  <c r="AJ24" i="1501"/>
  <c r="AK24" i="1501"/>
  <c r="AL24" i="1501"/>
  <c r="AM24" i="1501"/>
  <c r="AN24" i="1501"/>
  <c r="AO24" i="1501"/>
  <c r="AP24" i="1501"/>
  <c r="AQ24" i="1501"/>
  <c r="A25" i="1501"/>
  <c r="B25" i="1501"/>
  <c r="C25" i="1501"/>
  <c r="D25" i="1501"/>
  <c r="E25" i="1501"/>
  <c r="F25" i="1501"/>
  <c r="G25" i="1501"/>
  <c r="H25" i="1501"/>
  <c r="I25" i="1501"/>
  <c r="J25" i="1501"/>
  <c r="K25" i="1501"/>
  <c r="L25" i="1501"/>
  <c r="M25" i="1501"/>
  <c r="N25" i="1501"/>
  <c r="O25" i="1501"/>
  <c r="P25" i="1501"/>
  <c r="Q25" i="1501"/>
  <c r="R25" i="1501"/>
  <c r="T25" i="1501"/>
  <c r="U25" i="1501"/>
  <c r="V25" i="1501"/>
  <c r="W25" i="1501"/>
  <c r="X25" i="1501"/>
  <c r="Y25" i="1501"/>
  <c r="Z25" i="1501"/>
  <c r="AA25" i="1501"/>
  <c r="AB25" i="1501"/>
  <c r="AC25" i="1501"/>
  <c r="AD25" i="1501"/>
  <c r="AE25" i="1501"/>
  <c r="AF25" i="1501"/>
  <c r="AG25" i="1501"/>
  <c r="AH25" i="1501"/>
  <c r="AI25" i="1501"/>
  <c r="AJ25" i="1501"/>
  <c r="AK25" i="1501"/>
  <c r="AL25" i="1501"/>
  <c r="AM25" i="1501"/>
  <c r="AN25" i="1501"/>
  <c r="AO25" i="1501"/>
  <c r="AP25" i="1501"/>
  <c r="AQ25" i="1501"/>
  <c r="A26" i="1501"/>
  <c r="B26" i="1501"/>
  <c r="C26" i="1501"/>
  <c r="D26" i="1501"/>
  <c r="E26" i="1501"/>
  <c r="F26" i="1501"/>
  <c r="G26" i="1501"/>
  <c r="H26" i="1501"/>
  <c r="I26" i="1501"/>
  <c r="J26" i="1501"/>
  <c r="K26" i="1501"/>
  <c r="L26" i="1501"/>
  <c r="M26" i="1501"/>
  <c r="N26" i="1501"/>
  <c r="O26" i="1501"/>
  <c r="P26" i="1501"/>
  <c r="Q26" i="1501"/>
  <c r="R26" i="1501"/>
  <c r="T26" i="1501"/>
  <c r="U26" i="1501"/>
  <c r="V26" i="1501"/>
  <c r="W26" i="1501"/>
  <c r="X26" i="1501"/>
  <c r="Y26" i="1501"/>
  <c r="Z26" i="1501"/>
  <c r="AA26" i="1501"/>
  <c r="AB26" i="1501"/>
  <c r="AC26" i="1501"/>
  <c r="AD26" i="1501"/>
  <c r="AE26" i="1501"/>
  <c r="AF26" i="1501"/>
  <c r="AG26" i="1501"/>
  <c r="AH26" i="1501"/>
  <c r="AI26" i="1501"/>
  <c r="AJ26" i="1501"/>
  <c r="AK26" i="1501"/>
  <c r="AL26" i="1501"/>
  <c r="AM26" i="1501"/>
  <c r="AN26" i="1501"/>
  <c r="AO26" i="1501"/>
  <c r="AP26" i="1501"/>
  <c r="AQ26" i="1501"/>
  <c r="A27" i="1501"/>
  <c r="B27" i="1501"/>
  <c r="C27" i="1501"/>
  <c r="D27" i="1501"/>
  <c r="E27" i="1501"/>
  <c r="F27" i="1501"/>
  <c r="G27" i="1501"/>
  <c r="H27" i="1501"/>
  <c r="I27" i="1501"/>
  <c r="J27" i="1501"/>
  <c r="K27" i="1501"/>
  <c r="L27" i="1501"/>
  <c r="M27" i="1501"/>
  <c r="N27" i="1501"/>
  <c r="O27" i="1501"/>
  <c r="P27" i="1501"/>
  <c r="Q27" i="1501"/>
  <c r="R27" i="1501"/>
  <c r="T27" i="1501"/>
  <c r="U27" i="1501"/>
  <c r="V27" i="1501"/>
  <c r="W27" i="1501"/>
  <c r="X27" i="1501"/>
  <c r="Y27" i="1501"/>
  <c r="Z27" i="1501"/>
  <c r="AA27" i="1501"/>
  <c r="AB27" i="1501"/>
  <c r="AC27" i="1501"/>
  <c r="AD27" i="1501"/>
  <c r="AE27" i="1501"/>
  <c r="AF27" i="1501"/>
  <c r="AG27" i="1501"/>
  <c r="AH27" i="1501"/>
  <c r="AI27" i="1501"/>
  <c r="AJ27" i="1501"/>
  <c r="AK27" i="1501"/>
  <c r="AL27" i="1501"/>
  <c r="AM27" i="1501"/>
  <c r="AN27" i="1501"/>
  <c r="AO27" i="1501"/>
  <c r="AP27" i="1501"/>
  <c r="AQ27" i="1501"/>
  <c r="A28" i="1501"/>
  <c r="B28" i="1501"/>
  <c r="C28" i="1501"/>
  <c r="D28" i="1501"/>
  <c r="E28" i="1501"/>
  <c r="F28" i="1501"/>
  <c r="G28" i="1501"/>
  <c r="H28" i="1501"/>
  <c r="I28" i="1501"/>
  <c r="J28" i="1501"/>
  <c r="K28" i="1501"/>
  <c r="L28" i="1501"/>
  <c r="M28" i="1501"/>
  <c r="N28" i="1501"/>
  <c r="O28" i="1501"/>
  <c r="P28" i="1501"/>
  <c r="Q28" i="1501"/>
  <c r="R28" i="1501"/>
  <c r="T28" i="1501"/>
  <c r="U28" i="1501"/>
  <c r="V28" i="1501"/>
  <c r="W28" i="1501"/>
  <c r="X28" i="1501"/>
  <c r="Y28" i="1501"/>
  <c r="Z28" i="1501"/>
  <c r="AA28" i="1501"/>
  <c r="AB28" i="1501"/>
  <c r="AC28" i="1501"/>
  <c r="AD28" i="1501"/>
  <c r="AE28" i="1501"/>
  <c r="AF28" i="1501"/>
  <c r="AG28" i="1501"/>
  <c r="AH28" i="1501"/>
  <c r="AI28" i="1501"/>
  <c r="AJ28" i="1501"/>
  <c r="AK28" i="1501"/>
  <c r="AL28" i="1501"/>
  <c r="AM28" i="1501"/>
  <c r="AN28" i="1501"/>
  <c r="AO28" i="1501"/>
  <c r="AP28" i="1501"/>
  <c r="AQ28" i="1501"/>
  <c r="A29" i="1501"/>
  <c r="B29" i="1501"/>
  <c r="C29" i="1501"/>
  <c r="D29" i="1501"/>
  <c r="E29" i="1501"/>
  <c r="F29" i="1501"/>
  <c r="G29" i="1501"/>
  <c r="H29" i="1501"/>
  <c r="I29" i="1501"/>
  <c r="J29" i="1501"/>
  <c r="K29" i="1501"/>
  <c r="L29" i="1501"/>
  <c r="M29" i="1501"/>
  <c r="N29" i="1501"/>
  <c r="O29" i="1501"/>
  <c r="P29" i="1501"/>
  <c r="Q29" i="1501"/>
  <c r="R29" i="1501"/>
  <c r="T29" i="1501"/>
  <c r="U29" i="1501"/>
  <c r="V29" i="1501"/>
  <c r="W29" i="1501"/>
  <c r="X29" i="1501"/>
  <c r="Y29" i="1501"/>
  <c r="Z29" i="1501"/>
  <c r="AA29" i="1501"/>
  <c r="AB29" i="1501"/>
  <c r="AC29" i="1501"/>
  <c r="AD29" i="1501"/>
  <c r="AE29" i="1501"/>
  <c r="AF29" i="1501"/>
  <c r="AG29" i="1501"/>
  <c r="AH29" i="1501"/>
  <c r="AI29" i="1501"/>
  <c r="AJ29" i="1501"/>
  <c r="AK29" i="1501"/>
  <c r="AL29" i="1501"/>
  <c r="AM29" i="1501"/>
  <c r="AN29" i="1501"/>
  <c r="AO29" i="1501"/>
  <c r="AP29" i="1501"/>
  <c r="AQ29" i="1501"/>
  <c r="A30" i="1501"/>
  <c r="B30" i="1501"/>
  <c r="C30" i="1501"/>
  <c r="D30" i="1501"/>
  <c r="E30" i="1501"/>
  <c r="F30" i="1501"/>
  <c r="G30" i="1501"/>
  <c r="H30" i="1501"/>
  <c r="I30" i="1501"/>
  <c r="J30" i="1501"/>
  <c r="K30" i="1501"/>
  <c r="L30" i="1501"/>
  <c r="M30" i="1501"/>
  <c r="N30" i="1501"/>
  <c r="O30" i="1501"/>
  <c r="P30" i="1501"/>
  <c r="Q30" i="1501"/>
  <c r="R30" i="1501"/>
  <c r="T30" i="1501"/>
  <c r="U30" i="1501"/>
  <c r="V30" i="1501"/>
  <c r="W30" i="1501"/>
  <c r="X30" i="1501"/>
  <c r="Y30" i="1501"/>
  <c r="Z30" i="1501"/>
  <c r="AA30" i="1501"/>
  <c r="AB30" i="1501"/>
  <c r="AC30" i="1501"/>
  <c r="AD30" i="1501"/>
  <c r="AE30" i="1501"/>
  <c r="AF30" i="1501"/>
  <c r="AG30" i="1501"/>
  <c r="AH30" i="1501"/>
  <c r="AI30" i="1501"/>
  <c r="AJ30" i="1501"/>
  <c r="AK30" i="1501"/>
  <c r="AL30" i="1501"/>
  <c r="AM30" i="1501"/>
  <c r="AN30" i="1501"/>
  <c r="AO30" i="1501"/>
  <c r="AP30" i="1501"/>
  <c r="AQ30" i="1501"/>
  <c r="A31" i="1501"/>
  <c r="B31" i="1501"/>
  <c r="C31" i="1501"/>
  <c r="D31" i="1501"/>
  <c r="E31" i="1501"/>
  <c r="F31" i="1501"/>
  <c r="G31" i="1501"/>
  <c r="H31" i="1501"/>
  <c r="I31" i="1501"/>
  <c r="J31" i="1501"/>
  <c r="K31" i="1501"/>
  <c r="L31" i="1501"/>
  <c r="M31" i="1501"/>
  <c r="N31" i="1501"/>
  <c r="O31" i="1501"/>
  <c r="P31" i="1501"/>
  <c r="Q31" i="1501"/>
  <c r="R31" i="1501"/>
  <c r="T31" i="1501"/>
  <c r="U31" i="1501"/>
  <c r="V31" i="1501"/>
  <c r="W31" i="1501"/>
  <c r="X31" i="1501"/>
  <c r="Y31" i="1501"/>
  <c r="Z31" i="1501"/>
  <c r="AA31" i="1501"/>
  <c r="AB31" i="1501"/>
  <c r="AC31" i="1501"/>
  <c r="AD31" i="1501"/>
  <c r="AE31" i="1501"/>
  <c r="AF31" i="1501"/>
  <c r="AG31" i="1501"/>
  <c r="AH31" i="1501"/>
  <c r="AI31" i="1501"/>
  <c r="AJ31" i="1501"/>
  <c r="AK31" i="1501"/>
  <c r="AL31" i="1501"/>
  <c r="AM31" i="1501"/>
  <c r="AN31" i="1501"/>
  <c r="AO31" i="1501"/>
  <c r="AP31" i="1501"/>
  <c r="AQ31" i="1501"/>
  <c r="A32" i="1501"/>
  <c r="B32" i="1501"/>
  <c r="C32" i="1501"/>
  <c r="D32" i="1501"/>
  <c r="E32" i="1501"/>
  <c r="F32" i="1501"/>
  <c r="G32" i="1501"/>
  <c r="H32" i="1501"/>
  <c r="I32" i="1501"/>
  <c r="J32" i="1501"/>
  <c r="K32" i="1501"/>
  <c r="L32" i="1501"/>
  <c r="M32" i="1501"/>
  <c r="N32" i="1501"/>
  <c r="O32" i="1501"/>
  <c r="P32" i="1501"/>
  <c r="Q32" i="1501"/>
  <c r="R32" i="1501"/>
  <c r="T32" i="1501"/>
  <c r="U32" i="1501"/>
  <c r="V32" i="1501"/>
  <c r="W32" i="1501"/>
  <c r="X32" i="1501"/>
  <c r="Y32" i="1501"/>
  <c r="Z32" i="1501"/>
  <c r="AA32" i="1501"/>
  <c r="AB32" i="1501"/>
  <c r="AC32" i="1501"/>
  <c r="AD32" i="1501"/>
  <c r="AE32" i="1501"/>
  <c r="AF32" i="1501"/>
  <c r="AG32" i="1501"/>
  <c r="AH32" i="1501"/>
  <c r="AI32" i="1501"/>
  <c r="AJ32" i="1501"/>
  <c r="AK32" i="1501"/>
  <c r="AL32" i="1501"/>
  <c r="AM32" i="1501"/>
  <c r="AN32" i="1501"/>
  <c r="AO32" i="1501"/>
  <c r="AP32" i="1501"/>
  <c r="AQ32" i="1501"/>
  <c r="A33" i="1501"/>
  <c r="B33" i="1501"/>
  <c r="C33" i="1501"/>
  <c r="D33" i="1501"/>
  <c r="E33" i="1501"/>
  <c r="F33" i="1501"/>
  <c r="G33" i="1501"/>
  <c r="H33" i="1501"/>
  <c r="I33" i="1501"/>
  <c r="J33" i="1501"/>
  <c r="K33" i="1501"/>
  <c r="L33" i="1501"/>
  <c r="M33" i="1501"/>
  <c r="N33" i="1501"/>
  <c r="O33" i="1501"/>
  <c r="P33" i="1501"/>
  <c r="Q33" i="1501"/>
  <c r="R33" i="1501"/>
  <c r="T33" i="1501"/>
  <c r="U33" i="1501"/>
  <c r="V33" i="1501"/>
  <c r="W33" i="1501"/>
  <c r="X33" i="1501"/>
  <c r="Y33" i="1501"/>
  <c r="Z33" i="1501"/>
  <c r="AA33" i="1501"/>
  <c r="AB33" i="1501"/>
  <c r="AC33" i="1501"/>
  <c r="AD33" i="1501"/>
  <c r="AE33" i="1501"/>
  <c r="AF33" i="1501"/>
  <c r="AG33" i="1501"/>
  <c r="AH33" i="1501"/>
  <c r="AI33" i="1501"/>
  <c r="AJ33" i="1501"/>
  <c r="AK33" i="1501"/>
  <c r="AL33" i="1501"/>
  <c r="AM33" i="1501"/>
  <c r="AN33" i="1501"/>
  <c r="AO33" i="1501"/>
  <c r="AP33" i="1501"/>
  <c r="AQ33" i="1501"/>
  <c r="A34" i="1501"/>
  <c r="B34" i="1501"/>
  <c r="C34" i="1501"/>
  <c r="D34" i="1501"/>
  <c r="E34" i="1501"/>
  <c r="F34" i="1501"/>
  <c r="G34" i="1501"/>
  <c r="H34" i="1501"/>
  <c r="I34" i="1501"/>
  <c r="J34" i="1501"/>
  <c r="K34" i="1501"/>
  <c r="L34" i="1501"/>
  <c r="M34" i="1501"/>
  <c r="N34" i="1501"/>
  <c r="O34" i="1501"/>
  <c r="P34" i="1501"/>
  <c r="Q34" i="1501"/>
  <c r="R34" i="1501"/>
  <c r="T34" i="1501"/>
  <c r="U34" i="1501"/>
  <c r="V34" i="1501"/>
  <c r="W34" i="1501"/>
  <c r="X34" i="1501"/>
  <c r="Y34" i="1501"/>
  <c r="Z34" i="1501"/>
  <c r="AA34" i="1501"/>
  <c r="AB34" i="1501"/>
  <c r="AC34" i="1501"/>
  <c r="AD34" i="1501"/>
  <c r="AE34" i="1501"/>
  <c r="AF34" i="1501"/>
  <c r="AG34" i="1501"/>
  <c r="AH34" i="1501"/>
  <c r="AI34" i="1501"/>
  <c r="AJ34" i="1501"/>
  <c r="AK34" i="1501"/>
  <c r="AL34" i="1501"/>
  <c r="AM34" i="1501"/>
  <c r="AN34" i="1501"/>
  <c r="AO34" i="1501"/>
  <c r="AP34" i="1501"/>
  <c r="AQ34" i="1501"/>
  <c r="A35" i="1501"/>
  <c r="B35" i="1501"/>
  <c r="C35" i="1501"/>
  <c r="D35" i="1501"/>
  <c r="E35" i="1501"/>
  <c r="F35" i="1501"/>
  <c r="G35" i="1501"/>
  <c r="H35" i="1501"/>
  <c r="I35" i="1501"/>
  <c r="J35" i="1501"/>
  <c r="K35" i="1501"/>
  <c r="L35" i="1501"/>
  <c r="M35" i="1501"/>
  <c r="N35" i="1501"/>
  <c r="O35" i="1501"/>
  <c r="P35" i="1501"/>
  <c r="Q35" i="1501"/>
  <c r="R35" i="1501"/>
  <c r="T35" i="1501"/>
  <c r="U35" i="1501"/>
  <c r="V35" i="1501"/>
  <c r="W35" i="1501"/>
  <c r="X35" i="1501"/>
  <c r="Y35" i="1501"/>
  <c r="Z35" i="1501"/>
  <c r="AA35" i="1501"/>
  <c r="AB35" i="1501"/>
  <c r="AC35" i="1501"/>
  <c r="AD35" i="1501"/>
  <c r="AE35" i="1501"/>
  <c r="AF35" i="1501"/>
  <c r="AG35" i="1501"/>
  <c r="AH35" i="1501"/>
  <c r="AI35" i="1501"/>
  <c r="AJ35" i="1501"/>
  <c r="AK35" i="1501"/>
  <c r="AL35" i="1501"/>
  <c r="AM35" i="1501"/>
  <c r="AN35" i="1501"/>
  <c r="AO35" i="1501"/>
  <c r="AP35" i="1501"/>
  <c r="AQ35" i="1501"/>
  <c r="A36" i="1501"/>
  <c r="B36" i="1501"/>
  <c r="C36" i="1501"/>
  <c r="D36" i="1501"/>
  <c r="E36" i="1501"/>
  <c r="F36" i="1501"/>
  <c r="G36" i="1501"/>
  <c r="H36" i="1501"/>
  <c r="I36" i="1501"/>
  <c r="J36" i="1501"/>
  <c r="K36" i="1501"/>
  <c r="L36" i="1501"/>
  <c r="M36" i="1501"/>
  <c r="N36" i="1501"/>
  <c r="O36" i="1501"/>
  <c r="P36" i="1501"/>
  <c r="Q36" i="1501"/>
  <c r="R36" i="1501"/>
  <c r="T36" i="1501"/>
  <c r="U36" i="1501"/>
  <c r="V36" i="1501"/>
  <c r="W36" i="1501"/>
  <c r="X36" i="1501"/>
  <c r="Y36" i="1501"/>
  <c r="Z36" i="1501"/>
  <c r="AA36" i="1501"/>
  <c r="AB36" i="1501"/>
  <c r="AC36" i="1501"/>
  <c r="AD36" i="1501"/>
  <c r="AE36" i="1501"/>
  <c r="AF36" i="1501"/>
  <c r="AG36" i="1501"/>
  <c r="AH36" i="1501"/>
  <c r="AI36" i="1501"/>
  <c r="AJ36" i="1501"/>
  <c r="AK36" i="1501"/>
  <c r="AL36" i="1501"/>
  <c r="AM36" i="1501"/>
  <c r="AN36" i="1501"/>
  <c r="AO36" i="1501"/>
  <c r="AP36" i="1501"/>
  <c r="AQ36" i="1501"/>
  <c r="A37" i="1501"/>
  <c r="B37" i="1501"/>
  <c r="C37" i="1501"/>
  <c r="D37" i="1501"/>
  <c r="E37" i="1501"/>
  <c r="F37" i="1501"/>
  <c r="G37" i="1501"/>
  <c r="H37" i="1501"/>
  <c r="I37" i="1501"/>
  <c r="J37" i="1501"/>
  <c r="K37" i="1501"/>
  <c r="L37" i="1501"/>
  <c r="M37" i="1501"/>
  <c r="N37" i="1501"/>
  <c r="O37" i="1501"/>
  <c r="P37" i="1501"/>
  <c r="Q37" i="1501"/>
  <c r="R37" i="1501"/>
  <c r="T37" i="1501"/>
  <c r="U37" i="1501"/>
  <c r="V37" i="1501"/>
  <c r="W37" i="1501"/>
  <c r="X37" i="1501"/>
  <c r="Y37" i="1501"/>
  <c r="Z37" i="1501"/>
  <c r="AA37" i="1501"/>
  <c r="AB37" i="1501"/>
  <c r="AC37" i="1501"/>
  <c r="AD37" i="1501"/>
  <c r="AE37" i="1501"/>
  <c r="AF37" i="1501"/>
  <c r="AG37" i="1501"/>
  <c r="AH37" i="1501"/>
  <c r="AI37" i="1501"/>
  <c r="AJ37" i="1501"/>
  <c r="AK37" i="1501"/>
  <c r="AL37" i="1501"/>
  <c r="AM37" i="1501"/>
  <c r="AN37" i="1501"/>
  <c r="AO37" i="1501"/>
  <c r="AP37" i="1501"/>
  <c r="AQ37" i="1501"/>
  <c r="A38" i="1501"/>
  <c r="B38" i="1501"/>
  <c r="C38" i="1501"/>
  <c r="D38" i="1501"/>
  <c r="E38" i="1501"/>
  <c r="F38" i="1501"/>
  <c r="G38" i="1501"/>
  <c r="H38" i="1501"/>
  <c r="I38" i="1501"/>
  <c r="J38" i="1501"/>
  <c r="K38" i="1501"/>
  <c r="L38" i="1501"/>
  <c r="M38" i="1501"/>
  <c r="N38" i="1501"/>
  <c r="O38" i="1501"/>
  <c r="P38" i="1501"/>
  <c r="Q38" i="1501"/>
  <c r="R38" i="1501"/>
  <c r="T38" i="1501"/>
  <c r="U38" i="1501"/>
  <c r="V38" i="1501"/>
  <c r="W38" i="1501"/>
  <c r="X38" i="1501"/>
  <c r="Y38" i="1501"/>
  <c r="Z38" i="1501"/>
  <c r="AA38" i="1501"/>
  <c r="AB38" i="1501"/>
  <c r="AC38" i="1501"/>
  <c r="AD38" i="1501"/>
  <c r="AE38" i="1501"/>
  <c r="AF38" i="1501"/>
  <c r="AG38" i="1501"/>
  <c r="AH38" i="1501"/>
  <c r="AI38" i="1501"/>
  <c r="AJ38" i="1501"/>
  <c r="AK38" i="1501"/>
  <c r="AL38" i="1501"/>
  <c r="AM38" i="1501"/>
  <c r="AN38" i="1501"/>
  <c r="AO38" i="1501"/>
  <c r="AP38" i="1501"/>
  <c r="AQ38" i="1501"/>
  <c r="A39" i="1501"/>
  <c r="B39" i="1501"/>
  <c r="C39" i="1501"/>
  <c r="D39" i="1501"/>
  <c r="E39" i="1501"/>
  <c r="F39" i="1501"/>
  <c r="G39" i="1501"/>
  <c r="H39" i="1501"/>
  <c r="I39" i="1501"/>
  <c r="J39" i="1501"/>
  <c r="K39" i="1501"/>
  <c r="L39" i="1501"/>
  <c r="M39" i="1501"/>
  <c r="N39" i="1501"/>
  <c r="O39" i="1501"/>
  <c r="P39" i="1501"/>
  <c r="Q39" i="1501"/>
  <c r="R39" i="1501"/>
  <c r="T39" i="1501"/>
  <c r="U39" i="1501"/>
  <c r="V39" i="1501"/>
  <c r="W39" i="1501"/>
  <c r="X39" i="1501"/>
  <c r="Y39" i="1501"/>
  <c r="Z39" i="1501"/>
  <c r="AA39" i="1501"/>
  <c r="AB39" i="1501"/>
  <c r="AC39" i="1501"/>
  <c r="AD39" i="1501"/>
  <c r="AE39" i="1501"/>
  <c r="AF39" i="1501"/>
  <c r="AG39" i="1501"/>
  <c r="AH39" i="1501"/>
  <c r="AI39" i="1501"/>
  <c r="AJ39" i="1501"/>
  <c r="AK39" i="1501"/>
  <c r="AL39" i="1501"/>
  <c r="AM39" i="1501"/>
  <c r="AN39" i="1501"/>
  <c r="AO39" i="1501"/>
  <c r="AP39" i="1501"/>
  <c r="AQ39" i="1501"/>
  <c r="A40" i="1501"/>
  <c r="B40" i="1501"/>
  <c r="C40" i="1501"/>
  <c r="D40" i="1501"/>
  <c r="E40" i="1501"/>
  <c r="F40" i="1501"/>
  <c r="G40" i="1501"/>
  <c r="H40" i="1501"/>
  <c r="I40" i="1501"/>
  <c r="J40" i="1501"/>
  <c r="K40" i="1501"/>
  <c r="L40" i="1501"/>
  <c r="M40" i="1501"/>
  <c r="N40" i="1501"/>
  <c r="O40" i="1501"/>
  <c r="P40" i="1501"/>
  <c r="Q40" i="1501"/>
  <c r="R40" i="1501"/>
  <c r="T40" i="1501"/>
  <c r="U40" i="1501"/>
  <c r="V40" i="1501"/>
  <c r="W40" i="1501"/>
  <c r="X40" i="1501"/>
  <c r="Y40" i="1501"/>
  <c r="Z40" i="1501"/>
  <c r="AA40" i="1501"/>
  <c r="AB40" i="1501"/>
  <c r="AC40" i="1501"/>
  <c r="AD40" i="1501"/>
  <c r="AE40" i="1501"/>
  <c r="AF40" i="1501"/>
  <c r="AG40" i="1501"/>
  <c r="AH40" i="1501"/>
  <c r="AI40" i="1501"/>
  <c r="AJ40" i="1501"/>
  <c r="AK40" i="1501"/>
  <c r="AL40" i="1501"/>
  <c r="AM40" i="1501"/>
  <c r="AN40" i="1501"/>
  <c r="AO40" i="1501"/>
  <c r="AP40" i="1501"/>
  <c r="AQ40" i="1501"/>
  <c r="A41" i="1501"/>
  <c r="B41" i="1501"/>
  <c r="C41" i="1501"/>
  <c r="D41" i="1501"/>
  <c r="E41" i="1501"/>
  <c r="F41" i="1501"/>
  <c r="G41" i="1501"/>
  <c r="H41" i="1501"/>
  <c r="I41" i="1501"/>
  <c r="J41" i="1501"/>
  <c r="K41" i="1501"/>
  <c r="L41" i="1501"/>
  <c r="M41" i="1501"/>
  <c r="N41" i="1501"/>
  <c r="O41" i="1501"/>
  <c r="P41" i="1501"/>
  <c r="Q41" i="1501"/>
  <c r="R41" i="1501"/>
  <c r="T41" i="1501"/>
  <c r="U41" i="1501"/>
  <c r="V41" i="1501"/>
  <c r="W41" i="1501"/>
  <c r="X41" i="1501"/>
  <c r="Y41" i="1501"/>
  <c r="Z41" i="1501"/>
  <c r="AA41" i="1501"/>
  <c r="AB41" i="1501"/>
  <c r="AC41" i="1501"/>
  <c r="AD41" i="1501"/>
  <c r="AE41" i="1501"/>
  <c r="AF41" i="1501"/>
  <c r="AG41" i="1501"/>
  <c r="AH41" i="1501"/>
  <c r="AI41" i="1501"/>
  <c r="AJ41" i="1501"/>
  <c r="AK41" i="1501"/>
  <c r="AL41" i="1501"/>
  <c r="AM41" i="1501"/>
  <c r="AN41" i="1501"/>
  <c r="AO41" i="1501"/>
  <c r="AP41" i="1501"/>
  <c r="AQ41" i="1501"/>
  <c r="A42" i="1501"/>
  <c r="B42" i="1501"/>
  <c r="C42" i="1501"/>
  <c r="D42" i="1501"/>
  <c r="E42" i="1501"/>
  <c r="F42" i="1501"/>
  <c r="G42" i="1501"/>
  <c r="H42" i="1501"/>
  <c r="I42" i="1501"/>
  <c r="J42" i="1501"/>
  <c r="K42" i="1501"/>
  <c r="L42" i="1501"/>
  <c r="M42" i="1501"/>
  <c r="N42" i="1501"/>
  <c r="O42" i="1501"/>
  <c r="P42" i="1501"/>
  <c r="Q42" i="1501"/>
  <c r="R42" i="1501"/>
  <c r="T42" i="1501"/>
  <c r="U42" i="1501"/>
  <c r="V42" i="1501"/>
  <c r="W42" i="1501"/>
  <c r="X42" i="1501"/>
  <c r="Y42" i="1501"/>
  <c r="Z42" i="1501"/>
  <c r="AA42" i="1501"/>
  <c r="AB42" i="1501"/>
  <c r="AC42" i="1501"/>
  <c r="AD42" i="1501"/>
  <c r="AE42" i="1501"/>
  <c r="AF42" i="1501"/>
  <c r="AG42" i="1501"/>
  <c r="AH42" i="1501"/>
  <c r="AI42" i="1501"/>
  <c r="AJ42" i="1501"/>
  <c r="AK42" i="1501"/>
  <c r="AL42" i="1501"/>
  <c r="AM42" i="1501"/>
  <c r="AN42" i="1501"/>
  <c r="AO42" i="1501"/>
  <c r="AP42" i="1501"/>
  <c r="AQ42" i="1501"/>
  <c r="A43" i="1501"/>
  <c r="B43" i="1501"/>
  <c r="C43" i="1501"/>
  <c r="D43" i="1501"/>
  <c r="E43" i="1501"/>
  <c r="F43" i="1501"/>
  <c r="G43" i="1501"/>
  <c r="H43" i="1501"/>
  <c r="I43" i="1501"/>
  <c r="J43" i="1501"/>
  <c r="K43" i="1501"/>
  <c r="L43" i="1501"/>
  <c r="M43" i="1501"/>
  <c r="N43" i="1501"/>
  <c r="O43" i="1501"/>
  <c r="P43" i="1501"/>
  <c r="Q43" i="1501"/>
  <c r="R43" i="1501"/>
  <c r="T43" i="1501"/>
  <c r="U43" i="1501"/>
  <c r="V43" i="1501"/>
  <c r="W43" i="1501"/>
  <c r="X43" i="1501"/>
  <c r="Y43" i="1501"/>
  <c r="Z43" i="1501"/>
  <c r="AA43" i="1501"/>
  <c r="AB43" i="1501"/>
  <c r="AC43" i="1501"/>
  <c r="AD43" i="1501"/>
  <c r="AE43" i="1501"/>
  <c r="AF43" i="1501"/>
  <c r="AG43" i="1501"/>
  <c r="AH43" i="1501"/>
  <c r="AI43" i="1501"/>
  <c r="AJ43" i="1501"/>
  <c r="AK43" i="1501"/>
  <c r="AL43" i="1501"/>
  <c r="AM43" i="1501"/>
  <c r="AN43" i="1501"/>
  <c r="AO43" i="1501"/>
  <c r="AP43" i="1501"/>
  <c r="AQ43" i="1501"/>
  <c r="A44" i="1501"/>
  <c r="B44" i="1501"/>
  <c r="C44" i="1501"/>
  <c r="D44" i="1501"/>
  <c r="E44" i="1501"/>
  <c r="F44" i="1501"/>
  <c r="G44" i="1501"/>
  <c r="H44" i="1501"/>
  <c r="I44" i="1501"/>
  <c r="J44" i="1501"/>
  <c r="K44" i="1501"/>
  <c r="L44" i="1501"/>
  <c r="M44" i="1501"/>
  <c r="N44" i="1501"/>
  <c r="O44" i="1501"/>
  <c r="P44" i="1501"/>
  <c r="Q44" i="1501"/>
  <c r="R44" i="1501"/>
  <c r="T44" i="1501"/>
  <c r="U44" i="1501"/>
  <c r="V44" i="1501"/>
  <c r="W44" i="1501"/>
  <c r="X44" i="1501"/>
  <c r="Y44" i="1501"/>
  <c r="Z44" i="1501"/>
  <c r="AA44" i="1501"/>
  <c r="AB44" i="1501"/>
  <c r="AC44" i="1501"/>
  <c r="AD44" i="1501"/>
  <c r="AE44" i="1501"/>
  <c r="AF44" i="1501"/>
  <c r="AG44" i="1501"/>
  <c r="AH44" i="1501"/>
  <c r="AI44" i="1501"/>
  <c r="AJ44" i="1501"/>
  <c r="AK44" i="1501"/>
  <c r="AL44" i="1501"/>
  <c r="AM44" i="1501"/>
  <c r="AN44" i="1501"/>
  <c r="AO44" i="1501"/>
  <c r="AP44" i="1501"/>
  <c r="AQ44" i="1501"/>
  <c r="A45" i="1501"/>
  <c r="B45" i="1501"/>
  <c r="C45" i="1501"/>
  <c r="D45" i="1501"/>
  <c r="E45" i="1501"/>
  <c r="F45" i="1501"/>
  <c r="G45" i="1501"/>
  <c r="H45" i="1501"/>
  <c r="I45" i="1501"/>
  <c r="J45" i="1501"/>
  <c r="K45" i="1501"/>
  <c r="L45" i="1501"/>
  <c r="M45" i="1501"/>
  <c r="N45" i="1501"/>
  <c r="O45" i="1501"/>
  <c r="P45" i="1501"/>
  <c r="Q45" i="1501"/>
  <c r="R45" i="1501"/>
  <c r="T45" i="1501"/>
  <c r="U45" i="1501"/>
  <c r="V45" i="1501"/>
  <c r="W45" i="1501"/>
  <c r="X45" i="1501"/>
  <c r="Y45" i="1501"/>
  <c r="Z45" i="1501"/>
  <c r="AA45" i="1501"/>
  <c r="AB45" i="1501"/>
  <c r="AC45" i="1501"/>
  <c r="AD45" i="1501"/>
  <c r="AE45" i="1501"/>
  <c r="AF45" i="1501"/>
  <c r="AG45" i="1501"/>
  <c r="AH45" i="1501"/>
  <c r="AI45" i="1501"/>
  <c r="AJ45" i="1501"/>
  <c r="AK45" i="1501"/>
  <c r="AL45" i="1501"/>
  <c r="AM45" i="1501"/>
  <c r="AN45" i="1501"/>
  <c r="AO45" i="1501"/>
  <c r="AP45" i="1501"/>
  <c r="AQ45" i="1501"/>
  <c r="A46" i="1501"/>
  <c r="B46" i="1501"/>
  <c r="C46" i="1501"/>
  <c r="D46" i="1501"/>
  <c r="E46" i="1501"/>
  <c r="F46" i="1501"/>
  <c r="G46" i="1501"/>
  <c r="H46" i="1501"/>
  <c r="I46" i="1501"/>
  <c r="J46" i="1501"/>
  <c r="K46" i="1501"/>
  <c r="L46" i="1501"/>
  <c r="M46" i="1501"/>
  <c r="N46" i="1501"/>
  <c r="O46" i="1501"/>
  <c r="P46" i="1501"/>
  <c r="Q46" i="1501"/>
  <c r="R46" i="1501"/>
  <c r="T46" i="1501"/>
  <c r="U46" i="1501"/>
  <c r="V46" i="1501"/>
  <c r="W46" i="1501"/>
  <c r="X46" i="1501"/>
  <c r="Y46" i="1501"/>
  <c r="Z46" i="1501"/>
  <c r="AA46" i="1501"/>
  <c r="AB46" i="1501"/>
  <c r="AC46" i="1501"/>
  <c r="AD46" i="1501"/>
  <c r="AE46" i="1501"/>
  <c r="AF46" i="1501"/>
  <c r="AG46" i="1501"/>
  <c r="AH46" i="1501"/>
  <c r="AI46" i="1501"/>
  <c r="AJ46" i="1501"/>
  <c r="AK46" i="1501"/>
  <c r="AL46" i="1501"/>
  <c r="AM46" i="1501"/>
  <c r="AN46" i="1501"/>
  <c r="AO46" i="1501"/>
  <c r="AP46" i="1501"/>
  <c r="AQ46" i="1501"/>
  <c r="A47" i="1501"/>
  <c r="B47" i="1501"/>
  <c r="C47" i="1501"/>
  <c r="D47" i="1501"/>
  <c r="E47" i="1501"/>
  <c r="F47" i="1501"/>
  <c r="G47" i="1501"/>
  <c r="H47" i="1501"/>
  <c r="I47" i="1501"/>
  <c r="J47" i="1501"/>
  <c r="K47" i="1501"/>
  <c r="L47" i="1501"/>
  <c r="M47" i="1501"/>
  <c r="N47" i="1501"/>
  <c r="O47" i="1501"/>
  <c r="P47" i="1501"/>
  <c r="Q47" i="1501"/>
  <c r="R47" i="1501"/>
  <c r="T47" i="1501"/>
  <c r="U47" i="1501"/>
  <c r="V47" i="1501"/>
  <c r="W47" i="1501"/>
  <c r="X47" i="1501"/>
  <c r="Y47" i="1501"/>
  <c r="Z47" i="1501"/>
  <c r="AA47" i="1501"/>
  <c r="AB47" i="1501"/>
  <c r="AC47" i="1501"/>
  <c r="AD47" i="1501"/>
  <c r="AE47" i="1501"/>
  <c r="AF47" i="1501"/>
  <c r="AG47" i="1501"/>
  <c r="AH47" i="1501"/>
  <c r="AI47" i="1501"/>
  <c r="AJ47" i="1501"/>
  <c r="AK47" i="1501"/>
  <c r="AL47" i="1501"/>
  <c r="AM47" i="1501"/>
  <c r="AN47" i="1501"/>
  <c r="AO47" i="1501"/>
  <c r="AP47" i="1501"/>
  <c r="AQ47" i="1501"/>
  <c r="A48" i="1501"/>
  <c r="B48" i="1501"/>
  <c r="C48" i="1501"/>
  <c r="D48" i="1501"/>
  <c r="E48" i="1501"/>
  <c r="F48" i="1501"/>
  <c r="G48" i="1501"/>
  <c r="H48" i="1501"/>
  <c r="I48" i="1501"/>
  <c r="J48" i="1501"/>
  <c r="K48" i="1501"/>
  <c r="L48" i="1501"/>
  <c r="M48" i="1501"/>
  <c r="N48" i="1501"/>
  <c r="O48" i="1501"/>
  <c r="P48" i="1501"/>
  <c r="Q48" i="1501"/>
  <c r="R48" i="1501"/>
  <c r="T48" i="1501"/>
  <c r="U48" i="1501"/>
  <c r="V48" i="1501"/>
  <c r="W48" i="1501"/>
  <c r="X48" i="1501"/>
  <c r="Y48" i="1501"/>
  <c r="Z48" i="1501"/>
  <c r="AA48" i="1501"/>
  <c r="AB48" i="1501"/>
  <c r="AC48" i="1501"/>
  <c r="AD48" i="1501"/>
  <c r="AE48" i="1501"/>
  <c r="AF48" i="1501"/>
  <c r="AG48" i="1501"/>
  <c r="AH48" i="1501"/>
  <c r="AI48" i="1501"/>
  <c r="AJ48" i="1501"/>
  <c r="AK48" i="1501"/>
  <c r="AL48" i="1501"/>
  <c r="AM48" i="1501"/>
  <c r="AN48" i="1501"/>
  <c r="AO48" i="1501"/>
  <c r="AP48" i="1501"/>
  <c r="AQ48" i="1501"/>
  <c r="A49" i="1501"/>
  <c r="B49" i="1501"/>
  <c r="C49" i="1501"/>
  <c r="D49" i="1501"/>
  <c r="E49" i="1501"/>
  <c r="F49" i="1501"/>
  <c r="G49" i="1501"/>
  <c r="H49" i="1501"/>
  <c r="I49" i="1501"/>
  <c r="J49" i="1501"/>
  <c r="K49" i="1501"/>
  <c r="L49" i="1501"/>
  <c r="M49" i="1501"/>
  <c r="N49" i="1501"/>
  <c r="O49" i="1501"/>
  <c r="P49" i="1501"/>
  <c r="Q49" i="1501"/>
  <c r="R49" i="1501"/>
  <c r="T49" i="1501"/>
  <c r="U49" i="1501"/>
  <c r="V49" i="1501"/>
  <c r="W49" i="1501"/>
  <c r="X49" i="1501"/>
  <c r="Y49" i="1501"/>
  <c r="Z49" i="1501"/>
  <c r="AA49" i="1501"/>
  <c r="AB49" i="1501"/>
  <c r="AC49" i="1501"/>
  <c r="AD49" i="1501"/>
  <c r="AE49" i="1501"/>
  <c r="AF49" i="1501"/>
  <c r="AG49" i="1501"/>
  <c r="AH49" i="1501"/>
  <c r="AI49" i="1501"/>
  <c r="AJ49" i="1501"/>
  <c r="AK49" i="1501"/>
  <c r="AL49" i="1501"/>
  <c r="AM49" i="1501"/>
  <c r="AN49" i="1501"/>
  <c r="AO49" i="1501"/>
  <c r="AP49" i="1501"/>
  <c r="AQ49" i="1501"/>
  <c r="A50" i="1501"/>
  <c r="B50" i="1501"/>
  <c r="C50" i="1501"/>
  <c r="D50" i="1501"/>
  <c r="E50" i="1501"/>
  <c r="F50" i="1501"/>
  <c r="G50" i="1501"/>
  <c r="H50" i="1501"/>
  <c r="I50" i="1501"/>
  <c r="J50" i="1501"/>
  <c r="K50" i="1501"/>
  <c r="L50" i="1501"/>
  <c r="M50" i="1501"/>
  <c r="N50" i="1501"/>
  <c r="O50" i="1501"/>
  <c r="P50" i="1501"/>
  <c r="Q50" i="1501"/>
  <c r="R50" i="1501"/>
  <c r="T50" i="1501"/>
  <c r="U50" i="1501"/>
  <c r="V50" i="1501"/>
  <c r="W50" i="1501"/>
  <c r="X50" i="1501"/>
  <c r="Y50" i="1501"/>
  <c r="Z50" i="1501"/>
  <c r="AA50" i="1501"/>
  <c r="AB50" i="1501"/>
  <c r="AC50" i="1501"/>
  <c r="AD50" i="1501"/>
  <c r="AE50" i="1501"/>
  <c r="AF50" i="1501"/>
  <c r="AG50" i="1501"/>
  <c r="AH50" i="1501"/>
  <c r="AI50" i="1501"/>
  <c r="AJ50" i="1501"/>
  <c r="AK50" i="1501"/>
  <c r="AL50" i="1501"/>
  <c r="AM50" i="1501"/>
  <c r="AN50" i="1501"/>
  <c r="AO50" i="1501"/>
  <c r="AP50" i="1501"/>
  <c r="AQ50" i="1501"/>
  <c r="A51" i="1501"/>
  <c r="B51" i="1501"/>
  <c r="C51" i="1501"/>
  <c r="D51" i="1501"/>
  <c r="E51" i="1501"/>
  <c r="F51" i="1501"/>
  <c r="G51" i="1501"/>
  <c r="H51" i="1501"/>
  <c r="I51" i="1501"/>
  <c r="J51" i="1501"/>
  <c r="K51" i="1501"/>
  <c r="L51" i="1501"/>
  <c r="M51" i="1501"/>
  <c r="N51" i="1501"/>
  <c r="O51" i="1501"/>
  <c r="P51" i="1501"/>
  <c r="Q51" i="1501"/>
  <c r="R51" i="1501"/>
  <c r="T51" i="1501"/>
  <c r="U51" i="1501"/>
  <c r="V51" i="1501"/>
  <c r="W51" i="1501"/>
  <c r="X51" i="1501"/>
  <c r="Y51" i="1501"/>
  <c r="Z51" i="1501"/>
  <c r="AA51" i="1501"/>
  <c r="AB51" i="1501"/>
  <c r="AC51" i="1501"/>
  <c r="AD51" i="1501"/>
  <c r="AE51" i="1501"/>
  <c r="AF51" i="1501"/>
  <c r="AG51" i="1501"/>
  <c r="AH51" i="1501"/>
  <c r="AI51" i="1501"/>
  <c r="AJ51" i="1501"/>
  <c r="AK51" i="1501"/>
  <c r="AL51" i="1501"/>
  <c r="AM51" i="1501"/>
  <c r="AN51" i="1501"/>
  <c r="AO51" i="1501"/>
  <c r="AP51" i="1501"/>
  <c r="AQ51" i="1501"/>
  <c r="A52" i="1501"/>
  <c r="B52" i="1501"/>
  <c r="C52" i="1501"/>
  <c r="D52" i="1501"/>
  <c r="E52" i="1501"/>
  <c r="F52" i="1501"/>
  <c r="G52" i="1501"/>
  <c r="H52" i="1501"/>
  <c r="I52" i="1501"/>
  <c r="J52" i="1501"/>
  <c r="K52" i="1501"/>
  <c r="L52" i="1501"/>
  <c r="M52" i="1501"/>
  <c r="N52" i="1501"/>
  <c r="O52" i="1501"/>
  <c r="P52" i="1501"/>
  <c r="Q52" i="1501"/>
  <c r="R52" i="1501"/>
  <c r="T52" i="1501"/>
  <c r="U52" i="1501"/>
  <c r="V52" i="1501"/>
  <c r="W52" i="1501"/>
  <c r="X52" i="1501"/>
  <c r="Y52" i="1501"/>
  <c r="Z52" i="1501"/>
  <c r="AA52" i="1501"/>
  <c r="AB52" i="1501"/>
  <c r="AC52" i="1501"/>
  <c r="AD52" i="1501"/>
  <c r="AE52" i="1501"/>
  <c r="AF52" i="1501"/>
  <c r="AG52" i="1501"/>
  <c r="AH52" i="1501"/>
  <c r="AI52" i="1501"/>
  <c r="AJ52" i="1501"/>
  <c r="AK52" i="1501"/>
  <c r="AL52" i="1501"/>
  <c r="AM52" i="1501"/>
  <c r="AN52" i="1501"/>
  <c r="AO52" i="1501"/>
  <c r="AP52" i="1501"/>
  <c r="AQ52" i="1501"/>
  <c r="A53" i="1501"/>
  <c r="B53" i="1501"/>
  <c r="C53" i="1501"/>
  <c r="D53" i="1501"/>
  <c r="E53" i="1501"/>
  <c r="F53" i="1501"/>
  <c r="G53" i="1501"/>
  <c r="H53" i="1501"/>
  <c r="I53" i="1501"/>
  <c r="J53" i="1501"/>
  <c r="K53" i="1501"/>
  <c r="L53" i="1501"/>
  <c r="M53" i="1501"/>
  <c r="N53" i="1501"/>
  <c r="O53" i="1501"/>
  <c r="P53" i="1501"/>
  <c r="Q53" i="1501"/>
  <c r="R53" i="1501"/>
  <c r="T53" i="1501"/>
  <c r="U53" i="1501"/>
  <c r="V53" i="1501"/>
  <c r="W53" i="1501"/>
  <c r="X53" i="1501"/>
  <c r="Y53" i="1501"/>
  <c r="Z53" i="1501"/>
  <c r="AA53" i="1501"/>
  <c r="AB53" i="1501"/>
  <c r="AC53" i="1501"/>
  <c r="AD53" i="1501"/>
  <c r="AE53" i="1501"/>
  <c r="AF53" i="1501"/>
  <c r="AG53" i="1501"/>
  <c r="AH53" i="1501"/>
  <c r="AI53" i="1501"/>
  <c r="AJ53" i="1501"/>
  <c r="AK53" i="1501"/>
  <c r="AL53" i="1501"/>
  <c r="AM53" i="1501"/>
  <c r="AN53" i="1501"/>
  <c r="AO53" i="1501"/>
  <c r="AP53" i="1501"/>
  <c r="AQ53" i="1501"/>
  <c r="A54" i="1501"/>
  <c r="B54" i="1501"/>
  <c r="C54" i="1501"/>
  <c r="D54" i="1501"/>
  <c r="E54" i="1501"/>
  <c r="F54" i="1501"/>
  <c r="G54" i="1501"/>
  <c r="H54" i="1501"/>
  <c r="I54" i="1501"/>
  <c r="J54" i="1501"/>
  <c r="K54" i="1501"/>
  <c r="L54" i="1501"/>
  <c r="M54" i="1501"/>
  <c r="N54" i="1501"/>
  <c r="O54" i="1501"/>
  <c r="P54" i="1501"/>
  <c r="Q54" i="1501"/>
  <c r="R54" i="1501"/>
  <c r="T54" i="1501"/>
  <c r="U54" i="1501"/>
  <c r="V54" i="1501"/>
  <c r="W54" i="1501"/>
  <c r="X54" i="1501"/>
  <c r="Y54" i="1501"/>
  <c r="Z54" i="1501"/>
  <c r="AA54" i="1501"/>
  <c r="AB54" i="1501"/>
  <c r="AC54" i="1501"/>
  <c r="AD54" i="1501"/>
  <c r="AE54" i="1501"/>
  <c r="AF54" i="1501"/>
  <c r="AG54" i="1501"/>
  <c r="AH54" i="1501"/>
  <c r="AI54" i="1501"/>
  <c r="AJ54" i="1501"/>
  <c r="AK54" i="1501"/>
  <c r="AL54" i="1501"/>
  <c r="AM54" i="1501"/>
  <c r="AN54" i="1501"/>
  <c r="AO54" i="1501"/>
  <c r="AP54" i="1501"/>
  <c r="AQ54" i="1501"/>
  <c r="A55" i="1501"/>
  <c r="B55" i="1501"/>
  <c r="C55" i="1501"/>
  <c r="D55" i="1501"/>
  <c r="E55" i="1501"/>
  <c r="F55" i="1501"/>
  <c r="G55" i="1501"/>
  <c r="H55" i="1501"/>
  <c r="I55" i="1501"/>
  <c r="J55" i="1501"/>
  <c r="K55" i="1501"/>
  <c r="L55" i="1501"/>
  <c r="M55" i="1501"/>
  <c r="N55" i="1501"/>
  <c r="O55" i="1501"/>
  <c r="P55" i="1501"/>
  <c r="Q55" i="1501"/>
  <c r="R55" i="1501"/>
  <c r="T55" i="1501"/>
  <c r="U55" i="1501"/>
  <c r="V55" i="1501"/>
  <c r="W55" i="1501"/>
  <c r="X55" i="1501"/>
  <c r="Y55" i="1501"/>
  <c r="Z55" i="1501"/>
  <c r="AA55" i="1501"/>
  <c r="AB55" i="1501"/>
  <c r="AC55" i="1501"/>
  <c r="AD55" i="1501"/>
  <c r="AE55" i="1501"/>
  <c r="AF55" i="1501"/>
  <c r="AG55" i="1501"/>
  <c r="AH55" i="1501"/>
  <c r="AI55" i="1501"/>
  <c r="AJ55" i="1501"/>
  <c r="AK55" i="1501"/>
  <c r="AL55" i="1501"/>
  <c r="AM55" i="1501"/>
  <c r="AN55" i="1501"/>
  <c r="AO55" i="1501"/>
  <c r="AP55" i="1501"/>
  <c r="AQ55" i="1501"/>
  <c r="A56" i="1501"/>
  <c r="B56" i="1501"/>
  <c r="C56" i="1501"/>
  <c r="D56" i="1501"/>
  <c r="E56" i="1501"/>
  <c r="F56" i="1501"/>
  <c r="G56" i="1501"/>
  <c r="H56" i="1501"/>
  <c r="I56" i="1501"/>
  <c r="J56" i="1501"/>
  <c r="K56" i="1501"/>
  <c r="L56" i="1501"/>
  <c r="M56" i="1501"/>
  <c r="N56" i="1501"/>
  <c r="O56" i="1501"/>
  <c r="P56" i="1501"/>
  <c r="Q56" i="1501"/>
  <c r="R56" i="1501"/>
  <c r="T56" i="1501"/>
  <c r="U56" i="1501"/>
  <c r="V56" i="1501"/>
  <c r="W56" i="1501"/>
  <c r="X56" i="1501"/>
  <c r="Y56" i="1501"/>
  <c r="Z56" i="1501"/>
  <c r="AA56" i="1501"/>
  <c r="AB56" i="1501"/>
  <c r="AC56" i="1501"/>
  <c r="AD56" i="1501"/>
  <c r="AE56" i="1501"/>
  <c r="AF56" i="1501"/>
  <c r="AG56" i="1501"/>
  <c r="AH56" i="1501"/>
  <c r="AI56" i="1501"/>
  <c r="AJ56" i="1501"/>
  <c r="AK56" i="1501"/>
  <c r="AL56" i="1501"/>
  <c r="AM56" i="1501"/>
  <c r="AN56" i="1501"/>
  <c r="AO56" i="1501"/>
  <c r="AP56" i="1501"/>
  <c r="AQ56" i="1501"/>
  <c r="A57" i="1501"/>
  <c r="B57" i="1501"/>
  <c r="C57" i="1501"/>
  <c r="D57" i="1501"/>
  <c r="E57" i="1501"/>
  <c r="F57" i="1501"/>
  <c r="G57" i="1501"/>
  <c r="H57" i="1501"/>
  <c r="I57" i="1501"/>
  <c r="J57" i="1501"/>
  <c r="K57" i="1501"/>
  <c r="L57" i="1501"/>
  <c r="M57" i="1501"/>
  <c r="N57" i="1501"/>
  <c r="O57" i="1501"/>
  <c r="P57" i="1501"/>
  <c r="Q57" i="1501"/>
  <c r="R57" i="1501"/>
  <c r="T57" i="1501"/>
  <c r="U57" i="1501"/>
  <c r="V57" i="1501"/>
  <c r="W57" i="1501"/>
  <c r="X57" i="1501"/>
  <c r="Y57" i="1501"/>
  <c r="Z57" i="1501"/>
  <c r="AA57" i="1501"/>
  <c r="AB57" i="1501"/>
  <c r="AC57" i="1501"/>
  <c r="AD57" i="1501"/>
  <c r="AE57" i="1501"/>
  <c r="AF57" i="1501"/>
  <c r="AG57" i="1501"/>
  <c r="AH57" i="1501"/>
  <c r="AI57" i="1501"/>
  <c r="AJ57" i="1501"/>
  <c r="AK57" i="1501"/>
  <c r="AL57" i="1501"/>
  <c r="AM57" i="1501"/>
  <c r="AN57" i="1501"/>
  <c r="AO57" i="1501"/>
  <c r="AP57" i="1501"/>
  <c r="AQ57" i="1501"/>
  <c r="A58" i="1501"/>
  <c r="B58" i="1501"/>
  <c r="C58" i="1501"/>
  <c r="D58" i="1501"/>
  <c r="E58" i="1501"/>
  <c r="F58" i="1501"/>
  <c r="G58" i="1501"/>
  <c r="H58" i="1501"/>
  <c r="I58" i="1501"/>
  <c r="J58" i="1501"/>
  <c r="K58" i="1501"/>
  <c r="L58" i="1501"/>
  <c r="M58" i="1501"/>
  <c r="N58" i="1501"/>
  <c r="O58" i="1501"/>
  <c r="P58" i="1501"/>
  <c r="Q58" i="1501"/>
  <c r="R58" i="1501"/>
  <c r="T58" i="1501"/>
  <c r="U58" i="1501"/>
  <c r="V58" i="1501"/>
  <c r="W58" i="1501"/>
  <c r="X58" i="1501"/>
  <c r="Y58" i="1501"/>
  <c r="Z58" i="1501"/>
  <c r="AA58" i="1501"/>
  <c r="AB58" i="1501"/>
  <c r="AC58" i="1501"/>
  <c r="AD58" i="1501"/>
  <c r="AE58" i="1501"/>
  <c r="AF58" i="1501"/>
  <c r="AG58" i="1501"/>
  <c r="AH58" i="1501"/>
  <c r="AI58" i="1501"/>
  <c r="AJ58" i="1501"/>
  <c r="AK58" i="1501"/>
  <c r="AL58" i="1501"/>
  <c r="AM58" i="1501"/>
  <c r="AN58" i="1501"/>
  <c r="AO58" i="1501"/>
  <c r="AP58" i="1501"/>
  <c r="AQ58" i="1501"/>
  <c r="A59" i="1501"/>
  <c r="B59" i="1501"/>
  <c r="C59" i="1501"/>
  <c r="D59" i="1501"/>
  <c r="E59" i="1501"/>
  <c r="F59" i="1501"/>
  <c r="G59" i="1501"/>
  <c r="H59" i="1501"/>
  <c r="I59" i="1501"/>
  <c r="J59" i="1501"/>
  <c r="K59" i="1501"/>
  <c r="L59" i="1501"/>
  <c r="M59" i="1501"/>
  <c r="N59" i="1501"/>
  <c r="O59" i="1501"/>
  <c r="P59" i="1501"/>
  <c r="Q59" i="1501"/>
  <c r="R59" i="1501"/>
  <c r="T59" i="1501"/>
  <c r="U59" i="1501"/>
  <c r="V59" i="1501"/>
  <c r="W59" i="1501"/>
  <c r="X59" i="1501"/>
  <c r="Y59" i="1501"/>
  <c r="Z59" i="1501"/>
  <c r="AA59" i="1501"/>
  <c r="AB59" i="1501"/>
  <c r="AC59" i="1501"/>
  <c r="AD59" i="1501"/>
  <c r="AE59" i="1501"/>
  <c r="AF59" i="1501"/>
  <c r="AG59" i="1501"/>
  <c r="AH59" i="1501"/>
  <c r="AI59" i="1501"/>
  <c r="AJ59" i="1501"/>
  <c r="AK59" i="1501"/>
  <c r="AL59" i="1501"/>
  <c r="AM59" i="1501"/>
  <c r="AN59" i="1501"/>
  <c r="AO59" i="1501"/>
  <c r="AP59" i="1501"/>
  <c r="AQ59" i="1501"/>
  <c r="A60" i="1501"/>
  <c r="B60" i="1501"/>
  <c r="C60" i="1501"/>
  <c r="D60" i="1501"/>
  <c r="E60" i="1501"/>
  <c r="F60" i="1501"/>
  <c r="G60" i="1501"/>
  <c r="H60" i="1501"/>
  <c r="I60" i="1501"/>
  <c r="J60" i="1501"/>
  <c r="K60" i="1501"/>
  <c r="L60" i="1501"/>
  <c r="M60" i="1501"/>
  <c r="N60" i="1501"/>
  <c r="O60" i="1501"/>
  <c r="P60" i="1501"/>
  <c r="Q60" i="1501"/>
  <c r="R60" i="1501"/>
  <c r="T60" i="1501"/>
  <c r="U60" i="1501"/>
  <c r="V60" i="1501"/>
  <c r="W60" i="1501"/>
  <c r="X60" i="1501"/>
  <c r="Y60" i="1501"/>
  <c r="Z60" i="1501"/>
  <c r="AA60" i="1501"/>
  <c r="AB60" i="1501"/>
  <c r="AC60" i="1501"/>
  <c r="AD60" i="1501"/>
  <c r="AE60" i="1501"/>
  <c r="AF60" i="1501"/>
  <c r="AG60" i="1501"/>
  <c r="AH60" i="1501"/>
  <c r="AI60" i="1501"/>
  <c r="AJ60" i="1501"/>
  <c r="AK60" i="1501"/>
  <c r="AL60" i="1501"/>
  <c r="AM60" i="1501"/>
  <c r="AN60" i="1501"/>
  <c r="AO60" i="1501"/>
  <c r="AP60" i="1501"/>
  <c r="AQ60" i="1501"/>
  <c r="A61" i="1501"/>
  <c r="B61" i="1501"/>
  <c r="C61" i="1501"/>
  <c r="D61" i="1501"/>
  <c r="E61" i="1501"/>
  <c r="F61" i="1501"/>
  <c r="G61" i="1501"/>
  <c r="H61" i="1501"/>
  <c r="I61" i="1501"/>
  <c r="J61" i="1501"/>
  <c r="K61" i="1501"/>
  <c r="L61" i="1501"/>
  <c r="M61" i="1501"/>
  <c r="N61" i="1501"/>
  <c r="O61" i="1501"/>
  <c r="P61" i="1501"/>
  <c r="Q61" i="1501"/>
  <c r="R61" i="1501"/>
  <c r="T61" i="1501"/>
  <c r="U61" i="1501"/>
  <c r="V61" i="1501"/>
  <c r="W61" i="1501"/>
  <c r="X61" i="1501"/>
  <c r="Y61" i="1501"/>
  <c r="Z61" i="1501"/>
  <c r="AA61" i="1501"/>
  <c r="AB61" i="1501"/>
  <c r="AC61" i="1501"/>
  <c r="AD61" i="1501"/>
  <c r="AE61" i="1501"/>
  <c r="AF61" i="1501"/>
  <c r="AG61" i="1501"/>
  <c r="AH61" i="1501"/>
  <c r="AI61" i="1501"/>
  <c r="AJ61" i="1501"/>
  <c r="AK61" i="1501"/>
  <c r="AL61" i="1501"/>
  <c r="AM61" i="1501"/>
  <c r="AN61" i="1501"/>
  <c r="AO61" i="1501"/>
  <c r="AP61" i="1501"/>
  <c r="AQ61" i="1501"/>
  <c r="A62" i="1501"/>
  <c r="B62" i="1501"/>
  <c r="C62" i="1501"/>
  <c r="D62" i="1501"/>
  <c r="E62" i="1501"/>
  <c r="F62" i="1501"/>
  <c r="G62" i="1501"/>
  <c r="H62" i="1501"/>
  <c r="I62" i="1501"/>
  <c r="J62" i="1501"/>
  <c r="K62" i="1501"/>
  <c r="L62" i="1501"/>
  <c r="M62" i="1501"/>
  <c r="N62" i="1501"/>
  <c r="O62" i="1501"/>
  <c r="P62" i="1501"/>
  <c r="Q62" i="1501"/>
  <c r="R62" i="1501"/>
  <c r="T62" i="1501"/>
  <c r="U62" i="1501"/>
  <c r="V62" i="1501"/>
  <c r="W62" i="1501"/>
  <c r="X62" i="1501"/>
  <c r="Y62" i="1501"/>
  <c r="Z62" i="1501"/>
  <c r="AA62" i="1501"/>
  <c r="AB62" i="1501"/>
  <c r="AC62" i="1501"/>
  <c r="AD62" i="1501"/>
  <c r="AE62" i="1501"/>
  <c r="AF62" i="1501"/>
  <c r="AG62" i="1501"/>
  <c r="AH62" i="1501"/>
  <c r="AI62" i="1501"/>
  <c r="AJ62" i="1501"/>
  <c r="AK62" i="1501"/>
  <c r="AL62" i="1501"/>
  <c r="AM62" i="1501"/>
  <c r="AN62" i="1501"/>
  <c r="AO62" i="1501"/>
  <c r="AP62" i="1501"/>
  <c r="AQ62" i="1501"/>
  <c r="A63" i="1501"/>
  <c r="B63" i="1501"/>
  <c r="C63" i="1501"/>
  <c r="D63" i="1501"/>
  <c r="E63" i="1501"/>
  <c r="F63" i="1501"/>
  <c r="G63" i="1501"/>
  <c r="H63" i="1501"/>
  <c r="I63" i="1501"/>
  <c r="J63" i="1501"/>
  <c r="K63" i="1501"/>
  <c r="L63" i="1501"/>
  <c r="M63" i="1501"/>
  <c r="N63" i="1501"/>
  <c r="O63" i="1501"/>
  <c r="P63" i="1501"/>
  <c r="Q63" i="1501"/>
  <c r="R63" i="1501"/>
  <c r="T63" i="1501"/>
  <c r="U63" i="1501"/>
  <c r="V63" i="1501"/>
  <c r="W63" i="1501"/>
  <c r="X63" i="1501"/>
  <c r="Y63" i="1501"/>
  <c r="Z63" i="1501"/>
  <c r="AA63" i="1501"/>
  <c r="AB63" i="1501"/>
  <c r="AC63" i="1501"/>
  <c r="AD63" i="1501"/>
  <c r="AE63" i="1501"/>
  <c r="AF63" i="1501"/>
  <c r="AG63" i="1501"/>
  <c r="AH63" i="1501"/>
  <c r="AI63" i="1501"/>
  <c r="AJ63" i="1501"/>
  <c r="AK63" i="1501"/>
  <c r="AL63" i="1501"/>
  <c r="AM63" i="1501"/>
  <c r="AN63" i="1501"/>
  <c r="AO63" i="1501"/>
  <c r="AP63" i="1501"/>
  <c r="AQ63" i="1501"/>
  <c r="A64" i="1501"/>
  <c r="B64" i="1501"/>
  <c r="C64" i="1501"/>
  <c r="D64" i="1501"/>
  <c r="E64" i="1501"/>
  <c r="F64" i="1501"/>
  <c r="G64" i="1501"/>
  <c r="H64" i="1501"/>
  <c r="I64" i="1501"/>
  <c r="J64" i="1501"/>
  <c r="K64" i="1501"/>
  <c r="L64" i="1501"/>
  <c r="M64" i="1501"/>
  <c r="N64" i="1501"/>
  <c r="O64" i="1501"/>
  <c r="P64" i="1501"/>
  <c r="Q64" i="1501"/>
  <c r="R64" i="1501"/>
  <c r="T64" i="1501"/>
  <c r="U64" i="1501"/>
  <c r="V64" i="1501"/>
  <c r="W64" i="1501"/>
  <c r="X64" i="1501"/>
  <c r="Y64" i="1501"/>
  <c r="Z64" i="1501"/>
  <c r="AA64" i="1501"/>
  <c r="AB64" i="1501"/>
  <c r="AC64" i="1501"/>
  <c r="AD64" i="1501"/>
  <c r="AE64" i="1501"/>
  <c r="AF64" i="1501"/>
  <c r="AG64" i="1501"/>
  <c r="AH64" i="1501"/>
  <c r="AI64" i="1501"/>
  <c r="AJ64" i="1501"/>
  <c r="AK64" i="1501"/>
  <c r="AL64" i="1501"/>
  <c r="AM64" i="1501"/>
  <c r="AN64" i="1501"/>
  <c r="AO64" i="1501"/>
  <c r="AP64" i="1501"/>
  <c r="AQ64" i="1501"/>
  <c r="A65" i="1501"/>
  <c r="B65" i="1501"/>
  <c r="C65" i="1501"/>
  <c r="D65" i="1501"/>
  <c r="E65" i="1501"/>
  <c r="F65" i="1501"/>
  <c r="G65" i="1501"/>
  <c r="H65" i="1501"/>
  <c r="I65" i="1501"/>
  <c r="J65" i="1501"/>
  <c r="K65" i="1501"/>
  <c r="L65" i="1501"/>
  <c r="M65" i="1501"/>
  <c r="N65" i="1501"/>
  <c r="O65" i="1501"/>
  <c r="P65" i="1501"/>
  <c r="Q65" i="1501"/>
  <c r="R65" i="1501"/>
  <c r="T65" i="1501"/>
  <c r="U65" i="1501"/>
  <c r="V65" i="1501"/>
  <c r="W65" i="1501"/>
  <c r="X65" i="1501"/>
  <c r="Y65" i="1501"/>
  <c r="Z65" i="1501"/>
  <c r="AA65" i="1501"/>
  <c r="AB65" i="1501"/>
  <c r="AC65" i="1501"/>
  <c r="AD65" i="1501"/>
  <c r="AE65" i="1501"/>
  <c r="AF65" i="1501"/>
  <c r="AG65" i="1501"/>
  <c r="AH65" i="1501"/>
  <c r="AI65" i="1501"/>
  <c r="AJ65" i="1501"/>
  <c r="AK65" i="1501"/>
  <c r="AL65" i="1501"/>
  <c r="AM65" i="1501"/>
  <c r="AN65" i="1501"/>
  <c r="AO65" i="1501"/>
  <c r="AP65" i="1501"/>
  <c r="AQ65" i="1501"/>
  <c r="A66" i="1501"/>
  <c r="B66" i="1501"/>
  <c r="C66" i="1501"/>
  <c r="D66" i="1501"/>
  <c r="E66" i="1501"/>
  <c r="F66" i="1501"/>
  <c r="G66" i="1501"/>
  <c r="H66" i="1501"/>
  <c r="I66" i="1501"/>
  <c r="J66" i="1501"/>
  <c r="K66" i="1501"/>
  <c r="L66" i="1501"/>
  <c r="M66" i="1501"/>
  <c r="N66" i="1501"/>
  <c r="O66" i="1501"/>
  <c r="P66" i="1501"/>
  <c r="Q66" i="1501"/>
  <c r="R66" i="1501"/>
  <c r="T66" i="1501"/>
  <c r="U66" i="1501"/>
  <c r="V66" i="1501"/>
  <c r="W66" i="1501"/>
  <c r="X66" i="1501"/>
  <c r="Y66" i="1501"/>
  <c r="Z66" i="1501"/>
  <c r="AA66" i="1501"/>
  <c r="AB66" i="1501"/>
  <c r="AC66" i="1501"/>
  <c r="AD66" i="1501"/>
  <c r="AE66" i="1501"/>
  <c r="AF66" i="1501"/>
  <c r="AG66" i="1501"/>
  <c r="AH66" i="1501"/>
  <c r="AI66" i="1501"/>
  <c r="AJ66" i="1501"/>
  <c r="AK66" i="1501"/>
  <c r="AL66" i="1501"/>
  <c r="AM66" i="1501"/>
  <c r="AN66" i="1501"/>
  <c r="AO66" i="1501"/>
  <c r="AP66" i="1501"/>
  <c r="AQ66" i="1501"/>
  <c r="A67" i="1501"/>
  <c r="B67" i="1501"/>
  <c r="C67" i="1501"/>
  <c r="D67" i="1501"/>
  <c r="E67" i="1501"/>
  <c r="F67" i="1501"/>
  <c r="G67" i="1501"/>
  <c r="H67" i="1501"/>
  <c r="I67" i="1501"/>
  <c r="J67" i="1501"/>
  <c r="K67" i="1501"/>
  <c r="L67" i="1501"/>
  <c r="M67" i="1501"/>
  <c r="N67" i="1501"/>
  <c r="O67" i="1501"/>
  <c r="P67" i="1501"/>
  <c r="Q67" i="1501"/>
  <c r="R67" i="1501"/>
  <c r="T67" i="1501"/>
  <c r="U67" i="1501"/>
  <c r="V67" i="1501"/>
  <c r="W67" i="1501"/>
  <c r="X67" i="1501"/>
  <c r="Y67" i="1501"/>
  <c r="Z67" i="1501"/>
  <c r="AA67" i="1501"/>
  <c r="AB67" i="1501"/>
  <c r="AC67" i="1501"/>
  <c r="AD67" i="1501"/>
  <c r="AE67" i="1501"/>
  <c r="AF67" i="1501"/>
  <c r="AG67" i="1501"/>
  <c r="AH67" i="1501"/>
  <c r="AI67" i="1501"/>
  <c r="AJ67" i="1501"/>
  <c r="AK67" i="1501"/>
  <c r="AL67" i="1501"/>
  <c r="AM67" i="1501"/>
  <c r="AN67" i="1501"/>
  <c r="AO67" i="1501"/>
  <c r="AP67" i="1501"/>
  <c r="AQ67" i="1501"/>
  <c r="A68" i="1501"/>
  <c r="B68" i="1501"/>
  <c r="C68" i="1501"/>
  <c r="D68" i="1501"/>
  <c r="E68" i="1501"/>
  <c r="F68" i="1501"/>
  <c r="G68" i="1501"/>
  <c r="H68" i="1501"/>
  <c r="I68" i="1501"/>
  <c r="J68" i="1501"/>
  <c r="K68" i="1501"/>
  <c r="L68" i="1501"/>
  <c r="M68" i="1501"/>
  <c r="N68" i="1501"/>
  <c r="O68" i="1501"/>
  <c r="P68" i="1501"/>
  <c r="Q68" i="1501"/>
  <c r="R68" i="1501"/>
  <c r="T68" i="1501"/>
  <c r="U68" i="1501"/>
  <c r="V68" i="1501"/>
  <c r="W68" i="1501"/>
  <c r="X68" i="1501"/>
  <c r="Y68" i="1501"/>
  <c r="Z68" i="1501"/>
  <c r="AA68" i="1501"/>
  <c r="AB68" i="1501"/>
  <c r="AC68" i="1501"/>
  <c r="AD68" i="1501"/>
  <c r="AE68" i="1501"/>
  <c r="AF68" i="1501"/>
  <c r="AG68" i="1501"/>
  <c r="AH68" i="1501"/>
  <c r="AI68" i="1501"/>
  <c r="AJ68" i="1501"/>
  <c r="AK68" i="1501"/>
  <c r="AL68" i="1501"/>
  <c r="AM68" i="1501"/>
  <c r="AN68" i="1501"/>
  <c r="AO68" i="1501"/>
  <c r="AP68" i="1501"/>
  <c r="AQ68" i="1501"/>
  <c r="A69" i="1501"/>
  <c r="B69" i="1501"/>
  <c r="C69" i="1501"/>
  <c r="D69" i="1501"/>
  <c r="E69" i="1501"/>
  <c r="F69" i="1501"/>
  <c r="G69" i="1501"/>
  <c r="H69" i="1501"/>
  <c r="I69" i="1501"/>
  <c r="J69" i="1501"/>
  <c r="K69" i="1501"/>
  <c r="L69" i="1501"/>
  <c r="M69" i="1501"/>
  <c r="N69" i="1501"/>
  <c r="O69" i="1501"/>
  <c r="P69" i="1501"/>
  <c r="Q69" i="1501"/>
  <c r="R69" i="1501"/>
  <c r="T69" i="1501"/>
  <c r="U69" i="1501"/>
  <c r="V69" i="1501"/>
  <c r="W69" i="1501"/>
  <c r="X69" i="1501"/>
  <c r="Y69" i="1501"/>
  <c r="Z69" i="1501"/>
  <c r="AA69" i="1501"/>
  <c r="AB69" i="1501"/>
  <c r="AC69" i="1501"/>
  <c r="AD69" i="1501"/>
  <c r="AE69" i="1501"/>
  <c r="AF69" i="1501"/>
  <c r="AG69" i="1501"/>
  <c r="AH69" i="1501"/>
  <c r="AI69" i="1501"/>
  <c r="AJ69" i="1501"/>
  <c r="AK69" i="1501"/>
  <c r="AL69" i="1501"/>
  <c r="AM69" i="1501"/>
  <c r="AN69" i="1501"/>
  <c r="AO69" i="1501"/>
  <c r="AP69" i="1501"/>
  <c r="AQ69" i="1501"/>
  <c r="A70" i="1501"/>
  <c r="B70" i="1501"/>
  <c r="C70" i="1501"/>
  <c r="D70" i="1501"/>
  <c r="E70" i="1501"/>
  <c r="F70" i="1501"/>
  <c r="G70" i="1501"/>
  <c r="H70" i="1501"/>
  <c r="I70" i="1501"/>
  <c r="J70" i="1501"/>
  <c r="K70" i="1501"/>
  <c r="L70" i="1501"/>
  <c r="M70" i="1501"/>
  <c r="N70" i="1501"/>
  <c r="O70" i="1501"/>
  <c r="P70" i="1501"/>
  <c r="Q70" i="1501"/>
  <c r="R70" i="1501"/>
  <c r="T70" i="1501"/>
  <c r="U70" i="1501"/>
  <c r="V70" i="1501"/>
  <c r="W70" i="1501"/>
  <c r="X70" i="1501"/>
  <c r="Y70" i="1501"/>
  <c r="Z70" i="1501"/>
  <c r="AA70" i="1501"/>
  <c r="AB70" i="1501"/>
  <c r="AC70" i="1501"/>
  <c r="AD70" i="1501"/>
  <c r="AE70" i="1501"/>
  <c r="AF70" i="1501"/>
  <c r="AG70" i="1501"/>
  <c r="AH70" i="1501"/>
  <c r="AI70" i="1501"/>
  <c r="AJ70" i="1501"/>
  <c r="AK70" i="1501"/>
  <c r="AL70" i="1501"/>
  <c r="AM70" i="1501"/>
  <c r="AN70" i="1501"/>
  <c r="AO70" i="1501"/>
  <c r="AP70" i="1501"/>
  <c r="AQ70" i="1501"/>
  <c r="A71" i="1501"/>
  <c r="B71" i="1501"/>
  <c r="C71" i="1501"/>
  <c r="D71" i="1501"/>
  <c r="E71" i="1501"/>
  <c r="F71" i="1501"/>
  <c r="G71" i="1501"/>
  <c r="H71" i="1501"/>
  <c r="I71" i="1501"/>
  <c r="J71" i="1501"/>
  <c r="K71" i="1501"/>
  <c r="L71" i="1501"/>
  <c r="M71" i="1501"/>
  <c r="N71" i="1501"/>
  <c r="O71" i="1501"/>
  <c r="P71" i="1501"/>
  <c r="Q71" i="1501"/>
  <c r="R71" i="1501"/>
  <c r="T71" i="1501"/>
  <c r="U71" i="1501"/>
  <c r="V71" i="1501"/>
  <c r="W71" i="1501"/>
  <c r="X71" i="1501"/>
  <c r="Y71" i="1501"/>
  <c r="Z71" i="1501"/>
  <c r="AA71" i="1501"/>
  <c r="AB71" i="1501"/>
  <c r="AC71" i="1501"/>
  <c r="AD71" i="1501"/>
  <c r="AE71" i="1501"/>
  <c r="AF71" i="1501"/>
  <c r="AG71" i="1501"/>
  <c r="AH71" i="1501"/>
  <c r="AI71" i="1501"/>
  <c r="AJ71" i="1501"/>
  <c r="AK71" i="1501"/>
  <c r="AL71" i="1501"/>
  <c r="AM71" i="1501"/>
  <c r="AN71" i="1501"/>
  <c r="AO71" i="1501"/>
  <c r="AP71" i="1501"/>
  <c r="AQ71" i="1501"/>
  <c r="A72" i="1501"/>
  <c r="B72" i="1501"/>
  <c r="C72" i="1501"/>
  <c r="D72" i="1501"/>
  <c r="E72" i="1501"/>
  <c r="F72" i="1501"/>
  <c r="G72" i="1501"/>
  <c r="H72" i="1501"/>
  <c r="I72" i="1501"/>
  <c r="J72" i="1501"/>
  <c r="K72" i="1501"/>
  <c r="L72" i="1501"/>
  <c r="M72" i="1501"/>
  <c r="N72" i="1501"/>
  <c r="O72" i="1501"/>
  <c r="P72" i="1501"/>
  <c r="Q72" i="1501"/>
  <c r="R72" i="1501"/>
  <c r="T72" i="1501"/>
  <c r="U72" i="1501"/>
  <c r="V72" i="1501"/>
  <c r="W72" i="1501"/>
  <c r="X72" i="1501"/>
  <c r="Y72" i="1501"/>
  <c r="Z72" i="1501"/>
  <c r="AA72" i="1501"/>
  <c r="AB72" i="1501"/>
  <c r="AC72" i="1501"/>
  <c r="AD72" i="1501"/>
  <c r="AE72" i="1501"/>
  <c r="AF72" i="1501"/>
  <c r="AG72" i="1501"/>
  <c r="AH72" i="1501"/>
  <c r="AI72" i="1501"/>
  <c r="AJ72" i="1501"/>
  <c r="AK72" i="1501"/>
  <c r="AL72" i="1501"/>
  <c r="AM72" i="1501"/>
  <c r="AN72" i="1501"/>
  <c r="AO72" i="1501"/>
  <c r="AP72" i="1501"/>
  <c r="AQ72" i="1501"/>
  <c r="A73" i="1501"/>
  <c r="B73" i="1501"/>
  <c r="C73" i="1501"/>
  <c r="D73" i="1501"/>
  <c r="E73" i="1501"/>
  <c r="F73" i="1501"/>
  <c r="G73" i="1501"/>
  <c r="H73" i="1501"/>
  <c r="I73" i="1501"/>
  <c r="J73" i="1501"/>
  <c r="K73" i="1501"/>
  <c r="L73" i="1501"/>
  <c r="M73" i="1501"/>
  <c r="N73" i="1501"/>
  <c r="O73" i="1501"/>
  <c r="P73" i="1501"/>
  <c r="Q73" i="1501"/>
  <c r="R73" i="1501"/>
  <c r="T73" i="1501"/>
  <c r="U73" i="1501"/>
  <c r="V73" i="1501"/>
  <c r="W73" i="1501"/>
  <c r="X73" i="1501"/>
  <c r="Y73" i="1501"/>
  <c r="Z73" i="1501"/>
  <c r="AA73" i="1501"/>
  <c r="AB73" i="1501"/>
  <c r="AC73" i="1501"/>
  <c r="AD73" i="1501"/>
  <c r="AE73" i="1501"/>
  <c r="AF73" i="1501"/>
  <c r="AG73" i="1501"/>
  <c r="AH73" i="1501"/>
  <c r="AI73" i="1501"/>
  <c r="AJ73" i="1501"/>
  <c r="AK73" i="1501"/>
  <c r="AL73" i="1501"/>
  <c r="AM73" i="1501"/>
  <c r="AN73" i="1501"/>
  <c r="AO73" i="1501"/>
  <c r="AP73" i="1501"/>
  <c r="AQ73" i="1501"/>
  <c r="A74" i="1501"/>
  <c r="B74" i="1501"/>
  <c r="C74" i="1501"/>
  <c r="D74" i="1501"/>
  <c r="E74" i="1501"/>
  <c r="F74" i="1501"/>
  <c r="G74" i="1501"/>
  <c r="H74" i="1501"/>
  <c r="I74" i="1501"/>
  <c r="J74" i="1501"/>
  <c r="K74" i="1501"/>
  <c r="L74" i="1501"/>
  <c r="M74" i="1501"/>
  <c r="N74" i="1501"/>
  <c r="O74" i="1501"/>
  <c r="P74" i="1501"/>
  <c r="Q74" i="1501"/>
  <c r="R74" i="1501"/>
  <c r="T74" i="1501"/>
  <c r="U74" i="1501"/>
  <c r="V74" i="1501"/>
  <c r="W74" i="1501"/>
  <c r="X74" i="1501"/>
  <c r="Y74" i="1501"/>
  <c r="Z74" i="1501"/>
  <c r="AA74" i="1501"/>
  <c r="AB74" i="1501"/>
  <c r="AC74" i="1501"/>
  <c r="AD74" i="1501"/>
  <c r="AE74" i="1501"/>
  <c r="AF74" i="1501"/>
  <c r="AG74" i="1501"/>
  <c r="AH74" i="1501"/>
  <c r="AI74" i="1501"/>
  <c r="AJ74" i="1501"/>
  <c r="AK74" i="1501"/>
  <c r="AL74" i="1501"/>
  <c r="AM74" i="1501"/>
  <c r="AN74" i="1501"/>
  <c r="AO74" i="1501"/>
  <c r="AP74" i="1501"/>
  <c r="AQ74" i="1501"/>
  <c r="A75" i="1501"/>
  <c r="B75" i="1501"/>
  <c r="C75" i="1501"/>
  <c r="D75" i="1501"/>
  <c r="E75" i="1501"/>
  <c r="F75" i="1501"/>
  <c r="G75" i="1501"/>
  <c r="H75" i="1501"/>
  <c r="I75" i="1501"/>
  <c r="J75" i="1501"/>
  <c r="K75" i="1501"/>
  <c r="L75" i="1501"/>
  <c r="M75" i="1501"/>
  <c r="N75" i="1501"/>
  <c r="O75" i="1501"/>
  <c r="P75" i="1501"/>
  <c r="Q75" i="1501"/>
  <c r="R75" i="1501"/>
  <c r="T75" i="1501"/>
  <c r="U75" i="1501"/>
  <c r="V75" i="1501"/>
  <c r="W75" i="1501"/>
  <c r="X75" i="1501"/>
  <c r="Y75" i="1501"/>
  <c r="Z75" i="1501"/>
  <c r="AA75" i="1501"/>
  <c r="AB75" i="1501"/>
  <c r="AC75" i="1501"/>
  <c r="AD75" i="1501"/>
  <c r="AE75" i="1501"/>
  <c r="AF75" i="1501"/>
  <c r="AG75" i="1501"/>
  <c r="AH75" i="1501"/>
  <c r="AI75" i="1501"/>
  <c r="AJ75" i="1501"/>
  <c r="AK75" i="1501"/>
  <c r="AL75" i="1501"/>
  <c r="AM75" i="1501"/>
  <c r="AN75" i="1501"/>
  <c r="AO75" i="1501"/>
  <c r="AP75" i="1501"/>
  <c r="AQ75" i="1501"/>
  <c r="A76" i="1501"/>
  <c r="B76" i="1501"/>
  <c r="C76" i="1501"/>
  <c r="D76" i="1501"/>
  <c r="E76" i="1501"/>
  <c r="F76" i="1501"/>
  <c r="G76" i="1501"/>
  <c r="H76" i="1501"/>
  <c r="I76" i="1501"/>
  <c r="J76" i="1501"/>
  <c r="K76" i="1501"/>
  <c r="L76" i="1501"/>
  <c r="M76" i="1501"/>
  <c r="N76" i="1501"/>
  <c r="O76" i="1501"/>
  <c r="P76" i="1501"/>
  <c r="Q76" i="1501"/>
  <c r="R76" i="1501"/>
  <c r="T76" i="1501"/>
  <c r="U76" i="1501"/>
  <c r="V76" i="1501"/>
  <c r="W76" i="1501"/>
  <c r="X76" i="1501"/>
  <c r="Y76" i="1501"/>
  <c r="Z76" i="1501"/>
  <c r="AA76" i="1501"/>
  <c r="AB76" i="1501"/>
  <c r="AC76" i="1501"/>
  <c r="AD76" i="1501"/>
  <c r="AE76" i="1501"/>
  <c r="AF76" i="1501"/>
  <c r="AG76" i="1501"/>
  <c r="AH76" i="1501"/>
  <c r="AI76" i="1501"/>
  <c r="AJ76" i="1501"/>
  <c r="AK76" i="1501"/>
  <c r="AL76" i="1501"/>
  <c r="AM76" i="1501"/>
  <c r="AN76" i="1501"/>
  <c r="AO76" i="1501"/>
  <c r="AP76" i="1501"/>
  <c r="AQ76" i="1501"/>
  <c r="A77" i="1501"/>
  <c r="B77" i="1501"/>
  <c r="C77" i="1501"/>
  <c r="D77" i="1501"/>
  <c r="E77" i="1501"/>
  <c r="F77" i="1501"/>
  <c r="G77" i="1501"/>
  <c r="H77" i="1501"/>
  <c r="I77" i="1501"/>
  <c r="J77" i="1501"/>
  <c r="K77" i="1501"/>
  <c r="L77" i="1501"/>
  <c r="M77" i="1501"/>
  <c r="N77" i="1501"/>
  <c r="O77" i="1501"/>
  <c r="P77" i="1501"/>
  <c r="Q77" i="1501"/>
  <c r="R77" i="1501"/>
  <c r="T77" i="1501"/>
  <c r="U77" i="1501"/>
  <c r="V77" i="1501"/>
  <c r="W77" i="1501"/>
  <c r="X77" i="1501"/>
  <c r="Y77" i="1501"/>
  <c r="Z77" i="1501"/>
  <c r="AA77" i="1501"/>
  <c r="AB77" i="1501"/>
  <c r="AC77" i="1501"/>
  <c r="AD77" i="1501"/>
  <c r="AE77" i="1501"/>
  <c r="AF77" i="1501"/>
  <c r="AG77" i="1501"/>
  <c r="AH77" i="1501"/>
  <c r="AI77" i="1501"/>
  <c r="AJ77" i="1501"/>
  <c r="AK77" i="1501"/>
  <c r="AL77" i="1501"/>
  <c r="AM77" i="1501"/>
  <c r="AN77" i="1501"/>
  <c r="AO77" i="1501"/>
  <c r="AP77" i="1501"/>
  <c r="AQ77" i="1501"/>
  <c r="A78" i="1501"/>
  <c r="B78" i="1501"/>
  <c r="C78" i="1501"/>
  <c r="D78" i="1501"/>
  <c r="E78" i="1501"/>
  <c r="F78" i="1501"/>
  <c r="G78" i="1501"/>
  <c r="H78" i="1501"/>
  <c r="I78" i="1501"/>
  <c r="J78" i="1501"/>
  <c r="K78" i="1501"/>
  <c r="L78" i="1501"/>
  <c r="M78" i="1501"/>
  <c r="N78" i="1501"/>
  <c r="O78" i="1501"/>
  <c r="P78" i="1501"/>
  <c r="Q78" i="1501"/>
  <c r="R78" i="1501"/>
  <c r="T78" i="1501"/>
  <c r="U78" i="1501"/>
  <c r="V78" i="1501"/>
  <c r="W78" i="1501"/>
  <c r="X78" i="1501"/>
  <c r="Y78" i="1501"/>
  <c r="Z78" i="1501"/>
  <c r="AA78" i="1501"/>
  <c r="AB78" i="1501"/>
  <c r="AC78" i="1501"/>
  <c r="AD78" i="1501"/>
  <c r="AE78" i="1501"/>
  <c r="AF78" i="1501"/>
  <c r="AG78" i="1501"/>
  <c r="AH78" i="1501"/>
  <c r="AI78" i="1501"/>
  <c r="AJ78" i="1501"/>
  <c r="AK78" i="1501"/>
  <c r="AL78" i="1501"/>
  <c r="AM78" i="1501"/>
  <c r="AN78" i="1501"/>
  <c r="AO78" i="1501"/>
  <c r="AP78" i="1501"/>
  <c r="AQ78" i="1501"/>
  <c r="A79" i="1501"/>
  <c r="B79" i="1501"/>
  <c r="C79" i="1501"/>
  <c r="D79" i="1501"/>
  <c r="E79" i="1501"/>
  <c r="F79" i="1501"/>
  <c r="G79" i="1501"/>
  <c r="H79" i="1501"/>
  <c r="I79" i="1501"/>
  <c r="J79" i="1501"/>
  <c r="K79" i="1501"/>
  <c r="L79" i="1501"/>
  <c r="M79" i="1501"/>
  <c r="N79" i="1501"/>
  <c r="O79" i="1501"/>
  <c r="P79" i="1501"/>
  <c r="Q79" i="1501"/>
  <c r="R79" i="1501"/>
  <c r="T79" i="1501"/>
  <c r="U79" i="1501"/>
  <c r="V79" i="1501"/>
  <c r="W79" i="1501"/>
  <c r="X79" i="1501"/>
  <c r="Y79" i="1501"/>
  <c r="Z79" i="1501"/>
  <c r="AA79" i="1501"/>
  <c r="AB79" i="1501"/>
  <c r="AC79" i="1501"/>
  <c r="AD79" i="1501"/>
  <c r="AE79" i="1501"/>
  <c r="AF79" i="1501"/>
  <c r="AG79" i="1501"/>
  <c r="AH79" i="1501"/>
  <c r="AI79" i="1501"/>
  <c r="AJ79" i="1501"/>
  <c r="AK79" i="1501"/>
  <c r="AL79" i="1501"/>
  <c r="AM79" i="1501"/>
  <c r="AN79" i="1501"/>
  <c r="AO79" i="1501"/>
  <c r="AP79" i="1501"/>
  <c r="AQ79" i="1501"/>
  <c r="A80" i="1501"/>
  <c r="B80" i="1501"/>
  <c r="C80" i="1501"/>
  <c r="D80" i="1501"/>
  <c r="E80" i="1501"/>
  <c r="F80" i="1501"/>
  <c r="G80" i="1501"/>
  <c r="H80" i="1501"/>
  <c r="I80" i="1501"/>
  <c r="J80" i="1501"/>
  <c r="K80" i="1501"/>
  <c r="L80" i="1501"/>
  <c r="M80" i="1501"/>
  <c r="N80" i="1501"/>
  <c r="O80" i="1501"/>
  <c r="P80" i="1501"/>
  <c r="Q80" i="1501"/>
  <c r="R80" i="1501"/>
  <c r="T80" i="1501"/>
  <c r="U80" i="1501"/>
  <c r="V80" i="1501"/>
  <c r="W80" i="1501"/>
  <c r="X80" i="1501"/>
  <c r="Y80" i="1501"/>
  <c r="Z80" i="1501"/>
  <c r="AA80" i="1501"/>
  <c r="AB80" i="1501"/>
  <c r="AC80" i="1501"/>
  <c r="AD80" i="1501"/>
  <c r="AE80" i="1501"/>
  <c r="AF80" i="1501"/>
  <c r="AG80" i="1501"/>
  <c r="AH80" i="1501"/>
  <c r="AI80" i="1501"/>
  <c r="AJ80" i="1501"/>
  <c r="AK80" i="1501"/>
  <c r="AL80" i="1501"/>
  <c r="AM80" i="1501"/>
  <c r="AN80" i="1501"/>
  <c r="AO80" i="1501"/>
  <c r="AP80" i="1501"/>
  <c r="AQ80" i="1501"/>
  <c r="A81" i="1501"/>
  <c r="B81" i="1501"/>
  <c r="C81" i="1501"/>
  <c r="D81" i="1501"/>
  <c r="E81" i="1501"/>
  <c r="F81" i="1501"/>
  <c r="G81" i="1501"/>
  <c r="H81" i="1501"/>
  <c r="I81" i="1501"/>
  <c r="J81" i="1501"/>
  <c r="K81" i="1501"/>
  <c r="L81" i="1501"/>
  <c r="M81" i="1501"/>
  <c r="N81" i="1501"/>
  <c r="O81" i="1501"/>
  <c r="P81" i="1501"/>
  <c r="Q81" i="1501"/>
  <c r="R81" i="1501"/>
  <c r="T81" i="1501"/>
  <c r="U81" i="1501"/>
  <c r="V81" i="1501"/>
  <c r="W81" i="1501"/>
  <c r="X81" i="1501"/>
  <c r="Y81" i="1501"/>
  <c r="Z81" i="1501"/>
  <c r="AA81" i="1501"/>
  <c r="AB81" i="1501"/>
  <c r="AC81" i="1501"/>
  <c r="AD81" i="1501"/>
  <c r="AE81" i="1501"/>
  <c r="AF81" i="1501"/>
  <c r="AG81" i="1501"/>
  <c r="AH81" i="1501"/>
  <c r="AI81" i="1501"/>
  <c r="AJ81" i="1501"/>
  <c r="AK81" i="1501"/>
  <c r="AL81" i="1501"/>
  <c r="AM81" i="1501"/>
  <c r="AN81" i="1501"/>
  <c r="AO81" i="1501"/>
  <c r="AP81" i="1501"/>
  <c r="AQ81" i="1501"/>
  <c r="A82" i="1501"/>
  <c r="B82" i="1501"/>
  <c r="C82" i="1501"/>
  <c r="D82" i="1501"/>
  <c r="E82" i="1501"/>
  <c r="F82" i="1501"/>
  <c r="G82" i="1501"/>
  <c r="H82" i="1501"/>
  <c r="I82" i="1501"/>
  <c r="J82" i="1501"/>
  <c r="K82" i="1501"/>
  <c r="L82" i="1501"/>
  <c r="M82" i="1501"/>
  <c r="N82" i="1501"/>
  <c r="O82" i="1501"/>
  <c r="P82" i="1501"/>
  <c r="Q82" i="1501"/>
  <c r="R82" i="1501"/>
  <c r="T82" i="1501"/>
  <c r="U82" i="1501"/>
  <c r="V82" i="1501"/>
  <c r="W82" i="1501"/>
  <c r="X82" i="1501"/>
  <c r="Y82" i="1501"/>
  <c r="Z82" i="1501"/>
  <c r="AA82" i="1501"/>
  <c r="AB82" i="1501"/>
  <c r="AC82" i="1501"/>
  <c r="AD82" i="1501"/>
  <c r="AE82" i="1501"/>
  <c r="AF82" i="1501"/>
  <c r="AG82" i="1501"/>
  <c r="AH82" i="1501"/>
  <c r="AI82" i="1501"/>
  <c r="AJ82" i="1501"/>
  <c r="AK82" i="1501"/>
  <c r="AL82" i="1501"/>
  <c r="AM82" i="1501"/>
  <c r="AN82" i="1501"/>
  <c r="AO82" i="1501"/>
  <c r="AP82" i="1501"/>
  <c r="AQ82" i="1501"/>
  <c r="A83" i="1501"/>
  <c r="B83" i="1501"/>
  <c r="C83" i="1501"/>
  <c r="D83" i="1501"/>
  <c r="E83" i="1501"/>
  <c r="F83" i="1501"/>
  <c r="G83" i="1501"/>
  <c r="H83" i="1501"/>
  <c r="I83" i="1501"/>
  <c r="J83" i="1501"/>
  <c r="K83" i="1501"/>
  <c r="L83" i="1501"/>
  <c r="M83" i="1501"/>
  <c r="N83" i="1501"/>
  <c r="O83" i="1501"/>
  <c r="P83" i="1501"/>
  <c r="Q83" i="1501"/>
  <c r="R83" i="1501"/>
  <c r="T83" i="1501"/>
  <c r="U83" i="1501"/>
  <c r="V83" i="1501"/>
  <c r="W83" i="1501"/>
  <c r="X83" i="1501"/>
  <c r="Y83" i="1501"/>
  <c r="Z83" i="1501"/>
  <c r="AA83" i="1501"/>
  <c r="AB83" i="1501"/>
  <c r="AC83" i="1501"/>
  <c r="AD83" i="1501"/>
  <c r="AE83" i="1501"/>
  <c r="AF83" i="1501"/>
  <c r="AG83" i="1501"/>
  <c r="AH83" i="1501"/>
  <c r="AI83" i="1501"/>
  <c r="AJ83" i="1501"/>
  <c r="AK83" i="1501"/>
  <c r="AL83" i="1501"/>
  <c r="AM83" i="1501"/>
  <c r="AN83" i="1501"/>
  <c r="AO83" i="1501"/>
  <c r="AP83" i="1501"/>
  <c r="AQ83" i="1501"/>
  <c r="A84" i="1501"/>
  <c r="B84" i="1501"/>
  <c r="C84" i="1501"/>
  <c r="D84" i="1501"/>
  <c r="E84" i="1501"/>
  <c r="F84" i="1501"/>
  <c r="G84" i="1501"/>
  <c r="H84" i="1501"/>
  <c r="I84" i="1501"/>
  <c r="J84" i="1501"/>
  <c r="K84" i="1501"/>
  <c r="L84" i="1501"/>
  <c r="M84" i="1501"/>
  <c r="N84" i="1501"/>
  <c r="O84" i="1501"/>
  <c r="P84" i="1501"/>
  <c r="Q84" i="1501"/>
  <c r="R84" i="1501"/>
  <c r="T84" i="1501"/>
  <c r="U84" i="1501"/>
  <c r="V84" i="1501"/>
  <c r="W84" i="1501"/>
  <c r="X84" i="1501"/>
  <c r="Y84" i="1501"/>
  <c r="Z84" i="1501"/>
  <c r="AA84" i="1501"/>
  <c r="AB84" i="1501"/>
  <c r="AC84" i="1501"/>
  <c r="AD84" i="1501"/>
  <c r="AE84" i="1501"/>
  <c r="AF84" i="1501"/>
  <c r="AG84" i="1501"/>
  <c r="AH84" i="1501"/>
  <c r="AI84" i="1501"/>
  <c r="AJ84" i="1501"/>
  <c r="AK84" i="1501"/>
  <c r="AL84" i="1501"/>
  <c r="AM84" i="1501"/>
  <c r="AN84" i="1501"/>
  <c r="AO84" i="1501"/>
  <c r="AP84" i="1501"/>
  <c r="AQ84" i="1501"/>
  <c r="A85" i="1501"/>
  <c r="B85" i="1501"/>
  <c r="C85" i="1501"/>
  <c r="D85" i="1501"/>
  <c r="E85" i="1501"/>
  <c r="F85" i="1501"/>
  <c r="G85" i="1501"/>
  <c r="H85" i="1501"/>
  <c r="I85" i="1501"/>
  <c r="J85" i="1501"/>
  <c r="K85" i="1501"/>
  <c r="L85" i="1501"/>
  <c r="M85" i="1501"/>
  <c r="N85" i="1501"/>
  <c r="O85" i="1501"/>
  <c r="P85" i="1501"/>
  <c r="Q85" i="1501"/>
  <c r="R85" i="1501"/>
  <c r="T85" i="1501"/>
  <c r="U85" i="1501"/>
  <c r="V85" i="1501"/>
  <c r="W85" i="1501"/>
  <c r="X85" i="1501"/>
  <c r="Y85" i="1501"/>
  <c r="Z85" i="1501"/>
  <c r="AA85" i="1501"/>
  <c r="AB85" i="1501"/>
  <c r="AC85" i="1501"/>
  <c r="AD85" i="1501"/>
  <c r="AE85" i="1501"/>
  <c r="AF85" i="1501"/>
  <c r="AG85" i="1501"/>
  <c r="AH85" i="1501"/>
  <c r="AI85" i="1501"/>
  <c r="AJ85" i="1501"/>
  <c r="AK85" i="1501"/>
  <c r="AL85" i="1501"/>
  <c r="AM85" i="1501"/>
  <c r="AN85" i="1501"/>
  <c r="AO85" i="1501"/>
  <c r="AP85" i="1501"/>
  <c r="AQ85" i="1501"/>
  <c r="A86" i="1501"/>
  <c r="B86" i="1501"/>
  <c r="C86" i="1501"/>
  <c r="D86" i="1501"/>
  <c r="E86" i="1501"/>
  <c r="F86" i="1501"/>
  <c r="G86" i="1501"/>
  <c r="H86" i="1501"/>
  <c r="I86" i="1501"/>
  <c r="J86" i="1501"/>
  <c r="K86" i="1501"/>
  <c r="L86" i="1501"/>
  <c r="M86" i="1501"/>
  <c r="N86" i="1501"/>
  <c r="O86" i="1501"/>
  <c r="P86" i="1501"/>
  <c r="Q86" i="1501"/>
  <c r="R86" i="1501"/>
  <c r="T86" i="1501"/>
  <c r="U86" i="1501"/>
  <c r="V86" i="1501"/>
  <c r="W86" i="1501"/>
  <c r="X86" i="1501"/>
  <c r="Y86" i="1501"/>
  <c r="Z86" i="1501"/>
  <c r="AA86" i="1501"/>
  <c r="AB86" i="1501"/>
  <c r="AC86" i="1501"/>
  <c r="AD86" i="1501"/>
  <c r="AE86" i="1501"/>
  <c r="AF86" i="1501"/>
  <c r="AG86" i="1501"/>
  <c r="AH86" i="1501"/>
  <c r="AI86" i="1501"/>
  <c r="AJ86" i="1501"/>
  <c r="AK86" i="1501"/>
  <c r="AL86" i="1501"/>
  <c r="AM86" i="1501"/>
  <c r="AN86" i="1501"/>
  <c r="AO86" i="1501"/>
  <c r="AP86" i="1501"/>
  <c r="AQ86" i="1501"/>
  <c r="A87" i="1501"/>
  <c r="B87" i="1501"/>
  <c r="C87" i="1501"/>
  <c r="D87" i="1501"/>
  <c r="E87" i="1501"/>
  <c r="F87" i="1501"/>
  <c r="G87" i="1501"/>
  <c r="H87" i="1501"/>
  <c r="I87" i="1501"/>
  <c r="J87" i="1501"/>
  <c r="K87" i="1501"/>
  <c r="L87" i="1501"/>
  <c r="M87" i="1501"/>
  <c r="N87" i="1501"/>
  <c r="O87" i="1501"/>
  <c r="P87" i="1501"/>
  <c r="Q87" i="1501"/>
  <c r="R87" i="1501"/>
  <c r="T87" i="1501"/>
  <c r="U87" i="1501"/>
  <c r="V87" i="1501"/>
  <c r="W87" i="1501"/>
  <c r="X87" i="1501"/>
  <c r="Y87" i="1501"/>
  <c r="Z87" i="1501"/>
  <c r="AA87" i="1501"/>
  <c r="AB87" i="1501"/>
  <c r="AC87" i="1501"/>
  <c r="AD87" i="1501"/>
  <c r="AE87" i="1501"/>
  <c r="AF87" i="1501"/>
  <c r="AG87" i="1501"/>
  <c r="AH87" i="1501"/>
  <c r="AI87" i="1501"/>
  <c r="AJ87" i="1501"/>
  <c r="AK87" i="1501"/>
  <c r="AL87" i="1501"/>
  <c r="AM87" i="1501"/>
  <c r="AN87" i="1501"/>
  <c r="AO87" i="1501"/>
  <c r="AP87" i="1501"/>
  <c r="AQ87" i="1501"/>
  <c r="A88" i="1501"/>
  <c r="B88" i="1501"/>
  <c r="C88" i="1501"/>
  <c r="D88" i="1501"/>
  <c r="E88" i="1501"/>
  <c r="F88" i="1501"/>
  <c r="G88" i="1501"/>
  <c r="H88" i="1501"/>
  <c r="I88" i="1501"/>
  <c r="J88" i="1501"/>
  <c r="K88" i="1501"/>
  <c r="L88" i="1501"/>
  <c r="M88" i="1501"/>
  <c r="N88" i="1501"/>
  <c r="O88" i="1501"/>
  <c r="P88" i="1501"/>
  <c r="Q88" i="1501"/>
  <c r="R88" i="1501"/>
  <c r="T88" i="1501"/>
  <c r="U88" i="1501"/>
  <c r="V88" i="1501"/>
  <c r="W88" i="1501"/>
  <c r="X88" i="1501"/>
  <c r="Y88" i="1501"/>
  <c r="Z88" i="1501"/>
  <c r="AA88" i="1501"/>
  <c r="AB88" i="1501"/>
  <c r="AC88" i="1501"/>
  <c r="AD88" i="1501"/>
  <c r="AE88" i="1501"/>
  <c r="AF88" i="1501"/>
  <c r="AG88" i="1501"/>
  <c r="AH88" i="1501"/>
  <c r="AI88" i="1501"/>
  <c r="AJ88" i="1501"/>
  <c r="AK88" i="1501"/>
  <c r="AL88" i="1501"/>
  <c r="AM88" i="1501"/>
  <c r="AN88" i="1501"/>
  <c r="AO88" i="1501"/>
  <c r="AP88" i="1501"/>
  <c r="AQ88" i="1501"/>
  <c r="A89" i="1501"/>
  <c r="B89" i="1501"/>
  <c r="C89" i="1501"/>
  <c r="D89" i="1501"/>
  <c r="E89" i="1501"/>
  <c r="F89" i="1501"/>
  <c r="G89" i="1501"/>
  <c r="H89" i="1501"/>
  <c r="I89" i="1501"/>
  <c r="J89" i="1501"/>
  <c r="K89" i="1501"/>
  <c r="L89" i="1501"/>
  <c r="M89" i="1501"/>
  <c r="N89" i="1501"/>
  <c r="O89" i="1501"/>
  <c r="P89" i="1501"/>
  <c r="Q89" i="1501"/>
  <c r="R89" i="1501"/>
  <c r="T89" i="1501"/>
  <c r="U89" i="1501"/>
  <c r="V89" i="1501"/>
  <c r="W89" i="1501"/>
  <c r="X89" i="1501"/>
  <c r="Y89" i="1501"/>
  <c r="Z89" i="1501"/>
  <c r="AA89" i="1501"/>
  <c r="AB89" i="1501"/>
  <c r="AC89" i="1501"/>
  <c r="AD89" i="1501"/>
  <c r="AE89" i="1501"/>
  <c r="AF89" i="1501"/>
  <c r="AG89" i="1501"/>
  <c r="AH89" i="1501"/>
  <c r="AI89" i="1501"/>
  <c r="AJ89" i="1501"/>
  <c r="AK89" i="1501"/>
  <c r="AL89" i="1501"/>
  <c r="AM89" i="1501"/>
  <c r="AN89" i="1501"/>
  <c r="AO89" i="1501"/>
  <c r="AP89" i="1501"/>
  <c r="AQ89" i="1501"/>
  <c r="A90" i="1501"/>
  <c r="B90" i="1501"/>
  <c r="C90" i="1501"/>
  <c r="D90" i="1501"/>
  <c r="E90" i="1501"/>
  <c r="F90" i="1501"/>
  <c r="G90" i="1501"/>
  <c r="H90" i="1501"/>
  <c r="I90" i="1501"/>
  <c r="J90" i="1501"/>
  <c r="K90" i="1501"/>
  <c r="L90" i="1501"/>
  <c r="M90" i="1501"/>
  <c r="N90" i="1501"/>
  <c r="O90" i="1501"/>
  <c r="P90" i="1501"/>
  <c r="Q90" i="1501"/>
  <c r="R90" i="1501"/>
  <c r="T90" i="1501"/>
  <c r="U90" i="1501"/>
  <c r="V90" i="1501"/>
  <c r="W90" i="1501"/>
  <c r="X90" i="1501"/>
  <c r="Y90" i="1501"/>
  <c r="Z90" i="1501"/>
  <c r="AA90" i="1501"/>
  <c r="AB90" i="1501"/>
  <c r="AC90" i="1501"/>
  <c r="AD90" i="1501"/>
  <c r="AE90" i="1501"/>
  <c r="AF90" i="1501"/>
  <c r="AG90" i="1501"/>
  <c r="AH90" i="1501"/>
  <c r="AI90" i="1501"/>
  <c r="AJ90" i="1501"/>
  <c r="AK90" i="1501"/>
  <c r="AL90" i="1501"/>
  <c r="AM90" i="1501"/>
  <c r="AN90" i="1501"/>
  <c r="AO90" i="1501"/>
  <c r="AP90" i="1501"/>
  <c r="AQ90" i="1501"/>
  <c r="A91" i="1501"/>
  <c r="B91" i="1501"/>
  <c r="C91" i="1501"/>
  <c r="D91" i="1501"/>
  <c r="E91" i="1501"/>
  <c r="F91" i="1501"/>
  <c r="G91" i="1501"/>
  <c r="H91" i="1501"/>
  <c r="I91" i="1501"/>
  <c r="J91" i="1501"/>
  <c r="K91" i="1501"/>
  <c r="L91" i="1501"/>
  <c r="M91" i="1501"/>
  <c r="N91" i="1501"/>
  <c r="O91" i="1501"/>
  <c r="P91" i="1501"/>
  <c r="Q91" i="1501"/>
  <c r="R91" i="1501"/>
  <c r="T91" i="1501"/>
  <c r="U91" i="1501"/>
  <c r="V91" i="1501"/>
  <c r="W91" i="1501"/>
  <c r="X91" i="1501"/>
  <c r="Y91" i="1501"/>
  <c r="Z91" i="1501"/>
  <c r="AA91" i="1501"/>
  <c r="AB91" i="1501"/>
  <c r="AC91" i="1501"/>
  <c r="AD91" i="1501"/>
  <c r="AE91" i="1501"/>
  <c r="AF91" i="1501"/>
  <c r="AG91" i="1501"/>
  <c r="AH91" i="1501"/>
  <c r="AI91" i="1501"/>
  <c r="AJ91" i="1501"/>
  <c r="AK91" i="1501"/>
  <c r="AL91" i="1501"/>
  <c r="AM91" i="1501"/>
  <c r="AN91" i="1501"/>
  <c r="AO91" i="1501"/>
  <c r="AP91" i="1501"/>
  <c r="AQ91" i="1501"/>
  <c r="A92" i="1501"/>
  <c r="B92" i="1501"/>
  <c r="C92" i="1501"/>
  <c r="D92" i="1501"/>
  <c r="E92" i="1501"/>
  <c r="F92" i="1501"/>
  <c r="G92" i="1501"/>
  <c r="H92" i="1501"/>
  <c r="I92" i="1501"/>
  <c r="J92" i="1501"/>
  <c r="K92" i="1501"/>
  <c r="L92" i="1501"/>
  <c r="M92" i="1501"/>
  <c r="N92" i="1501"/>
  <c r="O92" i="1501"/>
  <c r="P92" i="1501"/>
  <c r="Q92" i="1501"/>
  <c r="R92" i="1501"/>
  <c r="T92" i="1501"/>
  <c r="U92" i="1501"/>
  <c r="V92" i="1501"/>
  <c r="W92" i="1501"/>
  <c r="X92" i="1501"/>
  <c r="Y92" i="1501"/>
  <c r="Z92" i="1501"/>
  <c r="AA92" i="1501"/>
  <c r="AB92" i="1501"/>
  <c r="AC92" i="1501"/>
  <c r="AD92" i="1501"/>
  <c r="AE92" i="1501"/>
  <c r="AF92" i="1501"/>
  <c r="AG92" i="1501"/>
  <c r="AH92" i="1501"/>
  <c r="AI92" i="1501"/>
  <c r="AJ92" i="1501"/>
  <c r="AK92" i="1501"/>
  <c r="AL92" i="1501"/>
  <c r="AM92" i="1501"/>
  <c r="AN92" i="1501"/>
  <c r="AO92" i="1501"/>
  <c r="AP92" i="1501"/>
  <c r="AQ92" i="1501"/>
  <c r="A93" i="1501"/>
  <c r="B93" i="1501"/>
  <c r="C93" i="1501"/>
  <c r="D93" i="1501"/>
  <c r="E93" i="1501"/>
  <c r="F93" i="1501"/>
  <c r="G93" i="1501"/>
  <c r="H93" i="1501"/>
  <c r="I93" i="1501"/>
  <c r="J93" i="1501"/>
  <c r="K93" i="1501"/>
  <c r="L93" i="1501"/>
  <c r="M93" i="1501"/>
  <c r="N93" i="1501"/>
  <c r="O93" i="1501"/>
  <c r="P93" i="1501"/>
  <c r="Q93" i="1501"/>
  <c r="R93" i="1501"/>
  <c r="T93" i="1501"/>
  <c r="U93" i="1501"/>
  <c r="V93" i="1501"/>
  <c r="W93" i="1501"/>
  <c r="X93" i="1501"/>
  <c r="Y93" i="1501"/>
  <c r="Z93" i="1501"/>
  <c r="AA93" i="1501"/>
  <c r="AB93" i="1501"/>
  <c r="AC93" i="1501"/>
  <c r="AD93" i="1501"/>
  <c r="AE93" i="1501"/>
  <c r="AF93" i="1501"/>
  <c r="AG93" i="1501"/>
  <c r="AH93" i="1501"/>
  <c r="AI93" i="1501"/>
  <c r="AJ93" i="1501"/>
  <c r="AK93" i="1501"/>
  <c r="AL93" i="1501"/>
  <c r="AM93" i="1501"/>
  <c r="AN93" i="1501"/>
  <c r="AO93" i="1501"/>
  <c r="AP93" i="1501"/>
  <c r="AQ93" i="1501"/>
  <c r="A94" i="1501"/>
  <c r="B94" i="1501"/>
  <c r="C94" i="1501"/>
  <c r="D94" i="1501"/>
  <c r="E94" i="1501"/>
  <c r="F94" i="1501"/>
  <c r="G94" i="1501"/>
  <c r="H94" i="1501"/>
  <c r="I94" i="1501"/>
  <c r="J94" i="1501"/>
  <c r="K94" i="1501"/>
  <c r="L94" i="1501"/>
  <c r="M94" i="1501"/>
  <c r="N94" i="1501"/>
  <c r="O94" i="1501"/>
  <c r="P94" i="1501"/>
  <c r="Q94" i="1501"/>
  <c r="R94" i="1501"/>
  <c r="T94" i="1501"/>
  <c r="U94" i="1501"/>
  <c r="V94" i="1501"/>
  <c r="W94" i="1501"/>
  <c r="X94" i="1501"/>
  <c r="Y94" i="1501"/>
  <c r="Z94" i="1501"/>
  <c r="AA94" i="1501"/>
  <c r="AB94" i="1501"/>
  <c r="AC94" i="1501"/>
  <c r="AD94" i="1501"/>
  <c r="AE94" i="1501"/>
  <c r="AF94" i="1501"/>
  <c r="AG94" i="1501"/>
  <c r="AH94" i="1501"/>
  <c r="AI94" i="1501"/>
  <c r="AJ94" i="1501"/>
  <c r="AK94" i="1501"/>
  <c r="AL94" i="1501"/>
  <c r="AM94" i="1501"/>
  <c r="AN94" i="1501"/>
  <c r="AO94" i="1501"/>
  <c r="AP94" i="1501"/>
  <c r="AQ94" i="1501"/>
  <c r="A95" i="1501"/>
  <c r="B95" i="1501"/>
  <c r="C95" i="1501"/>
  <c r="D95" i="1501"/>
  <c r="E95" i="1501"/>
  <c r="F95" i="1501"/>
  <c r="G95" i="1501"/>
  <c r="H95" i="1501"/>
  <c r="I95" i="1501"/>
  <c r="J95" i="1501"/>
  <c r="K95" i="1501"/>
  <c r="L95" i="1501"/>
  <c r="M95" i="1501"/>
  <c r="N95" i="1501"/>
  <c r="O95" i="1501"/>
  <c r="P95" i="1501"/>
  <c r="Q95" i="1501"/>
  <c r="R95" i="1501"/>
  <c r="T95" i="1501"/>
  <c r="U95" i="1501"/>
  <c r="V95" i="1501"/>
  <c r="W95" i="1501"/>
  <c r="X95" i="1501"/>
  <c r="Y95" i="1501"/>
  <c r="Z95" i="1501"/>
  <c r="AA95" i="1501"/>
  <c r="AB95" i="1501"/>
  <c r="AC95" i="1501"/>
  <c r="AD95" i="1501"/>
  <c r="AE95" i="1501"/>
  <c r="AF95" i="1501"/>
  <c r="AG95" i="1501"/>
  <c r="AH95" i="1501"/>
  <c r="AI95" i="1501"/>
  <c r="AJ95" i="1501"/>
  <c r="AK95" i="1501"/>
  <c r="AL95" i="1501"/>
  <c r="AM95" i="1501"/>
  <c r="AN95" i="1501"/>
  <c r="AO95" i="1501"/>
  <c r="AP95" i="1501"/>
  <c r="AQ95" i="1501"/>
  <c r="A96" i="1501"/>
  <c r="B96" i="1501"/>
  <c r="C96" i="1501"/>
  <c r="D96" i="1501"/>
  <c r="E96" i="1501"/>
  <c r="F96" i="1501"/>
  <c r="G96" i="1501"/>
  <c r="H96" i="1501"/>
  <c r="I96" i="1501"/>
  <c r="J96" i="1501"/>
  <c r="K96" i="1501"/>
  <c r="L96" i="1501"/>
  <c r="M96" i="1501"/>
  <c r="N96" i="1501"/>
  <c r="O96" i="1501"/>
  <c r="P96" i="1501"/>
  <c r="Q96" i="1501"/>
  <c r="R96" i="1501"/>
  <c r="T96" i="1501"/>
  <c r="U96" i="1501"/>
  <c r="V96" i="1501"/>
  <c r="W96" i="1501"/>
  <c r="X96" i="1501"/>
  <c r="Y96" i="1501"/>
  <c r="Z96" i="1501"/>
  <c r="AA96" i="1501"/>
  <c r="AB96" i="1501"/>
  <c r="AC96" i="1501"/>
  <c r="AD96" i="1501"/>
  <c r="AE96" i="1501"/>
  <c r="AF96" i="1501"/>
  <c r="AG96" i="1501"/>
  <c r="AH96" i="1501"/>
  <c r="AI96" i="1501"/>
  <c r="AJ96" i="1501"/>
  <c r="AK96" i="1501"/>
  <c r="AL96" i="1501"/>
  <c r="AM96" i="1501"/>
  <c r="AN96" i="1501"/>
  <c r="AO96" i="1501"/>
  <c r="AP96" i="1501"/>
  <c r="AQ96" i="1501"/>
  <c r="A97" i="1501"/>
  <c r="B97" i="1501"/>
  <c r="C97" i="1501"/>
  <c r="D97" i="1501"/>
  <c r="E97" i="1501"/>
  <c r="F97" i="1501"/>
  <c r="G97" i="1501"/>
  <c r="H97" i="1501"/>
  <c r="I97" i="1501"/>
  <c r="J97" i="1501"/>
  <c r="K97" i="1501"/>
  <c r="L97" i="1501"/>
  <c r="M97" i="1501"/>
  <c r="N97" i="1501"/>
  <c r="O97" i="1501"/>
  <c r="P97" i="1501"/>
  <c r="Q97" i="1501"/>
  <c r="R97" i="1501"/>
  <c r="T97" i="1501"/>
  <c r="U97" i="1501"/>
  <c r="V97" i="1501"/>
  <c r="W97" i="1501"/>
  <c r="X97" i="1501"/>
  <c r="Y97" i="1501"/>
  <c r="Z97" i="1501"/>
  <c r="AA97" i="1501"/>
  <c r="AB97" i="1501"/>
  <c r="AC97" i="1501"/>
  <c r="AD97" i="1501"/>
  <c r="AE97" i="1501"/>
  <c r="AF97" i="1501"/>
  <c r="AG97" i="1501"/>
  <c r="AH97" i="1501"/>
  <c r="AI97" i="1501"/>
  <c r="AJ97" i="1501"/>
  <c r="AK97" i="1501"/>
  <c r="AL97" i="1501"/>
  <c r="AM97" i="1501"/>
  <c r="AN97" i="1501"/>
  <c r="AO97" i="1501"/>
  <c r="AP97" i="1501"/>
  <c r="AQ97" i="1501"/>
  <c r="A98" i="1501"/>
  <c r="B98" i="1501"/>
  <c r="C98" i="1501"/>
  <c r="D98" i="1501"/>
  <c r="E98" i="1501"/>
  <c r="F98" i="1501"/>
  <c r="G98" i="1501"/>
  <c r="H98" i="1501"/>
  <c r="I98" i="1501"/>
  <c r="J98" i="1501"/>
  <c r="K98" i="1501"/>
  <c r="L98" i="1501"/>
  <c r="M98" i="1501"/>
  <c r="N98" i="1501"/>
  <c r="O98" i="1501"/>
  <c r="P98" i="1501"/>
  <c r="Q98" i="1501"/>
  <c r="R98" i="1501"/>
  <c r="T98" i="1501"/>
  <c r="U98" i="1501"/>
  <c r="V98" i="1501"/>
  <c r="W98" i="1501"/>
  <c r="X98" i="1501"/>
  <c r="Y98" i="1501"/>
  <c r="Z98" i="1501"/>
  <c r="AA98" i="1501"/>
  <c r="AB98" i="1501"/>
  <c r="AC98" i="1501"/>
  <c r="AD98" i="1501"/>
  <c r="AE98" i="1501"/>
  <c r="AF98" i="1501"/>
  <c r="AG98" i="1501"/>
  <c r="AH98" i="1501"/>
  <c r="AI98" i="1501"/>
  <c r="AJ98" i="1501"/>
  <c r="AK98" i="1501"/>
  <c r="AL98" i="1501"/>
  <c r="AM98" i="1501"/>
  <c r="AN98" i="1501"/>
  <c r="AO98" i="1501"/>
  <c r="AP98" i="1501"/>
  <c r="AQ98" i="1501"/>
  <c r="A99" i="1501"/>
  <c r="B99" i="1501"/>
  <c r="C99" i="1501"/>
  <c r="D99" i="1501"/>
  <c r="E99" i="1501"/>
  <c r="F99" i="1501"/>
  <c r="G99" i="1501"/>
  <c r="H99" i="1501"/>
  <c r="I99" i="1501"/>
  <c r="J99" i="1501"/>
  <c r="K99" i="1501"/>
  <c r="L99" i="1501"/>
  <c r="M99" i="1501"/>
  <c r="N99" i="1501"/>
  <c r="O99" i="1501"/>
  <c r="P99" i="1501"/>
  <c r="Q99" i="1501"/>
  <c r="R99" i="1501"/>
  <c r="T99" i="1501"/>
  <c r="U99" i="1501"/>
  <c r="V99" i="1501"/>
  <c r="W99" i="1501"/>
  <c r="X99" i="1501"/>
  <c r="Y99" i="1501"/>
  <c r="Z99" i="1501"/>
  <c r="AA99" i="1501"/>
  <c r="AB99" i="1501"/>
  <c r="AC99" i="1501"/>
  <c r="AD99" i="1501"/>
  <c r="AE99" i="1501"/>
  <c r="AF99" i="1501"/>
  <c r="AG99" i="1501"/>
  <c r="AH99" i="1501"/>
  <c r="AI99" i="1501"/>
  <c r="AJ99" i="1501"/>
  <c r="AK99" i="1501"/>
  <c r="AL99" i="1501"/>
  <c r="AM99" i="1501"/>
  <c r="AN99" i="1501"/>
  <c r="AO99" i="1501"/>
  <c r="AP99" i="1501"/>
  <c r="AQ99" i="1501"/>
  <c r="A100" i="1501"/>
  <c r="B100" i="1501"/>
  <c r="C100" i="1501"/>
  <c r="D100" i="1501"/>
  <c r="E100" i="1501"/>
  <c r="F100" i="1501"/>
  <c r="G100" i="1501"/>
  <c r="H100" i="1501"/>
  <c r="I100" i="1501"/>
  <c r="J100" i="1501"/>
  <c r="K100" i="1501"/>
  <c r="L100" i="1501"/>
  <c r="M100" i="1501"/>
  <c r="N100" i="1501"/>
  <c r="O100" i="1501"/>
  <c r="P100" i="1501"/>
  <c r="Q100" i="1501"/>
  <c r="R100" i="1501"/>
  <c r="T100" i="1501"/>
  <c r="U100" i="1501"/>
  <c r="V100" i="1501"/>
  <c r="W100" i="1501"/>
  <c r="X100" i="1501"/>
  <c r="Y100" i="1501"/>
  <c r="Z100" i="1501"/>
  <c r="AA100" i="1501"/>
  <c r="AB100" i="1501"/>
  <c r="AC100" i="1501"/>
  <c r="AD100" i="1501"/>
  <c r="AE100" i="1501"/>
  <c r="AF100" i="1501"/>
  <c r="AG100" i="1501"/>
  <c r="AH100" i="1501"/>
  <c r="AI100" i="1501"/>
  <c r="AJ100" i="1501"/>
  <c r="AK100" i="1501"/>
  <c r="AL100" i="1501"/>
  <c r="AM100" i="1501"/>
  <c r="AN100" i="1501"/>
  <c r="AO100" i="1501"/>
  <c r="AP100" i="1501"/>
  <c r="AQ100" i="1501"/>
  <c r="A101" i="1501"/>
  <c r="B101" i="1501"/>
  <c r="C101" i="1501"/>
  <c r="D101" i="1501"/>
  <c r="E101" i="1501"/>
  <c r="F101" i="1501"/>
  <c r="G101" i="1501"/>
  <c r="H101" i="1501"/>
  <c r="I101" i="1501"/>
  <c r="J101" i="1501"/>
  <c r="K101" i="1501"/>
  <c r="L101" i="1501"/>
  <c r="M101" i="1501"/>
  <c r="N101" i="1501"/>
  <c r="O101" i="1501"/>
  <c r="P101" i="1501"/>
  <c r="Q101" i="1501"/>
  <c r="R101" i="1501"/>
  <c r="T101" i="1501"/>
  <c r="U101" i="1501"/>
  <c r="V101" i="1501"/>
  <c r="W101" i="1501"/>
  <c r="X101" i="1501"/>
  <c r="Y101" i="1501"/>
  <c r="Z101" i="1501"/>
  <c r="AA101" i="1501"/>
  <c r="AB101" i="1501"/>
  <c r="AC101" i="1501"/>
  <c r="AD101" i="1501"/>
  <c r="AE101" i="1501"/>
  <c r="AF101" i="1501"/>
  <c r="AG101" i="1501"/>
  <c r="AH101" i="1501"/>
  <c r="AI101" i="1501"/>
  <c r="AJ101" i="1501"/>
  <c r="AK101" i="1501"/>
  <c r="AL101" i="1501"/>
  <c r="AM101" i="1501"/>
  <c r="AN101" i="1501"/>
  <c r="AO101" i="1501"/>
  <c r="AP101" i="1501"/>
  <c r="AQ101" i="1501"/>
  <c r="A6" i="1501"/>
  <c r="B6" i="1501"/>
  <c r="C6" i="1501"/>
  <c r="D6" i="1501"/>
  <c r="E6" i="1501"/>
  <c r="F6" i="1501"/>
  <c r="G6" i="1501"/>
  <c r="H6" i="1501"/>
  <c r="K6" i="1501"/>
  <c r="L6" i="1501"/>
  <c r="M6" i="1501"/>
  <c r="N6" i="1501"/>
  <c r="O6" i="1501"/>
  <c r="P6" i="1501"/>
  <c r="Q6" i="1501"/>
  <c r="R6" i="1501"/>
  <c r="A7" i="1501"/>
  <c r="B7" i="1501"/>
  <c r="C7" i="1501"/>
  <c r="D7" i="1501"/>
  <c r="E7" i="1501"/>
  <c r="F7" i="1501"/>
  <c r="G7" i="1501"/>
  <c r="H7" i="1501"/>
  <c r="K7" i="1501"/>
  <c r="L7" i="1501"/>
  <c r="M7" i="1501"/>
  <c r="N7" i="1501"/>
  <c r="O7" i="1501"/>
  <c r="P7" i="1501"/>
  <c r="Q7" i="1501"/>
  <c r="R7" i="1501"/>
  <c r="A8" i="1501"/>
  <c r="B8" i="1501"/>
  <c r="C8" i="1501"/>
  <c r="D8" i="1501"/>
  <c r="E8" i="1501"/>
  <c r="F8" i="1501"/>
  <c r="G8" i="1501"/>
  <c r="H8" i="1501"/>
  <c r="K8" i="1501"/>
  <c r="L8" i="1501"/>
  <c r="M8" i="1501"/>
  <c r="N8" i="1501"/>
  <c r="O8" i="1501"/>
  <c r="P8" i="1501"/>
  <c r="Q8" i="1501"/>
  <c r="R8" i="1501"/>
  <c r="A9" i="1501"/>
  <c r="B9" i="1501"/>
  <c r="C9" i="1501"/>
  <c r="D9" i="1501"/>
  <c r="E9" i="1501"/>
  <c r="F9" i="1501"/>
  <c r="G9" i="1501"/>
  <c r="H9" i="1501"/>
  <c r="K9" i="1501"/>
  <c r="L9" i="1501"/>
  <c r="M9" i="1501"/>
  <c r="N9" i="1501"/>
  <c r="O9" i="1501"/>
  <c r="P9" i="1501"/>
  <c r="Q9" i="1501"/>
  <c r="R9" i="1501"/>
  <c r="A10" i="1501"/>
  <c r="B10" i="1501"/>
  <c r="C10" i="1501"/>
  <c r="D10" i="1501"/>
  <c r="E10" i="1501"/>
  <c r="F10" i="1501"/>
  <c r="G10" i="1501"/>
  <c r="H10" i="1501"/>
  <c r="K10" i="1501"/>
  <c r="L10" i="1501"/>
  <c r="M10" i="1501"/>
  <c r="N10" i="1501"/>
  <c r="O10" i="1501"/>
  <c r="P10" i="1501"/>
  <c r="Q10" i="1501"/>
  <c r="R10" i="1501"/>
  <c r="A11" i="1501"/>
  <c r="B11" i="1501"/>
  <c r="C11" i="1501"/>
  <c r="D11" i="1501"/>
  <c r="E11" i="1501"/>
  <c r="F11" i="1501"/>
  <c r="G11" i="1501"/>
  <c r="H11" i="1501"/>
  <c r="K11" i="1501"/>
  <c r="L11" i="1501"/>
  <c r="M11" i="1501"/>
  <c r="N11" i="1501"/>
  <c r="O11" i="1501"/>
  <c r="P11" i="1501"/>
  <c r="Q11" i="1501"/>
  <c r="R11" i="1501"/>
  <c r="A12" i="1501"/>
  <c r="B12" i="1501"/>
  <c r="C12" i="1501"/>
  <c r="D12" i="1501"/>
  <c r="E12" i="1501"/>
  <c r="F12" i="1501"/>
  <c r="G12" i="1501"/>
  <c r="H12" i="1501"/>
  <c r="I12" i="1501"/>
  <c r="J12" i="1501"/>
  <c r="K12" i="1501"/>
  <c r="L12" i="1501"/>
  <c r="M12" i="1501"/>
  <c r="N12" i="1501"/>
  <c r="O12" i="1501"/>
  <c r="P12" i="1501"/>
  <c r="Q12" i="1501"/>
  <c r="R12" i="1501"/>
  <c r="T12" i="1501"/>
  <c r="U12" i="1501"/>
  <c r="V12" i="1501"/>
  <c r="W12" i="1501"/>
  <c r="X12" i="1501"/>
  <c r="Y12" i="1501"/>
  <c r="Z12" i="1501"/>
  <c r="AA12" i="1501"/>
  <c r="AB12" i="1501"/>
  <c r="AC12" i="1501"/>
  <c r="AD12" i="1501"/>
  <c r="AE12" i="1501"/>
  <c r="AF12" i="1501"/>
  <c r="AG12" i="1501"/>
  <c r="AH12" i="1501"/>
  <c r="AI12" i="1501"/>
  <c r="AJ12" i="1501"/>
  <c r="AK12" i="1501"/>
  <c r="AL12" i="1501"/>
  <c r="AM12" i="1501"/>
  <c r="AN12" i="1501"/>
  <c r="AO12" i="1501"/>
  <c r="AP12" i="1501"/>
  <c r="AQ12" i="1501"/>
  <c r="A13" i="1501"/>
  <c r="B13" i="1501"/>
  <c r="C13" i="1501"/>
  <c r="D13" i="1501"/>
  <c r="E13" i="1501"/>
  <c r="F13" i="1501"/>
  <c r="G13" i="1501"/>
  <c r="H13" i="1501"/>
  <c r="I13" i="1501"/>
  <c r="J13" i="1501"/>
  <c r="K13" i="1501"/>
  <c r="L13" i="1501"/>
  <c r="M13" i="1501"/>
  <c r="N13" i="1501"/>
  <c r="O13" i="1501"/>
  <c r="P13" i="1501"/>
  <c r="Q13" i="1501"/>
  <c r="R13" i="1501"/>
  <c r="T13" i="1501"/>
  <c r="U13" i="1501"/>
  <c r="V13" i="1501"/>
  <c r="W13" i="1501"/>
  <c r="X13" i="1501"/>
  <c r="Y13" i="1501"/>
  <c r="Z13" i="1501"/>
  <c r="AA13" i="1501"/>
  <c r="AB13" i="1501"/>
  <c r="AC13" i="1501"/>
  <c r="AD13" i="1501"/>
  <c r="AE13" i="1501"/>
  <c r="AF13" i="1501"/>
  <c r="AG13" i="1501"/>
  <c r="AH13" i="1501"/>
  <c r="AI13" i="1501"/>
  <c r="AJ13" i="1501"/>
  <c r="AK13" i="1501"/>
  <c r="AL13" i="1501"/>
  <c r="AM13" i="1501"/>
  <c r="AN13" i="1501"/>
  <c r="AO13" i="1501"/>
  <c r="AP13" i="1501"/>
  <c r="AQ13" i="1501"/>
  <c r="A14" i="1501"/>
  <c r="B14" i="1501"/>
  <c r="C14" i="1501"/>
  <c r="D14" i="1501"/>
  <c r="E14" i="1501"/>
  <c r="F14" i="1501"/>
  <c r="G14" i="1501"/>
  <c r="H14" i="1501"/>
  <c r="I14" i="1501"/>
  <c r="J14" i="1501"/>
  <c r="K14" i="1501"/>
  <c r="L14" i="1501"/>
  <c r="M14" i="1501"/>
  <c r="N14" i="1501"/>
  <c r="O14" i="1501"/>
  <c r="P14" i="1501"/>
  <c r="Q14" i="1501"/>
  <c r="R14" i="1501"/>
  <c r="T14" i="1501"/>
  <c r="U14" i="1501"/>
  <c r="V14" i="1501"/>
  <c r="W14" i="1501"/>
  <c r="X14" i="1501"/>
  <c r="Y14" i="1501"/>
  <c r="Z14" i="1501"/>
  <c r="AA14" i="1501"/>
  <c r="AB14" i="1501"/>
  <c r="AC14" i="1501"/>
  <c r="AD14" i="1501"/>
  <c r="AE14" i="1501"/>
  <c r="AF14" i="1501"/>
  <c r="AG14" i="1501"/>
  <c r="AH14" i="1501"/>
  <c r="AI14" i="1501"/>
  <c r="AJ14" i="1501"/>
  <c r="AK14" i="1501"/>
  <c r="AL14" i="1501"/>
  <c r="AM14" i="1501"/>
  <c r="AN14" i="1501"/>
  <c r="AO14" i="1501"/>
  <c r="AP14" i="1501"/>
  <c r="AQ14" i="1501"/>
  <c r="A15" i="1501"/>
  <c r="B15" i="1501"/>
  <c r="C15" i="1501"/>
  <c r="D15" i="1501"/>
  <c r="E15" i="1501"/>
  <c r="F15" i="1501"/>
  <c r="G15" i="1501"/>
  <c r="H15" i="1501"/>
  <c r="I15" i="1501"/>
  <c r="J15" i="1501"/>
  <c r="K15" i="1501"/>
  <c r="L15" i="1501"/>
  <c r="M15" i="1501"/>
  <c r="N15" i="1501"/>
  <c r="O15" i="1501"/>
  <c r="P15" i="1501"/>
  <c r="Q15" i="1501"/>
  <c r="R15" i="1501"/>
  <c r="T15" i="1501"/>
  <c r="U15" i="1501"/>
  <c r="V15" i="1501"/>
  <c r="W15" i="1501"/>
  <c r="X15" i="1501"/>
  <c r="Y15" i="1501"/>
  <c r="Z15" i="1501"/>
  <c r="AA15" i="1501"/>
  <c r="AB15" i="1501"/>
  <c r="AC15" i="1501"/>
  <c r="AD15" i="1501"/>
  <c r="AE15" i="1501"/>
  <c r="AF15" i="1501"/>
  <c r="AG15" i="1501"/>
  <c r="AH15" i="1501"/>
  <c r="AI15" i="1501"/>
  <c r="AJ15" i="1501"/>
  <c r="AK15" i="1501"/>
  <c r="AL15" i="1501"/>
  <c r="AM15" i="1501"/>
  <c r="AN15" i="1501"/>
  <c r="AO15" i="1501"/>
  <c r="AP15" i="1501"/>
  <c r="AQ15" i="1501"/>
  <c r="A16" i="1501"/>
  <c r="B16" i="1501"/>
  <c r="C16" i="1501"/>
  <c r="D16" i="1501"/>
  <c r="E16" i="1501"/>
  <c r="F16" i="1501"/>
  <c r="G16" i="1501"/>
  <c r="H16" i="1501"/>
  <c r="I16" i="1501"/>
  <c r="J16" i="1501"/>
  <c r="K16" i="1501"/>
  <c r="L16" i="1501"/>
  <c r="M16" i="1501"/>
  <c r="N16" i="1501"/>
  <c r="O16" i="1501"/>
  <c r="P16" i="1501"/>
  <c r="Q16" i="1501"/>
  <c r="R16" i="1501"/>
  <c r="T16" i="1501"/>
  <c r="U16" i="1501"/>
  <c r="V16" i="1501"/>
  <c r="W16" i="1501"/>
  <c r="X16" i="1501"/>
  <c r="Y16" i="1501"/>
  <c r="Z16" i="1501"/>
  <c r="AA16" i="1501"/>
  <c r="AB16" i="1501"/>
  <c r="AC16" i="1501"/>
  <c r="AD16" i="1501"/>
  <c r="AE16" i="1501"/>
  <c r="AF16" i="1501"/>
  <c r="AG16" i="1501"/>
  <c r="AH16" i="1501"/>
  <c r="AI16" i="1501"/>
  <c r="AJ16" i="1501"/>
  <c r="AK16" i="1501"/>
  <c r="AL16" i="1501"/>
  <c r="AM16" i="1501"/>
  <c r="AN16" i="1501"/>
  <c r="AO16" i="1501"/>
  <c r="AP16" i="1501"/>
  <c r="AQ16" i="1501"/>
  <c r="A17" i="1501"/>
  <c r="B17" i="1501"/>
  <c r="C17" i="1501"/>
  <c r="D17" i="1501"/>
  <c r="E17" i="1501"/>
  <c r="F17" i="1501"/>
  <c r="G17" i="1501"/>
  <c r="H17" i="1501"/>
  <c r="I17" i="1501"/>
  <c r="J17" i="1501"/>
  <c r="K17" i="1501"/>
  <c r="L17" i="1501"/>
  <c r="M17" i="1501"/>
  <c r="N17" i="1501"/>
  <c r="O17" i="1501"/>
  <c r="P17" i="1501"/>
  <c r="Q17" i="1501"/>
  <c r="R17" i="1501"/>
  <c r="T17" i="1501"/>
  <c r="U17" i="1501"/>
  <c r="V17" i="1501"/>
  <c r="W17" i="1501"/>
  <c r="X17" i="1501"/>
  <c r="Y17" i="1501"/>
  <c r="Z17" i="1501"/>
  <c r="AA17" i="1501"/>
  <c r="AB17" i="1501"/>
  <c r="AC17" i="1501"/>
  <c r="AD17" i="1501"/>
  <c r="AE17" i="1501"/>
  <c r="AF17" i="1501"/>
  <c r="AG17" i="1501"/>
  <c r="AH17" i="1501"/>
  <c r="AI17" i="1501"/>
  <c r="AJ17" i="1501"/>
  <c r="AK17" i="1501"/>
  <c r="AL17" i="1501"/>
  <c r="AM17" i="1501"/>
  <c r="AN17" i="1501"/>
  <c r="AO17" i="1501"/>
  <c r="AP17" i="1501"/>
  <c r="AQ17" i="1501"/>
  <c r="A18" i="1501"/>
  <c r="B18" i="1501"/>
  <c r="C18" i="1501"/>
  <c r="D18" i="1501"/>
  <c r="E18" i="1501"/>
  <c r="F18" i="1501"/>
  <c r="G18" i="1501"/>
  <c r="H18" i="1501"/>
  <c r="I18" i="1501"/>
  <c r="J18" i="1501"/>
  <c r="K18" i="1501"/>
  <c r="L18" i="1501"/>
  <c r="M18" i="1501"/>
  <c r="N18" i="1501"/>
  <c r="O18" i="1501"/>
  <c r="P18" i="1501"/>
  <c r="Q18" i="1501"/>
  <c r="R18" i="1501"/>
  <c r="T18" i="1501"/>
  <c r="U18" i="1501"/>
  <c r="V18" i="1501"/>
  <c r="W18" i="1501"/>
  <c r="X18" i="1501"/>
  <c r="Y18" i="1501"/>
  <c r="Z18" i="1501"/>
  <c r="AA18" i="1501"/>
  <c r="AB18" i="1501"/>
  <c r="AC18" i="1501"/>
  <c r="AD18" i="1501"/>
  <c r="AE18" i="1501"/>
  <c r="AF18" i="1501"/>
  <c r="AG18" i="1501"/>
  <c r="AH18" i="1501"/>
  <c r="AI18" i="1501"/>
  <c r="AJ18" i="1501"/>
  <c r="AK18" i="1501"/>
  <c r="AL18" i="1501"/>
  <c r="AM18" i="1501"/>
  <c r="AN18" i="1501"/>
  <c r="AO18" i="1501"/>
  <c r="AP18" i="1501"/>
  <c r="AQ18" i="1501"/>
  <c r="A19" i="1501"/>
  <c r="B19" i="1501"/>
  <c r="C19" i="1501"/>
  <c r="D19" i="1501"/>
  <c r="E19" i="1501"/>
  <c r="F19" i="1501"/>
  <c r="G19" i="1501"/>
  <c r="H19" i="1501"/>
  <c r="I19" i="1501"/>
  <c r="J19" i="1501"/>
  <c r="K19" i="1501"/>
  <c r="L19" i="1501"/>
  <c r="M19" i="1501"/>
  <c r="N19" i="1501"/>
  <c r="O19" i="1501"/>
  <c r="P19" i="1501"/>
  <c r="Q19" i="1501"/>
  <c r="R19" i="1501"/>
  <c r="A20" i="1501"/>
  <c r="B20" i="1501"/>
  <c r="C20" i="1501"/>
  <c r="D20" i="1501"/>
  <c r="E20" i="1501"/>
  <c r="F20" i="1501"/>
  <c r="G20" i="1501"/>
  <c r="H20" i="1501"/>
  <c r="I20" i="1501"/>
  <c r="J20" i="1501"/>
  <c r="K20" i="1501"/>
  <c r="L20" i="1501"/>
  <c r="M20" i="1501"/>
  <c r="N20" i="1501"/>
  <c r="O20" i="1501"/>
  <c r="P20" i="1501"/>
  <c r="Q20" i="1501"/>
  <c r="R20" i="1501"/>
  <c r="B21" i="1501"/>
  <c r="C21" i="1501"/>
  <c r="D21" i="1501"/>
  <c r="E21" i="1501"/>
  <c r="F21" i="1501"/>
  <c r="G21" i="1501"/>
  <c r="H21" i="1501"/>
  <c r="I21" i="1501"/>
  <c r="J21" i="1501"/>
  <c r="K21" i="1501"/>
  <c r="L21" i="1501"/>
  <c r="M21" i="1501"/>
  <c r="N21" i="1501"/>
  <c r="O21" i="1501"/>
  <c r="P21" i="1501"/>
  <c r="Q21" i="1501"/>
  <c r="R21" i="1501"/>
  <c r="T21" i="1501"/>
  <c r="U21" i="1501"/>
  <c r="V21" i="1501"/>
  <c r="W21" i="1501"/>
  <c r="X21" i="1501"/>
  <c r="Y21" i="1501"/>
  <c r="Z21" i="1501"/>
  <c r="AA21" i="1501"/>
  <c r="AB21" i="1501"/>
  <c r="AC21" i="1501"/>
  <c r="AD21" i="1501"/>
  <c r="AE21" i="1501"/>
  <c r="AF21" i="1501"/>
  <c r="AG21" i="1501"/>
  <c r="AH21" i="1501"/>
  <c r="AI21" i="1501"/>
  <c r="AJ21" i="1501"/>
  <c r="AK21" i="1501"/>
  <c r="AL21" i="1501"/>
  <c r="AM21" i="1501"/>
  <c r="AN21" i="1501"/>
  <c r="AO21" i="1501"/>
  <c r="AP21" i="1501"/>
  <c r="AQ21" i="1501"/>
  <c r="A22" i="1501"/>
  <c r="B22" i="1501"/>
  <c r="C22" i="1501"/>
  <c r="D22" i="1501"/>
  <c r="E22" i="1501"/>
  <c r="F22" i="1501"/>
  <c r="G22" i="1501"/>
  <c r="H22" i="1501"/>
  <c r="I22" i="1501"/>
  <c r="J22" i="1501"/>
  <c r="K22" i="1501"/>
  <c r="L22" i="1501"/>
  <c r="M22" i="1501"/>
  <c r="N22" i="1501"/>
  <c r="O22" i="1501"/>
  <c r="P22" i="1501"/>
  <c r="Q22" i="1501"/>
  <c r="R22" i="1501"/>
  <c r="A3" i="1501"/>
  <c r="B3" i="1501"/>
  <c r="C3" i="1501"/>
  <c r="D3" i="1501"/>
  <c r="E3" i="1501"/>
  <c r="F3" i="1501"/>
  <c r="G3" i="1501"/>
  <c r="H3" i="1501"/>
  <c r="K3" i="1501"/>
  <c r="L3" i="1501"/>
  <c r="M3" i="1501"/>
  <c r="N3" i="1501"/>
  <c r="O3" i="1501"/>
  <c r="P3" i="1501"/>
  <c r="Q3" i="1501"/>
  <c r="R3" i="1501"/>
  <c r="A4" i="1501"/>
  <c r="B4" i="1501"/>
  <c r="C4" i="1501"/>
  <c r="D4" i="1501"/>
  <c r="E4" i="1501"/>
  <c r="F4" i="1501"/>
  <c r="G4" i="1501"/>
  <c r="H4" i="1501"/>
  <c r="K4" i="1501"/>
  <c r="L4" i="1501"/>
  <c r="M4" i="1501"/>
  <c r="N4" i="1501"/>
  <c r="O4" i="1501"/>
  <c r="P4" i="1501"/>
  <c r="Q4" i="1501"/>
  <c r="R4" i="1501"/>
  <c r="R5" i="1501"/>
  <c r="Q5" i="1501"/>
  <c r="P5" i="1501"/>
  <c r="O5" i="1501"/>
  <c r="N5" i="1501"/>
  <c r="M5" i="1501"/>
  <c r="L5" i="1501"/>
  <c r="K5" i="1501"/>
  <c r="F5" i="1501"/>
  <c r="H5" i="1501"/>
  <c r="G5" i="1501"/>
  <c r="E5" i="1501"/>
  <c r="D5" i="1501"/>
  <c r="C5" i="1501"/>
  <c r="B5" i="1501"/>
  <c r="AC3" i="1499"/>
  <c r="AB3" i="1499"/>
  <c r="AA3" i="1499"/>
  <c r="Z3" i="1499"/>
  <c r="Y3" i="1499"/>
  <c r="X3" i="1499"/>
  <c r="W3" i="1499"/>
  <c r="V3" i="1499"/>
  <c r="U3" i="1499"/>
  <c r="T3" i="1499"/>
  <c r="S3" i="1499"/>
  <c r="R3" i="1499"/>
  <c r="Q3" i="1499"/>
  <c r="P3" i="1499"/>
  <c r="O3" i="1499"/>
  <c r="N3" i="1499"/>
  <c r="M3" i="1499"/>
  <c r="L3" i="1499"/>
  <c r="K3" i="1499"/>
  <c r="J3" i="1499"/>
  <c r="I3" i="1499"/>
  <c r="H3" i="1499"/>
  <c r="G3" i="1499"/>
  <c r="F3" i="1499"/>
  <c r="E3" i="1499"/>
  <c r="D3" i="1499"/>
  <c r="B4" i="1499"/>
  <c r="B5" i="1499"/>
  <c r="B6" i="1499"/>
  <c r="FS101" i="1500"/>
  <c r="FR101" i="1500"/>
  <c r="FQ101" i="1500"/>
  <c r="FP101" i="1500"/>
  <c r="FO101" i="1500"/>
  <c r="FN101" i="1500"/>
  <c r="FM101" i="1500"/>
  <c r="FL101" i="1500"/>
  <c r="FK101" i="1500"/>
  <c r="FJ101" i="1500"/>
  <c r="FI101" i="1500"/>
  <c r="FH101" i="1500"/>
  <c r="FG101" i="1500"/>
  <c r="FF101" i="1500"/>
  <c r="FE101" i="1500"/>
  <c r="FD101" i="1500"/>
  <c r="FC101" i="1500"/>
  <c r="FB101" i="1500"/>
  <c r="FA101" i="1500"/>
  <c r="EZ101" i="1500"/>
  <c r="EY101" i="1500"/>
  <c r="EX101" i="1500"/>
  <c r="EW101" i="1500"/>
  <c r="EV101" i="1500"/>
  <c r="EU101" i="1500"/>
  <c r="ET101" i="1500"/>
  <c r="ES101" i="1500"/>
  <c r="ER101" i="1500"/>
  <c r="EQ101" i="1500"/>
  <c r="FS100" i="1500"/>
  <c r="FR100" i="1500"/>
  <c r="FQ100" i="1500"/>
  <c r="FP100" i="1500"/>
  <c r="FO100" i="1500"/>
  <c r="FN100" i="1500"/>
  <c r="FM100" i="1500"/>
  <c r="FL100" i="1500"/>
  <c r="FK100" i="1500"/>
  <c r="FJ100" i="1500"/>
  <c r="FI100" i="1500"/>
  <c r="FH100" i="1500"/>
  <c r="FG100" i="1500"/>
  <c r="FF100" i="1500"/>
  <c r="FE100" i="1500"/>
  <c r="FD100" i="1500"/>
  <c r="FC100" i="1500"/>
  <c r="FB100" i="1500"/>
  <c r="FA100" i="1500"/>
  <c r="EZ100" i="1500"/>
  <c r="EY100" i="1500"/>
  <c r="EX100" i="1500"/>
  <c r="EW100" i="1500"/>
  <c r="EV100" i="1500"/>
  <c r="EU100" i="1500"/>
  <c r="ET100" i="1500"/>
  <c r="ES100" i="1500"/>
  <c r="ER100" i="1500"/>
  <c r="EQ100" i="1500"/>
  <c r="FS99" i="1500"/>
  <c r="FR99" i="1500"/>
  <c r="FQ99" i="1500"/>
  <c r="FP99" i="1500"/>
  <c r="FO99" i="1500"/>
  <c r="FN99" i="1500"/>
  <c r="FM99" i="1500"/>
  <c r="FL99" i="1500"/>
  <c r="FK99" i="1500"/>
  <c r="FJ99" i="1500"/>
  <c r="FI99" i="1500"/>
  <c r="FH99" i="1500"/>
  <c r="FG99" i="1500"/>
  <c r="FF99" i="1500"/>
  <c r="FE99" i="1500"/>
  <c r="FD99" i="1500"/>
  <c r="FC99" i="1500"/>
  <c r="FB99" i="1500"/>
  <c r="FA99" i="1500"/>
  <c r="EZ99" i="1500"/>
  <c r="EY99" i="1500"/>
  <c r="EX99" i="1500"/>
  <c r="EW99" i="1500"/>
  <c r="EV99" i="1500"/>
  <c r="EU99" i="1500"/>
  <c r="ET99" i="1500"/>
  <c r="ES99" i="1500"/>
  <c r="ER99" i="1500"/>
  <c r="EQ99" i="1500"/>
  <c r="FS98" i="1500"/>
  <c r="FR98" i="1500"/>
  <c r="FQ98" i="1500"/>
  <c r="FP98" i="1500"/>
  <c r="FO98" i="1500"/>
  <c r="FN98" i="1500"/>
  <c r="FM98" i="1500"/>
  <c r="FL98" i="1500"/>
  <c r="FK98" i="1500"/>
  <c r="FJ98" i="1500"/>
  <c r="FI98" i="1500"/>
  <c r="FH98" i="1500"/>
  <c r="FG98" i="1500"/>
  <c r="FF98" i="1500"/>
  <c r="FE98" i="1500"/>
  <c r="FD98" i="1500"/>
  <c r="FC98" i="1500"/>
  <c r="FB98" i="1500"/>
  <c r="FA98" i="1500"/>
  <c r="EZ98" i="1500"/>
  <c r="EY98" i="1500"/>
  <c r="EX98" i="1500"/>
  <c r="EW98" i="1500"/>
  <c r="EV98" i="1500"/>
  <c r="EU98" i="1500"/>
  <c r="ET98" i="1500"/>
  <c r="ES98" i="1500"/>
  <c r="ER98" i="1500"/>
  <c r="EQ98" i="1500"/>
  <c r="FS97" i="1500"/>
  <c r="FR97" i="1500"/>
  <c r="FQ97" i="1500"/>
  <c r="FP97" i="1500"/>
  <c r="FO97" i="1500"/>
  <c r="FN97" i="1500"/>
  <c r="FM97" i="1500"/>
  <c r="FL97" i="1500"/>
  <c r="FK97" i="1500"/>
  <c r="FJ97" i="1500"/>
  <c r="FI97" i="1500"/>
  <c r="FH97" i="1500"/>
  <c r="FG97" i="1500"/>
  <c r="FF97" i="1500"/>
  <c r="FE97" i="1500"/>
  <c r="FD97" i="1500"/>
  <c r="FC97" i="1500"/>
  <c r="FB97" i="1500"/>
  <c r="FA97" i="1500"/>
  <c r="EZ97" i="1500"/>
  <c r="EY97" i="1500"/>
  <c r="EX97" i="1500"/>
  <c r="EW97" i="1500"/>
  <c r="EV97" i="1500"/>
  <c r="EU97" i="1500"/>
  <c r="ET97" i="1500"/>
  <c r="ES97" i="1500"/>
  <c r="ER97" i="1500"/>
  <c r="EQ97" i="1500"/>
  <c r="FS96" i="1500"/>
  <c r="FR96" i="1500"/>
  <c r="FQ96" i="1500"/>
  <c r="FP96" i="1500"/>
  <c r="FO96" i="1500"/>
  <c r="FN96" i="1500"/>
  <c r="FM96" i="1500"/>
  <c r="FL96" i="1500"/>
  <c r="FK96" i="1500"/>
  <c r="FJ96" i="1500"/>
  <c r="FI96" i="1500"/>
  <c r="FH96" i="1500"/>
  <c r="FG96" i="1500"/>
  <c r="FF96" i="1500"/>
  <c r="FE96" i="1500"/>
  <c r="FD96" i="1500"/>
  <c r="FC96" i="1500"/>
  <c r="FB96" i="1500"/>
  <c r="FA96" i="1500"/>
  <c r="EZ96" i="1500"/>
  <c r="EY96" i="1500"/>
  <c r="EX96" i="1500"/>
  <c r="EW96" i="1500"/>
  <c r="EV96" i="1500"/>
  <c r="EU96" i="1500"/>
  <c r="ET96" i="1500"/>
  <c r="ES96" i="1500"/>
  <c r="ER96" i="1500"/>
  <c r="EQ96" i="1500"/>
  <c r="FS95" i="1500"/>
  <c r="FR95" i="1500"/>
  <c r="FQ95" i="1500"/>
  <c r="FP95" i="1500"/>
  <c r="FO95" i="1500"/>
  <c r="FN95" i="1500"/>
  <c r="FM95" i="1500"/>
  <c r="FL95" i="1500"/>
  <c r="FK95" i="1500"/>
  <c r="FJ95" i="1500"/>
  <c r="FI95" i="1500"/>
  <c r="FH95" i="1500"/>
  <c r="FG95" i="1500"/>
  <c r="FF95" i="1500"/>
  <c r="FE95" i="1500"/>
  <c r="FD95" i="1500"/>
  <c r="FC95" i="1500"/>
  <c r="FB95" i="1500"/>
  <c r="FA95" i="1500"/>
  <c r="EZ95" i="1500"/>
  <c r="EY95" i="1500"/>
  <c r="EX95" i="1500"/>
  <c r="EW95" i="1500"/>
  <c r="EV95" i="1500"/>
  <c r="EU95" i="1500"/>
  <c r="ET95" i="1500"/>
  <c r="ES95" i="1500"/>
  <c r="ER95" i="1500"/>
  <c r="EQ95" i="1500"/>
  <c r="FS94" i="1500"/>
  <c r="FR94" i="1500"/>
  <c r="FQ94" i="1500"/>
  <c r="FP94" i="1500"/>
  <c r="FO94" i="1500"/>
  <c r="FN94" i="1500"/>
  <c r="FM94" i="1500"/>
  <c r="FL94" i="1500"/>
  <c r="FK94" i="1500"/>
  <c r="FJ94" i="1500"/>
  <c r="FI94" i="1500"/>
  <c r="FH94" i="1500"/>
  <c r="FG94" i="1500"/>
  <c r="FF94" i="1500"/>
  <c r="FE94" i="1500"/>
  <c r="FD94" i="1500"/>
  <c r="FC94" i="1500"/>
  <c r="FB94" i="1500"/>
  <c r="FA94" i="1500"/>
  <c r="EZ94" i="1500"/>
  <c r="EY94" i="1500"/>
  <c r="EX94" i="1500"/>
  <c r="EW94" i="1500"/>
  <c r="EV94" i="1500"/>
  <c r="EU94" i="1500"/>
  <c r="ET94" i="1500"/>
  <c r="ES94" i="1500"/>
  <c r="ER94" i="1500"/>
  <c r="EQ94" i="1500"/>
  <c r="FS93" i="1500"/>
  <c r="FR93" i="1500"/>
  <c r="FQ93" i="1500"/>
  <c r="FP93" i="1500"/>
  <c r="FO93" i="1500"/>
  <c r="FN93" i="1500"/>
  <c r="FM93" i="1500"/>
  <c r="FL93" i="1500"/>
  <c r="FK93" i="1500"/>
  <c r="FJ93" i="1500"/>
  <c r="FI93" i="1500"/>
  <c r="FH93" i="1500"/>
  <c r="FG93" i="1500"/>
  <c r="FF93" i="1500"/>
  <c r="FE93" i="1500"/>
  <c r="FD93" i="1500"/>
  <c r="FC93" i="1500"/>
  <c r="FB93" i="1500"/>
  <c r="FA93" i="1500"/>
  <c r="EZ93" i="1500"/>
  <c r="EY93" i="1500"/>
  <c r="EX93" i="1500"/>
  <c r="EW93" i="1500"/>
  <c r="EV93" i="1500"/>
  <c r="EU93" i="1500"/>
  <c r="ET93" i="1500"/>
  <c r="ES93" i="1500"/>
  <c r="ER93" i="1500"/>
  <c r="EQ93" i="1500"/>
  <c r="FS92" i="1500"/>
  <c r="FR92" i="1500"/>
  <c r="FQ92" i="1500"/>
  <c r="FP92" i="1500"/>
  <c r="FO92" i="1500"/>
  <c r="FN92" i="1500"/>
  <c r="FM92" i="1500"/>
  <c r="FL92" i="1500"/>
  <c r="FK92" i="1500"/>
  <c r="FJ92" i="1500"/>
  <c r="FI92" i="1500"/>
  <c r="FH92" i="1500"/>
  <c r="FG92" i="1500"/>
  <c r="FF92" i="1500"/>
  <c r="FE92" i="1500"/>
  <c r="FD92" i="1500"/>
  <c r="FC92" i="1500"/>
  <c r="FB92" i="1500"/>
  <c r="FA92" i="1500"/>
  <c r="EZ92" i="1500"/>
  <c r="EY92" i="1500"/>
  <c r="EX92" i="1500"/>
  <c r="EW92" i="1500"/>
  <c r="EV92" i="1500"/>
  <c r="EU92" i="1500"/>
  <c r="ET92" i="1500"/>
  <c r="ES92" i="1500"/>
  <c r="ER92" i="1500"/>
  <c r="EQ92" i="1500"/>
  <c r="FS91" i="1500"/>
  <c r="FR91" i="1500"/>
  <c r="FQ91" i="1500"/>
  <c r="FP91" i="1500"/>
  <c r="FO91" i="1500"/>
  <c r="FN91" i="1500"/>
  <c r="FM91" i="1500"/>
  <c r="FL91" i="1500"/>
  <c r="FK91" i="1500"/>
  <c r="FJ91" i="1500"/>
  <c r="FI91" i="1500"/>
  <c r="FH91" i="1500"/>
  <c r="FG91" i="1500"/>
  <c r="FF91" i="1500"/>
  <c r="FE91" i="1500"/>
  <c r="FD91" i="1500"/>
  <c r="FC91" i="1500"/>
  <c r="FB91" i="1500"/>
  <c r="FA91" i="1500"/>
  <c r="EZ91" i="1500"/>
  <c r="EY91" i="1500"/>
  <c r="EX91" i="1500"/>
  <c r="EW91" i="1500"/>
  <c r="EV91" i="1500"/>
  <c r="EU91" i="1500"/>
  <c r="ET91" i="1500"/>
  <c r="ES91" i="1500"/>
  <c r="ER91" i="1500"/>
  <c r="EQ91" i="1500"/>
  <c r="FS90" i="1500"/>
  <c r="FR90" i="1500"/>
  <c r="FQ90" i="1500"/>
  <c r="FP90" i="1500"/>
  <c r="FO90" i="1500"/>
  <c r="FN90" i="1500"/>
  <c r="FM90" i="1500"/>
  <c r="FL90" i="1500"/>
  <c r="FK90" i="1500"/>
  <c r="FJ90" i="1500"/>
  <c r="FI90" i="1500"/>
  <c r="FH90" i="1500"/>
  <c r="FG90" i="1500"/>
  <c r="FF90" i="1500"/>
  <c r="FE90" i="1500"/>
  <c r="FD90" i="1500"/>
  <c r="FC90" i="1500"/>
  <c r="FB90" i="1500"/>
  <c r="FA90" i="1500"/>
  <c r="EZ90" i="1500"/>
  <c r="EY90" i="1500"/>
  <c r="EX90" i="1500"/>
  <c r="EW90" i="1500"/>
  <c r="EV90" i="1500"/>
  <c r="EU90" i="1500"/>
  <c r="ET90" i="1500"/>
  <c r="ES90" i="1500"/>
  <c r="ER90" i="1500"/>
  <c r="EQ90" i="1500"/>
  <c r="FS89" i="1500"/>
  <c r="FR89" i="1500"/>
  <c r="FQ89" i="1500"/>
  <c r="FP89" i="1500"/>
  <c r="FO89" i="1500"/>
  <c r="FN89" i="1500"/>
  <c r="FM89" i="1500"/>
  <c r="FL89" i="1500"/>
  <c r="FK89" i="1500"/>
  <c r="FJ89" i="1500"/>
  <c r="FI89" i="1500"/>
  <c r="FH89" i="1500"/>
  <c r="FG89" i="1500"/>
  <c r="FF89" i="1500"/>
  <c r="FE89" i="1500"/>
  <c r="FD89" i="1500"/>
  <c r="FC89" i="1500"/>
  <c r="FB89" i="1500"/>
  <c r="FA89" i="1500"/>
  <c r="EZ89" i="1500"/>
  <c r="EY89" i="1500"/>
  <c r="EX89" i="1500"/>
  <c r="EW89" i="1500"/>
  <c r="EV89" i="1500"/>
  <c r="EU89" i="1500"/>
  <c r="ET89" i="1500"/>
  <c r="ES89" i="1500"/>
  <c r="ER89" i="1500"/>
  <c r="EQ89" i="1500"/>
  <c r="FS88" i="1500"/>
  <c r="FR88" i="1500"/>
  <c r="FQ88" i="1500"/>
  <c r="FP88" i="1500"/>
  <c r="FO88" i="1500"/>
  <c r="FN88" i="1500"/>
  <c r="FM88" i="1500"/>
  <c r="FL88" i="1500"/>
  <c r="FK88" i="1500"/>
  <c r="FJ88" i="1500"/>
  <c r="FI88" i="1500"/>
  <c r="FH88" i="1500"/>
  <c r="FG88" i="1500"/>
  <c r="FF88" i="1500"/>
  <c r="FE88" i="1500"/>
  <c r="FD88" i="1500"/>
  <c r="FC88" i="1500"/>
  <c r="FB88" i="1500"/>
  <c r="FA88" i="1500"/>
  <c r="EZ88" i="1500"/>
  <c r="EY88" i="1500"/>
  <c r="EX88" i="1500"/>
  <c r="EW88" i="1500"/>
  <c r="EV88" i="1500"/>
  <c r="EU88" i="1500"/>
  <c r="ET88" i="1500"/>
  <c r="ES88" i="1500"/>
  <c r="ER88" i="1500"/>
  <c r="EQ88" i="1500"/>
  <c r="FS87" i="1500"/>
  <c r="FR87" i="1500"/>
  <c r="FQ87" i="1500"/>
  <c r="FP87" i="1500"/>
  <c r="FO87" i="1500"/>
  <c r="FN87" i="1500"/>
  <c r="FM87" i="1500"/>
  <c r="FL87" i="1500"/>
  <c r="FK87" i="1500"/>
  <c r="FJ87" i="1500"/>
  <c r="FI87" i="1500"/>
  <c r="FH87" i="1500"/>
  <c r="FG87" i="1500"/>
  <c r="FF87" i="1500"/>
  <c r="FE87" i="1500"/>
  <c r="FD87" i="1500"/>
  <c r="FC87" i="1500"/>
  <c r="FB87" i="1500"/>
  <c r="FA87" i="1500"/>
  <c r="EZ87" i="1500"/>
  <c r="EY87" i="1500"/>
  <c r="EX87" i="1500"/>
  <c r="EW87" i="1500"/>
  <c r="EV87" i="1500"/>
  <c r="EU87" i="1500"/>
  <c r="ET87" i="1500"/>
  <c r="ES87" i="1500"/>
  <c r="ER87" i="1500"/>
  <c r="EQ87" i="1500"/>
  <c r="FS86" i="1500"/>
  <c r="FR86" i="1500"/>
  <c r="FQ86" i="1500"/>
  <c r="FP86" i="1500"/>
  <c r="FO86" i="1500"/>
  <c r="FN86" i="1500"/>
  <c r="FM86" i="1500"/>
  <c r="FL86" i="1500"/>
  <c r="FK86" i="1500"/>
  <c r="FJ86" i="1500"/>
  <c r="FI86" i="1500"/>
  <c r="FH86" i="1500"/>
  <c r="FG86" i="1500"/>
  <c r="FF86" i="1500"/>
  <c r="FE86" i="1500"/>
  <c r="FD86" i="1500"/>
  <c r="FC86" i="1500"/>
  <c r="FB86" i="1500"/>
  <c r="FA86" i="1500"/>
  <c r="EZ86" i="1500"/>
  <c r="EY86" i="1500"/>
  <c r="EX86" i="1500"/>
  <c r="EW86" i="1500"/>
  <c r="EV86" i="1500"/>
  <c r="EU86" i="1500"/>
  <c r="ET86" i="1500"/>
  <c r="ES86" i="1500"/>
  <c r="ER86" i="1500"/>
  <c r="EQ86" i="1500"/>
  <c r="FS85" i="1500"/>
  <c r="FR85" i="1500"/>
  <c r="FQ85" i="1500"/>
  <c r="FP85" i="1500"/>
  <c r="FO85" i="1500"/>
  <c r="FN85" i="1500"/>
  <c r="FM85" i="1500"/>
  <c r="FL85" i="1500"/>
  <c r="FK85" i="1500"/>
  <c r="FJ85" i="1500"/>
  <c r="FI85" i="1500"/>
  <c r="FH85" i="1500"/>
  <c r="FG85" i="1500"/>
  <c r="FF85" i="1500"/>
  <c r="FE85" i="1500"/>
  <c r="FD85" i="1500"/>
  <c r="FC85" i="1500"/>
  <c r="FB85" i="1500"/>
  <c r="FA85" i="1500"/>
  <c r="EZ85" i="1500"/>
  <c r="EY85" i="1500"/>
  <c r="EX85" i="1500"/>
  <c r="EW85" i="1500"/>
  <c r="EV85" i="1500"/>
  <c r="EU85" i="1500"/>
  <c r="ET85" i="1500"/>
  <c r="ES85" i="1500"/>
  <c r="ER85" i="1500"/>
  <c r="EQ85" i="1500"/>
  <c r="FS84" i="1500"/>
  <c r="FR84" i="1500"/>
  <c r="FQ84" i="1500"/>
  <c r="FP84" i="1500"/>
  <c r="FO84" i="1500"/>
  <c r="FN84" i="1500"/>
  <c r="FM84" i="1500"/>
  <c r="FL84" i="1500"/>
  <c r="FK84" i="1500"/>
  <c r="FJ84" i="1500"/>
  <c r="FI84" i="1500"/>
  <c r="FH84" i="1500"/>
  <c r="FG84" i="1500"/>
  <c r="FF84" i="1500"/>
  <c r="FE84" i="1500"/>
  <c r="FD84" i="1500"/>
  <c r="FC84" i="1500"/>
  <c r="FB84" i="1500"/>
  <c r="FA84" i="1500"/>
  <c r="EZ84" i="1500"/>
  <c r="EY84" i="1500"/>
  <c r="EX84" i="1500"/>
  <c r="EW84" i="1500"/>
  <c r="EV84" i="1500"/>
  <c r="EU84" i="1500"/>
  <c r="ET84" i="1500"/>
  <c r="ES84" i="1500"/>
  <c r="ER84" i="1500"/>
  <c r="EQ84" i="1500"/>
  <c r="FS83" i="1500"/>
  <c r="FR83" i="1500"/>
  <c r="FQ83" i="1500"/>
  <c r="FP83" i="1500"/>
  <c r="FO83" i="1500"/>
  <c r="FN83" i="1500"/>
  <c r="FM83" i="1500"/>
  <c r="FL83" i="1500"/>
  <c r="FK83" i="1500"/>
  <c r="FJ83" i="1500"/>
  <c r="FI83" i="1500"/>
  <c r="FH83" i="1500"/>
  <c r="FG83" i="1500"/>
  <c r="FF83" i="1500"/>
  <c r="FE83" i="1500"/>
  <c r="FD83" i="1500"/>
  <c r="FC83" i="1500"/>
  <c r="FB83" i="1500"/>
  <c r="FA83" i="1500"/>
  <c r="EZ83" i="1500"/>
  <c r="EY83" i="1500"/>
  <c r="EX83" i="1500"/>
  <c r="EW83" i="1500"/>
  <c r="EV83" i="1500"/>
  <c r="EU83" i="1500"/>
  <c r="ET83" i="1500"/>
  <c r="ES83" i="1500"/>
  <c r="ER83" i="1500"/>
  <c r="EQ83" i="1500"/>
  <c r="FS82" i="1500"/>
  <c r="FR82" i="1500"/>
  <c r="FQ82" i="1500"/>
  <c r="FP82" i="1500"/>
  <c r="FO82" i="1500"/>
  <c r="FN82" i="1500"/>
  <c r="FM82" i="1500"/>
  <c r="FL82" i="1500"/>
  <c r="FK82" i="1500"/>
  <c r="FJ82" i="1500"/>
  <c r="FI82" i="1500"/>
  <c r="FH82" i="1500"/>
  <c r="FG82" i="1500"/>
  <c r="FF82" i="1500"/>
  <c r="FE82" i="1500"/>
  <c r="FD82" i="1500"/>
  <c r="FC82" i="1500"/>
  <c r="FB82" i="1500"/>
  <c r="FA82" i="1500"/>
  <c r="EZ82" i="1500"/>
  <c r="EY82" i="1500"/>
  <c r="EX82" i="1500"/>
  <c r="EW82" i="1500"/>
  <c r="EV82" i="1500"/>
  <c r="EU82" i="1500"/>
  <c r="ET82" i="1500"/>
  <c r="ES82" i="1500"/>
  <c r="ER82" i="1500"/>
  <c r="EQ82" i="1500"/>
  <c r="FS81" i="1500"/>
  <c r="FR81" i="1500"/>
  <c r="FQ81" i="1500"/>
  <c r="FP81" i="1500"/>
  <c r="FO81" i="1500"/>
  <c r="FN81" i="1500"/>
  <c r="FM81" i="1500"/>
  <c r="FL81" i="1500"/>
  <c r="FK81" i="1500"/>
  <c r="FJ81" i="1500"/>
  <c r="FI81" i="1500"/>
  <c r="FH81" i="1500"/>
  <c r="FG81" i="1500"/>
  <c r="FF81" i="1500"/>
  <c r="FE81" i="1500"/>
  <c r="FD81" i="1500"/>
  <c r="FC81" i="1500"/>
  <c r="FB81" i="1500"/>
  <c r="FA81" i="1500"/>
  <c r="EZ81" i="1500"/>
  <c r="EY81" i="1500"/>
  <c r="EX81" i="1500"/>
  <c r="EW81" i="1500"/>
  <c r="EV81" i="1500"/>
  <c r="EU81" i="1500"/>
  <c r="ET81" i="1500"/>
  <c r="ES81" i="1500"/>
  <c r="ER81" i="1500"/>
  <c r="EQ81" i="1500"/>
  <c r="FS80" i="1500"/>
  <c r="FR80" i="1500"/>
  <c r="FQ80" i="1500"/>
  <c r="FP80" i="1500"/>
  <c r="FO80" i="1500"/>
  <c r="FN80" i="1500"/>
  <c r="FM80" i="1500"/>
  <c r="FL80" i="1500"/>
  <c r="FK80" i="1500"/>
  <c r="FJ80" i="1500"/>
  <c r="FI80" i="1500"/>
  <c r="FH80" i="1500"/>
  <c r="FG80" i="1500"/>
  <c r="FF80" i="1500"/>
  <c r="FE80" i="1500"/>
  <c r="FD80" i="1500"/>
  <c r="FC80" i="1500"/>
  <c r="FB80" i="1500"/>
  <c r="FA80" i="1500"/>
  <c r="EZ80" i="1500"/>
  <c r="EY80" i="1500"/>
  <c r="EX80" i="1500"/>
  <c r="EW80" i="1500"/>
  <c r="EV80" i="1500"/>
  <c r="EU80" i="1500"/>
  <c r="ET80" i="1500"/>
  <c r="ES80" i="1500"/>
  <c r="ER80" i="1500"/>
  <c r="EQ80" i="1500"/>
  <c r="FS79" i="1500"/>
  <c r="FR79" i="1500"/>
  <c r="FQ79" i="1500"/>
  <c r="FP79" i="1500"/>
  <c r="FO79" i="1500"/>
  <c r="FN79" i="1500"/>
  <c r="FM79" i="1500"/>
  <c r="FL79" i="1500"/>
  <c r="FK79" i="1500"/>
  <c r="FJ79" i="1500"/>
  <c r="FI79" i="1500"/>
  <c r="FH79" i="1500"/>
  <c r="FG79" i="1500"/>
  <c r="FF79" i="1500"/>
  <c r="FE79" i="1500"/>
  <c r="FD79" i="1500"/>
  <c r="FC79" i="1500"/>
  <c r="FB79" i="1500"/>
  <c r="FA79" i="1500"/>
  <c r="EZ79" i="1500"/>
  <c r="EY79" i="1500"/>
  <c r="EX79" i="1500"/>
  <c r="EW79" i="1500"/>
  <c r="EV79" i="1500"/>
  <c r="EU79" i="1500"/>
  <c r="ET79" i="1500"/>
  <c r="ES79" i="1500"/>
  <c r="ER79" i="1500"/>
  <c r="EQ79" i="1500"/>
  <c r="FS78" i="1500"/>
  <c r="FR78" i="1500"/>
  <c r="FQ78" i="1500"/>
  <c r="FP78" i="1500"/>
  <c r="FO78" i="1500"/>
  <c r="FN78" i="1500"/>
  <c r="FM78" i="1500"/>
  <c r="FL78" i="1500"/>
  <c r="FK78" i="1500"/>
  <c r="FJ78" i="1500"/>
  <c r="FI78" i="1500"/>
  <c r="FH78" i="1500"/>
  <c r="FG78" i="1500"/>
  <c r="FF78" i="1500"/>
  <c r="FE78" i="1500"/>
  <c r="FD78" i="1500"/>
  <c r="FC78" i="1500"/>
  <c r="FB78" i="1500"/>
  <c r="FA78" i="1500"/>
  <c r="EZ78" i="1500"/>
  <c r="EY78" i="1500"/>
  <c r="EX78" i="1500"/>
  <c r="EW78" i="1500"/>
  <c r="EV78" i="1500"/>
  <c r="EU78" i="1500"/>
  <c r="ET78" i="1500"/>
  <c r="ES78" i="1500"/>
  <c r="ER78" i="1500"/>
  <c r="EQ78" i="1500"/>
  <c r="FS77" i="1500"/>
  <c r="FR77" i="1500"/>
  <c r="FQ77" i="1500"/>
  <c r="FP77" i="1500"/>
  <c r="FO77" i="1500"/>
  <c r="FN77" i="1500"/>
  <c r="FM77" i="1500"/>
  <c r="FL77" i="1500"/>
  <c r="FK77" i="1500"/>
  <c r="FJ77" i="1500"/>
  <c r="FI77" i="1500"/>
  <c r="FH77" i="1500"/>
  <c r="FG77" i="1500"/>
  <c r="FF77" i="1500"/>
  <c r="FE77" i="1500"/>
  <c r="FD77" i="1500"/>
  <c r="FC77" i="1500"/>
  <c r="FB77" i="1500"/>
  <c r="FA77" i="1500"/>
  <c r="EZ77" i="1500"/>
  <c r="EY77" i="1500"/>
  <c r="EX77" i="1500"/>
  <c r="EW77" i="1500"/>
  <c r="EV77" i="1500"/>
  <c r="EU77" i="1500"/>
  <c r="ET77" i="1500"/>
  <c r="ES77" i="1500"/>
  <c r="ER77" i="1500"/>
  <c r="EQ77" i="1500"/>
  <c r="FS76" i="1500"/>
  <c r="FR76" i="1500"/>
  <c r="FQ76" i="1500"/>
  <c r="FP76" i="1500"/>
  <c r="FO76" i="1500"/>
  <c r="FN76" i="1500"/>
  <c r="FM76" i="1500"/>
  <c r="FL76" i="1500"/>
  <c r="FK76" i="1500"/>
  <c r="FJ76" i="1500"/>
  <c r="FI76" i="1500"/>
  <c r="FH76" i="1500"/>
  <c r="FG76" i="1500"/>
  <c r="FF76" i="1500"/>
  <c r="FE76" i="1500"/>
  <c r="FD76" i="1500"/>
  <c r="FC76" i="1500"/>
  <c r="FB76" i="1500"/>
  <c r="FA76" i="1500"/>
  <c r="EZ76" i="1500"/>
  <c r="EY76" i="1500"/>
  <c r="EX76" i="1500"/>
  <c r="EW76" i="1500"/>
  <c r="EV76" i="1500"/>
  <c r="EU76" i="1500"/>
  <c r="ET76" i="1500"/>
  <c r="ES76" i="1500"/>
  <c r="ER76" i="1500"/>
  <c r="EQ76" i="1500"/>
  <c r="FS75" i="1500"/>
  <c r="FR75" i="1500"/>
  <c r="FQ75" i="1500"/>
  <c r="FP75" i="1500"/>
  <c r="FO75" i="1500"/>
  <c r="FN75" i="1500"/>
  <c r="FM75" i="1500"/>
  <c r="FL75" i="1500"/>
  <c r="FK75" i="1500"/>
  <c r="FJ75" i="1500"/>
  <c r="FI75" i="1500"/>
  <c r="FH75" i="1500"/>
  <c r="FG75" i="1500"/>
  <c r="FF75" i="1500"/>
  <c r="FE75" i="1500"/>
  <c r="FD75" i="1500"/>
  <c r="FC75" i="1500"/>
  <c r="FB75" i="1500"/>
  <c r="FA75" i="1500"/>
  <c r="EZ75" i="1500"/>
  <c r="EY75" i="1500"/>
  <c r="EX75" i="1500"/>
  <c r="EW75" i="1500"/>
  <c r="EV75" i="1500"/>
  <c r="EU75" i="1500"/>
  <c r="ET75" i="1500"/>
  <c r="ES75" i="1500"/>
  <c r="ER75" i="1500"/>
  <c r="EQ75" i="1500"/>
  <c r="FS74" i="1500"/>
  <c r="FR74" i="1500"/>
  <c r="FQ74" i="1500"/>
  <c r="FP74" i="1500"/>
  <c r="FO74" i="1500"/>
  <c r="FN74" i="1500"/>
  <c r="FM74" i="1500"/>
  <c r="FL74" i="1500"/>
  <c r="FK74" i="1500"/>
  <c r="FJ74" i="1500"/>
  <c r="FI74" i="1500"/>
  <c r="FH74" i="1500"/>
  <c r="FG74" i="1500"/>
  <c r="FF74" i="1500"/>
  <c r="FE74" i="1500"/>
  <c r="FD74" i="1500"/>
  <c r="FC74" i="1500"/>
  <c r="FB74" i="1500"/>
  <c r="FA74" i="1500"/>
  <c r="EZ74" i="1500"/>
  <c r="EY74" i="1500"/>
  <c r="EX74" i="1500"/>
  <c r="EW74" i="1500"/>
  <c r="EV74" i="1500"/>
  <c r="EU74" i="1500"/>
  <c r="ET74" i="1500"/>
  <c r="ES74" i="1500"/>
  <c r="ER74" i="1500"/>
  <c r="EQ74" i="1500"/>
  <c r="FS73" i="1500"/>
  <c r="FR73" i="1500"/>
  <c r="FQ73" i="1500"/>
  <c r="FP73" i="1500"/>
  <c r="FO73" i="1500"/>
  <c r="FN73" i="1500"/>
  <c r="FM73" i="1500"/>
  <c r="FL73" i="1500"/>
  <c r="FK73" i="1500"/>
  <c r="FJ73" i="1500"/>
  <c r="FI73" i="1500"/>
  <c r="FH73" i="1500"/>
  <c r="FG73" i="1500"/>
  <c r="FF73" i="1500"/>
  <c r="FE73" i="1500"/>
  <c r="FD73" i="1500"/>
  <c r="FC73" i="1500"/>
  <c r="FB73" i="1500"/>
  <c r="FA73" i="1500"/>
  <c r="EZ73" i="1500"/>
  <c r="EY73" i="1500"/>
  <c r="EX73" i="1500"/>
  <c r="EW73" i="1500"/>
  <c r="EV73" i="1500"/>
  <c r="EU73" i="1500"/>
  <c r="ET73" i="1500"/>
  <c r="ES73" i="1500"/>
  <c r="ER73" i="1500"/>
  <c r="EQ73" i="1500"/>
  <c r="FS72" i="1500"/>
  <c r="FR72" i="1500"/>
  <c r="FQ72" i="1500"/>
  <c r="FP72" i="1500"/>
  <c r="FO72" i="1500"/>
  <c r="FN72" i="1500"/>
  <c r="FM72" i="1500"/>
  <c r="FL72" i="1500"/>
  <c r="FK72" i="1500"/>
  <c r="FJ72" i="1500"/>
  <c r="FI72" i="1500"/>
  <c r="FH72" i="1500"/>
  <c r="FG72" i="1500"/>
  <c r="FF72" i="1500"/>
  <c r="FE72" i="1500"/>
  <c r="FD72" i="1500"/>
  <c r="FC72" i="1500"/>
  <c r="FB72" i="1500"/>
  <c r="FA72" i="1500"/>
  <c r="EZ72" i="1500"/>
  <c r="EY72" i="1500"/>
  <c r="EX72" i="1500"/>
  <c r="EW72" i="1500"/>
  <c r="EV72" i="1500"/>
  <c r="EU72" i="1500"/>
  <c r="ET72" i="1500"/>
  <c r="ES72" i="1500"/>
  <c r="ER72" i="1500"/>
  <c r="EQ72" i="1500"/>
  <c r="FS71" i="1500"/>
  <c r="FR71" i="1500"/>
  <c r="FQ71" i="1500"/>
  <c r="FP71" i="1500"/>
  <c r="FO71" i="1500"/>
  <c r="FN71" i="1500"/>
  <c r="FM71" i="1500"/>
  <c r="FL71" i="1500"/>
  <c r="FK71" i="1500"/>
  <c r="FJ71" i="1500"/>
  <c r="FI71" i="1500"/>
  <c r="FH71" i="1500"/>
  <c r="FG71" i="1500"/>
  <c r="FF71" i="1500"/>
  <c r="FE71" i="1500"/>
  <c r="FD71" i="1500"/>
  <c r="FC71" i="1500"/>
  <c r="FB71" i="1500"/>
  <c r="FA71" i="1500"/>
  <c r="EZ71" i="1500"/>
  <c r="EY71" i="1500"/>
  <c r="EX71" i="1500"/>
  <c r="EW71" i="1500"/>
  <c r="EV71" i="1500"/>
  <c r="EU71" i="1500"/>
  <c r="ET71" i="1500"/>
  <c r="ES71" i="1500"/>
  <c r="ER71" i="1500"/>
  <c r="EQ71" i="1500"/>
  <c r="FS70" i="1500"/>
  <c r="FR70" i="1500"/>
  <c r="FQ70" i="1500"/>
  <c r="FP70" i="1500"/>
  <c r="FO70" i="1500"/>
  <c r="FN70" i="1500"/>
  <c r="FM70" i="1500"/>
  <c r="FL70" i="1500"/>
  <c r="FK70" i="1500"/>
  <c r="FJ70" i="1500"/>
  <c r="FI70" i="1500"/>
  <c r="FH70" i="1500"/>
  <c r="FG70" i="1500"/>
  <c r="FF70" i="1500"/>
  <c r="FE70" i="1500"/>
  <c r="FD70" i="1500"/>
  <c r="FC70" i="1500"/>
  <c r="FB70" i="1500"/>
  <c r="FA70" i="1500"/>
  <c r="EZ70" i="1500"/>
  <c r="EY70" i="1500"/>
  <c r="EX70" i="1500"/>
  <c r="EW70" i="1500"/>
  <c r="EV70" i="1500"/>
  <c r="EU70" i="1500"/>
  <c r="ET70" i="1500"/>
  <c r="ES70" i="1500"/>
  <c r="ER70" i="1500"/>
  <c r="EQ70" i="1500"/>
  <c r="FS69" i="1500"/>
  <c r="FR69" i="1500"/>
  <c r="FQ69" i="1500"/>
  <c r="FP69" i="1500"/>
  <c r="FO69" i="1500"/>
  <c r="FN69" i="1500"/>
  <c r="FM69" i="1500"/>
  <c r="FL69" i="1500"/>
  <c r="FK69" i="1500"/>
  <c r="FJ69" i="1500"/>
  <c r="FI69" i="1500"/>
  <c r="FH69" i="1500"/>
  <c r="FG69" i="1500"/>
  <c r="FF69" i="1500"/>
  <c r="FE69" i="1500"/>
  <c r="FD69" i="1500"/>
  <c r="FC69" i="1500"/>
  <c r="FB69" i="1500"/>
  <c r="FA69" i="1500"/>
  <c r="EZ69" i="1500"/>
  <c r="EY69" i="1500"/>
  <c r="EX69" i="1500"/>
  <c r="EW69" i="1500"/>
  <c r="EV69" i="1500"/>
  <c r="EU69" i="1500"/>
  <c r="ET69" i="1500"/>
  <c r="ES69" i="1500"/>
  <c r="ER69" i="1500"/>
  <c r="EQ69" i="1500"/>
  <c r="FS68" i="1500"/>
  <c r="FR68" i="1500"/>
  <c r="FQ68" i="1500"/>
  <c r="FP68" i="1500"/>
  <c r="FO68" i="1500"/>
  <c r="FN68" i="1500"/>
  <c r="FM68" i="1500"/>
  <c r="FL68" i="1500"/>
  <c r="FK68" i="1500"/>
  <c r="FJ68" i="1500"/>
  <c r="FI68" i="1500"/>
  <c r="FH68" i="1500"/>
  <c r="FG68" i="1500"/>
  <c r="FF68" i="1500"/>
  <c r="FE68" i="1500"/>
  <c r="FD68" i="1500"/>
  <c r="FC68" i="1500"/>
  <c r="FB68" i="1500"/>
  <c r="FA68" i="1500"/>
  <c r="EZ68" i="1500"/>
  <c r="EY68" i="1500"/>
  <c r="EX68" i="1500"/>
  <c r="EW68" i="1500"/>
  <c r="EV68" i="1500"/>
  <c r="EU68" i="1500"/>
  <c r="ET68" i="1500"/>
  <c r="ES68" i="1500"/>
  <c r="ER68" i="1500"/>
  <c r="EQ68" i="1500"/>
  <c r="FS67" i="1500"/>
  <c r="FR67" i="1500"/>
  <c r="FQ67" i="1500"/>
  <c r="FP67" i="1500"/>
  <c r="FO67" i="1500"/>
  <c r="FN67" i="1500"/>
  <c r="FM67" i="1500"/>
  <c r="FL67" i="1500"/>
  <c r="FK67" i="1500"/>
  <c r="FJ67" i="1500"/>
  <c r="FI67" i="1500"/>
  <c r="FH67" i="1500"/>
  <c r="FG67" i="1500"/>
  <c r="FF67" i="1500"/>
  <c r="FE67" i="1500"/>
  <c r="FD67" i="1500"/>
  <c r="FC67" i="1500"/>
  <c r="FB67" i="1500"/>
  <c r="FA67" i="1500"/>
  <c r="EZ67" i="1500"/>
  <c r="EY67" i="1500"/>
  <c r="EX67" i="1500"/>
  <c r="EW67" i="1500"/>
  <c r="EV67" i="1500"/>
  <c r="EU67" i="1500"/>
  <c r="ET67" i="1500"/>
  <c r="ES67" i="1500"/>
  <c r="ER67" i="1500"/>
  <c r="EQ67" i="1500"/>
  <c r="FS66" i="1500"/>
  <c r="FR66" i="1500"/>
  <c r="FQ66" i="1500"/>
  <c r="FP66" i="1500"/>
  <c r="FO66" i="1500"/>
  <c r="FN66" i="1500"/>
  <c r="FM66" i="1500"/>
  <c r="FL66" i="1500"/>
  <c r="FK66" i="1500"/>
  <c r="FJ66" i="1500"/>
  <c r="FI66" i="1500"/>
  <c r="FH66" i="1500"/>
  <c r="FG66" i="1500"/>
  <c r="FF66" i="1500"/>
  <c r="FE66" i="1500"/>
  <c r="FD66" i="1500"/>
  <c r="FC66" i="1500"/>
  <c r="FB66" i="1500"/>
  <c r="FA66" i="1500"/>
  <c r="EZ66" i="1500"/>
  <c r="EY66" i="1500"/>
  <c r="EX66" i="1500"/>
  <c r="EW66" i="1500"/>
  <c r="EV66" i="1500"/>
  <c r="EU66" i="1500"/>
  <c r="ET66" i="1500"/>
  <c r="ES66" i="1500"/>
  <c r="ER66" i="1500"/>
  <c r="EQ66" i="1500"/>
  <c r="FS65" i="1500"/>
  <c r="FR65" i="1500"/>
  <c r="FQ65" i="1500"/>
  <c r="FP65" i="1500"/>
  <c r="FO65" i="1500"/>
  <c r="FN65" i="1500"/>
  <c r="FM65" i="1500"/>
  <c r="FL65" i="1500"/>
  <c r="FK65" i="1500"/>
  <c r="FJ65" i="1500"/>
  <c r="FI65" i="1500"/>
  <c r="FH65" i="1500"/>
  <c r="FG65" i="1500"/>
  <c r="FF65" i="1500"/>
  <c r="FE65" i="1500"/>
  <c r="FD65" i="1500"/>
  <c r="FC65" i="1500"/>
  <c r="FB65" i="1500"/>
  <c r="FA65" i="1500"/>
  <c r="EZ65" i="1500"/>
  <c r="EY65" i="1500"/>
  <c r="EX65" i="1500"/>
  <c r="EW65" i="1500"/>
  <c r="EV65" i="1500"/>
  <c r="EU65" i="1500"/>
  <c r="ET65" i="1500"/>
  <c r="ES65" i="1500"/>
  <c r="ER65" i="1500"/>
  <c r="EQ65" i="1500"/>
  <c r="FS64" i="1500"/>
  <c r="FR64" i="1500"/>
  <c r="FQ64" i="1500"/>
  <c r="FP64" i="1500"/>
  <c r="FO64" i="1500"/>
  <c r="FN64" i="1500"/>
  <c r="FM64" i="1500"/>
  <c r="FL64" i="1500"/>
  <c r="FK64" i="1500"/>
  <c r="FJ64" i="1500"/>
  <c r="FI64" i="1500"/>
  <c r="FH64" i="1500"/>
  <c r="FG64" i="1500"/>
  <c r="FF64" i="1500"/>
  <c r="FE64" i="1500"/>
  <c r="FD64" i="1500"/>
  <c r="FC64" i="1500"/>
  <c r="FB64" i="1500"/>
  <c r="FA64" i="1500"/>
  <c r="EZ64" i="1500"/>
  <c r="EY64" i="1500"/>
  <c r="EX64" i="1500"/>
  <c r="EW64" i="1500"/>
  <c r="EV64" i="1500"/>
  <c r="EU64" i="1500"/>
  <c r="ET64" i="1500"/>
  <c r="ES64" i="1500"/>
  <c r="ER64" i="1500"/>
  <c r="EQ64" i="1500"/>
  <c r="FS63" i="1500"/>
  <c r="FR63" i="1500"/>
  <c r="FQ63" i="1500"/>
  <c r="FP63" i="1500"/>
  <c r="FO63" i="1500"/>
  <c r="FN63" i="1500"/>
  <c r="FM63" i="1500"/>
  <c r="FL63" i="1500"/>
  <c r="FK63" i="1500"/>
  <c r="FJ63" i="1500"/>
  <c r="FI63" i="1500"/>
  <c r="FH63" i="1500"/>
  <c r="FG63" i="1500"/>
  <c r="FF63" i="1500"/>
  <c r="FE63" i="1500"/>
  <c r="FD63" i="1500"/>
  <c r="FC63" i="1500"/>
  <c r="FB63" i="1500"/>
  <c r="FA63" i="1500"/>
  <c r="EZ63" i="1500"/>
  <c r="EY63" i="1500"/>
  <c r="EX63" i="1500"/>
  <c r="EW63" i="1500"/>
  <c r="EV63" i="1500"/>
  <c r="EU63" i="1500"/>
  <c r="ET63" i="1500"/>
  <c r="ES63" i="1500"/>
  <c r="ER63" i="1500"/>
  <c r="EQ63" i="1500"/>
  <c r="FS62" i="1500"/>
  <c r="FR62" i="1500"/>
  <c r="FQ62" i="1500"/>
  <c r="FP62" i="1500"/>
  <c r="FO62" i="1500"/>
  <c r="FN62" i="1500"/>
  <c r="FM62" i="1500"/>
  <c r="FL62" i="1500"/>
  <c r="FK62" i="1500"/>
  <c r="FJ62" i="1500"/>
  <c r="FI62" i="1500"/>
  <c r="FH62" i="1500"/>
  <c r="FG62" i="1500"/>
  <c r="FF62" i="1500"/>
  <c r="FE62" i="1500"/>
  <c r="FD62" i="1500"/>
  <c r="FC62" i="1500"/>
  <c r="FB62" i="1500"/>
  <c r="FA62" i="1500"/>
  <c r="EZ62" i="1500"/>
  <c r="EY62" i="1500"/>
  <c r="EX62" i="1500"/>
  <c r="EW62" i="1500"/>
  <c r="EV62" i="1500"/>
  <c r="EU62" i="1500"/>
  <c r="ET62" i="1500"/>
  <c r="ES62" i="1500"/>
  <c r="ER62" i="1500"/>
  <c r="EQ62" i="1500"/>
  <c r="FS61" i="1500"/>
  <c r="FR61" i="1500"/>
  <c r="FQ61" i="1500"/>
  <c r="FP61" i="1500"/>
  <c r="FO61" i="1500"/>
  <c r="FN61" i="1500"/>
  <c r="FM61" i="1500"/>
  <c r="FL61" i="1500"/>
  <c r="FK61" i="1500"/>
  <c r="FJ61" i="1500"/>
  <c r="FI61" i="1500"/>
  <c r="FH61" i="1500"/>
  <c r="FG61" i="1500"/>
  <c r="FF61" i="1500"/>
  <c r="FE61" i="1500"/>
  <c r="FD61" i="1500"/>
  <c r="FC61" i="1500"/>
  <c r="FB61" i="1500"/>
  <c r="FA61" i="1500"/>
  <c r="EZ61" i="1500"/>
  <c r="EY61" i="1500"/>
  <c r="EX61" i="1500"/>
  <c r="EW61" i="1500"/>
  <c r="EV61" i="1500"/>
  <c r="EU61" i="1500"/>
  <c r="ET61" i="1500"/>
  <c r="ES61" i="1500"/>
  <c r="ER61" i="1500"/>
  <c r="EQ61" i="1500"/>
  <c r="FS60" i="1500"/>
  <c r="FR60" i="1500"/>
  <c r="FQ60" i="1500"/>
  <c r="FP60" i="1500"/>
  <c r="FO60" i="1500"/>
  <c r="FN60" i="1500"/>
  <c r="FM60" i="1500"/>
  <c r="FL60" i="1500"/>
  <c r="FK60" i="1500"/>
  <c r="FJ60" i="1500"/>
  <c r="FI60" i="1500"/>
  <c r="FH60" i="1500"/>
  <c r="FG60" i="1500"/>
  <c r="FF60" i="1500"/>
  <c r="FE60" i="1500"/>
  <c r="FD60" i="1500"/>
  <c r="FC60" i="1500"/>
  <c r="FB60" i="1500"/>
  <c r="FA60" i="1500"/>
  <c r="EZ60" i="1500"/>
  <c r="EY60" i="1500"/>
  <c r="EX60" i="1500"/>
  <c r="EW60" i="1500"/>
  <c r="EV60" i="1500"/>
  <c r="EU60" i="1500"/>
  <c r="ET60" i="1500"/>
  <c r="ES60" i="1500"/>
  <c r="ER60" i="1500"/>
  <c r="EQ60" i="1500"/>
  <c r="FS59" i="1500"/>
  <c r="FR59" i="1500"/>
  <c r="FQ59" i="1500"/>
  <c r="FP59" i="1500"/>
  <c r="FO59" i="1500"/>
  <c r="FN59" i="1500"/>
  <c r="FM59" i="1500"/>
  <c r="FL59" i="1500"/>
  <c r="FK59" i="1500"/>
  <c r="FJ59" i="1500"/>
  <c r="FI59" i="1500"/>
  <c r="FH59" i="1500"/>
  <c r="FG59" i="1500"/>
  <c r="FF59" i="1500"/>
  <c r="FE59" i="1500"/>
  <c r="FD59" i="1500"/>
  <c r="FC59" i="1500"/>
  <c r="FB59" i="1500"/>
  <c r="FA59" i="1500"/>
  <c r="EZ59" i="1500"/>
  <c r="EY59" i="1500"/>
  <c r="EX59" i="1500"/>
  <c r="EW59" i="1500"/>
  <c r="EV59" i="1500"/>
  <c r="EU59" i="1500"/>
  <c r="ET59" i="1500"/>
  <c r="ES59" i="1500"/>
  <c r="ER59" i="1500"/>
  <c r="EQ59" i="1500"/>
  <c r="FS58" i="1500"/>
  <c r="FR58" i="1500"/>
  <c r="FQ58" i="1500"/>
  <c r="FP58" i="1500"/>
  <c r="FO58" i="1500"/>
  <c r="FN58" i="1500"/>
  <c r="FM58" i="1500"/>
  <c r="FL58" i="1500"/>
  <c r="FK58" i="1500"/>
  <c r="FJ58" i="1500"/>
  <c r="FI58" i="1500"/>
  <c r="FH58" i="1500"/>
  <c r="FG58" i="1500"/>
  <c r="FF58" i="1500"/>
  <c r="FE58" i="1500"/>
  <c r="FD58" i="1500"/>
  <c r="FC58" i="1500"/>
  <c r="FB58" i="1500"/>
  <c r="FA58" i="1500"/>
  <c r="EZ58" i="1500"/>
  <c r="EY58" i="1500"/>
  <c r="EX58" i="1500"/>
  <c r="EW58" i="1500"/>
  <c r="EV58" i="1500"/>
  <c r="EU58" i="1500"/>
  <c r="ET58" i="1500"/>
  <c r="ES58" i="1500"/>
  <c r="ER58" i="1500"/>
  <c r="EQ58" i="1500"/>
  <c r="FS57" i="1500"/>
  <c r="FR57" i="1500"/>
  <c r="FQ57" i="1500"/>
  <c r="FP57" i="1500"/>
  <c r="FO57" i="1500"/>
  <c r="FN57" i="1500"/>
  <c r="FM57" i="1500"/>
  <c r="FL57" i="1500"/>
  <c r="FK57" i="1500"/>
  <c r="FJ57" i="1500"/>
  <c r="FI57" i="1500"/>
  <c r="FH57" i="1500"/>
  <c r="FG57" i="1500"/>
  <c r="FF57" i="1500"/>
  <c r="FE57" i="1500"/>
  <c r="FD57" i="1500"/>
  <c r="FC57" i="1500"/>
  <c r="FB57" i="1500"/>
  <c r="FA57" i="1500"/>
  <c r="EZ57" i="1500"/>
  <c r="EY57" i="1500"/>
  <c r="EX57" i="1500"/>
  <c r="EW57" i="1500"/>
  <c r="EV57" i="1500"/>
  <c r="EU57" i="1500"/>
  <c r="ET57" i="1500"/>
  <c r="ES57" i="1500"/>
  <c r="ER57" i="1500"/>
  <c r="EQ57" i="1500"/>
  <c r="FS56" i="1500"/>
  <c r="FR56" i="1500"/>
  <c r="FQ56" i="1500"/>
  <c r="FP56" i="1500"/>
  <c r="FO56" i="1500"/>
  <c r="FN56" i="1500"/>
  <c r="FM56" i="1500"/>
  <c r="FL56" i="1500"/>
  <c r="FK56" i="1500"/>
  <c r="FJ56" i="1500"/>
  <c r="FI56" i="1500"/>
  <c r="FH56" i="1500"/>
  <c r="FG56" i="1500"/>
  <c r="FF56" i="1500"/>
  <c r="FE56" i="1500"/>
  <c r="FD56" i="1500"/>
  <c r="FC56" i="1500"/>
  <c r="FB56" i="1500"/>
  <c r="FA56" i="1500"/>
  <c r="EZ56" i="1500"/>
  <c r="EY56" i="1500"/>
  <c r="EX56" i="1500"/>
  <c r="EW56" i="1500"/>
  <c r="EV56" i="1500"/>
  <c r="EU56" i="1500"/>
  <c r="ET56" i="1500"/>
  <c r="ES56" i="1500"/>
  <c r="ER56" i="1500"/>
  <c r="EQ56" i="1500"/>
  <c r="FS55" i="1500"/>
  <c r="FR55" i="1500"/>
  <c r="FQ55" i="1500"/>
  <c r="FP55" i="1500"/>
  <c r="FO55" i="1500"/>
  <c r="FN55" i="1500"/>
  <c r="FM55" i="1500"/>
  <c r="FL55" i="1500"/>
  <c r="FK55" i="1500"/>
  <c r="FJ55" i="1500"/>
  <c r="FI55" i="1500"/>
  <c r="FH55" i="1500"/>
  <c r="FG55" i="1500"/>
  <c r="FF55" i="1500"/>
  <c r="FE55" i="1500"/>
  <c r="FD55" i="1500"/>
  <c r="FC55" i="1500"/>
  <c r="FB55" i="1500"/>
  <c r="FA55" i="1500"/>
  <c r="EZ55" i="1500"/>
  <c r="EY55" i="1500"/>
  <c r="EX55" i="1500"/>
  <c r="EW55" i="1500"/>
  <c r="EV55" i="1500"/>
  <c r="EU55" i="1500"/>
  <c r="ET55" i="1500"/>
  <c r="ES55" i="1500"/>
  <c r="ER55" i="1500"/>
  <c r="EQ55" i="1500"/>
  <c r="FS54" i="1500"/>
  <c r="FR54" i="1500"/>
  <c r="FQ54" i="1500"/>
  <c r="FP54" i="1500"/>
  <c r="FO54" i="1500"/>
  <c r="FN54" i="1500"/>
  <c r="FM54" i="1500"/>
  <c r="FL54" i="1500"/>
  <c r="FK54" i="1500"/>
  <c r="FJ54" i="1500"/>
  <c r="FI54" i="1500"/>
  <c r="FH54" i="1500"/>
  <c r="FG54" i="1500"/>
  <c r="FF54" i="1500"/>
  <c r="FE54" i="1500"/>
  <c r="FD54" i="1500"/>
  <c r="FC54" i="1500"/>
  <c r="FB54" i="1500"/>
  <c r="FA54" i="1500"/>
  <c r="EZ54" i="1500"/>
  <c r="EY54" i="1500"/>
  <c r="EX54" i="1500"/>
  <c r="EW54" i="1500"/>
  <c r="EV54" i="1500"/>
  <c r="EU54" i="1500"/>
  <c r="ET54" i="1500"/>
  <c r="ES54" i="1500"/>
  <c r="ER54" i="1500"/>
  <c r="EQ54" i="1500"/>
  <c r="FS53" i="1500"/>
  <c r="FR53" i="1500"/>
  <c r="FQ53" i="1500"/>
  <c r="FP53" i="1500"/>
  <c r="FO53" i="1500"/>
  <c r="FN53" i="1500"/>
  <c r="FM53" i="1500"/>
  <c r="FL53" i="1500"/>
  <c r="FK53" i="1500"/>
  <c r="FJ53" i="1500"/>
  <c r="FI53" i="1500"/>
  <c r="FH53" i="1500"/>
  <c r="FG53" i="1500"/>
  <c r="FF53" i="1500"/>
  <c r="FE53" i="1500"/>
  <c r="FD53" i="1500"/>
  <c r="FC53" i="1500"/>
  <c r="FB53" i="1500"/>
  <c r="FA53" i="1500"/>
  <c r="EZ53" i="1500"/>
  <c r="EY53" i="1500"/>
  <c r="EX53" i="1500"/>
  <c r="EW53" i="1500"/>
  <c r="EV53" i="1500"/>
  <c r="EU53" i="1500"/>
  <c r="ET53" i="1500"/>
  <c r="ES53" i="1500"/>
  <c r="ER53" i="1500"/>
  <c r="EQ53" i="1500"/>
  <c r="FS52" i="1500"/>
  <c r="FR52" i="1500"/>
  <c r="FQ52" i="1500"/>
  <c r="FP52" i="1500"/>
  <c r="FO52" i="1500"/>
  <c r="FN52" i="1500"/>
  <c r="FM52" i="1500"/>
  <c r="FL52" i="1500"/>
  <c r="FK52" i="1500"/>
  <c r="FJ52" i="1500"/>
  <c r="FI52" i="1500"/>
  <c r="FH52" i="1500"/>
  <c r="FG52" i="1500"/>
  <c r="FF52" i="1500"/>
  <c r="FE52" i="1500"/>
  <c r="FD52" i="1500"/>
  <c r="FC52" i="1500"/>
  <c r="FB52" i="1500"/>
  <c r="FA52" i="1500"/>
  <c r="EZ52" i="1500"/>
  <c r="EY52" i="1500"/>
  <c r="EX52" i="1500"/>
  <c r="EW52" i="1500"/>
  <c r="EV52" i="1500"/>
  <c r="EU52" i="1500"/>
  <c r="ET52" i="1500"/>
  <c r="ES52" i="1500"/>
  <c r="ER52" i="1500"/>
  <c r="EQ52" i="1500"/>
  <c r="FS51" i="1500"/>
  <c r="FR51" i="1500"/>
  <c r="FQ51" i="1500"/>
  <c r="FP51" i="1500"/>
  <c r="FO51" i="1500"/>
  <c r="FN51" i="1500"/>
  <c r="FM51" i="1500"/>
  <c r="FL51" i="1500"/>
  <c r="FK51" i="1500"/>
  <c r="FJ51" i="1500"/>
  <c r="FI51" i="1500"/>
  <c r="FH51" i="1500"/>
  <c r="FG51" i="1500"/>
  <c r="FF51" i="1500"/>
  <c r="FE51" i="1500"/>
  <c r="FD51" i="1500"/>
  <c r="FC51" i="1500"/>
  <c r="FB51" i="1500"/>
  <c r="FA51" i="1500"/>
  <c r="EZ51" i="1500"/>
  <c r="EY51" i="1500"/>
  <c r="EX51" i="1500"/>
  <c r="EW51" i="1500"/>
  <c r="EV51" i="1500"/>
  <c r="EU51" i="1500"/>
  <c r="ET51" i="1500"/>
  <c r="ES51" i="1500"/>
  <c r="ER51" i="1500"/>
  <c r="EQ51" i="1500"/>
  <c r="FS50" i="1500"/>
  <c r="FR50" i="1500"/>
  <c r="FQ50" i="1500"/>
  <c r="FP50" i="1500"/>
  <c r="FO50" i="1500"/>
  <c r="FN50" i="1500"/>
  <c r="FM50" i="1500"/>
  <c r="FL50" i="1500"/>
  <c r="FK50" i="1500"/>
  <c r="FJ50" i="1500"/>
  <c r="FI50" i="1500"/>
  <c r="FH50" i="1500"/>
  <c r="FG50" i="1500"/>
  <c r="FF50" i="1500"/>
  <c r="FE50" i="1500"/>
  <c r="FD50" i="1500"/>
  <c r="FC50" i="1500"/>
  <c r="FB50" i="1500"/>
  <c r="FA50" i="1500"/>
  <c r="EZ50" i="1500"/>
  <c r="EY50" i="1500"/>
  <c r="EX50" i="1500"/>
  <c r="EW50" i="1500"/>
  <c r="EV50" i="1500"/>
  <c r="EU50" i="1500"/>
  <c r="ET50" i="1500"/>
  <c r="ES50" i="1500"/>
  <c r="ER50" i="1500"/>
  <c r="EQ50" i="1500"/>
  <c r="FS49" i="1500"/>
  <c r="FR49" i="1500"/>
  <c r="FQ49" i="1500"/>
  <c r="FP49" i="1500"/>
  <c r="FO49" i="1500"/>
  <c r="FN49" i="1500"/>
  <c r="FM49" i="1500"/>
  <c r="FL49" i="1500"/>
  <c r="FK49" i="1500"/>
  <c r="FJ49" i="1500"/>
  <c r="FI49" i="1500"/>
  <c r="FH49" i="1500"/>
  <c r="FG49" i="1500"/>
  <c r="FF49" i="1500"/>
  <c r="FE49" i="1500"/>
  <c r="FD49" i="1500"/>
  <c r="FC49" i="1500"/>
  <c r="FB49" i="1500"/>
  <c r="FA49" i="1500"/>
  <c r="EZ49" i="1500"/>
  <c r="EY49" i="1500"/>
  <c r="EX49" i="1500"/>
  <c r="EW49" i="1500"/>
  <c r="EV49" i="1500"/>
  <c r="EU49" i="1500"/>
  <c r="ET49" i="1500"/>
  <c r="ES49" i="1500"/>
  <c r="ER49" i="1500"/>
  <c r="EQ49" i="1500"/>
  <c r="FS48" i="1500"/>
  <c r="FR48" i="1500"/>
  <c r="FQ48" i="1500"/>
  <c r="FP48" i="1500"/>
  <c r="FO48" i="1500"/>
  <c r="FN48" i="1500"/>
  <c r="FM48" i="1500"/>
  <c r="FL48" i="1500"/>
  <c r="FK48" i="1500"/>
  <c r="FJ48" i="1500"/>
  <c r="FI48" i="1500"/>
  <c r="FH48" i="1500"/>
  <c r="FG48" i="1500"/>
  <c r="FF48" i="1500"/>
  <c r="FE48" i="1500"/>
  <c r="FD48" i="1500"/>
  <c r="FC48" i="1500"/>
  <c r="FB48" i="1500"/>
  <c r="FA48" i="1500"/>
  <c r="EZ48" i="1500"/>
  <c r="EY48" i="1500"/>
  <c r="EX48" i="1500"/>
  <c r="EW48" i="1500"/>
  <c r="EV48" i="1500"/>
  <c r="EU48" i="1500"/>
  <c r="ET48" i="1500"/>
  <c r="ES48" i="1500"/>
  <c r="ER48" i="1500"/>
  <c r="EQ48" i="1500"/>
  <c r="FS47" i="1500"/>
  <c r="FR47" i="1500"/>
  <c r="FQ47" i="1500"/>
  <c r="FP47" i="1500"/>
  <c r="FO47" i="1500"/>
  <c r="FN47" i="1500"/>
  <c r="FM47" i="1500"/>
  <c r="FL47" i="1500"/>
  <c r="FK47" i="1500"/>
  <c r="FJ47" i="1500"/>
  <c r="FI47" i="1500"/>
  <c r="FH47" i="1500"/>
  <c r="FG47" i="1500"/>
  <c r="FF47" i="1500"/>
  <c r="FE47" i="1500"/>
  <c r="FD47" i="1500"/>
  <c r="FC47" i="1500"/>
  <c r="FB47" i="1500"/>
  <c r="FA47" i="1500"/>
  <c r="EZ47" i="1500"/>
  <c r="EY47" i="1500"/>
  <c r="EX47" i="1500"/>
  <c r="EW47" i="1500"/>
  <c r="EV47" i="1500"/>
  <c r="EU47" i="1500"/>
  <c r="ET47" i="1500"/>
  <c r="ES47" i="1500"/>
  <c r="ER47" i="1500"/>
  <c r="EQ47" i="1500"/>
  <c r="FS46" i="1500"/>
  <c r="FR46" i="1500"/>
  <c r="FQ46" i="1500"/>
  <c r="FP46" i="1500"/>
  <c r="FO46" i="1500"/>
  <c r="FN46" i="1500"/>
  <c r="FM46" i="1500"/>
  <c r="FL46" i="1500"/>
  <c r="FK46" i="1500"/>
  <c r="FJ46" i="1500"/>
  <c r="FI46" i="1500"/>
  <c r="FH46" i="1500"/>
  <c r="FG46" i="1500"/>
  <c r="FF46" i="1500"/>
  <c r="FE46" i="1500"/>
  <c r="FD46" i="1500"/>
  <c r="FC46" i="1500"/>
  <c r="FB46" i="1500"/>
  <c r="FA46" i="1500"/>
  <c r="EZ46" i="1500"/>
  <c r="EY46" i="1500"/>
  <c r="EX46" i="1500"/>
  <c r="EW46" i="1500"/>
  <c r="EV46" i="1500"/>
  <c r="EU46" i="1500"/>
  <c r="ET46" i="1500"/>
  <c r="ES46" i="1500"/>
  <c r="ER46" i="1500"/>
  <c r="EQ46" i="1500"/>
  <c r="FS45" i="1500"/>
  <c r="FR45" i="1500"/>
  <c r="FQ45" i="1500"/>
  <c r="FP45" i="1500"/>
  <c r="FO45" i="1500"/>
  <c r="FN45" i="1500"/>
  <c r="FM45" i="1500"/>
  <c r="FL45" i="1500"/>
  <c r="FK45" i="1500"/>
  <c r="FJ45" i="1500"/>
  <c r="FI45" i="1500"/>
  <c r="FH45" i="1500"/>
  <c r="FG45" i="1500"/>
  <c r="FF45" i="1500"/>
  <c r="FE45" i="1500"/>
  <c r="FD45" i="1500"/>
  <c r="FC45" i="1500"/>
  <c r="FB45" i="1500"/>
  <c r="FA45" i="1500"/>
  <c r="EZ45" i="1500"/>
  <c r="EY45" i="1500"/>
  <c r="EX45" i="1500"/>
  <c r="EW45" i="1500"/>
  <c r="EV45" i="1500"/>
  <c r="EU45" i="1500"/>
  <c r="ET45" i="1500"/>
  <c r="ES45" i="1500"/>
  <c r="ER45" i="1500"/>
  <c r="EQ45" i="1500"/>
  <c r="FS44" i="1500"/>
  <c r="FR44" i="1500"/>
  <c r="FQ44" i="1500"/>
  <c r="FP44" i="1500"/>
  <c r="FO44" i="1500"/>
  <c r="FN44" i="1500"/>
  <c r="FM44" i="1500"/>
  <c r="FL44" i="1500"/>
  <c r="FK44" i="1500"/>
  <c r="FJ44" i="1500"/>
  <c r="FI44" i="1500"/>
  <c r="FH44" i="1500"/>
  <c r="FG44" i="1500"/>
  <c r="FF44" i="1500"/>
  <c r="FE44" i="1500"/>
  <c r="FD44" i="1500"/>
  <c r="FC44" i="1500"/>
  <c r="FB44" i="1500"/>
  <c r="FA44" i="1500"/>
  <c r="EZ44" i="1500"/>
  <c r="EY44" i="1500"/>
  <c r="EX44" i="1500"/>
  <c r="EW44" i="1500"/>
  <c r="EV44" i="1500"/>
  <c r="EU44" i="1500"/>
  <c r="ET44" i="1500"/>
  <c r="ES44" i="1500"/>
  <c r="ER44" i="1500"/>
  <c r="EQ44" i="1500"/>
  <c r="FS43" i="1500"/>
  <c r="FR43" i="1500"/>
  <c r="FQ43" i="1500"/>
  <c r="FP43" i="1500"/>
  <c r="FO43" i="1500"/>
  <c r="FN43" i="1500"/>
  <c r="FM43" i="1500"/>
  <c r="FL43" i="1500"/>
  <c r="FK43" i="1500"/>
  <c r="FJ43" i="1500"/>
  <c r="FI43" i="1500"/>
  <c r="FH43" i="1500"/>
  <c r="FG43" i="1500"/>
  <c r="FF43" i="1500"/>
  <c r="FE43" i="1500"/>
  <c r="FD43" i="1500"/>
  <c r="FC43" i="1500"/>
  <c r="FB43" i="1500"/>
  <c r="FA43" i="1500"/>
  <c r="EZ43" i="1500"/>
  <c r="EY43" i="1500"/>
  <c r="EX43" i="1500"/>
  <c r="EW43" i="1500"/>
  <c r="EV43" i="1500"/>
  <c r="EU43" i="1500"/>
  <c r="ET43" i="1500"/>
  <c r="ES43" i="1500"/>
  <c r="ER43" i="1500"/>
  <c r="EQ43" i="1500"/>
  <c r="FS42" i="1500"/>
  <c r="FR42" i="1500"/>
  <c r="FQ42" i="1500"/>
  <c r="FP42" i="1500"/>
  <c r="FO42" i="1500"/>
  <c r="FN42" i="1500"/>
  <c r="FM42" i="1500"/>
  <c r="FL42" i="1500"/>
  <c r="FK42" i="1500"/>
  <c r="FJ42" i="1500"/>
  <c r="FI42" i="1500"/>
  <c r="FH42" i="1500"/>
  <c r="FG42" i="1500"/>
  <c r="FF42" i="1500"/>
  <c r="FE42" i="1500"/>
  <c r="FD42" i="1500"/>
  <c r="FC42" i="1500"/>
  <c r="FB42" i="1500"/>
  <c r="FA42" i="1500"/>
  <c r="EZ42" i="1500"/>
  <c r="EY42" i="1500"/>
  <c r="EX42" i="1500"/>
  <c r="EW42" i="1500"/>
  <c r="EV42" i="1500"/>
  <c r="EU42" i="1500"/>
  <c r="ET42" i="1500"/>
  <c r="ES42" i="1500"/>
  <c r="ER42" i="1500"/>
  <c r="EQ42" i="1500"/>
  <c r="FS41" i="1500"/>
  <c r="FR41" i="1500"/>
  <c r="FQ41" i="1500"/>
  <c r="FP41" i="1500"/>
  <c r="FO41" i="1500"/>
  <c r="FN41" i="1500"/>
  <c r="FM41" i="1500"/>
  <c r="FL41" i="1500"/>
  <c r="FK41" i="1500"/>
  <c r="FJ41" i="1500"/>
  <c r="FI41" i="1500"/>
  <c r="FH41" i="1500"/>
  <c r="FG41" i="1500"/>
  <c r="FF41" i="1500"/>
  <c r="FE41" i="1500"/>
  <c r="FD41" i="1500"/>
  <c r="FC41" i="1500"/>
  <c r="FB41" i="1500"/>
  <c r="FA41" i="1500"/>
  <c r="EZ41" i="1500"/>
  <c r="EY41" i="1500"/>
  <c r="EX41" i="1500"/>
  <c r="EW41" i="1500"/>
  <c r="EV41" i="1500"/>
  <c r="EU41" i="1500"/>
  <c r="ET41" i="1500"/>
  <c r="ES41" i="1500"/>
  <c r="ER41" i="1500"/>
  <c r="EQ41" i="1500"/>
  <c r="FS40" i="1500"/>
  <c r="FR40" i="1500"/>
  <c r="FQ40" i="1500"/>
  <c r="FP40" i="1500"/>
  <c r="FO40" i="1500"/>
  <c r="FN40" i="1500"/>
  <c r="FM40" i="1500"/>
  <c r="FL40" i="1500"/>
  <c r="FK40" i="1500"/>
  <c r="FJ40" i="1500"/>
  <c r="FI40" i="1500"/>
  <c r="FH40" i="1500"/>
  <c r="FG40" i="1500"/>
  <c r="FF40" i="1500"/>
  <c r="FE40" i="1500"/>
  <c r="FD40" i="1500"/>
  <c r="FC40" i="1500"/>
  <c r="FB40" i="1500"/>
  <c r="FA40" i="1500"/>
  <c r="EZ40" i="1500"/>
  <c r="EY40" i="1500"/>
  <c r="EX40" i="1500"/>
  <c r="EW40" i="1500"/>
  <c r="EV40" i="1500"/>
  <c r="EU40" i="1500"/>
  <c r="ET40" i="1500"/>
  <c r="ES40" i="1500"/>
  <c r="ER40" i="1500"/>
  <c r="EQ40" i="1500"/>
  <c r="FS39" i="1500"/>
  <c r="FR39" i="1500"/>
  <c r="FQ39" i="1500"/>
  <c r="FP39" i="1500"/>
  <c r="FO39" i="1500"/>
  <c r="FN39" i="1500"/>
  <c r="FM39" i="1500"/>
  <c r="FL39" i="1500"/>
  <c r="FK39" i="1500"/>
  <c r="FJ39" i="1500"/>
  <c r="FI39" i="1500"/>
  <c r="FH39" i="1500"/>
  <c r="FG39" i="1500"/>
  <c r="FF39" i="1500"/>
  <c r="FE39" i="1500"/>
  <c r="FD39" i="1500"/>
  <c r="FC39" i="1500"/>
  <c r="FB39" i="1500"/>
  <c r="FA39" i="1500"/>
  <c r="EZ39" i="1500"/>
  <c r="EY39" i="1500"/>
  <c r="EX39" i="1500"/>
  <c r="EW39" i="1500"/>
  <c r="EV39" i="1500"/>
  <c r="EU39" i="1500"/>
  <c r="ET39" i="1500"/>
  <c r="ES39" i="1500"/>
  <c r="ER39" i="1500"/>
  <c r="EQ39" i="1500"/>
  <c r="FS38" i="1500"/>
  <c r="FR38" i="1500"/>
  <c r="FQ38" i="1500"/>
  <c r="FP38" i="1500"/>
  <c r="FO38" i="1500"/>
  <c r="FN38" i="1500"/>
  <c r="FM38" i="1500"/>
  <c r="FL38" i="1500"/>
  <c r="FK38" i="1500"/>
  <c r="FJ38" i="1500"/>
  <c r="FI38" i="1500"/>
  <c r="FH38" i="1500"/>
  <c r="FG38" i="1500"/>
  <c r="FF38" i="1500"/>
  <c r="FE38" i="1500"/>
  <c r="FD38" i="1500"/>
  <c r="FC38" i="1500"/>
  <c r="FB38" i="1500"/>
  <c r="FA38" i="1500"/>
  <c r="EZ38" i="1500"/>
  <c r="EY38" i="1500"/>
  <c r="EX38" i="1500"/>
  <c r="EW38" i="1500"/>
  <c r="EV38" i="1500"/>
  <c r="EU38" i="1500"/>
  <c r="ET38" i="1500"/>
  <c r="ES38" i="1500"/>
  <c r="ER38" i="1500"/>
  <c r="EQ38" i="1500"/>
  <c r="FS37" i="1500"/>
  <c r="FR37" i="1500"/>
  <c r="FQ37" i="1500"/>
  <c r="FP37" i="1500"/>
  <c r="FO37" i="1500"/>
  <c r="FN37" i="1500"/>
  <c r="FM37" i="1500"/>
  <c r="FL37" i="1500"/>
  <c r="FK37" i="1500"/>
  <c r="FJ37" i="1500"/>
  <c r="FI37" i="1500"/>
  <c r="FH37" i="1500"/>
  <c r="FG37" i="1500"/>
  <c r="FF37" i="1500"/>
  <c r="FE37" i="1500"/>
  <c r="FD37" i="1500"/>
  <c r="FC37" i="1500"/>
  <c r="FB37" i="1500"/>
  <c r="FA37" i="1500"/>
  <c r="EZ37" i="1500"/>
  <c r="EY37" i="1500"/>
  <c r="EX37" i="1500"/>
  <c r="EW37" i="1500"/>
  <c r="EV37" i="1500"/>
  <c r="EU37" i="1500"/>
  <c r="ET37" i="1500"/>
  <c r="ES37" i="1500"/>
  <c r="ER37" i="1500"/>
  <c r="EQ37" i="1500"/>
  <c r="FS36" i="1500"/>
  <c r="FR36" i="1500"/>
  <c r="FQ36" i="1500"/>
  <c r="FP36" i="1500"/>
  <c r="FO36" i="1500"/>
  <c r="FN36" i="1500"/>
  <c r="FM36" i="1500"/>
  <c r="FL36" i="1500"/>
  <c r="FK36" i="1500"/>
  <c r="FJ36" i="1500"/>
  <c r="FI36" i="1500"/>
  <c r="FH36" i="1500"/>
  <c r="FG36" i="1500"/>
  <c r="FF36" i="1500"/>
  <c r="FE36" i="1500"/>
  <c r="FD36" i="1500"/>
  <c r="FC36" i="1500"/>
  <c r="FB36" i="1500"/>
  <c r="FA36" i="1500"/>
  <c r="EZ36" i="1500"/>
  <c r="EY36" i="1500"/>
  <c r="EX36" i="1500"/>
  <c r="EW36" i="1500"/>
  <c r="EV36" i="1500"/>
  <c r="EU36" i="1500"/>
  <c r="ET36" i="1500"/>
  <c r="ES36" i="1500"/>
  <c r="ER36" i="1500"/>
  <c r="EQ36" i="1500"/>
  <c r="FS35" i="1500"/>
  <c r="FR35" i="1500"/>
  <c r="FQ35" i="1500"/>
  <c r="FP35" i="1500"/>
  <c r="FO35" i="1500"/>
  <c r="FN35" i="1500"/>
  <c r="FM35" i="1500"/>
  <c r="FL35" i="1500"/>
  <c r="FK35" i="1500"/>
  <c r="FJ35" i="1500"/>
  <c r="FI35" i="1500"/>
  <c r="FH35" i="1500"/>
  <c r="FG35" i="1500"/>
  <c r="FF35" i="1500"/>
  <c r="FE35" i="1500"/>
  <c r="FD35" i="1500"/>
  <c r="FC35" i="1500"/>
  <c r="FB35" i="1500"/>
  <c r="FA35" i="1500"/>
  <c r="EZ35" i="1500"/>
  <c r="EY35" i="1500"/>
  <c r="EX35" i="1500"/>
  <c r="EW35" i="1500"/>
  <c r="EV35" i="1500"/>
  <c r="EU35" i="1500"/>
  <c r="ET35" i="1500"/>
  <c r="ES35" i="1500"/>
  <c r="ER35" i="1500"/>
  <c r="EQ35" i="1500"/>
  <c r="FS34" i="1500"/>
  <c r="FR34" i="1500"/>
  <c r="FQ34" i="1500"/>
  <c r="FP34" i="1500"/>
  <c r="FO34" i="1500"/>
  <c r="FN34" i="1500"/>
  <c r="FM34" i="1500"/>
  <c r="FL34" i="1500"/>
  <c r="FK34" i="1500"/>
  <c r="FJ34" i="1500"/>
  <c r="FI34" i="1500"/>
  <c r="FH34" i="1500"/>
  <c r="FG34" i="1500"/>
  <c r="FF34" i="1500"/>
  <c r="FE34" i="1500"/>
  <c r="FD34" i="1500"/>
  <c r="FC34" i="1500"/>
  <c r="FB34" i="1500"/>
  <c r="FA34" i="1500"/>
  <c r="EZ34" i="1500"/>
  <c r="EY34" i="1500"/>
  <c r="EX34" i="1500"/>
  <c r="EW34" i="1500"/>
  <c r="EV34" i="1500"/>
  <c r="EU34" i="1500"/>
  <c r="ET34" i="1500"/>
  <c r="ES34" i="1500"/>
  <c r="ER34" i="1500"/>
  <c r="EQ34" i="1500"/>
  <c r="FS33" i="1500"/>
  <c r="FR33" i="1500"/>
  <c r="FQ33" i="1500"/>
  <c r="FP33" i="1500"/>
  <c r="FO33" i="1500"/>
  <c r="FN33" i="1500"/>
  <c r="FM33" i="1500"/>
  <c r="FL33" i="1500"/>
  <c r="FK33" i="1500"/>
  <c r="FJ33" i="1500"/>
  <c r="FI33" i="1500"/>
  <c r="FH33" i="1500"/>
  <c r="FG33" i="1500"/>
  <c r="FF33" i="1500"/>
  <c r="FE33" i="1500"/>
  <c r="FD33" i="1500"/>
  <c r="FC33" i="1500"/>
  <c r="FB33" i="1500"/>
  <c r="FA33" i="1500"/>
  <c r="EZ33" i="1500"/>
  <c r="EY33" i="1500"/>
  <c r="EX33" i="1500"/>
  <c r="EW33" i="1500"/>
  <c r="EV33" i="1500"/>
  <c r="EU33" i="1500"/>
  <c r="ET33" i="1500"/>
  <c r="ES33" i="1500"/>
  <c r="ER33" i="1500"/>
  <c r="EQ33" i="1500"/>
  <c r="FS32" i="1500"/>
  <c r="FR32" i="1500"/>
  <c r="FQ32" i="1500"/>
  <c r="FP32" i="1500"/>
  <c r="FO32" i="1500"/>
  <c r="FN32" i="1500"/>
  <c r="FM32" i="1500"/>
  <c r="FL32" i="1500"/>
  <c r="FK32" i="1500"/>
  <c r="FJ32" i="1500"/>
  <c r="FI32" i="1500"/>
  <c r="FH32" i="1500"/>
  <c r="FG32" i="1500"/>
  <c r="FF32" i="1500"/>
  <c r="FE32" i="1500"/>
  <c r="FD32" i="1500"/>
  <c r="FC32" i="1500"/>
  <c r="FB32" i="1500"/>
  <c r="FA32" i="1500"/>
  <c r="EZ32" i="1500"/>
  <c r="EY32" i="1500"/>
  <c r="EX32" i="1500"/>
  <c r="EW32" i="1500"/>
  <c r="EV32" i="1500"/>
  <c r="EU32" i="1500"/>
  <c r="ET32" i="1500"/>
  <c r="ES32" i="1500"/>
  <c r="ER32" i="1500"/>
  <c r="EQ32" i="1500"/>
  <c r="FS31" i="1500"/>
  <c r="FR31" i="1500"/>
  <c r="FQ31" i="1500"/>
  <c r="FP31" i="1500"/>
  <c r="FO31" i="1500"/>
  <c r="FN31" i="1500"/>
  <c r="FM31" i="1500"/>
  <c r="FL31" i="1500"/>
  <c r="FK31" i="1500"/>
  <c r="FJ31" i="1500"/>
  <c r="FI31" i="1500"/>
  <c r="FH31" i="1500"/>
  <c r="FG31" i="1500"/>
  <c r="FF31" i="1500"/>
  <c r="FE31" i="1500"/>
  <c r="FD31" i="1500"/>
  <c r="FC31" i="1500"/>
  <c r="FB31" i="1500"/>
  <c r="FA31" i="1500"/>
  <c r="EZ31" i="1500"/>
  <c r="EY31" i="1500"/>
  <c r="EX31" i="1500"/>
  <c r="EW31" i="1500"/>
  <c r="EV31" i="1500"/>
  <c r="EU31" i="1500"/>
  <c r="ET31" i="1500"/>
  <c r="ES31" i="1500"/>
  <c r="ER31" i="1500"/>
  <c r="EQ31" i="1500"/>
  <c r="FS30" i="1500"/>
  <c r="FR30" i="1500"/>
  <c r="FQ30" i="1500"/>
  <c r="FP30" i="1500"/>
  <c r="FO30" i="1500"/>
  <c r="FN30" i="1500"/>
  <c r="FM30" i="1500"/>
  <c r="FL30" i="1500"/>
  <c r="FK30" i="1500"/>
  <c r="FJ30" i="1500"/>
  <c r="FI30" i="1500"/>
  <c r="FH30" i="1500"/>
  <c r="FG30" i="1500"/>
  <c r="FF30" i="1500"/>
  <c r="FE30" i="1500"/>
  <c r="FD30" i="1500"/>
  <c r="FC30" i="1500"/>
  <c r="FB30" i="1500"/>
  <c r="FA30" i="1500"/>
  <c r="EZ30" i="1500"/>
  <c r="EY30" i="1500"/>
  <c r="EX30" i="1500"/>
  <c r="EW30" i="1500"/>
  <c r="EV30" i="1500"/>
  <c r="EU30" i="1500"/>
  <c r="ET30" i="1500"/>
  <c r="ES30" i="1500"/>
  <c r="ER30" i="1500"/>
  <c r="FS29" i="1500"/>
  <c r="FR29" i="1500"/>
  <c r="FQ29" i="1500"/>
  <c r="FP29" i="1500"/>
  <c r="FO29" i="1500"/>
  <c r="FN29" i="1500"/>
  <c r="FM29" i="1500"/>
  <c r="FL29" i="1500"/>
  <c r="FK29" i="1500"/>
  <c r="FJ29" i="1500"/>
  <c r="FI29" i="1500"/>
  <c r="FH29" i="1500"/>
  <c r="FG29" i="1500"/>
  <c r="FF29" i="1500"/>
  <c r="FE29" i="1500"/>
  <c r="FD29" i="1500"/>
  <c r="FC29" i="1500"/>
  <c r="FB29" i="1500"/>
  <c r="FA29" i="1500"/>
  <c r="EZ29" i="1500"/>
  <c r="EY29" i="1500"/>
  <c r="EX29" i="1500"/>
  <c r="EW29" i="1500"/>
  <c r="EV29" i="1500"/>
  <c r="EU29" i="1500"/>
  <c r="ET29" i="1500"/>
  <c r="ES29" i="1500"/>
  <c r="ER29" i="1500"/>
  <c r="FS28" i="1500"/>
  <c r="FR28" i="1500"/>
  <c r="FQ28" i="1500"/>
  <c r="FP28" i="1500"/>
  <c r="FO28" i="1500"/>
  <c r="FN28" i="1500"/>
  <c r="FM28" i="1500"/>
  <c r="FL28" i="1500"/>
  <c r="FK28" i="1500"/>
  <c r="FJ28" i="1500"/>
  <c r="FI28" i="1500"/>
  <c r="FH28" i="1500"/>
  <c r="FG28" i="1500"/>
  <c r="FF28" i="1500"/>
  <c r="FE28" i="1500"/>
  <c r="FD28" i="1500"/>
  <c r="FC28" i="1500"/>
  <c r="FB28" i="1500"/>
  <c r="FA28" i="1500"/>
  <c r="EZ28" i="1500"/>
  <c r="EY28" i="1500"/>
  <c r="EX28" i="1500"/>
  <c r="EW28" i="1500"/>
  <c r="EV28" i="1500"/>
  <c r="EU28" i="1500"/>
  <c r="ET28" i="1500"/>
  <c r="ES28" i="1500"/>
  <c r="ER28" i="1500"/>
  <c r="FS27" i="1500"/>
  <c r="FR27" i="1500"/>
  <c r="FQ27" i="1500"/>
  <c r="FP27" i="1500"/>
  <c r="FO27" i="1500"/>
  <c r="FN27" i="1500"/>
  <c r="FM27" i="1500"/>
  <c r="FL27" i="1500"/>
  <c r="FK27" i="1500"/>
  <c r="FJ27" i="1500"/>
  <c r="FI27" i="1500"/>
  <c r="FH27" i="1500"/>
  <c r="FG27" i="1500"/>
  <c r="FF27" i="1500"/>
  <c r="FE27" i="1500"/>
  <c r="FD27" i="1500"/>
  <c r="FC27" i="1500"/>
  <c r="FB27" i="1500"/>
  <c r="FA27" i="1500"/>
  <c r="EZ27" i="1500"/>
  <c r="EY27" i="1500"/>
  <c r="EX27" i="1500"/>
  <c r="EW27" i="1500"/>
  <c r="EV27" i="1500"/>
  <c r="EU27" i="1500"/>
  <c r="ET27" i="1500"/>
  <c r="ES27" i="1500"/>
  <c r="ER27" i="1500"/>
  <c r="FS26" i="1500"/>
  <c r="FR26" i="1500"/>
  <c r="FQ26" i="1500"/>
  <c r="FP26" i="1500"/>
  <c r="FO26" i="1500"/>
  <c r="FN26" i="1500"/>
  <c r="FM26" i="1500"/>
  <c r="FL26" i="1500"/>
  <c r="FK26" i="1500"/>
  <c r="FJ26" i="1500"/>
  <c r="FI26" i="1500"/>
  <c r="FH26" i="1500"/>
  <c r="FG26" i="1500"/>
  <c r="FF26" i="1500"/>
  <c r="FE26" i="1500"/>
  <c r="FD26" i="1500"/>
  <c r="FC26" i="1500"/>
  <c r="FB26" i="1500"/>
  <c r="FA26" i="1500"/>
  <c r="EZ26" i="1500"/>
  <c r="EY26" i="1500"/>
  <c r="EX26" i="1500"/>
  <c r="EW26" i="1500"/>
  <c r="EV26" i="1500"/>
  <c r="EU26" i="1500"/>
  <c r="ET26" i="1500"/>
  <c r="ES26" i="1500"/>
  <c r="ER26" i="1500"/>
  <c r="FS25" i="1500"/>
  <c r="FR25" i="1500"/>
  <c r="FQ25" i="1500"/>
  <c r="FP25" i="1500"/>
  <c r="FO25" i="1500"/>
  <c r="FN25" i="1500"/>
  <c r="FM25" i="1500"/>
  <c r="FL25" i="1500"/>
  <c r="FK25" i="1500"/>
  <c r="FJ25" i="1500"/>
  <c r="FI25" i="1500"/>
  <c r="FH25" i="1500"/>
  <c r="FG25" i="1500"/>
  <c r="FF25" i="1500"/>
  <c r="FE25" i="1500"/>
  <c r="FD25" i="1500"/>
  <c r="FC25" i="1500"/>
  <c r="FB25" i="1500"/>
  <c r="FA25" i="1500"/>
  <c r="EZ25" i="1500"/>
  <c r="EY25" i="1500"/>
  <c r="EX25" i="1500"/>
  <c r="EW25" i="1500"/>
  <c r="EV25" i="1500"/>
  <c r="EU25" i="1500"/>
  <c r="ET25" i="1500"/>
  <c r="ES25" i="1500"/>
  <c r="ER25" i="1500"/>
  <c r="FS24" i="1500"/>
  <c r="FR24" i="1500"/>
  <c r="FQ24" i="1500"/>
  <c r="FP24" i="1500"/>
  <c r="FO24" i="1500"/>
  <c r="FN24" i="1500"/>
  <c r="FM24" i="1500"/>
  <c r="FL24" i="1500"/>
  <c r="FK24" i="1500"/>
  <c r="FJ24" i="1500"/>
  <c r="FI24" i="1500"/>
  <c r="FH24" i="1500"/>
  <c r="FG24" i="1500"/>
  <c r="FF24" i="1500"/>
  <c r="FE24" i="1500"/>
  <c r="FD24" i="1500"/>
  <c r="FC24" i="1500"/>
  <c r="FB24" i="1500"/>
  <c r="FA24" i="1500"/>
  <c r="EZ24" i="1500"/>
  <c r="EY24" i="1500"/>
  <c r="EX24" i="1500"/>
  <c r="EW24" i="1500"/>
  <c r="EV24" i="1500"/>
  <c r="EU24" i="1500"/>
  <c r="ET24" i="1500"/>
  <c r="ES24" i="1500"/>
  <c r="ER24" i="1500"/>
  <c r="FS23" i="1500"/>
  <c r="FR23" i="1500"/>
  <c r="FQ23" i="1500"/>
  <c r="FP23" i="1500"/>
  <c r="FO23" i="1500"/>
  <c r="FN23" i="1500"/>
  <c r="FM23" i="1500"/>
  <c r="FL23" i="1500"/>
  <c r="FK23" i="1500"/>
  <c r="FJ23" i="1500"/>
  <c r="FI23" i="1500"/>
  <c r="FH23" i="1500"/>
  <c r="FG23" i="1500"/>
  <c r="FF23" i="1500"/>
  <c r="FE23" i="1500"/>
  <c r="FD23" i="1500"/>
  <c r="FC23" i="1500"/>
  <c r="FB23" i="1500"/>
  <c r="FA23" i="1500"/>
  <c r="EZ23" i="1500"/>
  <c r="EY23" i="1500"/>
  <c r="EX23" i="1500"/>
  <c r="EW23" i="1500"/>
  <c r="EV23" i="1500"/>
  <c r="EU23" i="1500"/>
  <c r="ET23" i="1500"/>
  <c r="ES23" i="1500"/>
  <c r="ER23" i="1500"/>
  <c r="FS22" i="1500"/>
  <c r="FR22" i="1500"/>
  <c r="FQ22" i="1500"/>
  <c r="FP22" i="1500"/>
  <c r="FO22" i="1500"/>
  <c r="FN22" i="1500"/>
  <c r="FM22" i="1500"/>
  <c r="FL22" i="1500"/>
  <c r="FK22" i="1500"/>
  <c r="FJ22" i="1500"/>
  <c r="FI22" i="1500"/>
  <c r="FH22" i="1500"/>
  <c r="FG22" i="1500"/>
  <c r="FF22" i="1500"/>
  <c r="FE22" i="1500"/>
  <c r="FD22" i="1500"/>
  <c r="FC22" i="1500"/>
  <c r="FB22" i="1500"/>
  <c r="FA22" i="1500"/>
  <c r="EZ22" i="1500"/>
  <c r="EY22" i="1500"/>
  <c r="EX22" i="1500"/>
  <c r="EW22" i="1500"/>
  <c r="EV22" i="1500"/>
  <c r="EU22" i="1500"/>
  <c r="ET22" i="1500"/>
  <c r="ES22" i="1500"/>
  <c r="ER22" i="1500"/>
  <c r="FS21" i="1500"/>
  <c r="FR21" i="1500"/>
  <c r="FQ21" i="1500"/>
  <c r="FP21" i="1500"/>
  <c r="FO21" i="1500"/>
  <c r="FN21" i="1500"/>
  <c r="FM21" i="1500"/>
  <c r="FL21" i="1500"/>
  <c r="FK21" i="1500"/>
  <c r="FJ21" i="1500"/>
  <c r="FI21" i="1500"/>
  <c r="FH21" i="1500"/>
  <c r="FG21" i="1500"/>
  <c r="FF21" i="1500"/>
  <c r="FE21" i="1500"/>
  <c r="FD21" i="1500"/>
  <c r="FC21" i="1500"/>
  <c r="FB21" i="1500"/>
  <c r="FA21" i="1500"/>
  <c r="EZ21" i="1500"/>
  <c r="EY21" i="1500"/>
  <c r="EX21" i="1500"/>
  <c r="EW21" i="1500"/>
  <c r="EV21" i="1500"/>
  <c r="EU21" i="1500"/>
  <c r="ET21" i="1500"/>
  <c r="ES21" i="1500"/>
  <c r="ER21" i="1500"/>
  <c r="FS20" i="1500"/>
  <c r="FR20" i="1500"/>
  <c r="FQ20" i="1500"/>
  <c r="FP20" i="1500"/>
  <c r="FO20" i="1500"/>
  <c r="FN20" i="1500"/>
  <c r="FM20" i="1500"/>
  <c r="FL20" i="1500"/>
  <c r="FK20" i="1500"/>
  <c r="FJ20" i="1500"/>
  <c r="FI20" i="1500"/>
  <c r="FH20" i="1500"/>
  <c r="FG20" i="1500"/>
  <c r="FF20" i="1500"/>
  <c r="FE20" i="1500"/>
  <c r="FD20" i="1500"/>
  <c r="FC20" i="1500"/>
  <c r="FB20" i="1500"/>
  <c r="FA20" i="1500"/>
  <c r="EZ20" i="1500"/>
  <c r="EY20" i="1500"/>
  <c r="EX20" i="1500"/>
  <c r="EW20" i="1500"/>
  <c r="EV20" i="1500"/>
  <c r="EU20" i="1500"/>
  <c r="ET20" i="1500"/>
  <c r="ES20" i="1500"/>
  <c r="ER20" i="1500"/>
  <c r="FS3" i="1500"/>
  <c r="FR3" i="1500"/>
  <c r="FQ3" i="1500"/>
  <c r="FP3" i="1500"/>
  <c r="FO3" i="1500"/>
  <c r="FN3" i="1500"/>
  <c r="FM3" i="1500"/>
  <c r="FL3" i="1500"/>
  <c r="FK3" i="1500"/>
  <c r="FJ3" i="1500"/>
  <c r="FI3" i="1500"/>
  <c r="FH3" i="1500"/>
  <c r="FG3" i="1500"/>
  <c r="FF3" i="1500"/>
  <c r="FE3" i="1500"/>
  <c r="FD3" i="1500"/>
  <c r="FC3" i="1500"/>
  <c r="FB3" i="1500"/>
  <c r="FA3" i="1500"/>
  <c r="EY3" i="1500"/>
  <c r="EX3" i="1500"/>
  <c r="EW3" i="1500"/>
  <c r="EV3" i="1500"/>
  <c r="EU3" i="1500"/>
  <c r="ET3" i="1500"/>
  <c r="ES3" i="1500"/>
  <c r="ER3" i="1500"/>
  <c r="EQ3" i="1500"/>
  <c r="EP101" i="1500"/>
  <c r="EO101" i="1500"/>
  <c r="EN101" i="1500"/>
  <c r="EM101" i="1500"/>
  <c r="EL101" i="1500"/>
  <c r="EP100" i="1500"/>
  <c r="EO100" i="1500"/>
  <c r="EN100" i="1500"/>
  <c r="EM100" i="1500"/>
  <c r="EL100" i="1500"/>
  <c r="EP99" i="1500"/>
  <c r="EO99" i="1500"/>
  <c r="EN99" i="1500"/>
  <c r="EM99" i="1500"/>
  <c r="EL99" i="1500"/>
  <c r="EP98" i="1500"/>
  <c r="EO98" i="1500"/>
  <c r="EN98" i="1500"/>
  <c r="EM98" i="1500"/>
  <c r="EL98" i="1500"/>
  <c r="EP97" i="1500"/>
  <c r="EO97" i="1500"/>
  <c r="EN97" i="1500"/>
  <c r="EM97" i="1500"/>
  <c r="EL97" i="1500"/>
  <c r="EP96" i="1500"/>
  <c r="EO96" i="1500"/>
  <c r="EN96" i="1500"/>
  <c r="EM96" i="1500"/>
  <c r="EL96" i="1500"/>
  <c r="EP95" i="1500"/>
  <c r="EO95" i="1500"/>
  <c r="EN95" i="1500"/>
  <c r="EM95" i="1500"/>
  <c r="EL95" i="1500"/>
  <c r="EP94" i="1500"/>
  <c r="EO94" i="1500"/>
  <c r="EN94" i="1500"/>
  <c r="EM94" i="1500"/>
  <c r="EL94" i="1500"/>
  <c r="EP93" i="1500"/>
  <c r="EO93" i="1500"/>
  <c r="EN93" i="1500"/>
  <c r="EM93" i="1500"/>
  <c r="EL93" i="1500"/>
  <c r="EP92" i="1500"/>
  <c r="EO92" i="1500"/>
  <c r="EN92" i="1500"/>
  <c r="EM92" i="1500"/>
  <c r="EL92" i="1500"/>
  <c r="EP91" i="1500"/>
  <c r="EO91" i="1500"/>
  <c r="EN91" i="1500"/>
  <c r="EM91" i="1500"/>
  <c r="EL91" i="1500"/>
  <c r="EP90" i="1500"/>
  <c r="EO90" i="1500"/>
  <c r="EN90" i="1500"/>
  <c r="EM90" i="1500"/>
  <c r="EL90" i="1500"/>
  <c r="EP89" i="1500"/>
  <c r="EO89" i="1500"/>
  <c r="EN89" i="1500"/>
  <c r="EM89" i="1500"/>
  <c r="EL89" i="1500"/>
  <c r="EP88" i="1500"/>
  <c r="EO88" i="1500"/>
  <c r="EN88" i="1500"/>
  <c r="EM88" i="1500"/>
  <c r="EL88" i="1500"/>
  <c r="EP87" i="1500"/>
  <c r="EO87" i="1500"/>
  <c r="EN87" i="1500"/>
  <c r="EM87" i="1500"/>
  <c r="EL87" i="1500"/>
  <c r="EP86" i="1500"/>
  <c r="EO86" i="1500"/>
  <c r="EN86" i="1500"/>
  <c r="EM86" i="1500"/>
  <c r="EL86" i="1500"/>
  <c r="EP85" i="1500"/>
  <c r="EO85" i="1500"/>
  <c r="EN85" i="1500"/>
  <c r="EM85" i="1500"/>
  <c r="EL85" i="1500"/>
  <c r="EP84" i="1500"/>
  <c r="EO84" i="1500"/>
  <c r="EN84" i="1500"/>
  <c r="EM84" i="1500"/>
  <c r="EL84" i="1500"/>
  <c r="EP83" i="1500"/>
  <c r="EO83" i="1500"/>
  <c r="EN83" i="1500"/>
  <c r="EM83" i="1500"/>
  <c r="EL83" i="1500"/>
  <c r="EP82" i="1500"/>
  <c r="EO82" i="1500"/>
  <c r="EN82" i="1500"/>
  <c r="EM82" i="1500"/>
  <c r="EL82" i="1500"/>
  <c r="EP81" i="1500"/>
  <c r="EO81" i="1500"/>
  <c r="EN81" i="1500"/>
  <c r="EM81" i="1500"/>
  <c r="EL81" i="1500"/>
  <c r="EP80" i="1500"/>
  <c r="EO80" i="1500"/>
  <c r="EN80" i="1500"/>
  <c r="EM80" i="1500"/>
  <c r="EL80" i="1500"/>
  <c r="EP79" i="1500"/>
  <c r="EO79" i="1500"/>
  <c r="EN79" i="1500"/>
  <c r="EM79" i="1500"/>
  <c r="EL79" i="1500"/>
  <c r="EP78" i="1500"/>
  <c r="EO78" i="1500"/>
  <c r="EN78" i="1500"/>
  <c r="EM78" i="1500"/>
  <c r="EL78" i="1500"/>
  <c r="EP77" i="1500"/>
  <c r="EO77" i="1500"/>
  <c r="EN77" i="1500"/>
  <c r="EM77" i="1500"/>
  <c r="EL77" i="1500"/>
  <c r="EP76" i="1500"/>
  <c r="EO76" i="1500"/>
  <c r="EN76" i="1500"/>
  <c r="EM76" i="1500"/>
  <c r="EL76" i="1500"/>
  <c r="EP75" i="1500"/>
  <c r="EO75" i="1500"/>
  <c r="EN75" i="1500"/>
  <c r="EM75" i="1500"/>
  <c r="EL75" i="1500"/>
  <c r="EP74" i="1500"/>
  <c r="EO74" i="1500"/>
  <c r="EN74" i="1500"/>
  <c r="EM74" i="1500"/>
  <c r="EL74" i="1500"/>
  <c r="EP73" i="1500"/>
  <c r="EO73" i="1500"/>
  <c r="EN73" i="1500"/>
  <c r="EM73" i="1500"/>
  <c r="EL73" i="1500"/>
  <c r="EP72" i="1500"/>
  <c r="EO72" i="1500"/>
  <c r="EN72" i="1500"/>
  <c r="EM72" i="1500"/>
  <c r="EL72" i="1500"/>
  <c r="EP71" i="1500"/>
  <c r="EO71" i="1500"/>
  <c r="EN71" i="1500"/>
  <c r="EM71" i="1500"/>
  <c r="EL71" i="1500"/>
  <c r="EP70" i="1500"/>
  <c r="EO70" i="1500"/>
  <c r="EN70" i="1500"/>
  <c r="EM70" i="1500"/>
  <c r="EL70" i="1500"/>
  <c r="EP69" i="1500"/>
  <c r="EO69" i="1500"/>
  <c r="EN69" i="1500"/>
  <c r="EM69" i="1500"/>
  <c r="EL69" i="1500"/>
  <c r="EP68" i="1500"/>
  <c r="EO68" i="1500"/>
  <c r="EN68" i="1500"/>
  <c r="EM68" i="1500"/>
  <c r="EL68" i="1500"/>
  <c r="EP67" i="1500"/>
  <c r="EO67" i="1500"/>
  <c r="EN67" i="1500"/>
  <c r="EM67" i="1500"/>
  <c r="EL67" i="1500"/>
  <c r="EP66" i="1500"/>
  <c r="EO66" i="1500"/>
  <c r="EN66" i="1500"/>
  <c r="EM66" i="1500"/>
  <c r="EL66" i="1500"/>
  <c r="EP65" i="1500"/>
  <c r="EO65" i="1500"/>
  <c r="EN65" i="1500"/>
  <c r="EM65" i="1500"/>
  <c r="EL65" i="1500"/>
  <c r="EP64" i="1500"/>
  <c r="EO64" i="1500"/>
  <c r="EN64" i="1500"/>
  <c r="EM64" i="1500"/>
  <c r="EL64" i="1500"/>
  <c r="EP63" i="1500"/>
  <c r="EO63" i="1500"/>
  <c r="EN63" i="1500"/>
  <c r="EM63" i="1500"/>
  <c r="EL63" i="1500"/>
  <c r="EP62" i="1500"/>
  <c r="EO62" i="1500"/>
  <c r="EN62" i="1500"/>
  <c r="EM62" i="1500"/>
  <c r="EL62" i="1500"/>
  <c r="EP61" i="1500"/>
  <c r="EO61" i="1500"/>
  <c r="EN61" i="1500"/>
  <c r="EM61" i="1500"/>
  <c r="EL61" i="1500"/>
  <c r="EP60" i="1500"/>
  <c r="EO60" i="1500"/>
  <c r="EN60" i="1500"/>
  <c r="EM60" i="1500"/>
  <c r="EL60" i="1500"/>
  <c r="EP59" i="1500"/>
  <c r="EO59" i="1500"/>
  <c r="EN59" i="1500"/>
  <c r="EM59" i="1500"/>
  <c r="EL59" i="1500"/>
  <c r="EP58" i="1500"/>
  <c r="EO58" i="1500"/>
  <c r="EN58" i="1500"/>
  <c r="EM58" i="1500"/>
  <c r="EL58" i="1500"/>
  <c r="EP57" i="1500"/>
  <c r="EO57" i="1500"/>
  <c r="EN57" i="1500"/>
  <c r="EM57" i="1500"/>
  <c r="EL57" i="1500"/>
  <c r="EP56" i="1500"/>
  <c r="EO56" i="1500"/>
  <c r="EN56" i="1500"/>
  <c r="EM56" i="1500"/>
  <c r="EL56" i="1500"/>
  <c r="EP55" i="1500"/>
  <c r="EO55" i="1500"/>
  <c r="EN55" i="1500"/>
  <c r="EM55" i="1500"/>
  <c r="EL55" i="1500"/>
  <c r="EP54" i="1500"/>
  <c r="EO54" i="1500"/>
  <c r="EN54" i="1500"/>
  <c r="EM54" i="1500"/>
  <c r="EL54" i="1500"/>
  <c r="EP53" i="1500"/>
  <c r="EO53" i="1500"/>
  <c r="EN53" i="1500"/>
  <c r="EM53" i="1500"/>
  <c r="EL53" i="1500"/>
  <c r="EP52" i="1500"/>
  <c r="EO52" i="1500"/>
  <c r="EN52" i="1500"/>
  <c r="EM52" i="1500"/>
  <c r="EL52" i="1500"/>
  <c r="EP51" i="1500"/>
  <c r="EO51" i="1500"/>
  <c r="EN51" i="1500"/>
  <c r="EM51" i="1500"/>
  <c r="EL51" i="1500"/>
  <c r="EP50" i="1500"/>
  <c r="EO50" i="1500"/>
  <c r="EN50" i="1500"/>
  <c r="EM50" i="1500"/>
  <c r="EL50" i="1500"/>
  <c r="EP49" i="1500"/>
  <c r="EO49" i="1500"/>
  <c r="EN49" i="1500"/>
  <c r="EM49" i="1500"/>
  <c r="EL49" i="1500"/>
  <c r="EP48" i="1500"/>
  <c r="EO48" i="1500"/>
  <c r="EN48" i="1500"/>
  <c r="EM48" i="1500"/>
  <c r="EL48" i="1500"/>
  <c r="EP47" i="1500"/>
  <c r="EO47" i="1500"/>
  <c r="EN47" i="1500"/>
  <c r="EM47" i="1500"/>
  <c r="EL47" i="1500"/>
  <c r="EP46" i="1500"/>
  <c r="EO46" i="1500"/>
  <c r="EN46" i="1500"/>
  <c r="EM46" i="1500"/>
  <c r="EL46" i="1500"/>
  <c r="EP45" i="1500"/>
  <c r="EO45" i="1500"/>
  <c r="EN45" i="1500"/>
  <c r="EM45" i="1500"/>
  <c r="EL45" i="1500"/>
  <c r="EP44" i="1500"/>
  <c r="EO44" i="1500"/>
  <c r="EN44" i="1500"/>
  <c r="EM44" i="1500"/>
  <c r="EL44" i="1500"/>
  <c r="EP43" i="1500"/>
  <c r="EO43" i="1500"/>
  <c r="EN43" i="1500"/>
  <c r="EM43" i="1500"/>
  <c r="EL43" i="1500"/>
  <c r="EP42" i="1500"/>
  <c r="EO42" i="1500"/>
  <c r="EN42" i="1500"/>
  <c r="EM42" i="1500"/>
  <c r="EL42" i="1500"/>
  <c r="EP41" i="1500"/>
  <c r="EO41" i="1500"/>
  <c r="EN41" i="1500"/>
  <c r="EM41" i="1500"/>
  <c r="EL41" i="1500"/>
  <c r="EP40" i="1500"/>
  <c r="EO40" i="1500"/>
  <c r="EN40" i="1500"/>
  <c r="EM40" i="1500"/>
  <c r="EL40" i="1500"/>
  <c r="EP39" i="1500"/>
  <c r="EO39" i="1500"/>
  <c r="EN39" i="1500"/>
  <c r="EM39" i="1500"/>
  <c r="EL39" i="1500"/>
  <c r="EP38" i="1500"/>
  <c r="EO38" i="1500"/>
  <c r="EN38" i="1500"/>
  <c r="EM38" i="1500"/>
  <c r="EL38" i="1500"/>
  <c r="EP37" i="1500"/>
  <c r="EO37" i="1500"/>
  <c r="EN37" i="1500"/>
  <c r="EM37" i="1500"/>
  <c r="EL37" i="1500"/>
  <c r="EP36" i="1500"/>
  <c r="EO36" i="1500"/>
  <c r="EN36" i="1500"/>
  <c r="EM36" i="1500"/>
  <c r="EL36" i="1500"/>
  <c r="EP35" i="1500"/>
  <c r="EO35" i="1500"/>
  <c r="EN35" i="1500"/>
  <c r="EM35" i="1500"/>
  <c r="EL35" i="1500"/>
  <c r="EP34" i="1500"/>
  <c r="EO34" i="1500"/>
  <c r="EN34" i="1500"/>
  <c r="EM34" i="1500"/>
  <c r="EL34" i="1500"/>
  <c r="EP33" i="1500"/>
  <c r="EO33" i="1500"/>
  <c r="EN33" i="1500"/>
  <c r="EM33" i="1500"/>
  <c r="EL33" i="1500"/>
  <c r="EP32" i="1500"/>
  <c r="EO32" i="1500"/>
  <c r="EN32" i="1500"/>
  <c r="EM32" i="1500"/>
  <c r="EL32" i="1500"/>
  <c r="EP31" i="1500"/>
  <c r="EO31" i="1500"/>
  <c r="EN31" i="1500"/>
  <c r="EM31" i="1500"/>
  <c r="EL31" i="1500"/>
  <c r="EL30" i="1500"/>
  <c r="EL29" i="1500"/>
  <c r="EL28" i="1500"/>
  <c r="EL27" i="1500"/>
  <c r="EL26" i="1500"/>
  <c r="EL25" i="1500"/>
  <c r="EL24" i="1500"/>
  <c r="EL23" i="1500"/>
  <c r="EL22" i="1500"/>
  <c r="EL21" i="1500"/>
  <c r="EL20" i="1500"/>
  <c r="EP3" i="1500"/>
  <c r="EO3" i="1500"/>
  <c r="EN3" i="1500"/>
  <c r="EM3" i="1500"/>
  <c r="EL3" i="1500"/>
  <c r="EK31" i="1500"/>
  <c r="EK32" i="1500"/>
  <c r="EK33" i="1500"/>
  <c r="EK34" i="1500"/>
  <c r="EK35" i="1500"/>
  <c r="EK36" i="1500"/>
  <c r="EK37" i="1500"/>
  <c r="EK38" i="1500"/>
  <c r="EK39" i="1500"/>
  <c r="EK40" i="1500"/>
  <c r="EK41" i="1500"/>
  <c r="EK42" i="1500"/>
  <c r="EK43" i="1500"/>
  <c r="EK44" i="1500"/>
  <c r="EK45" i="1500"/>
  <c r="EK46" i="1500"/>
  <c r="EK47" i="1500"/>
  <c r="EK48" i="1500"/>
  <c r="EK49" i="1500"/>
  <c r="EK50" i="1500"/>
  <c r="EK51" i="1500"/>
  <c r="EK52" i="1500"/>
  <c r="EK53" i="1500"/>
  <c r="EK54" i="1500"/>
  <c r="EK55" i="1500"/>
  <c r="EK56" i="1500"/>
  <c r="EK57" i="1500"/>
  <c r="EK58" i="1500"/>
  <c r="EK59" i="1500"/>
  <c r="EK60" i="1500"/>
  <c r="EK61" i="1500"/>
  <c r="EK62" i="1500"/>
  <c r="EK63" i="1500"/>
  <c r="EK64" i="1500"/>
  <c r="EK65" i="1500"/>
  <c r="EK66" i="1500"/>
  <c r="EK67" i="1500"/>
  <c r="EK68" i="1500"/>
  <c r="EK69" i="1500"/>
  <c r="EK70" i="1500"/>
  <c r="EK71" i="1500"/>
  <c r="EK72" i="1500"/>
  <c r="EK73" i="1500"/>
  <c r="EK74" i="1500"/>
  <c r="EK75" i="1500"/>
  <c r="EK76" i="1500"/>
  <c r="EK77" i="1500"/>
  <c r="EK78" i="1500"/>
  <c r="EK79" i="1500"/>
  <c r="EK80" i="1500"/>
  <c r="EK81" i="1500"/>
  <c r="EK82" i="1500"/>
  <c r="EK83" i="1500"/>
  <c r="EK84" i="1500"/>
  <c r="EK85" i="1500"/>
  <c r="EK86" i="1500"/>
  <c r="EK87" i="1500"/>
  <c r="EK88" i="1500"/>
  <c r="EK89" i="1500"/>
  <c r="EK90" i="1500"/>
  <c r="EK91" i="1500"/>
  <c r="EK92" i="1500"/>
  <c r="EK93" i="1500"/>
  <c r="EK94" i="1500"/>
  <c r="EK95" i="1500"/>
  <c r="EK96" i="1500"/>
  <c r="EK97" i="1500"/>
  <c r="EK98" i="1500"/>
  <c r="EK99" i="1500"/>
  <c r="EK100" i="1500"/>
  <c r="EK101" i="1500"/>
  <c r="EK3" i="1500"/>
  <c r="EJ101" i="1500"/>
  <c r="EI101" i="1500"/>
  <c r="EH101" i="1500"/>
  <c r="EG101" i="1500"/>
  <c r="EF101" i="1500"/>
  <c r="EE101" i="1500"/>
  <c r="ED101" i="1500"/>
  <c r="EC101" i="1500"/>
  <c r="EB101" i="1500"/>
  <c r="EA101" i="1500"/>
  <c r="DZ101" i="1500"/>
  <c r="DY101" i="1500"/>
  <c r="DX101" i="1500"/>
  <c r="DW101" i="1500"/>
  <c r="DV101" i="1500"/>
  <c r="DU101" i="1500"/>
  <c r="DT101" i="1500"/>
  <c r="DS101" i="1500"/>
  <c r="DR101" i="1500"/>
  <c r="DQ101" i="1500"/>
  <c r="DP101" i="1500"/>
  <c r="DO101" i="1500"/>
  <c r="DN101" i="1500"/>
  <c r="DM101" i="1500"/>
  <c r="DL101" i="1500"/>
  <c r="DK101" i="1500"/>
  <c r="DJ101" i="1500"/>
  <c r="DI101" i="1500"/>
  <c r="DH101" i="1500"/>
  <c r="DG101" i="1500"/>
  <c r="DF101" i="1500"/>
  <c r="DE101" i="1500"/>
  <c r="EJ100" i="1500"/>
  <c r="EI100" i="1500"/>
  <c r="EH100" i="1500"/>
  <c r="EG100" i="1500"/>
  <c r="EF100" i="1500"/>
  <c r="EE100" i="1500"/>
  <c r="ED100" i="1500"/>
  <c r="EC100" i="1500"/>
  <c r="EB100" i="1500"/>
  <c r="EA100" i="1500"/>
  <c r="DZ100" i="1500"/>
  <c r="DY100" i="1500"/>
  <c r="DX100" i="1500"/>
  <c r="DW100" i="1500"/>
  <c r="DV100" i="1500"/>
  <c r="DU100" i="1500"/>
  <c r="DT100" i="1500"/>
  <c r="DS100" i="1500"/>
  <c r="DR100" i="1500"/>
  <c r="DQ100" i="1500"/>
  <c r="DP100" i="1500"/>
  <c r="DO100" i="1500"/>
  <c r="DN100" i="1500"/>
  <c r="DM100" i="1500"/>
  <c r="DL100" i="1500"/>
  <c r="DK100" i="1500"/>
  <c r="DJ100" i="1500"/>
  <c r="DI100" i="1500"/>
  <c r="DH100" i="1500"/>
  <c r="DG100" i="1500"/>
  <c r="DF100" i="1500"/>
  <c r="DE100" i="1500"/>
  <c r="EJ99" i="1500"/>
  <c r="EI99" i="1500"/>
  <c r="EH99" i="1500"/>
  <c r="EG99" i="1500"/>
  <c r="EF99" i="1500"/>
  <c r="EE99" i="1500"/>
  <c r="ED99" i="1500"/>
  <c r="EC99" i="1500"/>
  <c r="EB99" i="1500"/>
  <c r="EA99" i="1500"/>
  <c r="DZ99" i="1500"/>
  <c r="DY99" i="1500"/>
  <c r="DX99" i="1500"/>
  <c r="DW99" i="1500"/>
  <c r="DV99" i="1500"/>
  <c r="DU99" i="1500"/>
  <c r="DT99" i="1500"/>
  <c r="DS99" i="1500"/>
  <c r="DR99" i="1500"/>
  <c r="DQ99" i="1500"/>
  <c r="DP99" i="1500"/>
  <c r="DO99" i="1500"/>
  <c r="DN99" i="1500"/>
  <c r="DM99" i="1500"/>
  <c r="DL99" i="1500"/>
  <c r="DK99" i="1500"/>
  <c r="DJ99" i="1500"/>
  <c r="DI99" i="1500"/>
  <c r="DH99" i="1500"/>
  <c r="DG99" i="1500"/>
  <c r="DF99" i="1500"/>
  <c r="DE99" i="1500"/>
  <c r="EJ98" i="1500"/>
  <c r="EI98" i="1500"/>
  <c r="EH98" i="1500"/>
  <c r="EG98" i="1500"/>
  <c r="EF98" i="1500"/>
  <c r="EE98" i="1500"/>
  <c r="ED98" i="1500"/>
  <c r="EC98" i="1500"/>
  <c r="EB98" i="1500"/>
  <c r="EA98" i="1500"/>
  <c r="DZ98" i="1500"/>
  <c r="DY98" i="1500"/>
  <c r="DX98" i="1500"/>
  <c r="DW98" i="1500"/>
  <c r="DV98" i="1500"/>
  <c r="DU98" i="1500"/>
  <c r="DT98" i="1500"/>
  <c r="DS98" i="1500"/>
  <c r="DR98" i="1500"/>
  <c r="DQ98" i="1500"/>
  <c r="DP98" i="1500"/>
  <c r="DO98" i="1500"/>
  <c r="DN98" i="1500"/>
  <c r="DM98" i="1500"/>
  <c r="DL98" i="1500"/>
  <c r="DK98" i="1500"/>
  <c r="DJ98" i="1500"/>
  <c r="DI98" i="1500"/>
  <c r="DH98" i="1500"/>
  <c r="DG98" i="1500"/>
  <c r="DF98" i="1500"/>
  <c r="DE98" i="1500"/>
  <c r="EJ97" i="1500"/>
  <c r="EI97" i="1500"/>
  <c r="EH97" i="1500"/>
  <c r="EG97" i="1500"/>
  <c r="EF97" i="1500"/>
  <c r="EE97" i="1500"/>
  <c r="ED97" i="1500"/>
  <c r="EC97" i="1500"/>
  <c r="EB97" i="1500"/>
  <c r="EA97" i="1500"/>
  <c r="DZ97" i="1500"/>
  <c r="DY97" i="1500"/>
  <c r="DX97" i="1500"/>
  <c r="DW97" i="1500"/>
  <c r="DV97" i="1500"/>
  <c r="DU97" i="1500"/>
  <c r="DT97" i="1500"/>
  <c r="DS97" i="1500"/>
  <c r="DR97" i="1500"/>
  <c r="DQ97" i="1500"/>
  <c r="DP97" i="1500"/>
  <c r="DO97" i="1500"/>
  <c r="DN97" i="1500"/>
  <c r="DM97" i="1500"/>
  <c r="DL97" i="1500"/>
  <c r="DK97" i="1500"/>
  <c r="DJ97" i="1500"/>
  <c r="DI97" i="1500"/>
  <c r="DH97" i="1500"/>
  <c r="DG97" i="1500"/>
  <c r="DF97" i="1500"/>
  <c r="DE97" i="1500"/>
  <c r="EJ96" i="1500"/>
  <c r="EI96" i="1500"/>
  <c r="EH96" i="1500"/>
  <c r="EG96" i="1500"/>
  <c r="EF96" i="1500"/>
  <c r="EE96" i="1500"/>
  <c r="ED96" i="1500"/>
  <c r="EC96" i="1500"/>
  <c r="EB96" i="1500"/>
  <c r="EA96" i="1500"/>
  <c r="DZ96" i="1500"/>
  <c r="DY96" i="1500"/>
  <c r="DX96" i="1500"/>
  <c r="DW96" i="1500"/>
  <c r="DV96" i="1500"/>
  <c r="DU96" i="1500"/>
  <c r="DT96" i="1500"/>
  <c r="DS96" i="1500"/>
  <c r="DR96" i="1500"/>
  <c r="DQ96" i="1500"/>
  <c r="DP96" i="1500"/>
  <c r="DO96" i="1500"/>
  <c r="DN96" i="1500"/>
  <c r="DM96" i="1500"/>
  <c r="DL96" i="1500"/>
  <c r="DK96" i="1500"/>
  <c r="DJ96" i="1500"/>
  <c r="DI96" i="1500"/>
  <c r="DH96" i="1500"/>
  <c r="DG96" i="1500"/>
  <c r="DF96" i="1500"/>
  <c r="DE96" i="1500"/>
  <c r="EJ95" i="1500"/>
  <c r="EI95" i="1500"/>
  <c r="EH95" i="1500"/>
  <c r="EG95" i="1500"/>
  <c r="EF95" i="1500"/>
  <c r="EE95" i="1500"/>
  <c r="ED95" i="1500"/>
  <c r="EC95" i="1500"/>
  <c r="EB95" i="1500"/>
  <c r="EA95" i="1500"/>
  <c r="DZ95" i="1500"/>
  <c r="DY95" i="1500"/>
  <c r="DX95" i="1500"/>
  <c r="DW95" i="1500"/>
  <c r="DV95" i="1500"/>
  <c r="DU95" i="1500"/>
  <c r="DT95" i="1500"/>
  <c r="DS95" i="1500"/>
  <c r="DR95" i="1500"/>
  <c r="DQ95" i="1500"/>
  <c r="DP95" i="1500"/>
  <c r="DO95" i="1500"/>
  <c r="DN95" i="1500"/>
  <c r="DM95" i="1500"/>
  <c r="DL95" i="1500"/>
  <c r="DK95" i="1500"/>
  <c r="DJ95" i="1500"/>
  <c r="DI95" i="1500"/>
  <c r="DH95" i="1500"/>
  <c r="DG95" i="1500"/>
  <c r="DF95" i="1500"/>
  <c r="DE95" i="1500"/>
  <c r="EJ94" i="1500"/>
  <c r="EI94" i="1500"/>
  <c r="EH94" i="1500"/>
  <c r="EG94" i="1500"/>
  <c r="EF94" i="1500"/>
  <c r="EE94" i="1500"/>
  <c r="ED94" i="1500"/>
  <c r="EC94" i="1500"/>
  <c r="EB94" i="1500"/>
  <c r="EA94" i="1500"/>
  <c r="DZ94" i="1500"/>
  <c r="DY94" i="1500"/>
  <c r="DX94" i="1500"/>
  <c r="DW94" i="1500"/>
  <c r="DV94" i="1500"/>
  <c r="DU94" i="1500"/>
  <c r="DT94" i="1500"/>
  <c r="DS94" i="1500"/>
  <c r="DR94" i="1500"/>
  <c r="DQ94" i="1500"/>
  <c r="DP94" i="1500"/>
  <c r="DO94" i="1500"/>
  <c r="DN94" i="1500"/>
  <c r="DM94" i="1500"/>
  <c r="DL94" i="1500"/>
  <c r="DK94" i="1500"/>
  <c r="DJ94" i="1500"/>
  <c r="DI94" i="1500"/>
  <c r="DH94" i="1500"/>
  <c r="DG94" i="1500"/>
  <c r="DF94" i="1500"/>
  <c r="DE94" i="1500"/>
  <c r="EJ93" i="1500"/>
  <c r="EI93" i="1500"/>
  <c r="EH93" i="1500"/>
  <c r="EG93" i="1500"/>
  <c r="EF93" i="1500"/>
  <c r="EE93" i="1500"/>
  <c r="ED93" i="1500"/>
  <c r="EC93" i="1500"/>
  <c r="EB93" i="1500"/>
  <c r="EA93" i="1500"/>
  <c r="DZ93" i="1500"/>
  <c r="DY93" i="1500"/>
  <c r="DX93" i="1500"/>
  <c r="DW93" i="1500"/>
  <c r="DV93" i="1500"/>
  <c r="DU93" i="1500"/>
  <c r="DT93" i="1500"/>
  <c r="DS93" i="1500"/>
  <c r="DR93" i="1500"/>
  <c r="DQ93" i="1500"/>
  <c r="DP93" i="1500"/>
  <c r="DO93" i="1500"/>
  <c r="DN93" i="1500"/>
  <c r="DM93" i="1500"/>
  <c r="DL93" i="1500"/>
  <c r="DK93" i="1500"/>
  <c r="DJ93" i="1500"/>
  <c r="DI93" i="1500"/>
  <c r="DH93" i="1500"/>
  <c r="DG93" i="1500"/>
  <c r="DF93" i="1500"/>
  <c r="DE93" i="1500"/>
  <c r="EJ92" i="1500"/>
  <c r="EI92" i="1500"/>
  <c r="EH92" i="1500"/>
  <c r="EG92" i="1500"/>
  <c r="EF92" i="1500"/>
  <c r="EE92" i="1500"/>
  <c r="ED92" i="1500"/>
  <c r="EC92" i="1500"/>
  <c r="EB92" i="1500"/>
  <c r="EA92" i="1500"/>
  <c r="DZ92" i="1500"/>
  <c r="DY92" i="1500"/>
  <c r="DX92" i="1500"/>
  <c r="DW92" i="1500"/>
  <c r="DV92" i="1500"/>
  <c r="DU92" i="1500"/>
  <c r="DT92" i="1500"/>
  <c r="DS92" i="1500"/>
  <c r="DR92" i="1500"/>
  <c r="DQ92" i="1500"/>
  <c r="DP92" i="1500"/>
  <c r="DO92" i="1500"/>
  <c r="DN92" i="1500"/>
  <c r="DM92" i="1500"/>
  <c r="DL92" i="1500"/>
  <c r="DK92" i="1500"/>
  <c r="DJ92" i="1500"/>
  <c r="DI92" i="1500"/>
  <c r="DH92" i="1500"/>
  <c r="DG92" i="1500"/>
  <c r="DF92" i="1500"/>
  <c r="DE92" i="1500"/>
  <c r="EJ91" i="1500"/>
  <c r="EI91" i="1500"/>
  <c r="EH91" i="1500"/>
  <c r="EG91" i="1500"/>
  <c r="EF91" i="1500"/>
  <c r="EE91" i="1500"/>
  <c r="ED91" i="1500"/>
  <c r="EC91" i="1500"/>
  <c r="EB91" i="1500"/>
  <c r="EA91" i="1500"/>
  <c r="DZ91" i="1500"/>
  <c r="DY91" i="1500"/>
  <c r="DX91" i="1500"/>
  <c r="DW91" i="1500"/>
  <c r="DV91" i="1500"/>
  <c r="DU91" i="1500"/>
  <c r="DT91" i="1500"/>
  <c r="DS91" i="1500"/>
  <c r="DR91" i="1500"/>
  <c r="DQ91" i="1500"/>
  <c r="DP91" i="1500"/>
  <c r="DO91" i="1500"/>
  <c r="DN91" i="1500"/>
  <c r="DM91" i="1500"/>
  <c r="DL91" i="1500"/>
  <c r="DK91" i="1500"/>
  <c r="DJ91" i="1500"/>
  <c r="DI91" i="1500"/>
  <c r="DH91" i="1500"/>
  <c r="DG91" i="1500"/>
  <c r="DF91" i="1500"/>
  <c r="DE91" i="1500"/>
  <c r="EJ90" i="1500"/>
  <c r="EI90" i="1500"/>
  <c r="EH90" i="1500"/>
  <c r="EG90" i="1500"/>
  <c r="EF90" i="1500"/>
  <c r="EE90" i="1500"/>
  <c r="ED90" i="1500"/>
  <c r="EC90" i="1500"/>
  <c r="EB90" i="1500"/>
  <c r="EA90" i="1500"/>
  <c r="DZ90" i="1500"/>
  <c r="DY90" i="1500"/>
  <c r="DX90" i="1500"/>
  <c r="DW90" i="1500"/>
  <c r="DV90" i="1500"/>
  <c r="DU90" i="1500"/>
  <c r="DT90" i="1500"/>
  <c r="DS90" i="1500"/>
  <c r="DR90" i="1500"/>
  <c r="DQ90" i="1500"/>
  <c r="DP90" i="1500"/>
  <c r="DO90" i="1500"/>
  <c r="DN90" i="1500"/>
  <c r="DM90" i="1500"/>
  <c r="DL90" i="1500"/>
  <c r="DK90" i="1500"/>
  <c r="DJ90" i="1500"/>
  <c r="DI90" i="1500"/>
  <c r="DH90" i="1500"/>
  <c r="DG90" i="1500"/>
  <c r="DF90" i="1500"/>
  <c r="DE90" i="1500"/>
  <c r="EJ89" i="1500"/>
  <c r="EI89" i="1500"/>
  <c r="EH89" i="1500"/>
  <c r="EG89" i="1500"/>
  <c r="EF89" i="1500"/>
  <c r="EE89" i="1500"/>
  <c r="ED89" i="1500"/>
  <c r="EC89" i="1500"/>
  <c r="EB89" i="1500"/>
  <c r="EA89" i="1500"/>
  <c r="DZ89" i="1500"/>
  <c r="DY89" i="1500"/>
  <c r="DX89" i="1500"/>
  <c r="DW89" i="1500"/>
  <c r="DV89" i="1500"/>
  <c r="DU89" i="1500"/>
  <c r="DT89" i="1500"/>
  <c r="DS89" i="1500"/>
  <c r="DR89" i="1500"/>
  <c r="DQ89" i="1500"/>
  <c r="DP89" i="1500"/>
  <c r="DO89" i="1500"/>
  <c r="DN89" i="1500"/>
  <c r="DM89" i="1500"/>
  <c r="DL89" i="1500"/>
  <c r="DK89" i="1500"/>
  <c r="DJ89" i="1500"/>
  <c r="DI89" i="1500"/>
  <c r="DH89" i="1500"/>
  <c r="DG89" i="1500"/>
  <c r="DF89" i="1500"/>
  <c r="DE89" i="1500"/>
  <c r="EJ88" i="1500"/>
  <c r="EI88" i="1500"/>
  <c r="EH88" i="1500"/>
  <c r="EG88" i="1500"/>
  <c r="EF88" i="1500"/>
  <c r="EE88" i="1500"/>
  <c r="ED88" i="1500"/>
  <c r="EC88" i="1500"/>
  <c r="EB88" i="1500"/>
  <c r="EA88" i="1500"/>
  <c r="DZ88" i="1500"/>
  <c r="DY88" i="1500"/>
  <c r="DX88" i="1500"/>
  <c r="DW88" i="1500"/>
  <c r="DV88" i="1500"/>
  <c r="DU88" i="1500"/>
  <c r="DT88" i="1500"/>
  <c r="DS88" i="1500"/>
  <c r="DR88" i="1500"/>
  <c r="DQ88" i="1500"/>
  <c r="DP88" i="1500"/>
  <c r="DO88" i="1500"/>
  <c r="DN88" i="1500"/>
  <c r="DM88" i="1500"/>
  <c r="DL88" i="1500"/>
  <c r="DK88" i="1500"/>
  <c r="DJ88" i="1500"/>
  <c r="DI88" i="1500"/>
  <c r="DH88" i="1500"/>
  <c r="DG88" i="1500"/>
  <c r="DF88" i="1500"/>
  <c r="DE88" i="1500"/>
  <c r="EJ87" i="1500"/>
  <c r="EI87" i="1500"/>
  <c r="EH87" i="1500"/>
  <c r="EG87" i="1500"/>
  <c r="EF87" i="1500"/>
  <c r="EE87" i="1500"/>
  <c r="ED87" i="1500"/>
  <c r="EC87" i="1500"/>
  <c r="EB87" i="1500"/>
  <c r="EA87" i="1500"/>
  <c r="DZ87" i="1500"/>
  <c r="DY87" i="1500"/>
  <c r="DX87" i="1500"/>
  <c r="DW87" i="1500"/>
  <c r="DV87" i="1500"/>
  <c r="DU87" i="1500"/>
  <c r="DT87" i="1500"/>
  <c r="DS87" i="1500"/>
  <c r="DR87" i="1500"/>
  <c r="DQ87" i="1500"/>
  <c r="DP87" i="1500"/>
  <c r="DO87" i="1500"/>
  <c r="DN87" i="1500"/>
  <c r="DM87" i="1500"/>
  <c r="DL87" i="1500"/>
  <c r="DK87" i="1500"/>
  <c r="DJ87" i="1500"/>
  <c r="DI87" i="1500"/>
  <c r="DH87" i="1500"/>
  <c r="DG87" i="1500"/>
  <c r="DF87" i="1500"/>
  <c r="DE87" i="1500"/>
  <c r="EJ86" i="1500"/>
  <c r="EI86" i="1500"/>
  <c r="EH86" i="1500"/>
  <c r="EG86" i="1500"/>
  <c r="EF86" i="1500"/>
  <c r="EE86" i="1500"/>
  <c r="ED86" i="1500"/>
  <c r="EC86" i="1500"/>
  <c r="EB86" i="1500"/>
  <c r="EA86" i="1500"/>
  <c r="DZ86" i="1500"/>
  <c r="DY86" i="1500"/>
  <c r="DX86" i="1500"/>
  <c r="DW86" i="1500"/>
  <c r="DV86" i="1500"/>
  <c r="DU86" i="1500"/>
  <c r="DT86" i="1500"/>
  <c r="DS86" i="1500"/>
  <c r="DR86" i="1500"/>
  <c r="DQ86" i="1500"/>
  <c r="DP86" i="1500"/>
  <c r="DO86" i="1500"/>
  <c r="DN86" i="1500"/>
  <c r="DM86" i="1500"/>
  <c r="DL86" i="1500"/>
  <c r="DK86" i="1500"/>
  <c r="DJ86" i="1500"/>
  <c r="DI86" i="1500"/>
  <c r="DH86" i="1500"/>
  <c r="DG86" i="1500"/>
  <c r="DF86" i="1500"/>
  <c r="DE86" i="1500"/>
  <c r="EJ85" i="1500"/>
  <c r="EI85" i="1500"/>
  <c r="EH85" i="1500"/>
  <c r="EG85" i="1500"/>
  <c r="EF85" i="1500"/>
  <c r="EE85" i="1500"/>
  <c r="ED85" i="1500"/>
  <c r="EC85" i="1500"/>
  <c r="EB85" i="1500"/>
  <c r="EA85" i="1500"/>
  <c r="DZ85" i="1500"/>
  <c r="DY85" i="1500"/>
  <c r="DX85" i="1500"/>
  <c r="DW85" i="1500"/>
  <c r="DV85" i="1500"/>
  <c r="DU85" i="1500"/>
  <c r="DT85" i="1500"/>
  <c r="DS85" i="1500"/>
  <c r="DR85" i="1500"/>
  <c r="DQ85" i="1500"/>
  <c r="DP85" i="1500"/>
  <c r="DO85" i="1500"/>
  <c r="DN85" i="1500"/>
  <c r="DM85" i="1500"/>
  <c r="DL85" i="1500"/>
  <c r="DK85" i="1500"/>
  <c r="DJ85" i="1500"/>
  <c r="DI85" i="1500"/>
  <c r="DH85" i="1500"/>
  <c r="DG85" i="1500"/>
  <c r="DF85" i="1500"/>
  <c r="DE85" i="1500"/>
  <c r="EJ84" i="1500"/>
  <c r="EI84" i="1500"/>
  <c r="EH84" i="1500"/>
  <c r="EG84" i="1500"/>
  <c r="EF84" i="1500"/>
  <c r="EE84" i="1500"/>
  <c r="ED84" i="1500"/>
  <c r="EC84" i="1500"/>
  <c r="EB84" i="1500"/>
  <c r="EA84" i="1500"/>
  <c r="DZ84" i="1500"/>
  <c r="DY84" i="1500"/>
  <c r="DX84" i="1500"/>
  <c r="DW84" i="1500"/>
  <c r="DV84" i="1500"/>
  <c r="DU84" i="1500"/>
  <c r="DT84" i="1500"/>
  <c r="DS84" i="1500"/>
  <c r="DR84" i="1500"/>
  <c r="DQ84" i="1500"/>
  <c r="DP84" i="1500"/>
  <c r="DO84" i="1500"/>
  <c r="DN84" i="1500"/>
  <c r="DM84" i="1500"/>
  <c r="DL84" i="1500"/>
  <c r="DK84" i="1500"/>
  <c r="DJ84" i="1500"/>
  <c r="DI84" i="1500"/>
  <c r="DH84" i="1500"/>
  <c r="DG84" i="1500"/>
  <c r="DF84" i="1500"/>
  <c r="DE84" i="1500"/>
  <c r="EJ83" i="1500"/>
  <c r="EI83" i="1500"/>
  <c r="EH83" i="1500"/>
  <c r="EG83" i="1500"/>
  <c r="EF83" i="1500"/>
  <c r="EE83" i="1500"/>
  <c r="ED83" i="1500"/>
  <c r="EC83" i="1500"/>
  <c r="EB83" i="1500"/>
  <c r="EA83" i="1500"/>
  <c r="DZ83" i="1500"/>
  <c r="DY83" i="1500"/>
  <c r="DX83" i="1500"/>
  <c r="DW83" i="1500"/>
  <c r="DV83" i="1500"/>
  <c r="DU83" i="1500"/>
  <c r="DT83" i="1500"/>
  <c r="DS83" i="1500"/>
  <c r="DR83" i="1500"/>
  <c r="DQ83" i="1500"/>
  <c r="DP83" i="1500"/>
  <c r="DO83" i="1500"/>
  <c r="DN83" i="1500"/>
  <c r="DM83" i="1500"/>
  <c r="DL83" i="1500"/>
  <c r="DK83" i="1500"/>
  <c r="DJ83" i="1500"/>
  <c r="DI83" i="1500"/>
  <c r="DH83" i="1500"/>
  <c r="DG83" i="1500"/>
  <c r="DF83" i="1500"/>
  <c r="DE83" i="1500"/>
  <c r="EJ82" i="1500"/>
  <c r="EI82" i="1500"/>
  <c r="EH82" i="1500"/>
  <c r="EG82" i="1500"/>
  <c r="EF82" i="1500"/>
  <c r="EE82" i="1500"/>
  <c r="ED82" i="1500"/>
  <c r="EC82" i="1500"/>
  <c r="EB82" i="1500"/>
  <c r="EA82" i="1500"/>
  <c r="DZ82" i="1500"/>
  <c r="DY82" i="1500"/>
  <c r="DX82" i="1500"/>
  <c r="DW82" i="1500"/>
  <c r="DV82" i="1500"/>
  <c r="DU82" i="1500"/>
  <c r="DT82" i="1500"/>
  <c r="DS82" i="1500"/>
  <c r="DR82" i="1500"/>
  <c r="DQ82" i="1500"/>
  <c r="DP82" i="1500"/>
  <c r="DO82" i="1500"/>
  <c r="DN82" i="1500"/>
  <c r="DM82" i="1500"/>
  <c r="DL82" i="1500"/>
  <c r="DK82" i="1500"/>
  <c r="DJ82" i="1500"/>
  <c r="DI82" i="1500"/>
  <c r="DH82" i="1500"/>
  <c r="DG82" i="1500"/>
  <c r="DF82" i="1500"/>
  <c r="DE82" i="1500"/>
  <c r="EJ81" i="1500"/>
  <c r="EI81" i="1500"/>
  <c r="EH81" i="1500"/>
  <c r="EG81" i="1500"/>
  <c r="EF81" i="1500"/>
  <c r="EE81" i="1500"/>
  <c r="ED81" i="1500"/>
  <c r="EC81" i="1500"/>
  <c r="EB81" i="1500"/>
  <c r="EA81" i="1500"/>
  <c r="DZ81" i="1500"/>
  <c r="DY81" i="1500"/>
  <c r="DX81" i="1500"/>
  <c r="DW81" i="1500"/>
  <c r="DV81" i="1500"/>
  <c r="DU81" i="1500"/>
  <c r="DT81" i="1500"/>
  <c r="DS81" i="1500"/>
  <c r="DR81" i="1500"/>
  <c r="DQ81" i="1500"/>
  <c r="DP81" i="1500"/>
  <c r="DO81" i="1500"/>
  <c r="DN81" i="1500"/>
  <c r="DM81" i="1500"/>
  <c r="DL81" i="1500"/>
  <c r="DK81" i="1500"/>
  <c r="DJ81" i="1500"/>
  <c r="DI81" i="1500"/>
  <c r="DH81" i="1500"/>
  <c r="DG81" i="1500"/>
  <c r="DF81" i="1500"/>
  <c r="DE81" i="1500"/>
  <c r="EJ80" i="1500"/>
  <c r="EI80" i="1500"/>
  <c r="EH80" i="1500"/>
  <c r="EG80" i="1500"/>
  <c r="EF80" i="1500"/>
  <c r="EE80" i="1500"/>
  <c r="ED80" i="1500"/>
  <c r="EC80" i="1500"/>
  <c r="EB80" i="1500"/>
  <c r="EA80" i="1500"/>
  <c r="DZ80" i="1500"/>
  <c r="DY80" i="1500"/>
  <c r="DX80" i="1500"/>
  <c r="DW80" i="1500"/>
  <c r="DV80" i="1500"/>
  <c r="DU80" i="1500"/>
  <c r="DT80" i="1500"/>
  <c r="DS80" i="1500"/>
  <c r="DR80" i="1500"/>
  <c r="DQ80" i="1500"/>
  <c r="DP80" i="1500"/>
  <c r="DO80" i="1500"/>
  <c r="DN80" i="1500"/>
  <c r="DM80" i="1500"/>
  <c r="DL80" i="1500"/>
  <c r="DK80" i="1500"/>
  <c r="DJ80" i="1500"/>
  <c r="DI80" i="1500"/>
  <c r="DH80" i="1500"/>
  <c r="DG80" i="1500"/>
  <c r="DF80" i="1500"/>
  <c r="DE80" i="1500"/>
  <c r="EJ79" i="1500"/>
  <c r="EI79" i="1500"/>
  <c r="EH79" i="1500"/>
  <c r="EG79" i="1500"/>
  <c r="EF79" i="1500"/>
  <c r="EE79" i="1500"/>
  <c r="ED79" i="1500"/>
  <c r="EC79" i="1500"/>
  <c r="EB79" i="1500"/>
  <c r="EA79" i="1500"/>
  <c r="DZ79" i="1500"/>
  <c r="DY79" i="1500"/>
  <c r="DX79" i="1500"/>
  <c r="DW79" i="1500"/>
  <c r="DV79" i="1500"/>
  <c r="DU79" i="1500"/>
  <c r="DT79" i="1500"/>
  <c r="DS79" i="1500"/>
  <c r="DR79" i="1500"/>
  <c r="DQ79" i="1500"/>
  <c r="DP79" i="1500"/>
  <c r="DO79" i="1500"/>
  <c r="DN79" i="1500"/>
  <c r="DM79" i="1500"/>
  <c r="DL79" i="1500"/>
  <c r="DK79" i="1500"/>
  <c r="DJ79" i="1500"/>
  <c r="DI79" i="1500"/>
  <c r="DH79" i="1500"/>
  <c r="DG79" i="1500"/>
  <c r="DF79" i="1500"/>
  <c r="DE79" i="1500"/>
  <c r="EJ78" i="1500"/>
  <c r="EI78" i="1500"/>
  <c r="EH78" i="1500"/>
  <c r="EG78" i="1500"/>
  <c r="EF78" i="1500"/>
  <c r="EE78" i="1500"/>
  <c r="ED78" i="1500"/>
  <c r="EC78" i="1500"/>
  <c r="EB78" i="1500"/>
  <c r="EA78" i="1500"/>
  <c r="DZ78" i="1500"/>
  <c r="DY78" i="1500"/>
  <c r="DX78" i="1500"/>
  <c r="DW78" i="1500"/>
  <c r="DV78" i="1500"/>
  <c r="DU78" i="1500"/>
  <c r="DT78" i="1500"/>
  <c r="DS78" i="1500"/>
  <c r="DR78" i="1500"/>
  <c r="DQ78" i="1500"/>
  <c r="DP78" i="1500"/>
  <c r="DO78" i="1500"/>
  <c r="DN78" i="1500"/>
  <c r="DM78" i="1500"/>
  <c r="DL78" i="1500"/>
  <c r="DK78" i="1500"/>
  <c r="DJ78" i="1500"/>
  <c r="DI78" i="1500"/>
  <c r="DH78" i="1500"/>
  <c r="DG78" i="1500"/>
  <c r="DF78" i="1500"/>
  <c r="DE78" i="1500"/>
  <c r="EJ77" i="1500"/>
  <c r="EI77" i="1500"/>
  <c r="EH77" i="1500"/>
  <c r="EG77" i="1500"/>
  <c r="EF77" i="1500"/>
  <c r="EE77" i="1500"/>
  <c r="ED77" i="1500"/>
  <c r="EC77" i="1500"/>
  <c r="EB77" i="1500"/>
  <c r="EA77" i="1500"/>
  <c r="DZ77" i="1500"/>
  <c r="DY77" i="1500"/>
  <c r="DX77" i="1500"/>
  <c r="DW77" i="1500"/>
  <c r="DV77" i="1500"/>
  <c r="DU77" i="1500"/>
  <c r="DT77" i="1500"/>
  <c r="DS77" i="1500"/>
  <c r="DR77" i="1500"/>
  <c r="DQ77" i="1500"/>
  <c r="DP77" i="1500"/>
  <c r="DO77" i="1500"/>
  <c r="DN77" i="1500"/>
  <c r="DM77" i="1500"/>
  <c r="DL77" i="1500"/>
  <c r="DK77" i="1500"/>
  <c r="DJ77" i="1500"/>
  <c r="DI77" i="1500"/>
  <c r="DH77" i="1500"/>
  <c r="DG77" i="1500"/>
  <c r="DF77" i="1500"/>
  <c r="DE77" i="1500"/>
  <c r="EJ76" i="1500"/>
  <c r="EI76" i="1500"/>
  <c r="EH76" i="1500"/>
  <c r="EG76" i="1500"/>
  <c r="EF76" i="1500"/>
  <c r="EE76" i="1500"/>
  <c r="ED76" i="1500"/>
  <c r="EC76" i="1500"/>
  <c r="EB76" i="1500"/>
  <c r="EA76" i="1500"/>
  <c r="DZ76" i="1500"/>
  <c r="DY76" i="1500"/>
  <c r="DX76" i="1500"/>
  <c r="DW76" i="1500"/>
  <c r="DV76" i="1500"/>
  <c r="DU76" i="1500"/>
  <c r="DT76" i="1500"/>
  <c r="DS76" i="1500"/>
  <c r="DR76" i="1500"/>
  <c r="DQ76" i="1500"/>
  <c r="DP76" i="1500"/>
  <c r="DO76" i="1500"/>
  <c r="DN76" i="1500"/>
  <c r="DM76" i="1500"/>
  <c r="DL76" i="1500"/>
  <c r="DK76" i="1500"/>
  <c r="DJ76" i="1500"/>
  <c r="DI76" i="1500"/>
  <c r="DH76" i="1500"/>
  <c r="DG76" i="1500"/>
  <c r="DF76" i="1500"/>
  <c r="DE76" i="1500"/>
  <c r="EJ75" i="1500"/>
  <c r="EI75" i="1500"/>
  <c r="EH75" i="1500"/>
  <c r="EG75" i="1500"/>
  <c r="EF75" i="1500"/>
  <c r="EE75" i="1500"/>
  <c r="ED75" i="1500"/>
  <c r="EC75" i="1500"/>
  <c r="EB75" i="1500"/>
  <c r="EA75" i="1500"/>
  <c r="DZ75" i="1500"/>
  <c r="DY75" i="1500"/>
  <c r="DX75" i="1500"/>
  <c r="DW75" i="1500"/>
  <c r="DV75" i="1500"/>
  <c r="DU75" i="1500"/>
  <c r="DT75" i="1500"/>
  <c r="DS75" i="1500"/>
  <c r="DR75" i="1500"/>
  <c r="DQ75" i="1500"/>
  <c r="DP75" i="1500"/>
  <c r="DO75" i="1500"/>
  <c r="DN75" i="1500"/>
  <c r="DM75" i="1500"/>
  <c r="DL75" i="1500"/>
  <c r="DK75" i="1500"/>
  <c r="DJ75" i="1500"/>
  <c r="DI75" i="1500"/>
  <c r="DH75" i="1500"/>
  <c r="DG75" i="1500"/>
  <c r="DF75" i="1500"/>
  <c r="DE75" i="1500"/>
  <c r="EJ74" i="1500"/>
  <c r="EI74" i="1500"/>
  <c r="EH74" i="1500"/>
  <c r="EG74" i="1500"/>
  <c r="EF74" i="1500"/>
  <c r="EE74" i="1500"/>
  <c r="ED74" i="1500"/>
  <c r="EC74" i="1500"/>
  <c r="EB74" i="1500"/>
  <c r="EA74" i="1500"/>
  <c r="DZ74" i="1500"/>
  <c r="DY74" i="1500"/>
  <c r="DX74" i="1500"/>
  <c r="DW74" i="1500"/>
  <c r="DV74" i="1500"/>
  <c r="DU74" i="1500"/>
  <c r="DT74" i="1500"/>
  <c r="DS74" i="1500"/>
  <c r="DR74" i="1500"/>
  <c r="DQ74" i="1500"/>
  <c r="DP74" i="1500"/>
  <c r="DO74" i="1500"/>
  <c r="DN74" i="1500"/>
  <c r="DM74" i="1500"/>
  <c r="DL74" i="1500"/>
  <c r="DK74" i="1500"/>
  <c r="DJ74" i="1500"/>
  <c r="DI74" i="1500"/>
  <c r="DH74" i="1500"/>
  <c r="DG74" i="1500"/>
  <c r="DF74" i="1500"/>
  <c r="DE74" i="1500"/>
  <c r="EJ73" i="1500"/>
  <c r="EI73" i="1500"/>
  <c r="EH73" i="1500"/>
  <c r="EG73" i="1500"/>
  <c r="EF73" i="1500"/>
  <c r="EE73" i="1500"/>
  <c r="ED73" i="1500"/>
  <c r="EC73" i="1500"/>
  <c r="EB73" i="1500"/>
  <c r="EA73" i="1500"/>
  <c r="DZ73" i="1500"/>
  <c r="DY73" i="1500"/>
  <c r="DX73" i="1500"/>
  <c r="DW73" i="1500"/>
  <c r="DV73" i="1500"/>
  <c r="DU73" i="1500"/>
  <c r="DT73" i="1500"/>
  <c r="DS73" i="1500"/>
  <c r="DR73" i="1500"/>
  <c r="DQ73" i="1500"/>
  <c r="DP73" i="1500"/>
  <c r="DO73" i="1500"/>
  <c r="DN73" i="1500"/>
  <c r="DM73" i="1500"/>
  <c r="DL73" i="1500"/>
  <c r="DK73" i="1500"/>
  <c r="DJ73" i="1500"/>
  <c r="DI73" i="1500"/>
  <c r="DH73" i="1500"/>
  <c r="DG73" i="1500"/>
  <c r="DF73" i="1500"/>
  <c r="DE73" i="1500"/>
  <c r="EJ72" i="1500"/>
  <c r="EI72" i="1500"/>
  <c r="EH72" i="1500"/>
  <c r="EG72" i="1500"/>
  <c r="EF72" i="1500"/>
  <c r="EE72" i="1500"/>
  <c r="ED72" i="1500"/>
  <c r="EC72" i="1500"/>
  <c r="EB72" i="1500"/>
  <c r="EA72" i="1500"/>
  <c r="DZ72" i="1500"/>
  <c r="DY72" i="1500"/>
  <c r="DX72" i="1500"/>
  <c r="DW72" i="1500"/>
  <c r="DV72" i="1500"/>
  <c r="DU72" i="1500"/>
  <c r="DT72" i="1500"/>
  <c r="DS72" i="1500"/>
  <c r="DR72" i="1500"/>
  <c r="DQ72" i="1500"/>
  <c r="DP72" i="1500"/>
  <c r="DO72" i="1500"/>
  <c r="DN72" i="1500"/>
  <c r="DM72" i="1500"/>
  <c r="DL72" i="1500"/>
  <c r="DK72" i="1500"/>
  <c r="DJ72" i="1500"/>
  <c r="DI72" i="1500"/>
  <c r="DH72" i="1500"/>
  <c r="DG72" i="1500"/>
  <c r="DF72" i="1500"/>
  <c r="DE72" i="1500"/>
  <c r="EJ71" i="1500"/>
  <c r="EI71" i="1500"/>
  <c r="EH71" i="1500"/>
  <c r="EG71" i="1500"/>
  <c r="EF71" i="1500"/>
  <c r="EE71" i="1500"/>
  <c r="ED71" i="1500"/>
  <c r="EC71" i="1500"/>
  <c r="EB71" i="1500"/>
  <c r="EA71" i="1500"/>
  <c r="DZ71" i="1500"/>
  <c r="DY71" i="1500"/>
  <c r="DX71" i="1500"/>
  <c r="DW71" i="1500"/>
  <c r="DV71" i="1500"/>
  <c r="DU71" i="1500"/>
  <c r="DT71" i="1500"/>
  <c r="DS71" i="1500"/>
  <c r="DR71" i="1500"/>
  <c r="DQ71" i="1500"/>
  <c r="DP71" i="1500"/>
  <c r="DO71" i="1500"/>
  <c r="DN71" i="1500"/>
  <c r="DM71" i="1500"/>
  <c r="DL71" i="1500"/>
  <c r="DK71" i="1500"/>
  <c r="DJ71" i="1500"/>
  <c r="DI71" i="1500"/>
  <c r="DH71" i="1500"/>
  <c r="DG71" i="1500"/>
  <c r="DF71" i="1500"/>
  <c r="DE71" i="1500"/>
  <c r="EJ70" i="1500"/>
  <c r="EI70" i="1500"/>
  <c r="EH70" i="1500"/>
  <c r="EG70" i="1500"/>
  <c r="EF70" i="1500"/>
  <c r="EE70" i="1500"/>
  <c r="ED70" i="1500"/>
  <c r="EC70" i="1500"/>
  <c r="EB70" i="1500"/>
  <c r="EA70" i="1500"/>
  <c r="DZ70" i="1500"/>
  <c r="DY70" i="1500"/>
  <c r="DX70" i="1500"/>
  <c r="DW70" i="1500"/>
  <c r="DV70" i="1500"/>
  <c r="DU70" i="1500"/>
  <c r="DT70" i="1500"/>
  <c r="DS70" i="1500"/>
  <c r="DR70" i="1500"/>
  <c r="DQ70" i="1500"/>
  <c r="DP70" i="1500"/>
  <c r="DO70" i="1500"/>
  <c r="DN70" i="1500"/>
  <c r="DM70" i="1500"/>
  <c r="DL70" i="1500"/>
  <c r="DK70" i="1500"/>
  <c r="DJ70" i="1500"/>
  <c r="DI70" i="1500"/>
  <c r="DH70" i="1500"/>
  <c r="DG70" i="1500"/>
  <c r="DF70" i="1500"/>
  <c r="DE70" i="1500"/>
  <c r="EJ69" i="1500"/>
  <c r="EI69" i="1500"/>
  <c r="EH69" i="1500"/>
  <c r="EG69" i="1500"/>
  <c r="EF69" i="1500"/>
  <c r="EE69" i="1500"/>
  <c r="ED69" i="1500"/>
  <c r="EC69" i="1500"/>
  <c r="EB69" i="1500"/>
  <c r="EA69" i="1500"/>
  <c r="DZ69" i="1500"/>
  <c r="DY69" i="1500"/>
  <c r="DX69" i="1500"/>
  <c r="DW69" i="1500"/>
  <c r="DV69" i="1500"/>
  <c r="DU69" i="1500"/>
  <c r="DT69" i="1500"/>
  <c r="DS69" i="1500"/>
  <c r="DR69" i="1500"/>
  <c r="DQ69" i="1500"/>
  <c r="DP69" i="1500"/>
  <c r="DO69" i="1500"/>
  <c r="DN69" i="1500"/>
  <c r="DM69" i="1500"/>
  <c r="DL69" i="1500"/>
  <c r="DK69" i="1500"/>
  <c r="DJ69" i="1500"/>
  <c r="DI69" i="1500"/>
  <c r="DH69" i="1500"/>
  <c r="DG69" i="1500"/>
  <c r="DF69" i="1500"/>
  <c r="DE69" i="1500"/>
  <c r="EJ68" i="1500"/>
  <c r="EI68" i="1500"/>
  <c r="EH68" i="1500"/>
  <c r="EG68" i="1500"/>
  <c r="EF68" i="1500"/>
  <c r="EE68" i="1500"/>
  <c r="ED68" i="1500"/>
  <c r="EC68" i="1500"/>
  <c r="EB68" i="1500"/>
  <c r="EA68" i="1500"/>
  <c r="DZ68" i="1500"/>
  <c r="DY68" i="1500"/>
  <c r="DX68" i="1500"/>
  <c r="DW68" i="1500"/>
  <c r="DV68" i="1500"/>
  <c r="DU68" i="1500"/>
  <c r="DT68" i="1500"/>
  <c r="DS68" i="1500"/>
  <c r="DR68" i="1500"/>
  <c r="DQ68" i="1500"/>
  <c r="DP68" i="1500"/>
  <c r="DO68" i="1500"/>
  <c r="DN68" i="1500"/>
  <c r="DM68" i="1500"/>
  <c r="DL68" i="1500"/>
  <c r="DK68" i="1500"/>
  <c r="DJ68" i="1500"/>
  <c r="DI68" i="1500"/>
  <c r="DH68" i="1500"/>
  <c r="DG68" i="1500"/>
  <c r="DF68" i="1500"/>
  <c r="DE68" i="1500"/>
  <c r="EJ67" i="1500"/>
  <c r="EI67" i="1500"/>
  <c r="EH67" i="1500"/>
  <c r="EG67" i="1500"/>
  <c r="EF67" i="1500"/>
  <c r="EE67" i="1500"/>
  <c r="ED67" i="1500"/>
  <c r="EC67" i="1500"/>
  <c r="EB67" i="1500"/>
  <c r="EA67" i="1500"/>
  <c r="DZ67" i="1500"/>
  <c r="DY67" i="1500"/>
  <c r="DX67" i="1500"/>
  <c r="DW67" i="1500"/>
  <c r="DV67" i="1500"/>
  <c r="DU67" i="1500"/>
  <c r="DT67" i="1500"/>
  <c r="DS67" i="1500"/>
  <c r="DR67" i="1500"/>
  <c r="DQ67" i="1500"/>
  <c r="DP67" i="1500"/>
  <c r="DO67" i="1500"/>
  <c r="DN67" i="1500"/>
  <c r="DM67" i="1500"/>
  <c r="DL67" i="1500"/>
  <c r="DK67" i="1500"/>
  <c r="DJ67" i="1500"/>
  <c r="DI67" i="1500"/>
  <c r="DH67" i="1500"/>
  <c r="DG67" i="1500"/>
  <c r="DF67" i="1500"/>
  <c r="DE67" i="1500"/>
  <c r="EJ66" i="1500"/>
  <c r="EI66" i="1500"/>
  <c r="EH66" i="1500"/>
  <c r="EG66" i="1500"/>
  <c r="EF66" i="1500"/>
  <c r="EE66" i="1500"/>
  <c r="ED66" i="1500"/>
  <c r="EC66" i="1500"/>
  <c r="EB66" i="1500"/>
  <c r="EA66" i="1500"/>
  <c r="DZ66" i="1500"/>
  <c r="DY66" i="1500"/>
  <c r="DX66" i="1500"/>
  <c r="DW66" i="1500"/>
  <c r="DV66" i="1500"/>
  <c r="DU66" i="1500"/>
  <c r="DT66" i="1500"/>
  <c r="DS66" i="1500"/>
  <c r="DR66" i="1500"/>
  <c r="DQ66" i="1500"/>
  <c r="DP66" i="1500"/>
  <c r="DO66" i="1500"/>
  <c r="DN66" i="1500"/>
  <c r="DM66" i="1500"/>
  <c r="DL66" i="1500"/>
  <c r="DK66" i="1500"/>
  <c r="DJ66" i="1500"/>
  <c r="DI66" i="1500"/>
  <c r="DH66" i="1500"/>
  <c r="DG66" i="1500"/>
  <c r="DF66" i="1500"/>
  <c r="DE66" i="1500"/>
  <c r="EJ65" i="1500"/>
  <c r="EI65" i="1500"/>
  <c r="EH65" i="1500"/>
  <c r="EG65" i="1500"/>
  <c r="EF65" i="1500"/>
  <c r="EE65" i="1500"/>
  <c r="ED65" i="1500"/>
  <c r="EC65" i="1500"/>
  <c r="EB65" i="1500"/>
  <c r="EA65" i="1500"/>
  <c r="DZ65" i="1500"/>
  <c r="DY65" i="1500"/>
  <c r="DX65" i="1500"/>
  <c r="DW65" i="1500"/>
  <c r="DV65" i="1500"/>
  <c r="DU65" i="1500"/>
  <c r="DT65" i="1500"/>
  <c r="DS65" i="1500"/>
  <c r="DR65" i="1500"/>
  <c r="DQ65" i="1500"/>
  <c r="DP65" i="1500"/>
  <c r="DO65" i="1500"/>
  <c r="DN65" i="1500"/>
  <c r="DM65" i="1500"/>
  <c r="DL65" i="1500"/>
  <c r="DK65" i="1500"/>
  <c r="DJ65" i="1500"/>
  <c r="DI65" i="1500"/>
  <c r="DH65" i="1500"/>
  <c r="DG65" i="1500"/>
  <c r="DF65" i="1500"/>
  <c r="DE65" i="1500"/>
  <c r="EJ64" i="1500"/>
  <c r="EI64" i="1500"/>
  <c r="EH64" i="1500"/>
  <c r="EG64" i="1500"/>
  <c r="EF64" i="1500"/>
  <c r="EE64" i="1500"/>
  <c r="ED64" i="1500"/>
  <c r="EC64" i="1500"/>
  <c r="EB64" i="1500"/>
  <c r="EA64" i="1500"/>
  <c r="DZ64" i="1500"/>
  <c r="DY64" i="1500"/>
  <c r="DX64" i="1500"/>
  <c r="DW64" i="1500"/>
  <c r="DV64" i="1500"/>
  <c r="DU64" i="1500"/>
  <c r="DT64" i="1500"/>
  <c r="DS64" i="1500"/>
  <c r="DR64" i="1500"/>
  <c r="DQ64" i="1500"/>
  <c r="DP64" i="1500"/>
  <c r="DO64" i="1500"/>
  <c r="DN64" i="1500"/>
  <c r="DM64" i="1500"/>
  <c r="DL64" i="1500"/>
  <c r="DK64" i="1500"/>
  <c r="DJ64" i="1500"/>
  <c r="DI64" i="1500"/>
  <c r="DH64" i="1500"/>
  <c r="DG64" i="1500"/>
  <c r="DF64" i="1500"/>
  <c r="DE64" i="1500"/>
  <c r="EJ63" i="1500"/>
  <c r="EI63" i="1500"/>
  <c r="EH63" i="1500"/>
  <c r="EG63" i="1500"/>
  <c r="EF63" i="1500"/>
  <c r="EE63" i="1500"/>
  <c r="ED63" i="1500"/>
  <c r="EC63" i="1500"/>
  <c r="EB63" i="1500"/>
  <c r="EA63" i="1500"/>
  <c r="DZ63" i="1500"/>
  <c r="DY63" i="1500"/>
  <c r="DX63" i="1500"/>
  <c r="DW63" i="1500"/>
  <c r="DV63" i="1500"/>
  <c r="DU63" i="1500"/>
  <c r="DT63" i="1500"/>
  <c r="DS63" i="1500"/>
  <c r="DR63" i="1500"/>
  <c r="DQ63" i="1500"/>
  <c r="DP63" i="1500"/>
  <c r="DO63" i="1500"/>
  <c r="DN63" i="1500"/>
  <c r="DM63" i="1500"/>
  <c r="DL63" i="1500"/>
  <c r="DK63" i="1500"/>
  <c r="DJ63" i="1500"/>
  <c r="DI63" i="1500"/>
  <c r="DH63" i="1500"/>
  <c r="DG63" i="1500"/>
  <c r="DF63" i="1500"/>
  <c r="DE63" i="1500"/>
  <c r="EJ62" i="1500"/>
  <c r="EI62" i="1500"/>
  <c r="EH62" i="1500"/>
  <c r="EG62" i="1500"/>
  <c r="EF62" i="1500"/>
  <c r="EE62" i="1500"/>
  <c r="ED62" i="1500"/>
  <c r="EC62" i="1500"/>
  <c r="EB62" i="1500"/>
  <c r="EA62" i="1500"/>
  <c r="DZ62" i="1500"/>
  <c r="DY62" i="1500"/>
  <c r="DX62" i="1500"/>
  <c r="DW62" i="1500"/>
  <c r="DV62" i="1500"/>
  <c r="DU62" i="1500"/>
  <c r="DT62" i="1500"/>
  <c r="DS62" i="1500"/>
  <c r="DR62" i="1500"/>
  <c r="DQ62" i="1500"/>
  <c r="DP62" i="1500"/>
  <c r="DO62" i="1500"/>
  <c r="DN62" i="1500"/>
  <c r="DM62" i="1500"/>
  <c r="DL62" i="1500"/>
  <c r="DK62" i="1500"/>
  <c r="DJ62" i="1500"/>
  <c r="DI62" i="1500"/>
  <c r="DH62" i="1500"/>
  <c r="DG62" i="1500"/>
  <c r="DF62" i="1500"/>
  <c r="DE62" i="1500"/>
  <c r="EJ61" i="1500"/>
  <c r="EI61" i="1500"/>
  <c r="EH61" i="1500"/>
  <c r="EG61" i="1500"/>
  <c r="EF61" i="1500"/>
  <c r="EE61" i="1500"/>
  <c r="ED61" i="1500"/>
  <c r="EC61" i="1500"/>
  <c r="EB61" i="1500"/>
  <c r="EA61" i="1500"/>
  <c r="DZ61" i="1500"/>
  <c r="DY61" i="1500"/>
  <c r="DX61" i="1500"/>
  <c r="DW61" i="1500"/>
  <c r="DV61" i="1500"/>
  <c r="DU61" i="1500"/>
  <c r="DT61" i="1500"/>
  <c r="DS61" i="1500"/>
  <c r="DR61" i="1500"/>
  <c r="DQ61" i="1500"/>
  <c r="DP61" i="1500"/>
  <c r="DO61" i="1500"/>
  <c r="DN61" i="1500"/>
  <c r="DM61" i="1500"/>
  <c r="DL61" i="1500"/>
  <c r="DK61" i="1500"/>
  <c r="DJ61" i="1500"/>
  <c r="DI61" i="1500"/>
  <c r="DH61" i="1500"/>
  <c r="DG61" i="1500"/>
  <c r="DF61" i="1500"/>
  <c r="DE61" i="1500"/>
  <c r="EJ60" i="1500"/>
  <c r="EI60" i="1500"/>
  <c r="EH60" i="1500"/>
  <c r="EG60" i="1500"/>
  <c r="EF60" i="1500"/>
  <c r="EE60" i="1500"/>
  <c r="ED60" i="1500"/>
  <c r="EC60" i="1500"/>
  <c r="EB60" i="1500"/>
  <c r="EA60" i="1500"/>
  <c r="DZ60" i="1500"/>
  <c r="DY60" i="1500"/>
  <c r="DX60" i="1500"/>
  <c r="DW60" i="1500"/>
  <c r="DV60" i="1500"/>
  <c r="DU60" i="1500"/>
  <c r="DT60" i="1500"/>
  <c r="DS60" i="1500"/>
  <c r="DR60" i="1500"/>
  <c r="DQ60" i="1500"/>
  <c r="DP60" i="1500"/>
  <c r="DO60" i="1500"/>
  <c r="DN60" i="1500"/>
  <c r="DM60" i="1500"/>
  <c r="DL60" i="1500"/>
  <c r="DK60" i="1500"/>
  <c r="DJ60" i="1500"/>
  <c r="DI60" i="1500"/>
  <c r="DH60" i="1500"/>
  <c r="DG60" i="1500"/>
  <c r="DF60" i="1500"/>
  <c r="DE60" i="1500"/>
  <c r="EJ59" i="1500"/>
  <c r="EI59" i="1500"/>
  <c r="EH59" i="1500"/>
  <c r="EG59" i="1500"/>
  <c r="EF59" i="1500"/>
  <c r="EE59" i="1500"/>
  <c r="ED59" i="1500"/>
  <c r="EC59" i="1500"/>
  <c r="EB59" i="1500"/>
  <c r="EA59" i="1500"/>
  <c r="DZ59" i="1500"/>
  <c r="DY59" i="1500"/>
  <c r="DX59" i="1500"/>
  <c r="DW59" i="1500"/>
  <c r="DV59" i="1500"/>
  <c r="DU59" i="1500"/>
  <c r="DT59" i="1500"/>
  <c r="DS59" i="1500"/>
  <c r="DR59" i="1500"/>
  <c r="DQ59" i="1500"/>
  <c r="DP59" i="1500"/>
  <c r="DO59" i="1500"/>
  <c r="DN59" i="1500"/>
  <c r="DM59" i="1500"/>
  <c r="DL59" i="1500"/>
  <c r="DK59" i="1500"/>
  <c r="DJ59" i="1500"/>
  <c r="DI59" i="1500"/>
  <c r="DH59" i="1500"/>
  <c r="DG59" i="1500"/>
  <c r="DF59" i="1500"/>
  <c r="DE59" i="1500"/>
  <c r="EJ58" i="1500"/>
  <c r="EI58" i="1500"/>
  <c r="EH58" i="1500"/>
  <c r="EG58" i="1500"/>
  <c r="EF58" i="1500"/>
  <c r="EE58" i="1500"/>
  <c r="ED58" i="1500"/>
  <c r="EC58" i="1500"/>
  <c r="EB58" i="1500"/>
  <c r="EA58" i="1500"/>
  <c r="DZ58" i="1500"/>
  <c r="DY58" i="1500"/>
  <c r="DX58" i="1500"/>
  <c r="DW58" i="1500"/>
  <c r="DV58" i="1500"/>
  <c r="DU58" i="1500"/>
  <c r="DT58" i="1500"/>
  <c r="DS58" i="1500"/>
  <c r="DR58" i="1500"/>
  <c r="DQ58" i="1500"/>
  <c r="DP58" i="1500"/>
  <c r="DO58" i="1500"/>
  <c r="DN58" i="1500"/>
  <c r="DM58" i="1500"/>
  <c r="DL58" i="1500"/>
  <c r="DK58" i="1500"/>
  <c r="DJ58" i="1500"/>
  <c r="DI58" i="1500"/>
  <c r="DH58" i="1500"/>
  <c r="DG58" i="1500"/>
  <c r="DF58" i="1500"/>
  <c r="DE58" i="1500"/>
  <c r="EJ57" i="1500"/>
  <c r="EI57" i="1500"/>
  <c r="EH57" i="1500"/>
  <c r="EG57" i="1500"/>
  <c r="EF57" i="1500"/>
  <c r="EE57" i="1500"/>
  <c r="ED57" i="1500"/>
  <c r="EC57" i="1500"/>
  <c r="EB57" i="1500"/>
  <c r="EA57" i="1500"/>
  <c r="DZ57" i="1500"/>
  <c r="DY57" i="1500"/>
  <c r="DX57" i="1500"/>
  <c r="DW57" i="1500"/>
  <c r="DV57" i="1500"/>
  <c r="DU57" i="1500"/>
  <c r="DT57" i="1500"/>
  <c r="DS57" i="1500"/>
  <c r="DR57" i="1500"/>
  <c r="DQ57" i="1500"/>
  <c r="DP57" i="1500"/>
  <c r="DO57" i="1500"/>
  <c r="DN57" i="1500"/>
  <c r="DM57" i="1500"/>
  <c r="DL57" i="1500"/>
  <c r="DK57" i="1500"/>
  <c r="DJ57" i="1500"/>
  <c r="DI57" i="1500"/>
  <c r="DH57" i="1500"/>
  <c r="DG57" i="1500"/>
  <c r="DF57" i="1500"/>
  <c r="DE57" i="1500"/>
  <c r="EJ56" i="1500"/>
  <c r="EI56" i="1500"/>
  <c r="EH56" i="1500"/>
  <c r="EG56" i="1500"/>
  <c r="EF56" i="1500"/>
  <c r="EE56" i="1500"/>
  <c r="ED56" i="1500"/>
  <c r="EC56" i="1500"/>
  <c r="EB56" i="1500"/>
  <c r="EA56" i="1500"/>
  <c r="DZ56" i="1500"/>
  <c r="DY56" i="1500"/>
  <c r="DX56" i="1500"/>
  <c r="DW56" i="1500"/>
  <c r="DV56" i="1500"/>
  <c r="DU56" i="1500"/>
  <c r="DT56" i="1500"/>
  <c r="DS56" i="1500"/>
  <c r="DR56" i="1500"/>
  <c r="DQ56" i="1500"/>
  <c r="DP56" i="1500"/>
  <c r="DO56" i="1500"/>
  <c r="DN56" i="1500"/>
  <c r="DM56" i="1500"/>
  <c r="DL56" i="1500"/>
  <c r="DK56" i="1500"/>
  <c r="DJ56" i="1500"/>
  <c r="DI56" i="1500"/>
  <c r="DH56" i="1500"/>
  <c r="DG56" i="1500"/>
  <c r="DF56" i="1500"/>
  <c r="DE56" i="1500"/>
  <c r="EJ55" i="1500"/>
  <c r="EI55" i="1500"/>
  <c r="EH55" i="1500"/>
  <c r="EG55" i="1500"/>
  <c r="EF55" i="1500"/>
  <c r="EE55" i="1500"/>
  <c r="ED55" i="1500"/>
  <c r="EC55" i="1500"/>
  <c r="EB55" i="1500"/>
  <c r="EA55" i="1500"/>
  <c r="DZ55" i="1500"/>
  <c r="DY55" i="1500"/>
  <c r="DX55" i="1500"/>
  <c r="DW55" i="1500"/>
  <c r="DV55" i="1500"/>
  <c r="DU55" i="1500"/>
  <c r="DT55" i="1500"/>
  <c r="DS55" i="1500"/>
  <c r="DR55" i="1500"/>
  <c r="DQ55" i="1500"/>
  <c r="DP55" i="1500"/>
  <c r="DO55" i="1500"/>
  <c r="DN55" i="1500"/>
  <c r="DM55" i="1500"/>
  <c r="DL55" i="1500"/>
  <c r="DK55" i="1500"/>
  <c r="DJ55" i="1500"/>
  <c r="DI55" i="1500"/>
  <c r="DH55" i="1500"/>
  <c r="DG55" i="1500"/>
  <c r="DF55" i="1500"/>
  <c r="DE55" i="1500"/>
  <c r="EJ54" i="1500"/>
  <c r="EI54" i="1500"/>
  <c r="EH54" i="1500"/>
  <c r="EG54" i="1500"/>
  <c r="EF54" i="1500"/>
  <c r="EE54" i="1500"/>
  <c r="ED54" i="1500"/>
  <c r="EC54" i="1500"/>
  <c r="EB54" i="1500"/>
  <c r="EA54" i="1500"/>
  <c r="DZ54" i="1500"/>
  <c r="DY54" i="1500"/>
  <c r="DX54" i="1500"/>
  <c r="DW54" i="1500"/>
  <c r="DV54" i="1500"/>
  <c r="DU54" i="1500"/>
  <c r="DT54" i="1500"/>
  <c r="DS54" i="1500"/>
  <c r="DR54" i="1500"/>
  <c r="DQ54" i="1500"/>
  <c r="DP54" i="1500"/>
  <c r="DO54" i="1500"/>
  <c r="DN54" i="1500"/>
  <c r="DM54" i="1500"/>
  <c r="DL54" i="1500"/>
  <c r="DK54" i="1500"/>
  <c r="DJ54" i="1500"/>
  <c r="DI54" i="1500"/>
  <c r="DH54" i="1500"/>
  <c r="DG54" i="1500"/>
  <c r="DF54" i="1500"/>
  <c r="DE54" i="1500"/>
  <c r="EJ53" i="1500"/>
  <c r="EI53" i="1500"/>
  <c r="EH53" i="1500"/>
  <c r="EG53" i="1500"/>
  <c r="EF53" i="1500"/>
  <c r="EE53" i="1500"/>
  <c r="ED53" i="1500"/>
  <c r="EC53" i="1500"/>
  <c r="EB53" i="1500"/>
  <c r="EA53" i="1500"/>
  <c r="DZ53" i="1500"/>
  <c r="DY53" i="1500"/>
  <c r="DX53" i="1500"/>
  <c r="DW53" i="1500"/>
  <c r="DV53" i="1500"/>
  <c r="DU53" i="1500"/>
  <c r="DT53" i="1500"/>
  <c r="DS53" i="1500"/>
  <c r="DR53" i="1500"/>
  <c r="DQ53" i="1500"/>
  <c r="DP53" i="1500"/>
  <c r="DO53" i="1500"/>
  <c r="DN53" i="1500"/>
  <c r="DM53" i="1500"/>
  <c r="DL53" i="1500"/>
  <c r="DK53" i="1500"/>
  <c r="DJ53" i="1500"/>
  <c r="DI53" i="1500"/>
  <c r="DH53" i="1500"/>
  <c r="DG53" i="1500"/>
  <c r="DF53" i="1500"/>
  <c r="DE53" i="1500"/>
  <c r="EJ52" i="1500"/>
  <c r="EI52" i="1500"/>
  <c r="EH52" i="1500"/>
  <c r="EG52" i="1500"/>
  <c r="EF52" i="1500"/>
  <c r="EE52" i="1500"/>
  <c r="ED52" i="1500"/>
  <c r="EC52" i="1500"/>
  <c r="EB52" i="1500"/>
  <c r="EA52" i="1500"/>
  <c r="DZ52" i="1500"/>
  <c r="DY52" i="1500"/>
  <c r="DX52" i="1500"/>
  <c r="DW52" i="1500"/>
  <c r="DV52" i="1500"/>
  <c r="DU52" i="1500"/>
  <c r="DT52" i="1500"/>
  <c r="DS52" i="1500"/>
  <c r="DR52" i="1500"/>
  <c r="DQ52" i="1500"/>
  <c r="DP52" i="1500"/>
  <c r="DO52" i="1500"/>
  <c r="DN52" i="1500"/>
  <c r="DM52" i="1500"/>
  <c r="DL52" i="1500"/>
  <c r="DK52" i="1500"/>
  <c r="DJ52" i="1500"/>
  <c r="DI52" i="1500"/>
  <c r="DH52" i="1500"/>
  <c r="DG52" i="1500"/>
  <c r="DF52" i="1500"/>
  <c r="DE52" i="1500"/>
  <c r="EJ51" i="1500"/>
  <c r="EI51" i="1500"/>
  <c r="EH51" i="1500"/>
  <c r="EG51" i="1500"/>
  <c r="EF51" i="1500"/>
  <c r="EE51" i="1500"/>
  <c r="ED51" i="1500"/>
  <c r="EC51" i="1500"/>
  <c r="EB51" i="1500"/>
  <c r="EA51" i="1500"/>
  <c r="DZ51" i="1500"/>
  <c r="DY51" i="1500"/>
  <c r="DX51" i="1500"/>
  <c r="DW51" i="1500"/>
  <c r="DV51" i="1500"/>
  <c r="DU51" i="1500"/>
  <c r="DT51" i="1500"/>
  <c r="DS51" i="1500"/>
  <c r="DR51" i="1500"/>
  <c r="DQ51" i="1500"/>
  <c r="DP51" i="1500"/>
  <c r="DO51" i="1500"/>
  <c r="DN51" i="1500"/>
  <c r="DM51" i="1500"/>
  <c r="DL51" i="1500"/>
  <c r="DK51" i="1500"/>
  <c r="DJ51" i="1500"/>
  <c r="DI51" i="1500"/>
  <c r="DH51" i="1500"/>
  <c r="DG51" i="1500"/>
  <c r="DF51" i="1500"/>
  <c r="DE51" i="1500"/>
  <c r="EJ50" i="1500"/>
  <c r="EI50" i="1500"/>
  <c r="EH50" i="1500"/>
  <c r="EG50" i="1500"/>
  <c r="EF50" i="1500"/>
  <c r="EE50" i="1500"/>
  <c r="ED50" i="1500"/>
  <c r="EC50" i="1500"/>
  <c r="EB50" i="1500"/>
  <c r="EA50" i="1500"/>
  <c r="DZ50" i="1500"/>
  <c r="DY50" i="1500"/>
  <c r="DX50" i="1500"/>
  <c r="DW50" i="1500"/>
  <c r="DV50" i="1500"/>
  <c r="DU50" i="1500"/>
  <c r="DT50" i="1500"/>
  <c r="DS50" i="1500"/>
  <c r="DR50" i="1500"/>
  <c r="DQ50" i="1500"/>
  <c r="DP50" i="1500"/>
  <c r="DO50" i="1500"/>
  <c r="DN50" i="1500"/>
  <c r="DM50" i="1500"/>
  <c r="DL50" i="1500"/>
  <c r="DK50" i="1500"/>
  <c r="DJ50" i="1500"/>
  <c r="DI50" i="1500"/>
  <c r="DH50" i="1500"/>
  <c r="DG50" i="1500"/>
  <c r="DF50" i="1500"/>
  <c r="DE50" i="1500"/>
  <c r="EJ49" i="1500"/>
  <c r="EI49" i="1500"/>
  <c r="EH49" i="1500"/>
  <c r="EG49" i="1500"/>
  <c r="EF49" i="1500"/>
  <c r="EE49" i="1500"/>
  <c r="ED49" i="1500"/>
  <c r="EC49" i="1500"/>
  <c r="EB49" i="1500"/>
  <c r="EA49" i="1500"/>
  <c r="DZ49" i="1500"/>
  <c r="DY49" i="1500"/>
  <c r="DX49" i="1500"/>
  <c r="DW49" i="1500"/>
  <c r="DV49" i="1500"/>
  <c r="DU49" i="1500"/>
  <c r="DT49" i="1500"/>
  <c r="DS49" i="1500"/>
  <c r="DR49" i="1500"/>
  <c r="DQ49" i="1500"/>
  <c r="DP49" i="1500"/>
  <c r="DO49" i="1500"/>
  <c r="DN49" i="1500"/>
  <c r="DM49" i="1500"/>
  <c r="DL49" i="1500"/>
  <c r="DK49" i="1500"/>
  <c r="DJ49" i="1500"/>
  <c r="DI49" i="1500"/>
  <c r="DH49" i="1500"/>
  <c r="DG49" i="1500"/>
  <c r="DF49" i="1500"/>
  <c r="DE49" i="1500"/>
  <c r="EJ48" i="1500"/>
  <c r="EI48" i="1500"/>
  <c r="EH48" i="1500"/>
  <c r="EG48" i="1500"/>
  <c r="EF48" i="1500"/>
  <c r="EE48" i="1500"/>
  <c r="ED48" i="1500"/>
  <c r="EC48" i="1500"/>
  <c r="EB48" i="1500"/>
  <c r="EA48" i="1500"/>
  <c r="DZ48" i="1500"/>
  <c r="DY48" i="1500"/>
  <c r="DX48" i="1500"/>
  <c r="DW48" i="1500"/>
  <c r="DV48" i="1500"/>
  <c r="DU48" i="1500"/>
  <c r="DT48" i="1500"/>
  <c r="DS48" i="1500"/>
  <c r="DR48" i="1500"/>
  <c r="DQ48" i="1500"/>
  <c r="DP48" i="1500"/>
  <c r="DO48" i="1500"/>
  <c r="DN48" i="1500"/>
  <c r="DM48" i="1500"/>
  <c r="DL48" i="1500"/>
  <c r="DK48" i="1500"/>
  <c r="DJ48" i="1500"/>
  <c r="DI48" i="1500"/>
  <c r="DH48" i="1500"/>
  <c r="DG48" i="1500"/>
  <c r="DF48" i="1500"/>
  <c r="DE48" i="1500"/>
  <c r="EJ47" i="1500"/>
  <c r="EI47" i="1500"/>
  <c r="EH47" i="1500"/>
  <c r="EG47" i="1500"/>
  <c r="EF47" i="1500"/>
  <c r="EE47" i="1500"/>
  <c r="ED47" i="1500"/>
  <c r="EC47" i="1500"/>
  <c r="EB47" i="1500"/>
  <c r="EA47" i="1500"/>
  <c r="DZ47" i="1500"/>
  <c r="DY47" i="1500"/>
  <c r="DX47" i="1500"/>
  <c r="DW47" i="1500"/>
  <c r="DV47" i="1500"/>
  <c r="DU47" i="1500"/>
  <c r="DT47" i="1500"/>
  <c r="DS47" i="1500"/>
  <c r="DR47" i="1500"/>
  <c r="DQ47" i="1500"/>
  <c r="DP47" i="1500"/>
  <c r="DO47" i="1500"/>
  <c r="DN47" i="1500"/>
  <c r="DM47" i="1500"/>
  <c r="DL47" i="1500"/>
  <c r="DK47" i="1500"/>
  <c r="DJ47" i="1500"/>
  <c r="DI47" i="1500"/>
  <c r="DH47" i="1500"/>
  <c r="DG47" i="1500"/>
  <c r="DF47" i="1500"/>
  <c r="DE47" i="1500"/>
  <c r="EJ46" i="1500"/>
  <c r="EI46" i="1500"/>
  <c r="EH46" i="1500"/>
  <c r="EG46" i="1500"/>
  <c r="EF46" i="1500"/>
  <c r="EE46" i="1500"/>
  <c r="ED46" i="1500"/>
  <c r="EC46" i="1500"/>
  <c r="EB46" i="1500"/>
  <c r="EA46" i="1500"/>
  <c r="DZ46" i="1500"/>
  <c r="DY46" i="1500"/>
  <c r="DX46" i="1500"/>
  <c r="DW46" i="1500"/>
  <c r="DV46" i="1500"/>
  <c r="DU46" i="1500"/>
  <c r="DT46" i="1500"/>
  <c r="DS46" i="1500"/>
  <c r="DR46" i="1500"/>
  <c r="DQ46" i="1500"/>
  <c r="DP46" i="1500"/>
  <c r="DO46" i="1500"/>
  <c r="DN46" i="1500"/>
  <c r="DM46" i="1500"/>
  <c r="DL46" i="1500"/>
  <c r="DK46" i="1500"/>
  <c r="DJ46" i="1500"/>
  <c r="DI46" i="1500"/>
  <c r="DH46" i="1500"/>
  <c r="DG46" i="1500"/>
  <c r="DF46" i="1500"/>
  <c r="DE46" i="1500"/>
  <c r="EJ45" i="1500"/>
  <c r="EI45" i="1500"/>
  <c r="EH45" i="1500"/>
  <c r="EG45" i="1500"/>
  <c r="EF45" i="1500"/>
  <c r="EE45" i="1500"/>
  <c r="ED45" i="1500"/>
  <c r="EC45" i="1500"/>
  <c r="EB45" i="1500"/>
  <c r="EA45" i="1500"/>
  <c r="DZ45" i="1500"/>
  <c r="DY45" i="1500"/>
  <c r="DX45" i="1500"/>
  <c r="DW45" i="1500"/>
  <c r="DV45" i="1500"/>
  <c r="DU45" i="1500"/>
  <c r="DT45" i="1500"/>
  <c r="DS45" i="1500"/>
  <c r="DR45" i="1500"/>
  <c r="DQ45" i="1500"/>
  <c r="DP45" i="1500"/>
  <c r="DO45" i="1500"/>
  <c r="DN45" i="1500"/>
  <c r="DM45" i="1500"/>
  <c r="DL45" i="1500"/>
  <c r="DK45" i="1500"/>
  <c r="DJ45" i="1500"/>
  <c r="DI45" i="1500"/>
  <c r="DH45" i="1500"/>
  <c r="DG45" i="1500"/>
  <c r="DF45" i="1500"/>
  <c r="DE45" i="1500"/>
  <c r="EJ44" i="1500"/>
  <c r="EI44" i="1500"/>
  <c r="EH44" i="1500"/>
  <c r="EG44" i="1500"/>
  <c r="EF44" i="1500"/>
  <c r="EE44" i="1500"/>
  <c r="ED44" i="1500"/>
  <c r="EC44" i="1500"/>
  <c r="EB44" i="1500"/>
  <c r="EA44" i="1500"/>
  <c r="DZ44" i="1500"/>
  <c r="DY44" i="1500"/>
  <c r="DX44" i="1500"/>
  <c r="DW44" i="1500"/>
  <c r="DV44" i="1500"/>
  <c r="DU44" i="1500"/>
  <c r="DT44" i="1500"/>
  <c r="DS44" i="1500"/>
  <c r="DR44" i="1500"/>
  <c r="DQ44" i="1500"/>
  <c r="DP44" i="1500"/>
  <c r="DO44" i="1500"/>
  <c r="DN44" i="1500"/>
  <c r="DM44" i="1500"/>
  <c r="DL44" i="1500"/>
  <c r="DK44" i="1500"/>
  <c r="DJ44" i="1500"/>
  <c r="DI44" i="1500"/>
  <c r="DH44" i="1500"/>
  <c r="DG44" i="1500"/>
  <c r="DF44" i="1500"/>
  <c r="DE44" i="1500"/>
  <c r="EJ43" i="1500"/>
  <c r="EI43" i="1500"/>
  <c r="EH43" i="1500"/>
  <c r="EG43" i="1500"/>
  <c r="EF43" i="1500"/>
  <c r="EE43" i="1500"/>
  <c r="ED43" i="1500"/>
  <c r="EC43" i="1500"/>
  <c r="EB43" i="1500"/>
  <c r="EA43" i="1500"/>
  <c r="DZ43" i="1500"/>
  <c r="DY43" i="1500"/>
  <c r="DX43" i="1500"/>
  <c r="DW43" i="1500"/>
  <c r="DV43" i="1500"/>
  <c r="DU43" i="1500"/>
  <c r="DT43" i="1500"/>
  <c r="DS43" i="1500"/>
  <c r="DR43" i="1500"/>
  <c r="DQ43" i="1500"/>
  <c r="DP43" i="1500"/>
  <c r="DO43" i="1500"/>
  <c r="DN43" i="1500"/>
  <c r="DM43" i="1500"/>
  <c r="DL43" i="1500"/>
  <c r="DK43" i="1500"/>
  <c r="DJ43" i="1500"/>
  <c r="DI43" i="1500"/>
  <c r="DH43" i="1500"/>
  <c r="DG43" i="1500"/>
  <c r="DF43" i="1500"/>
  <c r="DE43" i="1500"/>
  <c r="EJ42" i="1500"/>
  <c r="EI42" i="1500"/>
  <c r="EH42" i="1500"/>
  <c r="EG42" i="1500"/>
  <c r="EF42" i="1500"/>
  <c r="EE42" i="1500"/>
  <c r="ED42" i="1500"/>
  <c r="EC42" i="1500"/>
  <c r="EB42" i="1500"/>
  <c r="EA42" i="1500"/>
  <c r="DZ42" i="1500"/>
  <c r="DY42" i="1500"/>
  <c r="DX42" i="1500"/>
  <c r="DW42" i="1500"/>
  <c r="DV42" i="1500"/>
  <c r="DU42" i="1500"/>
  <c r="DT42" i="1500"/>
  <c r="DS42" i="1500"/>
  <c r="DR42" i="1500"/>
  <c r="DQ42" i="1500"/>
  <c r="DP42" i="1500"/>
  <c r="DO42" i="1500"/>
  <c r="DN42" i="1500"/>
  <c r="DM42" i="1500"/>
  <c r="DL42" i="1500"/>
  <c r="DK42" i="1500"/>
  <c r="DJ42" i="1500"/>
  <c r="DI42" i="1500"/>
  <c r="DH42" i="1500"/>
  <c r="DG42" i="1500"/>
  <c r="DF42" i="1500"/>
  <c r="DE42" i="1500"/>
  <c r="EJ41" i="1500"/>
  <c r="EI41" i="1500"/>
  <c r="EH41" i="1500"/>
  <c r="EG41" i="1500"/>
  <c r="EF41" i="1500"/>
  <c r="EE41" i="1500"/>
  <c r="ED41" i="1500"/>
  <c r="EC41" i="1500"/>
  <c r="EB41" i="1500"/>
  <c r="EA41" i="1500"/>
  <c r="DZ41" i="1500"/>
  <c r="DY41" i="1500"/>
  <c r="DX41" i="1500"/>
  <c r="DW41" i="1500"/>
  <c r="DV41" i="1500"/>
  <c r="DU41" i="1500"/>
  <c r="DT41" i="1500"/>
  <c r="DS41" i="1500"/>
  <c r="DR41" i="1500"/>
  <c r="DQ41" i="1500"/>
  <c r="DP41" i="1500"/>
  <c r="DO41" i="1500"/>
  <c r="DN41" i="1500"/>
  <c r="DM41" i="1500"/>
  <c r="DL41" i="1500"/>
  <c r="DK41" i="1500"/>
  <c r="DJ41" i="1500"/>
  <c r="DI41" i="1500"/>
  <c r="DH41" i="1500"/>
  <c r="DG41" i="1500"/>
  <c r="DF41" i="1500"/>
  <c r="DE41" i="1500"/>
  <c r="EJ40" i="1500"/>
  <c r="EI40" i="1500"/>
  <c r="EH40" i="1500"/>
  <c r="EG40" i="1500"/>
  <c r="EF40" i="1500"/>
  <c r="EE40" i="1500"/>
  <c r="ED40" i="1500"/>
  <c r="EC40" i="1500"/>
  <c r="EB40" i="1500"/>
  <c r="EA40" i="1500"/>
  <c r="DZ40" i="1500"/>
  <c r="DY40" i="1500"/>
  <c r="DX40" i="1500"/>
  <c r="DW40" i="1500"/>
  <c r="DV40" i="1500"/>
  <c r="DU40" i="1500"/>
  <c r="DT40" i="1500"/>
  <c r="DS40" i="1500"/>
  <c r="DR40" i="1500"/>
  <c r="DQ40" i="1500"/>
  <c r="DP40" i="1500"/>
  <c r="DO40" i="1500"/>
  <c r="DN40" i="1500"/>
  <c r="DM40" i="1500"/>
  <c r="DL40" i="1500"/>
  <c r="DK40" i="1500"/>
  <c r="DJ40" i="1500"/>
  <c r="DI40" i="1500"/>
  <c r="DH40" i="1500"/>
  <c r="DG40" i="1500"/>
  <c r="DF40" i="1500"/>
  <c r="DE40" i="1500"/>
  <c r="EJ39" i="1500"/>
  <c r="EI39" i="1500"/>
  <c r="EH39" i="1500"/>
  <c r="EG39" i="1500"/>
  <c r="EF39" i="1500"/>
  <c r="EE39" i="1500"/>
  <c r="ED39" i="1500"/>
  <c r="EC39" i="1500"/>
  <c r="EB39" i="1500"/>
  <c r="EA39" i="1500"/>
  <c r="DZ39" i="1500"/>
  <c r="DY39" i="1500"/>
  <c r="DX39" i="1500"/>
  <c r="DW39" i="1500"/>
  <c r="DV39" i="1500"/>
  <c r="DU39" i="1500"/>
  <c r="DT39" i="1500"/>
  <c r="DS39" i="1500"/>
  <c r="DR39" i="1500"/>
  <c r="DQ39" i="1500"/>
  <c r="DP39" i="1500"/>
  <c r="DO39" i="1500"/>
  <c r="DN39" i="1500"/>
  <c r="DM39" i="1500"/>
  <c r="DL39" i="1500"/>
  <c r="DK39" i="1500"/>
  <c r="DJ39" i="1500"/>
  <c r="DI39" i="1500"/>
  <c r="DH39" i="1500"/>
  <c r="DG39" i="1500"/>
  <c r="DF39" i="1500"/>
  <c r="DE39" i="1500"/>
  <c r="EJ38" i="1500"/>
  <c r="EI38" i="1500"/>
  <c r="EH38" i="1500"/>
  <c r="EG38" i="1500"/>
  <c r="EF38" i="1500"/>
  <c r="EE38" i="1500"/>
  <c r="ED38" i="1500"/>
  <c r="EC38" i="1500"/>
  <c r="EB38" i="1500"/>
  <c r="EA38" i="1500"/>
  <c r="DZ38" i="1500"/>
  <c r="DY38" i="1500"/>
  <c r="DX38" i="1500"/>
  <c r="DW38" i="1500"/>
  <c r="DV38" i="1500"/>
  <c r="DU38" i="1500"/>
  <c r="DT38" i="1500"/>
  <c r="DS38" i="1500"/>
  <c r="DR38" i="1500"/>
  <c r="DQ38" i="1500"/>
  <c r="DP38" i="1500"/>
  <c r="DO38" i="1500"/>
  <c r="DN38" i="1500"/>
  <c r="DM38" i="1500"/>
  <c r="DL38" i="1500"/>
  <c r="DK38" i="1500"/>
  <c r="DJ38" i="1500"/>
  <c r="DI38" i="1500"/>
  <c r="DH38" i="1500"/>
  <c r="DG38" i="1500"/>
  <c r="DF38" i="1500"/>
  <c r="DE38" i="1500"/>
  <c r="EJ37" i="1500"/>
  <c r="EI37" i="1500"/>
  <c r="EH37" i="1500"/>
  <c r="EG37" i="1500"/>
  <c r="EF37" i="1500"/>
  <c r="EE37" i="1500"/>
  <c r="ED37" i="1500"/>
  <c r="EC37" i="1500"/>
  <c r="EB37" i="1500"/>
  <c r="EA37" i="1500"/>
  <c r="DZ37" i="1500"/>
  <c r="DY37" i="1500"/>
  <c r="DX37" i="1500"/>
  <c r="DW37" i="1500"/>
  <c r="DV37" i="1500"/>
  <c r="DU37" i="1500"/>
  <c r="DT37" i="1500"/>
  <c r="DS37" i="1500"/>
  <c r="DR37" i="1500"/>
  <c r="DQ37" i="1500"/>
  <c r="DP37" i="1500"/>
  <c r="DO37" i="1500"/>
  <c r="DN37" i="1500"/>
  <c r="DM37" i="1500"/>
  <c r="DL37" i="1500"/>
  <c r="DK37" i="1500"/>
  <c r="DJ37" i="1500"/>
  <c r="DI37" i="1500"/>
  <c r="DH37" i="1500"/>
  <c r="DG37" i="1500"/>
  <c r="DF37" i="1500"/>
  <c r="DE37" i="1500"/>
  <c r="EJ36" i="1500"/>
  <c r="EI36" i="1500"/>
  <c r="EH36" i="1500"/>
  <c r="EG36" i="1500"/>
  <c r="EF36" i="1500"/>
  <c r="EE36" i="1500"/>
  <c r="ED36" i="1500"/>
  <c r="EC36" i="1500"/>
  <c r="EB36" i="1500"/>
  <c r="EA36" i="1500"/>
  <c r="DZ36" i="1500"/>
  <c r="DY36" i="1500"/>
  <c r="DX36" i="1500"/>
  <c r="DW36" i="1500"/>
  <c r="DV36" i="1500"/>
  <c r="DU36" i="1500"/>
  <c r="DT36" i="1500"/>
  <c r="DS36" i="1500"/>
  <c r="DR36" i="1500"/>
  <c r="DQ36" i="1500"/>
  <c r="DP36" i="1500"/>
  <c r="DO36" i="1500"/>
  <c r="DN36" i="1500"/>
  <c r="DM36" i="1500"/>
  <c r="DL36" i="1500"/>
  <c r="DK36" i="1500"/>
  <c r="DJ36" i="1500"/>
  <c r="DI36" i="1500"/>
  <c r="DH36" i="1500"/>
  <c r="DG36" i="1500"/>
  <c r="DF36" i="1500"/>
  <c r="DE36" i="1500"/>
  <c r="EJ35" i="1500"/>
  <c r="EI35" i="1500"/>
  <c r="EH35" i="1500"/>
  <c r="EG35" i="1500"/>
  <c r="EF35" i="1500"/>
  <c r="EE35" i="1500"/>
  <c r="ED35" i="1500"/>
  <c r="EC35" i="1500"/>
  <c r="EB35" i="1500"/>
  <c r="EA35" i="1500"/>
  <c r="DZ35" i="1500"/>
  <c r="DY35" i="1500"/>
  <c r="DX35" i="1500"/>
  <c r="DW35" i="1500"/>
  <c r="DV35" i="1500"/>
  <c r="DU35" i="1500"/>
  <c r="DT35" i="1500"/>
  <c r="DS35" i="1500"/>
  <c r="DR35" i="1500"/>
  <c r="DQ35" i="1500"/>
  <c r="DP35" i="1500"/>
  <c r="DO35" i="1500"/>
  <c r="DN35" i="1500"/>
  <c r="DM35" i="1500"/>
  <c r="DL35" i="1500"/>
  <c r="DK35" i="1500"/>
  <c r="DJ35" i="1500"/>
  <c r="DI35" i="1500"/>
  <c r="DH35" i="1500"/>
  <c r="DG35" i="1500"/>
  <c r="DF35" i="1500"/>
  <c r="DE35" i="1500"/>
  <c r="EJ34" i="1500"/>
  <c r="EI34" i="1500"/>
  <c r="EH34" i="1500"/>
  <c r="EG34" i="1500"/>
  <c r="EF34" i="1500"/>
  <c r="EE34" i="1500"/>
  <c r="ED34" i="1500"/>
  <c r="EC34" i="1500"/>
  <c r="EB34" i="1500"/>
  <c r="EA34" i="1500"/>
  <c r="DZ34" i="1500"/>
  <c r="DY34" i="1500"/>
  <c r="DX34" i="1500"/>
  <c r="DW34" i="1500"/>
  <c r="DV34" i="1500"/>
  <c r="DU34" i="1500"/>
  <c r="DT34" i="1500"/>
  <c r="DS34" i="1500"/>
  <c r="DR34" i="1500"/>
  <c r="DQ34" i="1500"/>
  <c r="DP34" i="1500"/>
  <c r="DO34" i="1500"/>
  <c r="DN34" i="1500"/>
  <c r="DM34" i="1500"/>
  <c r="DL34" i="1500"/>
  <c r="DK34" i="1500"/>
  <c r="DJ34" i="1500"/>
  <c r="DI34" i="1500"/>
  <c r="DH34" i="1500"/>
  <c r="DG34" i="1500"/>
  <c r="DF34" i="1500"/>
  <c r="DE34" i="1500"/>
  <c r="EJ33" i="1500"/>
  <c r="EI33" i="1500"/>
  <c r="EH33" i="1500"/>
  <c r="EG33" i="1500"/>
  <c r="EF33" i="1500"/>
  <c r="EE33" i="1500"/>
  <c r="ED33" i="1500"/>
  <c r="EC33" i="1500"/>
  <c r="EB33" i="1500"/>
  <c r="EA33" i="1500"/>
  <c r="DZ33" i="1500"/>
  <c r="DY33" i="1500"/>
  <c r="DX33" i="1500"/>
  <c r="DW33" i="1500"/>
  <c r="DV33" i="1500"/>
  <c r="DU33" i="1500"/>
  <c r="DT33" i="1500"/>
  <c r="DS33" i="1500"/>
  <c r="DR33" i="1500"/>
  <c r="DQ33" i="1500"/>
  <c r="DP33" i="1500"/>
  <c r="DO33" i="1500"/>
  <c r="DN33" i="1500"/>
  <c r="DM33" i="1500"/>
  <c r="DL33" i="1500"/>
  <c r="DK33" i="1500"/>
  <c r="DJ33" i="1500"/>
  <c r="DI33" i="1500"/>
  <c r="DH33" i="1500"/>
  <c r="DG33" i="1500"/>
  <c r="DF33" i="1500"/>
  <c r="DE33" i="1500"/>
  <c r="EJ32" i="1500"/>
  <c r="EI32" i="1500"/>
  <c r="EH32" i="1500"/>
  <c r="EG32" i="1500"/>
  <c r="EF32" i="1500"/>
  <c r="EE32" i="1500"/>
  <c r="ED32" i="1500"/>
  <c r="EC32" i="1500"/>
  <c r="EB32" i="1500"/>
  <c r="EA32" i="1500"/>
  <c r="DZ32" i="1500"/>
  <c r="DY32" i="1500"/>
  <c r="DX32" i="1500"/>
  <c r="DW32" i="1500"/>
  <c r="DV32" i="1500"/>
  <c r="DU32" i="1500"/>
  <c r="DT32" i="1500"/>
  <c r="DS32" i="1500"/>
  <c r="DR32" i="1500"/>
  <c r="DQ32" i="1500"/>
  <c r="DP32" i="1500"/>
  <c r="DO32" i="1500"/>
  <c r="DN32" i="1500"/>
  <c r="DM32" i="1500"/>
  <c r="DL32" i="1500"/>
  <c r="DK32" i="1500"/>
  <c r="DJ32" i="1500"/>
  <c r="DI32" i="1500"/>
  <c r="DH32" i="1500"/>
  <c r="DG32" i="1500"/>
  <c r="DF32" i="1500"/>
  <c r="DE32" i="1500"/>
  <c r="EJ31" i="1500"/>
  <c r="EI31" i="1500"/>
  <c r="EH31" i="1500"/>
  <c r="EG31" i="1500"/>
  <c r="EF31" i="1500"/>
  <c r="EE31" i="1500"/>
  <c r="ED31" i="1500"/>
  <c r="EC31" i="1500"/>
  <c r="EB31" i="1500"/>
  <c r="EA31" i="1500"/>
  <c r="DZ31" i="1500"/>
  <c r="DY31" i="1500"/>
  <c r="DX31" i="1500"/>
  <c r="DW31" i="1500"/>
  <c r="DV31" i="1500"/>
  <c r="DU31" i="1500"/>
  <c r="DT31" i="1500"/>
  <c r="DS31" i="1500"/>
  <c r="DR31" i="1500"/>
  <c r="DQ31" i="1500"/>
  <c r="DP31" i="1500"/>
  <c r="DO31" i="1500"/>
  <c r="DN31" i="1500"/>
  <c r="DM31" i="1500"/>
  <c r="DL31" i="1500"/>
  <c r="DK31" i="1500"/>
  <c r="DJ31" i="1500"/>
  <c r="DI31" i="1500"/>
  <c r="DH31" i="1500"/>
  <c r="DG31" i="1500"/>
  <c r="DF31" i="1500"/>
  <c r="DE31" i="1500"/>
  <c r="EJ30" i="1500"/>
  <c r="EI30" i="1500"/>
  <c r="EH30" i="1500"/>
  <c r="EG30" i="1500"/>
  <c r="EF30" i="1500"/>
  <c r="EE30" i="1500"/>
  <c r="ED30" i="1500"/>
  <c r="EC30" i="1500"/>
  <c r="EB30" i="1500"/>
  <c r="EA30" i="1500"/>
  <c r="DZ30" i="1500"/>
  <c r="DY30" i="1500"/>
  <c r="DX30" i="1500"/>
  <c r="DW30" i="1500"/>
  <c r="DV30" i="1500"/>
  <c r="DU30" i="1500"/>
  <c r="DT30" i="1500"/>
  <c r="DS30" i="1500"/>
  <c r="DR30" i="1500"/>
  <c r="DQ30" i="1500"/>
  <c r="DP30" i="1500"/>
  <c r="DO30" i="1500"/>
  <c r="DN30" i="1500"/>
  <c r="DM30" i="1500"/>
  <c r="DL30" i="1500"/>
  <c r="DK30" i="1500"/>
  <c r="DJ30" i="1500"/>
  <c r="DI30" i="1500"/>
  <c r="DH30" i="1500"/>
  <c r="DG30" i="1500"/>
  <c r="DF30" i="1500"/>
  <c r="DE30" i="1500"/>
  <c r="EJ29" i="1500"/>
  <c r="EI29" i="1500"/>
  <c r="EH29" i="1500"/>
  <c r="EG29" i="1500"/>
  <c r="EF29" i="1500"/>
  <c r="EE29" i="1500"/>
  <c r="ED29" i="1500"/>
  <c r="EC29" i="1500"/>
  <c r="EB29" i="1500"/>
  <c r="EA29" i="1500"/>
  <c r="DZ29" i="1500"/>
  <c r="DY29" i="1500"/>
  <c r="DX29" i="1500"/>
  <c r="DW29" i="1500"/>
  <c r="DV29" i="1500"/>
  <c r="DU29" i="1500"/>
  <c r="DT29" i="1500"/>
  <c r="DS29" i="1500"/>
  <c r="DR29" i="1500"/>
  <c r="DQ29" i="1500"/>
  <c r="DP29" i="1500"/>
  <c r="DO29" i="1500"/>
  <c r="DN29" i="1500"/>
  <c r="DM29" i="1500"/>
  <c r="DL29" i="1500"/>
  <c r="DK29" i="1500"/>
  <c r="DJ29" i="1500"/>
  <c r="DI29" i="1500"/>
  <c r="DH29" i="1500"/>
  <c r="DG29" i="1500"/>
  <c r="DF29" i="1500"/>
  <c r="DE29" i="1500"/>
  <c r="EJ28" i="1500"/>
  <c r="EI28" i="1500"/>
  <c r="EH28" i="1500"/>
  <c r="EG28" i="1500"/>
  <c r="EF28" i="1500"/>
  <c r="EE28" i="1500"/>
  <c r="ED28" i="1500"/>
  <c r="EC28" i="1500"/>
  <c r="EB28" i="1500"/>
  <c r="EA28" i="1500"/>
  <c r="DZ28" i="1500"/>
  <c r="DY28" i="1500"/>
  <c r="DX28" i="1500"/>
  <c r="DW28" i="1500"/>
  <c r="DV28" i="1500"/>
  <c r="DU28" i="1500"/>
  <c r="DT28" i="1500"/>
  <c r="DS28" i="1500"/>
  <c r="DR28" i="1500"/>
  <c r="DQ28" i="1500"/>
  <c r="DP28" i="1500"/>
  <c r="DO28" i="1500"/>
  <c r="DN28" i="1500"/>
  <c r="DM28" i="1500"/>
  <c r="DL28" i="1500"/>
  <c r="DK28" i="1500"/>
  <c r="DJ28" i="1500"/>
  <c r="DI28" i="1500"/>
  <c r="DH28" i="1500"/>
  <c r="DG28" i="1500"/>
  <c r="DF28" i="1500"/>
  <c r="DE28" i="1500"/>
  <c r="EJ27" i="1500"/>
  <c r="EI27" i="1500"/>
  <c r="EH27" i="1500"/>
  <c r="EG27" i="1500"/>
  <c r="EF27" i="1500"/>
  <c r="EE27" i="1500"/>
  <c r="ED27" i="1500"/>
  <c r="EC27" i="1500"/>
  <c r="EB27" i="1500"/>
  <c r="EA27" i="1500"/>
  <c r="DZ27" i="1500"/>
  <c r="DY27" i="1500"/>
  <c r="DX27" i="1500"/>
  <c r="DW27" i="1500"/>
  <c r="DV27" i="1500"/>
  <c r="DU27" i="1500"/>
  <c r="DT27" i="1500"/>
  <c r="DS27" i="1500"/>
  <c r="DR27" i="1500"/>
  <c r="DQ27" i="1500"/>
  <c r="DP27" i="1500"/>
  <c r="DO27" i="1500"/>
  <c r="DN27" i="1500"/>
  <c r="DM27" i="1500"/>
  <c r="DL27" i="1500"/>
  <c r="DK27" i="1500"/>
  <c r="DJ27" i="1500"/>
  <c r="DI27" i="1500"/>
  <c r="DH27" i="1500"/>
  <c r="DG27" i="1500"/>
  <c r="DF27" i="1500"/>
  <c r="DE27" i="1500"/>
  <c r="EJ26" i="1500"/>
  <c r="EI26" i="1500"/>
  <c r="EH26" i="1500"/>
  <c r="EG26" i="1500"/>
  <c r="EF26" i="1500"/>
  <c r="EE26" i="1500"/>
  <c r="ED26" i="1500"/>
  <c r="EC26" i="1500"/>
  <c r="EB26" i="1500"/>
  <c r="EA26" i="1500"/>
  <c r="DZ26" i="1500"/>
  <c r="DY26" i="1500"/>
  <c r="DX26" i="1500"/>
  <c r="DW26" i="1500"/>
  <c r="DV26" i="1500"/>
  <c r="DU26" i="1500"/>
  <c r="DT26" i="1500"/>
  <c r="DS26" i="1500"/>
  <c r="DR26" i="1500"/>
  <c r="DQ26" i="1500"/>
  <c r="DP26" i="1500"/>
  <c r="DO26" i="1500"/>
  <c r="DN26" i="1500"/>
  <c r="DM26" i="1500"/>
  <c r="DL26" i="1500"/>
  <c r="DK26" i="1500"/>
  <c r="DJ26" i="1500"/>
  <c r="DI26" i="1500"/>
  <c r="DH26" i="1500"/>
  <c r="DG26" i="1500"/>
  <c r="DF26" i="1500"/>
  <c r="DE26" i="1500"/>
  <c r="EJ25" i="1500"/>
  <c r="EI25" i="1500"/>
  <c r="EH25" i="1500"/>
  <c r="EG25" i="1500"/>
  <c r="EF25" i="1500"/>
  <c r="EE25" i="1500"/>
  <c r="ED25" i="1500"/>
  <c r="EC25" i="1500"/>
  <c r="EB25" i="1500"/>
  <c r="EA25" i="1500"/>
  <c r="DZ25" i="1500"/>
  <c r="DY25" i="1500"/>
  <c r="DX25" i="1500"/>
  <c r="DW25" i="1500"/>
  <c r="DV25" i="1500"/>
  <c r="DU25" i="1500"/>
  <c r="DT25" i="1500"/>
  <c r="DS25" i="1500"/>
  <c r="DR25" i="1500"/>
  <c r="DQ25" i="1500"/>
  <c r="DP25" i="1500"/>
  <c r="DO25" i="1500"/>
  <c r="DN25" i="1500"/>
  <c r="DM25" i="1500"/>
  <c r="DL25" i="1500"/>
  <c r="DK25" i="1500"/>
  <c r="DJ25" i="1500"/>
  <c r="DI25" i="1500"/>
  <c r="DH25" i="1500"/>
  <c r="DG25" i="1500"/>
  <c r="DF25" i="1500"/>
  <c r="DE25" i="1500"/>
  <c r="EJ3" i="1500"/>
  <c r="EI3" i="1500"/>
  <c r="EH3" i="1500"/>
  <c r="EG3" i="1500"/>
  <c r="EF3" i="1500"/>
  <c r="EE3" i="1500"/>
  <c r="ED3" i="1500"/>
  <c r="EC3" i="1500"/>
  <c r="EB3" i="1500"/>
  <c r="EA3" i="1500"/>
  <c r="DZ3" i="1500"/>
  <c r="DY3" i="1500"/>
  <c r="DX3" i="1500"/>
  <c r="DW3" i="1500"/>
  <c r="DV3" i="1500"/>
  <c r="DU3" i="1500"/>
  <c r="DT3" i="1500"/>
  <c r="DS3" i="1500"/>
  <c r="DR3" i="1500"/>
  <c r="DQ3" i="1500"/>
  <c r="DP3" i="1500"/>
  <c r="DO3" i="1500"/>
  <c r="DN3" i="1500"/>
  <c r="DM3" i="1500"/>
  <c r="DL3" i="1500"/>
  <c r="DK3" i="1500"/>
  <c r="DJ3" i="1500"/>
  <c r="DI3" i="1500"/>
  <c r="DH3" i="1500"/>
  <c r="DG3" i="1500"/>
  <c r="DF3" i="1500"/>
  <c r="DE3" i="1500"/>
  <c r="DD101" i="1500"/>
  <c r="DD100" i="1500"/>
  <c r="DD99" i="1500"/>
  <c r="DD98" i="1500"/>
  <c r="DD97" i="1500"/>
  <c r="DD96" i="1500"/>
  <c r="DD95" i="1500"/>
  <c r="DD94" i="1500"/>
  <c r="DD93" i="1500"/>
  <c r="DD92" i="1500"/>
  <c r="DD91" i="1500"/>
  <c r="DD90" i="1500"/>
  <c r="DD89" i="1500"/>
  <c r="DD88" i="1500"/>
  <c r="DD87" i="1500"/>
  <c r="DD86" i="1500"/>
  <c r="DD85" i="1500"/>
  <c r="DD84" i="1500"/>
  <c r="DD83" i="1500"/>
  <c r="DD82" i="1500"/>
  <c r="DD81" i="1500"/>
  <c r="DD80" i="1500"/>
  <c r="DD79" i="1500"/>
  <c r="DD78" i="1500"/>
  <c r="DD77" i="1500"/>
  <c r="DD76" i="1500"/>
  <c r="DD75" i="1500"/>
  <c r="DD74" i="1500"/>
  <c r="DD73" i="1500"/>
  <c r="DD72" i="1500"/>
  <c r="DD71" i="1500"/>
  <c r="DD70" i="1500"/>
  <c r="DD69" i="1500"/>
  <c r="DD68" i="1500"/>
  <c r="DD67" i="1500"/>
  <c r="DD66" i="1500"/>
  <c r="DD65" i="1500"/>
  <c r="DD64" i="1500"/>
  <c r="DD63" i="1500"/>
  <c r="DD62" i="1500"/>
  <c r="DD61" i="1500"/>
  <c r="DD60" i="1500"/>
  <c r="DD59" i="1500"/>
  <c r="DD58" i="1500"/>
  <c r="DD57" i="1500"/>
  <c r="DD56" i="1500"/>
  <c r="DD55" i="1500"/>
  <c r="DD54" i="1500"/>
  <c r="DD53" i="1500"/>
  <c r="DD52" i="1500"/>
  <c r="DD51" i="1500"/>
  <c r="DD50" i="1500"/>
  <c r="DD49" i="1500"/>
  <c r="DD48" i="1500"/>
  <c r="DD47" i="1500"/>
  <c r="DD46" i="1500"/>
  <c r="DD45" i="1500"/>
  <c r="DD44" i="1500"/>
  <c r="DD43" i="1500"/>
  <c r="DD42" i="1500"/>
  <c r="DD41" i="1500"/>
  <c r="DD40" i="1500"/>
  <c r="DD39" i="1500"/>
  <c r="DD38" i="1500"/>
  <c r="DD37" i="1500"/>
  <c r="DD36" i="1500"/>
  <c r="DD35" i="1500"/>
  <c r="DD34" i="1500"/>
  <c r="DD33" i="1500"/>
  <c r="DD32" i="1500"/>
  <c r="DD31" i="1500"/>
  <c r="DD30" i="1500"/>
  <c r="DD29" i="1500"/>
  <c r="DD28" i="1500"/>
  <c r="DD27" i="1500"/>
  <c r="DD26" i="1500"/>
  <c r="DD25" i="1500"/>
  <c r="DD3" i="1500"/>
  <c r="DC101" i="1500"/>
  <c r="DC100" i="1500"/>
  <c r="DC99" i="1500"/>
  <c r="DC98" i="1500"/>
  <c r="DC97" i="1500"/>
  <c r="DC96" i="1500"/>
  <c r="DC95" i="1500"/>
  <c r="DC94" i="1500"/>
  <c r="DC93" i="1500"/>
  <c r="DC92" i="1500"/>
  <c r="DC91" i="1500"/>
  <c r="DC90" i="1500"/>
  <c r="DC89" i="1500"/>
  <c r="DC88" i="1500"/>
  <c r="DC87" i="1500"/>
  <c r="DC86" i="1500"/>
  <c r="DC85" i="1500"/>
  <c r="DC84" i="1500"/>
  <c r="DC83" i="1500"/>
  <c r="DC82" i="1500"/>
  <c r="DC81" i="1500"/>
  <c r="DC80" i="1500"/>
  <c r="DC79" i="1500"/>
  <c r="DC78" i="1500"/>
  <c r="DC77" i="1500"/>
  <c r="DC76" i="1500"/>
  <c r="DC75" i="1500"/>
  <c r="DC74" i="1500"/>
  <c r="DC73" i="1500"/>
  <c r="DC72" i="1500"/>
  <c r="DC71" i="1500"/>
  <c r="DC70" i="1500"/>
  <c r="DC69" i="1500"/>
  <c r="DC68" i="1500"/>
  <c r="DC67" i="1500"/>
  <c r="DC66" i="1500"/>
  <c r="DC65" i="1500"/>
  <c r="DC64" i="1500"/>
  <c r="DC63" i="1500"/>
  <c r="DC62" i="1500"/>
  <c r="DC61" i="1500"/>
  <c r="DC60" i="1500"/>
  <c r="DC59" i="1500"/>
  <c r="DC58" i="1500"/>
  <c r="DC57" i="1500"/>
  <c r="DC56" i="1500"/>
  <c r="DC55" i="1500"/>
  <c r="DC54" i="1500"/>
  <c r="DC53" i="1500"/>
  <c r="DC52" i="1500"/>
  <c r="DC51" i="1500"/>
  <c r="DC50" i="1500"/>
  <c r="DC49" i="1500"/>
  <c r="DC48" i="1500"/>
  <c r="DC47" i="1500"/>
  <c r="DC46" i="1500"/>
  <c r="DC45" i="1500"/>
  <c r="DC44" i="1500"/>
  <c r="DC43" i="1500"/>
  <c r="DC42" i="1500"/>
  <c r="DC41" i="1500"/>
  <c r="DC40" i="1500"/>
  <c r="DC39" i="1500"/>
  <c r="DC38" i="1500"/>
  <c r="DC37" i="1500"/>
  <c r="DC36" i="1500"/>
  <c r="DC35" i="1500"/>
  <c r="DC34" i="1500"/>
  <c r="DC33" i="1500"/>
  <c r="DC32" i="1500"/>
  <c r="DC31" i="1500"/>
  <c r="DC30" i="1500"/>
  <c r="DC29" i="1500"/>
  <c r="DC28" i="1500"/>
  <c r="DC27" i="1500"/>
  <c r="DC26" i="1500"/>
  <c r="DC25" i="1500"/>
  <c r="DC3" i="1500"/>
  <c r="DB101" i="1500"/>
  <c r="DB100" i="1500"/>
  <c r="DB99" i="1500"/>
  <c r="DB98" i="1500"/>
  <c r="DB97" i="1500"/>
  <c r="DB96" i="1500"/>
  <c r="DB95" i="1500"/>
  <c r="DB94" i="1500"/>
  <c r="DB93" i="1500"/>
  <c r="DB92" i="1500"/>
  <c r="DB91" i="1500"/>
  <c r="DB90" i="1500"/>
  <c r="DB89" i="1500"/>
  <c r="DB88" i="1500"/>
  <c r="DB87" i="1500"/>
  <c r="DB86" i="1500"/>
  <c r="DB85" i="1500"/>
  <c r="DB84" i="1500"/>
  <c r="DB83" i="1500"/>
  <c r="DB82" i="1500"/>
  <c r="DB81" i="1500"/>
  <c r="DB80" i="1500"/>
  <c r="DB79" i="1500"/>
  <c r="DB78" i="1500"/>
  <c r="DB77" i="1500"/>
  <c r="DB76" i="1500"/>
  <c r="DB75" i="1500"/>
  <c r="DB74" i="1500"/>
  <c r="DB73" i="1500"/>
  <c r="DB72" i="1500"/>
  <c r="DB71" i="1500"/>
  <c r="DB70" i="1500"/>
  <c r="DB69" i="1500"/>
  <c r="DB68" i="1500"/>
  <c r="DB67" i="1500"/>
  <c r="DB66" i="1500"/>
  <c r="DB65" i="1500"/>
  <c r="DB64" i="1500"/>
  <c r="DB63" i="1500"/>
  <c r="DB62" i="1500"/>
  <c r="DB61" i="1500"/>
  <c r="DB60" i="1500"/>
  <c r="DB59" i="1500"/>
  <c r="DB58" i="1500"/>
  <c r="DB57" i="1500"/>
  <c r="DB56" i="1500"/>
  <c r="DB55" i="1500"/>
  <c r="DB54" i="1500"/>
  <c r="DB53" i="1500"/>
  <c r="DB52" i="1500"/>
  <c r="DB51" i="1500"/>
  <c r="DB50" i="1500"/>
  <c r="DB49" i="1500"/>
  <c r="DB48" i="1500"/>
  <c r="DB47" i="1500"/>
  <c r="DB46" i="1500"/>
  <c r="DB45" i="1500"/>
  <c r="DB44" i="1500"/>
  <c r="DB43" i="1500"/>
  <c r="DB42" i="1500"/>
  <c r="DB41" i="1500"/>
  <c r="DB40" i="1500"/>
  <c r="DB39" i="1500"/>
  <c r="DB38" i="1500"/>
  <c r="DB37" i="1500"/>
  <c r="DB36" i="1500"/>
  <c r="DB35" i="1500"/>
  <c r="DB34" i="1500"/>
  <c r="DB33" i="1500"/>
  <c r="DB32" i="1500"/>
  <c r="DB31" i="1500"/>
  <c r="DB30" i="1500"/>
  <c r="DB29" i="1500"/>
  <c r="DB28" i="1500"/>
  <c r="DB27" i="1500"/>
  <c r="DB26" i="1500"/>
  <c r="DB25" i="1500"/>
  <c r="DB3" i="1500"/>
  <c r="DA101" i="1500"/>
  <c r="DA100" i="1500"/>
  <c r="DA99" i="1500"/>
  <c r="DA98" i="1500"/>
  <c r="DA97" i="1500"/>
  <c r="DA96" i="1500"/>
  <c r="DA95" i="1500"/>
  <c r="DA94" i="1500"/>
  <c r="DA93" i="1500"/>
  <c r="DA92" i="1500"/>
  <c r="DA91" i="1500"/>
  <c r="DA90" i="1500"/>
  <c r="DA89" i="1500"/>
  <c r="DA88" i="1500"/>
  <c r="DA87" i="1500"/>
  <c r="DA86" i="1500"/>
  <c r="DA85" i="1500"/>
  <c r="DA84" i="1500"/>
  <c r="DA83" i="1500"/>
  <c r="DA82" i="1500"/>
  <c r="DA81" i="1500"/>
  <c r="DA80" i="1500"/>
  <c r="DA79" i="1500"/>
  <c r="DA78" i="1500"/>
  <c r="DA77" i="1500"/>
  <c r="DA76" i="1500"/>
  <c r="DA75" i="1500"/>
  <c r="DA74" i="1500"/>
  <c r="DA73" i="1500"/>
  <c r="DA72" i="1500"/>
  <c r="DA71" i="1500"/>
  <c r="DA70" i="1500"/>
  <c r="DA69" i="1500"/>
  <c r="DA68" i="1500"/>
  <c r="DA67" i="1500"/>
  <c r="DA66" i="1500"/>
  <c r="DA65" i="1500"/>
  <c r="DA64" i="1500"/>
  <c r="DA63" i="1500"/>
  <c r="DA62" i="1500"/>
  <c r="DA61" i="1500"/>
  <c r="DA60" i="1500"/>
  <c r="DA59" i="1500"/>
  <c r="DA58" i="1500"/>
  <c r="DA57" i="1500"/>
  <c r="DA56" i="1500"/>
  <c r="DA55" i="1500"/>
  <c r="DA54" i="1500"/>
  <c r="DA53" i="1500"/>
  <c r="DA52" i="1500"/>
  <c r="DA51" i="1500"/>
  <c r="DA50" i="1500"/>
  <c r="DA49" i="1500"/>
  <c r="DA48" i="1500"/>
  <c r="DA47" i="1500"/>
  <c r="DA46" i="1500"/>
  <c r="DA45" i="1500"/>
  <c r="DA44" i="1500"/>
  <c r="DA43" i="1500"/>
  <c r="DA42" i="1500"/>
  <c r="DA41" i="1500"/>
  <c r="DA40" i="1500"/>
  <c r="DA39" i="1500"/>
  <c r="DA38" i="1500"/>
  <c r="DA37" i="1500"/>
  <c r="DA36" i="1500"/>
  <c r="DA35" i="1500"/>
  <c r="DA34" i="1500"/>
  <c r="DA33" i="1500"/>
  <c r="DA32" i="1500"/>
  <c r="DA31" i="1500"/>
  <c r="DA30" i="1500"/>
  <c r="DA29" i="1500"/>
  <c r="DA28" i="1500"/>
  <c r="DA27" i="1500"/>
  <c r="DA26" i="1500"/>
  <c r="DA25" i="1500"/>
  <c r="DA3" i="1500"/>
  <c r="CZ101" i="1500"/>
  <c r="CZ100" i="1500"/>
  <c r="CZ99" i="1500"/>
  <c r="CZ98" i="1500"/>
  <c r="CZ97" i="1500"/>
  <c r="CZ96" i="1500"/>
  <c r="CZ95" i="1500"/>
  <c r="CZ94" i="1500"/>
  <c r="CZ93" i="1500"/>
  <c r="CZ92" i="1500"/>
  <c r="CZ91" i="1500"/>
  <c r="CZ90" i="1500"/>
  <c r="CZ89" i="1500"/>
  <c r="CZ88" i="1500"/>
  <c r="CZ87" i="1500"/>
  <c r="CZ86" i="1500"/>
  <c r="CZ85" i="1500"/>
  <c r="CZ84" i="1500"/>
  <c r="CZ83" i="1500"/>
  <c r="CZ82" i="1500"/>
  <c r="CZ81" i="1500"/>
  <c r="CZ80" i="1500"/>
  <c r="CZ79" i="1500"/>
  <c r="CZ78" i="1500"/>
  <c r="CZ77" i="1500"/>
  <c r="CZ76" i="1500"/>
  <c r="CZ75" i="1500"/>
  <c r="CZ74" i="1500"/>
  <c r="CZ73" i="1500"/>
  <c r="CZ72" i="1500"/>
  <c r="CZ71" i="1500"/>
  <c r="CZ70" i="1500"/>
  <c r="CZ69" i="1500"/>
  <c r="CZ68" i="1500"/>
  <c r="CZ67" i="1500"/>
  <c r="CZ66" i="1500"/>
  <c r="CZ65" i="1500"/>
  <c r="CZ64" i="1500"/>
  <c r="CZ63" i="1500"/>
  <c r="CZ62" i="1500"/>
  <c r="CZ61" i="1500"/>
  <c r="CZ60" i="1500"/>
  <c r="CZ59" i="1500"/>
  <c r="CZ58" i="1500"/>
  <c r="CZ57" i="1500"/>
  <c r="CZ56" i="1500"/>
  <c r="CZ55" i="1500"/>
  <c r="CZ54" i="1500"/>
  <c r="CZ53" i="1500"/>
  <c r="CZ52" i="1500"/>
  <c r="CZ51" i="1500"/>
  <c r="CZ50" i="1500"/>
  <c r="CZ49" i="1500"/>
  <c r="CZ48" i="1500"/>
  <c r="CZ47" i="1500"/>
  <c r="CZ46" i="1500"/>
  <c r="CZ45" i="1500"/>
  <c r="CZ44" i="1500"/>
  <c r="CZ43" i="1500"/>
  <c r="CZ42" i="1500"/>
  <c r="CZ41" i="1500"/>
  <c r="CZ40" i="1500"/>
  <c r="CZ39" i="1500"/>
  <c r="CZ38" i="1500"/>
  <c r="CZ37" i="1500"/>
  <c r="CZ36" i="1500"/>
  <c r="CZ35" i="1500"/>
  <c r="CZ34" i="1500"/>
  <c r="CZ33" i="1500"/>
  <c r="CZ32" i="1500"/>
  <c r="CZ31" i="1500"/>
  <c r="CZ30" i="1500"/>
  <c r="CZ29" i="1500"/>
  <c r="CZ28" i="1500"/>
  <c r="CZ27" i="1500"/>
  <c r="CZ26" i="1500"/>
  <c r="CZ25" i="1500"/>
  <c r="CZ3" i="1500"/>
  <c r="CY101" i="1500"/>
  <c r="CY100" i="1500"/>
  <c r="CY99" i="1500"/>
  <c r="CY98" i="1500"/>
  <c r="CY97" i="1500"/>
  <c r="CY96" i="1500"/>
  <c r="CY95" i="1500"/>
  <c r="CY94" i="1500"/>
  <c r="CY93" i="1500"/>
  <c r="CY92" i="1500"/>
  <c r="CY91" i="1500"/>
  <c r="CY90" i="1500"/>
  <c r="CY89" i="1500"/>
  <c r="CY88" i="1500"/>
  <c r="CY87" i="1500"/>
  <c r="CY86" i="1500"/>
  <c r="CY85" i="1500"/>
  <c r="CY84" i="1500"/>
  <c r="CY83" i="1500"/>
  <c r="CY82" i="1500"/>
  <c r="CY81" i="1500"/>
  <c r="CY80" i="1500"/>
  <c r="CY79" i="1500"/>
  <c r="CY78" i="1500"/>
  <c r="CY77" i="1500"/>
  <c r="CY76" i="1500"/>
  <c r="CY75" i="1500"/>
  <c r="CY74" i="1500"/>
  <c r="CY73" i="1500"/>
  <c r="CY72" i="1500"/>
  <c r="CY71" i="1500"/>
  <c r="CY70" i="1500"/>
  <c r="CY69" i="1500"/>
  <c r="CY68" i="1500"/>
  <c r="CY67" i="1500"/>
  <c r="CY66" i="1500"/>
  <c r="CY65" i="1500"/>
  <c r="CY64" i="1500"/>
  <c r="CY63" i="1500"/>
  <c r="CY62" i="1500"/>
  <c r="CY61" i="1500"/>
  <c r="CY60" i="1500"/>
  <c r="CY59" i="1500"/>
  <c r="CY58" i="1500"/>
  <c r="CY57" i="1500"/>
  <c r="CY56" i="1500"/>
  <c r="CY55" i="1500"/>
  <c r="CY54" i="1500"/>
  <c r="CY53" i="1500"/>
  <c r="CY52" i="1500"/>
  <c r="CY51" i="1500"/>
  <c r="CY50" i="1500"/>
  <c r="CY49" i="1500"/>
  <c r="CY48" i="1500"/>
  <c r="CY47" i="1500"/>
  <c r="CY46" i="1500"/>
  <c r="CY45" i="1500"/>
  <c r="CY44" i="1500"/>
  <c r="CY43" i="1500"/>
  <c r="CY42" i="1500"/>
  <c r="CY41" i="1500"/>
  <c r="CY40" i="1500"/>
  <c r="CY39" i="1500"/>
  <c r="CY38" i="1500"/>
  <c r="CY37" i="1500"/>
  <c r="CY36" i="1500"/>
  <c r="CY35" i="1500"/>
  <c r="CY34" i="1500"/>
  <c r="CY33" i="1500"/>
  <c r="CY32" i="1500"/>
  <c r="CY31" i="1500"/>
  <c r="CY30" i="1500"/>
  <c r="CY29" i="1500"/>
  <c r="CY28" i="1500"/>
  <c r="CY27" i="1500"/>
  <c r="CY26" i="1500"/>
  <c r="CY25" i="1500"/>
  <c r="CY24" i="1500"/>
  <c r="CY23" i="1500"/>
  <c r="CY22" i="1500"/>
  <c r="CY21" i="1500"/>
  <c r="CY20" i="1500"/>
  <c r="CY3" i="1500"/>
  <c r="CX101" i="1500"/>
  <c r="CX100" i="1500"/>
  <c r="CX99" i="1500"/>
  <c r="CX98" i="1500"/>
  <c r="CX97" i="1500"/>
  <c r="CX96" i="1500"/>
  <c r="CX95" i="1500"/>
  <c r="CX94" i="1500"/>
  <c r="CX93" i="1500"/>
  <c r="CX92" i="1500"/>
  <c r="CX91" i="1500"/>
  <c r="CX90" i="1500"/>
  <c r="CX89" i="1500"/>
  <c r="CX88" i="1500"/>
  <c r="CX87" i="1500"/>
  <c r="CX86" i="1500"/>
  <c r="CX85" i="1500"/>
  <c r="CX84" i="1500"/>
  <c r="CX83" i="1500"/>
  <c r="CX82" i="1500"/>
  <c r="CX81" i="1500"/>
  <c r="CX80" i="1500"/>
  <c r="CX79" i="1500"/>
  <c r="CX78" i="1500"/>
  <c r="CX77" i="1500"/>
  <c r="CX76" i="1500"/>
  <c r="CX75" i="1500"/>
  <c r="CX74" i="1500"/>
  <c r="CX73" i="1500"/>
  <c r="CX72" i="1500"/>
  <c r="CX71" i="1500"/>
  <c r="CX70" i="1500"/>
  <c r="CX69" i="1500"/>
  <c r="CX68" i="1500"/>
  <c r="CX67" i="1500"/>
  <c r="CX66" i="1500"/>
  <c r="CX65" i="1500"/>
  <c r="CX64" i="1500"/>
  <c r="CX63" i="1500"/>
  <c r="CX62" i="1500"/>
  <c r="CX61" i="1500"/>
  <c r="CX60" i="1500"/>
  <c r="CX59" i="1500"/>
  <c r="CX58" i="1500"/>
  <c r="CX57" i="1500"/>
  <c r="CX56" i="1500"/>
  <c r="CX55" i="1500"/>
  <c r="CX54" i="1500"/>
  <c r="CX53" i="1500"/>
  <c r="CX52" i="1500"/>
  <c r="CX51" i="1500"/>
  <c r="CX50" i="1500"/>
  <c r="CX49" i="1500"/>
  <c r="CX48" i="1500"/>
  <c r="CX47" i="1500"/>
  <c r="CX46" i="1500"/>
  <c r="CX45" i="1500"/>
  <c r="CX44" i="1500"/>
  <c r="CX43" i="1500"/>
  <c r="CX42" i="1500"/>
  <c r="CX41" i="1500"/>
  <c r="CX40" i="1500"/>
  <c r="CX39" i="1500"/>
  <c r="CX38" i="1500"/>
  <c r="CX37" i="1500"/>
  <c r="CX36" i="1500"/>
  <c r="CX35" i="1500"/>
  <c r="CX34" i="1500"/>
  <c r="CX33" i="1500"/>
  <c r="CX32" i="1500"/>
  <c r="CX31" i="1500"/>
  <c r="CX30" i="1500"/>
  <c r="CX29" i="1500"/>
  <c r="CX28" i="1500"/>
  <c r="CX27" i="1500"/>
  <c r="CX26" i="1500"/>
  <c r="CX25" i="1500"/>
  <c r="CW101" i="1500"/>
  <c r="CW100" i="1500"/>
  <c r="CW99" i="1500"/>
  <c r="CW98" i="1500"/>
  <c r="CW97" i="1500"/>
  <c r="CW96" i="1500"/>
  <c r="CW95" i="1500"/>
  <c r="CW94" i="1500"/>
  <c r="CW93" i="1500"/>
  <c r="CW92" i="1500"/>
  <c r="CW91" i="1500"/>
  <c r="CW90" i="1500"/>
  <c r="CW89" i="1500"/>
  <c r="CW88" i="1500"/>
  <c r="CW87" i="1500"/>
  <c r="CW86" i="1500"/>
  <c r="CW85" i="1500"/>
  <c r="CW84" i="1500"/>
  <c r="CW83" i="1500"/>
  <c r="CW82" i="1500"/>
  <c r="CW81" i="1500"/>
  <c r="CW80" i="1500"/>
  <c r="CW79" i="1500"/>
  <c r="CW78" i="1500"/>
  <c r="CW77" i="1500"/>
  <c r="CW76" i="1500"/>
  <c r="CW75" i="1500"/>
  <c r="CW74" i="1500"/>
  <c r="CW73" i="1500"/>
  <c r="CW72" i="1500"/>
  <c r="CW71" i="1500"/>
  <c r="CW70" i="1500"/>
  <c r="CW69" i="1500"/>
  <c r="CW68" i="1500"/>
  <c r="CW67" i="1500"/>
  <c r="CW66" i="1500"/>
  <c r="CW65" i="1500"/>
  <c r="CW64" i="1500"/>
  <c r="CW63" i="1500"/>
  <c r="CW62" i="1500"/>
  <c r="CW61" i="1500"/>
  <c r="CW60" i="1500"/>
  <c r="CW59" i="1500"/>
  <c r="CW58" i="1500"/>
  <c r="CW57" i="1500"/>
  <c r="CW56" i="1500"/>
  <c r="CW55" i="1500"/>
  <c r="CW54" i="1500"/>
  <c r="CW53" i="1500"/>
  <c r="CW52" i="1500"/>
  <c r="CW51" i="1500"/>
  <c r="CW50" i="1500"/>
  <c r="CW49" i="1500"/>
  <c r="CW48" i="1500"/>
  <c r="CW47" i="1500"/>
  <c r="CW46" i="1500"/>
  <c r="CW45" i="1500"/>
  <c r="CW44" i="1500"/>
  <c r="CW43" i="1500"/>
  <c r="CW42" i="1500"/>
  <c r="CW41" i="1500"/>
  <c r="CW40" i="1500"/>
  <c r="CW39" i="1500"/>
  <c r="CW38" i="1500"/>
  <c r="CW37" i="1500"/>
  <c r="CW36" i="1500"/>
  <c r="CW35" i="1500"/>
  <c r="CW34" i="1500"/>
  <c r="CW33" i="1500"/>
  <c r="CW32" i="1500"/>
  <c r="CW31" i="1500"/>
  <c r="CW30" i="1500"/>
  <c r="CW29" i="1500"/>
  <c r="CW28" i="1500"/>
  <c r="CW27" i="1500"/>
  <c r="CW26" i="1500"/>
  <c r="CW25" i="1500"/>
  <c r="CV101" i="1500"/>
  <c r="CV100" i="1500"/>
  <c r="CV99" i="1500"/>
  <c r="CV98" i="1500"/>
  <c r="CV97" i="1500"/>
  <c r="CV96" i="1500"/>
  <c r="CV95" i="1500"/>
  <c r="CV94" i="1500"/>
  <c r="CV93" i="1500"/>
  <c r="CV92" i="1500"/>
  <c r="CV91" i="1500"/>
  <c r="CV90" i="1500"/>
  <c r="CV89" i="1500"/>
  <c r="CV88" i="1500"/>
  <c r="CV87" i="1500"/>
  <c r="CV86" i="1500"/>
  <c r="CV85" i="1500"/>
  <c r="CV84" i="1500"/>
  <c r="CV83" i="1500"/>
  <c r="CV82" i="1500"/>
  <c r="CV81" i="1500"/>
  <c r="CV80" i="1500"/>
  <c r="CV79" i="1500"/>
  <c r="CV78" i="1500"/>
  <c r="CV77" i="1500"/>
  <c r="CV76" i="1500"/>
  <c r="CV75" i="1500"/>
  <c r="CV74" i="1500"/>
  <c r="CV73" i="1500"/>
  <c r="CV72" i="1500"/>
  <c r="CV71" i="1500"/>
  <c r="CV70" i="1500"/>
  <c r="CV69" i="1500"/>
  <c r="CV68" i="1500"/>
  <c r="CV67" i="1500"/>
  <c r="CV66" i="1500"/>
  <c r="CV65" i="1500"/>
  <c r="CV64" i="1500"/>
  <c r="CV63" i="1500"/>
  <c r="CV62" i="1500"/>
  <c r="CV61" i="1500"/>
  <c r="CV60" i="1500"/>
  <c r="CV59" i="1500"/>
  <c r="CV58" i="1500"/>
  <c r="CV57" i="1500"/>
  <c r="CV56" i="1500"/>
  <c r="CV55" i="1500"/>
  <c r="CV54" i="1500"/>
  <c r="CV53" i="1500"/>
  <c r="CV52" i="1500"/>
  <c r="CV51" i="1500"/>
  <c r="CV50" i="1500"/>
  <c r="CV49" i="1500"/>
  <c r="CV48" i="1500"/>
  <c r="CV47" i="1500"/>
  <c r="CV46" i="1500"/>
  <c r="CV45" i="1500"/>
  <c r="CV44" i="1500"/>
  <c r="CV43" i="1500"/>
  <c r="CV42" i="1500"/>
  <c r="CV41" i="1500"/>
  <c r="CV40" i="1500"/>
  <c r="CV39" i="1500"/>
  <c r="CV38" i="1500"/>
  <c r="CV37" i="1500"/>
  <c r="CV36" i="1500"/>
  <c r="CV35" i="1500"/>
  <c r="CV34" i="1500"/>
  <c r="CV33" i="1500"/>
  <c r="CV32" i="1500"/>
  <c r="CV31" i="1500"/>
  <c r="CV30" i="1500"/>
  <c r="CV29" i="1500"/>
  <c r="CV28" i="1500"/>
  <c r="CV27" i="1500"/>
  <c r="CV26" i="1500"/>
  <c r="CV25" i="1500"/>
  <c r="CU101" i="1500"/>
  <c r="CU100" i="1500"/>
  <c r="CU99" i="1500"/>
  <c r="CU98" i="1500"/>
  <c r="CU97" i="1500"/>
  <c r="CU96" i="1500"/>
  <c r="CU95" i="1500"/>
  <c r="CU94" i="1500"/>
  <c r="CU93" i="1500"/>
  <c r="CU92" i="1500"/>
  <c r="CU91" i="1500"/>
  <c r="CU90" i="1500"/>
  <c r="CU89" i="1500"/>
  <c r="CU88" i="1500"/>
  <c r="CU87" i="1500"/>
  <c r="CU86" i="1500"/>
  <c r="CU85" i="1500"/>
  <c r="CU84" i="1500"/>
  <c r="CU83" i="1500"/>
  <c r="CU82" i="1500"/>
  <c r="CU81" i="1500"/>
  <c r="CU80" i="1500"/>
  <c r="CU79" i="1500"/>
  <c r="CU78" i="1500"/>
  <c r="CU77" i="1500"/>
  <c r="CU76" i="1500"/>
  <c r="CU75" i="1500"/>
  <c r="CU74" i="1500"/>
  <c r="CU73" i="1500"/>
  <c r="CU72" i="1500"/>
  <c r="CU71" i="1500"/>
  <c r="CU70" i="1500"/>
  <c r="CU69" i="1500"/>
  <c r="CU68" i="1500"/>
  <c r="CU67" i="1500"/>
  <c r="CU66" i="1500"/>
  <c r="CU65" i="1500"/>
  <c r="CU64" i="1500"/>
  <c r="CU63" i="1500"/>
  <c r="CU62" i="1500"/>
  <c r="CU61" i="1500"/>
  <c r="CU60" i="1500"/>
  <c r="CU59" i="1500"/>
  <c r="CU58" i="1500"/>
  <c r="CU57" i="1500"/>
  <c r="CU56" i="1500"/>
  <c r="CU55" i="1500"/>
  <c r="CU54" i="1500"/>
  <c r="CU53" i="1500"/>
  <c r="CU52" i="1500"/>
  <c r="CU51" i="1500"/>
  <c r="CU50" i="1500"/>
  <c r="CU49" i="1500"/>
  <c r="CU48" i="1500"/>
  <c r="CU47" i="1500"/>
  <c r="CU46" i="1500"/>
  <c r="CU45" i="1500"/>
  <c r="CU44" i="1500"/>
  <c r="CU43" i="1500"/>
  <c r="CU42" i="1500"/>
  <c r="CU41" i="1500"/>
  <c r="CU40" i="1500"/>
  <c r="CU39" i="1500"/>
  <c r="CU38" i="1500"/>
  <c r="CU37" i="1500"/>
  <c r="CU36" i="1500"/>
  <c r="CU35" i="1500"/>
  <c r="CU34" i="1500"/>
  <c r="CU33" i="1500"/>
  <c r="CU32" i="1500"/>
  <c r="CU31" i="1500"/>
  <c r="CU30" i="1500"/>
  <c r="CU29" i="1500"/>
  <c r="CU28" i="1500"/>
  <c r="CU27" i="1500"/>
  <c r="CU26" i="1500"/>
  <c r="CU25" i="1500"/>
  <c r="CU3" i="1500"/>
  <c r="CS101" i="1500"/>
  <c r="CR101" i="1500"/>
  <c r="CQ101" i="1500"/>
  <c r="CP101" i="1500"/>
  <c r="CO101" i="1500"/>
  <c r="CS100" i="1500"/>
  <c r="CR100" i="1500"/>
  <c r="CQ100" i="1500"/>
  <c r="CP100" i="1500"/>
  <c r="CO100" i="1500"/>
  <c r="CS99" i="1500"/>
  <c r="CR99" i="1500"/>
  <c r="CQ99" i="1500"/>
  <c r="CP99" i="1500"/>
  <c r="CO99" i="1500"/>
  <c r="CS98" i="1500"/>
  <c r="CR98" i="1500"/>
  <c r="CQ98" i="1500"/>
  <c r="CP98" i="1500"/>
  <c r="CO98" i="1500"/>
  <c r="CS97" i="1500"/>
  <c r="CR97" i="1500"/>
  <c r="CQ97" i="1500"/>
  <c r="CP97" i="1500"/>
  <c r="CO97" i="1500"/>
  <c r="CS96" i="1500"/>
  <c r="CR96" i="1500"/>
  <c r="CQ96" i="1500"/>
  <c r="CP96" i="1500"/>
  <c r="CO96" i="1500"/>
  <c r="CS95" i="1500"/>
  <c r="CR95" i="1500"/>
  <c r="CQ95" i="1500"/>
  <c r="CP95" i="1500"/>
  <c r="CO95" i="1500"/>
  <c r="CS94" i="1500"/>
  <c r="CR94" i="1500"/>
  <c r="CQ94" i="1500"/>
  <c r="CP94" i="1500"/>
  <c r="CO94" i="1500"/>
  <c r="CS93" i="1500"/>
  <c r="CR93" i="1500"/>
  <c r="CQ93" i="1500"/>
  <c r="CP93" i="1500"/>
  <c r="CO93" i="1500"/>
  <c r="CS92" i="1500"/>
  <c r="CR92" i="1500"/>
  <c r="CQ92" i="1500"/>
  <c r="CP92" i="1500"/>
  <c r="CO92" i="1500"/>
  <c r="CS91" i="1500"/>
  <c r="CR91" i="1500"/>
  <c r="CQ91" i="1500"/>
  <c r="CP91" i="1500"/>
  <c r="CO91" i="1500"/>
  <c r="CS90" i="1500"/>
  <c r="CR90" i="1500"/>
  <c r="CQ90" i="1500"/>
  <c r="CP90" i="1500"/>
  <c r="CO90" i="1500"/>
  <c r="CS89" i="1500"/>
  <c r="CR89" i="1500"/>
  <c r="CQ89" i="1500"/>
  <c r="CP89" i="1500"/>
  <c r="CO89" i="1500"/>
  <c r="CS88" i="1500"/>
  <c r="CR88" i="1500"/>
  <c r="CQ88" i="1500"/>
  <c r="CP88" i="1500"/>
  <c r="CO88" i="1500"/>
  <c r="CS87" i="1500"/>
  <c r="CR87" i="1500"/>
  <c r="CQ87" i="1500"/>
  <c r="CP87" i="1500"/>
  <c r="CO87" i="1500"/>
  <c r="CS86" i="1500"/>
  <c r="CR86" i="1500"/>
  <c r="CQ86" i="1500"/>
  <c r="CP86" i="1500"/>
  <c r="CO86" i="1500"/>
  <c r="CS85" i="1500"/>
  <c r="CR85" i="1500"/>
  <c r="CQ85" i="1500"/>
  <c r="CP85" i="1500"/>
  <c r="CO85" i="1500"/>
  <c r="CS84" i="1500"/>
  <c r="CR84" i="1500"/>
  <c r="CQ84" i="1500"/>
  <c r="CP84" i="1500"/>
  <c r="CO84" i="1500"/>
  <c r="CS83" i="1500"/>
  <c r="CR83" i="1500"/>
  <c r="CQ83" i="1500"/>
  <c r="CP83" i="1500"/>
  <c r="CO83" i="1500"/>
  <c r="CS82" i="1500"/>
  <c r="CR82" i="1500"/>
  <c r="CQ82" i="1500"/>
  <c r="CP82" i="1500"/>
  <c r="CO82" i="1500"/>
  <c r="CS81" i="1500"/>
  <c r="CR81" i="1500"/>
  <c r="CQ81" i="1500"/>
  <c r="CP81" i="1500"/>
  <c r="CO81" i="1500"/>
  <c r="CS80" i="1500"/>
  <c r="CR80" i="1500"/>
  <c r="CQ80" i="1500"/>
  <c r="CP80" i="1500"/>
  <c r="CO80" i="1500"/>
  <c r="CS79" i="1500"/>
  <c r="CR79" i="1500"/>
  <c r="CQ79" i="1500"/>
  <c r="CP79" i="1500"/>
  <c r="CO79" i="1500"/>
  <c r="CS78" i="1500"/>
  <c r="CR78" i="1500"/>
  <c r="CQ78" i="1500"/>
  <c r="CP78" i="1500"/>
  <c r="CO78" i="1500"/>
  <c r="CS77" i="1500"/>
  <c r="CR77" i="1500"/>
  <c r="CQ77" i="1500"/>
  <c r="CP77" i="1500"/>
  <c r="CO77" i="1500"/>
  <c r="CS76" i="1500"/>
  <c r="CR76" i="1500"/>
  <c r="CQ76" i="1500"/>
  <c r="CP76" i="1500"/>
  <c r="CO76" i="1500"/>
  <c r="CS75" i="1500"/>
  <c r="CR75" i="1500"/>
  <c r="CQ75" i="1500"/>
  <c r="CP75" i="1500"/>
  <c r="CO75" i="1500"/>
  <c r="CS74" i="1500"/>
  <c r="CR74" i="1500"/>
  <c r="CQ74" i="1500"/>
  <c r="CP74" i="1500"/>
  <c r="CO74" i="1500"/>
  <c r="CS73" i="1500"/>
  <c r="CR73" i="1500"/>
  <c r="CQ73" i="1500"/>
  <c r="CP73" i="1500"/>
  <c r="CO73" i="1500"/>
  <c r="CS72" i="1500"/>
  <c r="CR72" i="1500"/>
  <c r="CQ72" i="1500"/>
  <c r="CP72" i="1500"/>
  <c r="CO72" i="1500"/>
  <c r="CS71" i="1500"/>
  <c r="CR71" i="1500"/>
  <c r="CQ71" i="1500"/>
  <c r="CP71" i="1500"/>
  <c r="CO71" i="1500"/>
  <c r="CS70" i="1500"/>
  <c r="CR70" i="1500"/>
  <c r="CQ70" i="1500"/>
  <c r="CP70" i="1500"/>
  <c r="CO70" i="1500"/>
  <c r="CS69" i="1500"/>
  <c r="CR69" i="1500"/>
  <c r="CQ69" i="1500"/>
  <c r="CP69" i="1500"/>
  <c r="CO69" i="1500"/>
  <c r="CS68" i="1500"/>
  <c r="CR68" i="1500"/>
  <c r="CQ68" i="1500"/>
  <c r="CP68" i="1500"/>
  <c r="CO68" i="1500"/>
  <c r="CS67" i="1500"/>
  <c r="CR67" i="1500"/>
  <c r="CQ67" i="1500"/>
  <c r="CP67" i="1500"/>
  <c r="CO67" i="1500"/>
  <c r="CS66" i="1500"/>
  <c r="CR66" i="1500"/>
  <c r="CQ66" i="1500"/>
  <c r="CP66" i="1500"/>
  <c r="CO66" i="1500"/>
  <c r="CS65" i="1500"/>
  <c r="CR65" i="1500"/>
  <c r="CQ65" i="1500"/>
  <c r="CP65" i="1500"/>
  <c r="CO65" i="1500"/>
  <c r="CS64" i="1500"/>
  <c r="CR64" i="1500"/>
  <c r="CQ64" i="1500"/>
  <c r="CP64" i="1500"/>
  <c r="CO64" i="1500"/>
  <c r="CS63" i="1500"/>
  <c r="CR63" i="1500"/>
  <c r="CQ63" i="1500"/>
  <c r="CP63" i="1500"/>
  <c r="CO63" i="1500"/>
  <c r="CS62" i="1500"/>
  <c r="CR62" i="1500"/>
  <c r="CQ62" i="1500"/>
  <c r="CP62" i="1500"/>
  <c r="CO62" i="1500"/>
  <c r="CS61" i="1500"/>
  <c r="CR61" i="1500"/>
  <c r="CQ61" i="1500"/>
  <c r="CP61" i="1500"/>
  <c r="CO61" i="1500"/>
  <c r="CS60" i="1500"/>
  <c r="CR60" i="1500"/>
  <c r="CQ60" i="1500"/>
  <c r="CP60" i="1500"/>
  <c r="CO60" i="1500"/>
  <c r="CS59" i="1500"/>
  <c r="CR59" i="1500"/>
  <c r="CQ59" i="1500"/>
  <c r="CP59" i="1500"/>
  <c r="CO59" i="1500"/>
  <c r="CS58" i="1500"/>
  <c r="CR58" i="1500"/>
  <c r="CQ58" i="1500"/>
  <c r="CP58" i="1500"/>
  <c r="CO58" i="1500"/>
  <c r="CS57" i="1500"/>
  <c r="CR57" i="1500"/>
  <c r="CQ57" i="1500"/>
  <c r="CP57" i="1500"/>
  <c r="CO57" i="1500"/>
  <c r="CS56" i="1500"/>
  <c r="CR56" i="1500"/>
  <c r="CQ56" i="1500"/>
  <c r="CP56" i="1500"/>
  <c r="CO56" i="1500"/>
  <c r="CS55" i="1500"/>
  <c r="CR55" i="1500"/>
  <c r="CQ55" i="1500"/>
  <c r="CP55" i="1500"/>
  <c r="CO55" i="1500"/>
  <c r="CS54" i="1500"/>
  <c r="CR54" i="1500"/>
  <c r="CQ54" i="1500"/>
  <c r="CP54" i="1500"/>
  <c r="CO54" i="1500"/>
  <c r="CS53" i="1500"/>
  <c r="CR53" i="1500"/>
  <c r="CQ53" i="1500"/>
  <c r="CP53" i="1500"/>
  <c r="CO53" i="1500"/>
  <c r="CS52" i="1500"/>
  <c r="CR52" i="1500"/>
  <c r="CQ52" i="1500"/>
  <c r="CP52" i="1500"/>
  <c r="CO52" i="1500"/>
  <c r="CS51" i="1500"/>
  <c r="CR51" i="1500"/>
  <c r="CQ51" i="1500"/>
  <c r="CP51" i="1500"/>
  <c r="CO51" i="1500"/>
  <c r="CS50" i="1500"/>
  <c r="CR50" i="1500"/>
  <c r="CQ50" i="1500"/>
  <c r="CP50" i="1500"/>
  <c r="CO50" i="1500"/>
  <c r="CS49" i="1500"/>
  <c r="CR49" i="1500"/>
  <c r="CQ49" i="1500"/>
  <c r="CP49" i="1500"/>
  <c r="CO49" i="1500"/>
  <c r="CS48" i="1500"/>
  <c r="CR48" i="1500"/>
  <c r="CQ48" i="1500"/>
  <c r="CP48" i="1500"/>
  <c r="CO48" i="1500"/>
  <c r="CS47" i="1500"/>
  <c r="CR47" i="1500"/>
  <c r="CQ47" i="1500"/>
  <c r="CP47" i="1500"/>
  <c r="CO47" i="1500"/>
  <c r="CS46" i="1500"/>
  <c r="CR46" i="1500"/>
  <c r="CQ46" i="1500"/>
  <c r="CP46" i="1500"/>
  <c r="CO46" i="1500"/>
  <c r="CS45" i="1500"/>
  <c r="CR45" i="1500"/>
  <c r="CQ45" i="1500"/>
  <c r="CP45" i="1500"/>
  <c r="CO45" i="1500"/>
  <c r="CS44" i="1500"/>
  <c r="CR44" i="1500"/>
  <c r="CQ44" i="1500"/>
  <c r="CP44" i="1500"/>
  <c r="CO44" i="1500"/>
  <c r="CS43" i="1500"/>
  <c r="CR43" i="1500"/>
  <c r="CQ43" i="1500"/>
  <c r="CP43" i="1500"/>
  <c r="CO43" i="1500"/>
  <c r="CS42" i="1500"/>
  <c r="CR42" i="1500"/>
  <c r="CQ42" i="1500"/>
  <c r="CP42" i="1500"/>
  <c r="CO42" i="1500"/>
  <c r="CS41" i="1500"/>
  <c r="CR41" i="1500"/>
  <c r="CQ41" i="1500"/>
  <c r="CP41" i="1500"/>
  <c r="CO41" i="1500"/>
  <c r="CS40" i="1500"/>
  <c r="CR40" i="1500"/>
  <c r="CQ40" i="1500"/>
  <c r="CP40" i="1500"/>
  <c r="CO40" i="1500"/>
  <c r="CS39" i="1500"/>
  <c r="CR39" i="1500"/>
  <c r="CQ39" i="1500"/>
  <c r="CP39" i="1500"/>
  <c r="CO39" i="1500"/>
  <c r="CS38" i="1500"/>
  <c r="CR38" i="1500"/>
  <c r="CQ38" i="1500"/>
  <c r="CP38" i="1500"/>
  <c r="CO38" i="1500"/>
  <c r="CS37" i="1500"/>
  <c r="CR37" i="1500"/>
  <c r="CQ37" i="1500"/>
  <c r="CP37" i="1500"/>
  <c r="CO37" i="1500"/>
  <c r="CS36" i="1500"/>
  <c r="CR36" i="1500"/>
  <c r="CQ36" i="1500"/>
  <c r="CP36" i="1500"/>
  <c r="CO36" i="1500"/>
  <c r="CS35" i="1500"/>
  <c r="CR35" i="1500"/>
  <c r="CQ35" i="1500"/>
  <c r="CP35" i="1500"/>
  <c r="CO35" i="1500"/>
  <c r="CS34" i="1500"/>
  <c r="CR34" i="1500"/>
  <c r="CQ34" i="1500"/>
  <c r="CP34" i="1500"/>
  <c r="CO34" i="1500"/>
  <c r="CS33" i="1500"/>
  <c r="CR33" i="1500"/>
  <c r="CQ33" i="1500"/>
  <c r="CP33" i="1500"/>
  <c r="CO33" i="1500"/>
  <c r="CS32" i="1500"/>
  <c r="CR32" i="1500"/>
  <c r="CQ32" i="1500"/>
  <c r="CP32" i="1500"/>
  <c r="CO32" i="1500"/>
  <c r="CS31" i="1500"/>
  <c r="CR31" i="1500"/>
  <c r="CQ31" i="1500"/>
  <c r="CP31" i="1500"/>
  <c r="CO31" i="1500"/>
  <c r="CS30" i="1500"/>
  <c r="CR30" i="1500"/>
  <c r="CQ30" i="1500"/>
  <c r="CP30" i="1500"/>
  <c r="CO30" i="1500"/>
  <c r="CS29" i="1500"/>
  <c r="CR29" i="1500"/>
  <c r="CQ29" i="1500"/>
  <c r="CP29" i="1500"/>
  <c r="CO29" i="1500"/>
  <c r="CS28" i="1500"/>
  <c r="CR28" i="1500"/>
  <c r="CQ28" i="1500"/>
  <c r="CP28" i="1500"/>
  <c r="CO28" i="1500"/>
  <c r="CS27" i="1500"/>
  <c r="CR27" i="1500"/>
  <c r="CQ27" i="1500"/>
  <c r="CP27" i="1500"/>
  <c r="CO27" i="1500"/>
  <c r="CS26" i="1500"/>
  <c r="CR26" i="1500"/>
  <c r="CQ26" i="1500"/>
  <c r="CP26" i="1500"/>
  <c r="CO26" i="1500"/>
  <c r="CS25" i="1500"/>
  <c r="CR25" i="1500"/>
  <c r="CQ25" i="1500"/>
  <c r="CP25" i="1500"/>
  <c r="CO25" i="1500"/>
  <c r="CS3" i="1500"/>
  <c r="CR3" i="1500"/>
  <c r="CQ3" i="1500"/>
  <c r="CP3" i="1500"/>
  <c r="CO3" i="1500"/>
  <c r="CT101" i="1500"/>
  <c r="CT100" i="1500"/>
  <c r="CT99" i="1500"/>
  <c r="CT98" i="1500"/>
  <c r="CT97" i="1500"/>
  <c r="CT96" i="1500"/>
  <c r="CT95" i="1500"/>
  <c r="CT94" i="1500"/>
  <c r="CT93" i="1500"/>
  <c r="CT92" i="1500"/>
  <c r="CT91" i="1500"/>
  <c r="CT90" i="1500"/>
  <c r="CT89" i="1500"/>
  <c r="CT88" i="1500"/>
  <c r="CT87" i="1500"/>
  <c r="CT86" i="1500"/>
  <c r="CT85" i="1500"/>
  <c r="CT84" i="1500"/>
  <c r="CT83" i="1500"/>
  <c r="CT82" i="1500"/>
  <c r="CT81" i="1500"/>
  <c r="CT80" i="1500"/>
  <c r="CT79" i="1500"/>
  <c r="CT78" i="1500"/>
  <c r="CT77" i="1500"/>
  <c r="CT76" i="1500"/>
  <c r="CT75" i="1500"/>
  <c r="CT74" i="1500"/>
  <c r="CT73" i="1500"/>
  <c r="CT72" i="1500"/>
  <c r="CT71" i="1500"/>
  <c r="CT70" i="1500"/>
  <c r="CT69" i="1500"/>
  <c r="CT68" i="1500"/>
  <c r="CT67" i="1500"/>
  <c r="CT66" i="1500"/>
  <c r="CT65" i="1500"/>
  <c r="CT64" i="1500"/>
  <c r="CT63" i="1500"/>
  <c r="CT62" i="1500"/>
  <c r="CT61" i="1500"/>
  <c r="CT60" i="1500"/>
  <c r="CT59" i="1500"/>
  <c r="CT58" i="1500"/>
  <c r="CT57" i="1500"/>
  <c r="CT56" i="1500"/>
  <c r="CT55" i="1500"/>
  <c r="CT54" i="1500"/>
  <c r="CT53" i="1500"/>
  <c r="CT52" i="1500"/>
  <c r="CT51" i="1500"/>
  <c r="CT50" i="1500"/>
  <c r="CT49" i="1500"/>
  <c r="CT48" i="1500"/>
  <c r="CT47" i="1500"/>
  <c r="CT46" i="1500"/>
  <c r="CT45" i="1500"/>
  <c r="CT44" i="1500"/>
  <c r="CT43" i="1500"/>
  <c r="CT42" i="1500"/>
  <c r="CT41" i="1500"/>
  <c r="CT40" i="1500"/>
  <c r="CT39" i="1500"/>
  <c r="CT38" i="1500"/>
  <c r="CT37" i="1500"/>
  <c r="CT36" i="1500"/>
  <c r="CT35" i="1500"/>
  <c r="CT34" i="1500"/>
  <c r="CT33" i="1500"/>
  <c r="CT32" i="1500"/>
  <c r="CT31" i="1500"/>
  <c r="CT30" i="1500"/>
  <c r="CT29" i="1500"/>
  <c r="CT28" i="1500"/>
  <c r="CT27" i="1500"/>
  <c r="CT26" i="1500"/>
  <c r="CT25" i="1500"/>
  <c r="CT3" i="1500"/>
  <c r="CN101" i="1500"/>
  <c r="CN100" i="1500"/>
  <c r="CN99" i="1500"/>
  <c r="CN98" i="1500"/>
  <c r="CN97" i="1500"/>
  <c r="CN96" i="1500"/>
  <c r="CN95" i="1500"/>
  <c r="CN94" i="1500"/>
  <c r="CN93" i="1500"/>
  <c r="CN92" i="1500"/>
  <c r="CN91" i="1500"/>
  <c r="CN90" i="1500"/>
  <c r="CN89" i="1500"/>
  <c r="CN88" i="1500"/>
  <c r="CN87" i="1500"/>
  <c r="CN86" i="1500"/>
  <c r="CN85" i="1500"/>
  <c r="CN84" i="1500"/>
  <c r="CN83" i="1500"/>
  <c r="CN82" i="1500"/>
  <c r="CN81" i="1500"/>
  <c r="CN80" i="1500"/>
  <c r="CN79" i="1500"/>
  <c r="CN78" i="1500"/>
  <c r="CN77" i="1500"/>
  <c r="CN76" i="1500"/>
  <c r="CN75" i="1500"/>
  <c r="CN74" i="1500"/>
  <c r="CN73" i="1500"/>
  <c r="CN72" i="1500"/>
  <c r="CN71" i="1500"/>
  <c r="CN70" i="1500"/>
  <c r="CN69" i="1500"/>
  <c r="CN68" i="1500"/>
  <c r="CN67" i="1500"/>
  <c r="CN66" i="1500"/>
  <c r="CN65" i="1500"/>
  <c r="CN64" i="1500"/>
  <c r="CN63" i="1500"/>
  <c r="CN62" i="1500"/>
  <c r="CN61" i="1500"/>
  <c r="CN60" i="1500"/>
  <c r="CN59" i="1500"/>
  <c r="CN58" i="1500"/>
  <c r="CN57" i="1500"/>
  <c r="CN56" i="1500"/>
  <c r="CN55" i="1500"/>
  <c r="CN54" i="1500"/>
  <c r="CN53" i="1500"/>
  <c r="CN52" i="1500"/>
  <c r="CN51" i="1500"/>
  <c r="CN50" i="1500"/>
  <c r="CN49" i="1500"/>
  <c r="CN48" i="1500"/>
  <c r="CN47" i="1500"/>
  <c r="CN46" i="1500"/>
  <c r="CN45" i="1500"/>
  <c r="CN44" i="1500"/>
  <c r="CN43" i="1500"/>
  <c r="CN42" i="1500"/>
  <c r="CN41" i="1500"/>
  <c r="CN40" i="1500"/>
  <c r="CN39" i="1500"/>
  <c r="CN38" i="1500"/>
  <c r="CN37" i="1500"/>
  <c r="CN36" i="1500"/>
  <c r="CN35" i="1500"/>
  <c r="CN34" i="1500"/>
  <c r="CN33" i="1500"/>
  <c r="CN32" i="1500"/>
  <c r="CN31" i="1500"/>
  <c r="CN30" i="1500"/>
  <c r="CN29" i="1500"/>
  <c r="CN28" i="1500"/>
  <c r="CN27" i="1500"/>
  <c r="CN26" i="1500"/>
  <c r="CN25" i="1500"/>
  <c r="CN3" i="1500"/>
  <c r="CM101" i="1500"/>
  <c r="CM100" i="1500"/>
  <c r="CM99" i="1500"/>
  <c r="CM98" i="1500"/>
  <c r="CM97" i="1500"/>
  <c r="CM96" i="1500"/>
  <c r="CM95" i="1500"/>
  <c r="CM94" i="1500"/>
  <c r="CM93" i="1500"/>
  <c r="CM92" i="1500"/>
  <c r="CM91" i="1500"/>
  <c r="CM90" i="1500"/>
  <c r="CM89" i="1500"/>
  <c r="CM88" i="1500"/>
  <c r="CM87" i="1500"/>
  <c r="CM86" i="1500"/>
  <c r="CM85" i="1500"/>
  <c r="CM84" i="1500"/>
  <c r="CM83" i="1500"/>
  <c r="CM82" i="1500"/>
  <c r="CM81" i="1500"/>
  <c r="CM80" i="1500"/>
  <c r="CM79" i="1500"/>
  <c r="CM78" i="1500"/>
  <c r="CM77" i="1500"/>
  <c r="CM76" i="1500"/>
  <c r="CM75" i="1500"/>
  <c r="CM74" i="1500"/>
  <c r="CM73" i="1500"/>
  <c r="CM72" i="1500"/>
  <c r="CM71" i="1500"/>
  <c r="CM70" i="1500"/>
  <c r="CM69" i="1500"/>
  <c r="CM68" i="1500"/>
  <c r="CM67" i="1500"/>
  <c r="CM66" i="1500"/>
  <c r="CM65" i="1500"/>
  <c r="CM64" i="1500"/>
  <c r="CM63" i="1500"/>
  <c r="CM62" i="1500"/>
  <c r="CM61" i="1500"/>
  <c r="CM60" i="1500"/>
  <c r="CM59" i="1500"/>
  <c r="CM58" i="1500"/>
  <c r="CM57" i="1500"/>
  <c r="CM56" i="1500"/>
  <c r="CM55" i="1500"/>
  <c r="CM54" i="1500"/>
  <c r="CM53" i="1500"/>
  <c r="CM52" i="1500"/>
  <c r="CM51" i="1500"/>
  <c r="CM50" i="1500"/>
  <c r="CM49" i="1500"/>
  <c r="CM48" i="1500"/>
  <c r="CM47" i="1500"/>
  <c r="CM46" i="1500"/>
  <c r="CM45" i="1500"/>
  <c r="CM44" i="1500"/>
  <c r="CM43" i="1500"/>
  <c r="CM42" i="1500"/>
  <c r="CM41" i="1500"/>
  <c r="CM40" i="1500"/>
  <c r="CM39" i="1500"/>
  <c r="CM38" i="1500"/>
  <c r="CM37" i="1500"/>
  <c r="CM36" i="1500"/>
  <c r="CM35" i="1500"/>
  <c r="CM34" i="1500"/>
  <c r="CM33" i="1500"/>
  <c r="CM32" i="1500"/>
  <c r="CM31" i="1500"/>
  <c r="CM30" i="1500"/>
  <c r="CM29" i="1500"/>
  <c r="CM28" i="1500"/>
  <c r="CM27" i="1500"/>
  <c r="CM26" i="1500"/>
  <c r="CM25" i="1500"/>
  <c r="CM3" i="1500"/>
  <c r="CL101" i="1500"/>
  <c r="CL100" i="1500"/>
  <c r="CL99" i="1500"/>
  <c r="CL98" i="1500"/>
  <c r="CL97" i="1500"/>
  <c r="CL96" i="1500"/>
  <c r="CL95" i="1500"/>
  <c r="CL94" i="1500"/>
  <c r="CL93" i="1500"/>
  <c r="CL92" i="1500"/>
  <c r="CL91" i="1500"/>
  <c r="CL90" i="1500"/>
  <c r="CL89" i="1500"/>
  <c r="CL88" i="1500"/>
  <c r="CL87" i="1500"/>
  <c r="CL86" i="1500"/>
  <c r="CL85" i="1500"/>
  <c r="CL84" i="1500"/>
  <c r="CL83" i="1500"/>
  <c r="CL82" i="1500"/>
  <c r="CL81" i="1500"/>
  <c r="CL80" i="1500"/>
  <c r="CL79" i="1500"/>
  <c r="CL78" i="1500"/>
  <c r="CL77" i="1500"/>
  <c r="CL76" i="1500"/>
  <c r="CL75" i="1500"/>
  <c r="CL74" i="1500"/>
  <c r="CL73" i="1500"/>
  <c r="CL72" i="1500"/>
  <c r="CL71" i="1500"/>
  <c r="CL70" i="1500"/>
  <c r="CL69" i="1500"/>
  <c r="CL68" i="1500"/>
  <c r="CL67" i="1500"/>
  <c r="CL66" i="1500"/>
  <c r="CL65" i="1500"/>
  <c r="CL64" i="1500"/>
  <c r="CL63" i="1500"/>
  <c r="CL62" i="1500"/>
  <c r="CL61" i="1500"/>
  <c r="CL60" i="1500"/>
  <c r="CL59" i="1500"/>
  <c r="CL58" i="1500"/>
  <c r="CL57" i="1500"/>
  <c r="CL56" i="1500"/>
  <c r="CL55" i="1500"/>
  <c r="CL54" i="1500"/>
  <c r="CL53" i="1500"/>
  <c r="CL52" i="1500"/>
  <c r="CL51" i="1500"/>
  <c r="CL50" i="1500"/>
  <c r="CL49" i="1500"/>
  <c r="CL48" i="1500"/>
  <c r="CL47" i="1500"/>
  <c r="CL46" i="1500"/>
  <c r="CL45" i="1500"/>
  <c r="CL44" i="1500"/>
  <c r="CL43" i="1500"/>
  <c r="CL42" i="1500"/>
  <c r="CL41" i="1500"/>
  <c r="CL40" i="1500"/>
  <c r="CL39" i="1500"/>
  <c r="CL38" i="1500"/>
  <c r="CL37" i="1500"/>
  <c r="CL36" i="1500"/>
  <c r="CL35" i="1500"/>
  <c r="CL34" i="1500"/>
  <c r="CL33" i="1500"/>
  <c r="CL32" i="1500"/>
  <c r="CL31" i="1500"/>
  <c r="CL30" i="1500"/>
  <c r="CL29" i="1500"/>
  <c r="CL28" i="1500"/>
  <c r="CL27" i="1500"/>
  <c r="CL26" i="1500"/>
  <c r="CL25" i="1500"/>
  <c r="CL3" i="1500"/>
  <c r="CK101" i="1500"/>
  <c r="CK100" i="1500"/>
  <c r="CK99" i="1500"/>
  <c r="CK98" i="1500"/>
  <c r="CK97" i="1500"/>
  <c r="CK96" i="1500"/>
  <c r="CK95" i="1500"/>
  <c r="CK94" i="1500"/>
  <c r="CK93" i="1500"/>
  <c r="CK92" i="1500"/>
  <c r="CK91" i="1500"/>
  <c r="CK90" i="1500"/>
  <c r="CK89" i="1500"/>
  <c r="CK88" i="1500"/>
  <c r="CK87" i="1500"/>
  <c r="CK86" i="1500"/>
  <c r="CK85" i="1500"/>
  <c r="CK84" i="1500"/>
  <c r="CK83" i="1500"/>
  <c r="CK82" i="1500"/>
  <c r="CK81" i="1500"/>
  <c r="CK80" i="1500"/>
  <c r="CK79" i="1500"/>
  <c r="CK78" i="1500"/>
  <c r="CK77" i="1500"/>
  <c r="CK76" i="1500"/>
  <c r="CK75" i="1500"/>
  <c r="CK74" i="1500"/>
  <c r="CK73" i="1500"/>
  <c r="CK72" i="1500"/>
  <c r="CK71" i="1500"/>
  <c r="CK70" i="1500"/>
  <c r="CK69" i="1500"/>
  <c r="CK68" i="1500"/>
  <c r="CK67" i="1500"/>
  <c r="CK66" i="1500"/>
  <c r="CK65" i="1500"/>
  <c r="CK64" i="1500"/>
  <c r="CK63" i="1500"/>
  <c r="CK62" i="1500"/>
  <c r="CK61" i="1500"/>
  <c r="CK60" i="1500"/>
  <c r="CK59" i="1500"/>
  <c r="CK58" i="1500"/>
  <c r="CK57" i="1500"/>
  <c r="CK56" i="1500"/>
  <c r="CK55" i="1500"/>
  <c r="CK54" i="1500"/>
  <c r="CK53" i="1500"/>
  <c r="CK52" i="1500"/>
  <c r="CK51" i="1500"/>
  <c r="CK50" i="1500"/>
  <c r="CK49" i="1500"/>
  <c r="CK48" i="1500"/>
  <c r="CK47" i="1500"/>
  <c r="CK46" i="1500"/>
  <c r="CK45" i="1500"/>
  <c r="CK44" i="1500"/>
  <c r="CK43" i="1500"/>
  <c r="CK42" i="1500"/>
  <c r="CK41" i="1500"/>
  <c r="CK40" i="1500"/>
  <c r="CK39" i="1500"/>
  <c r="CK38" i="1500"/>
  <c r="CK37" i="1500"/>
  <c r="CK36" i="1500"/>
  <c r="CK35" i="1500"/>
  <c r="CK34" i="1500"/>
  <c r="CK33" i="1500"/>
  <c r="CK32" i="1500"/>
  <c r="CK31" i="1500"/>
  <c r="CK30" i="1500"/>
  <c r="CK29" i="1500"/>
  <c r="CK28" i="1500"/>
  <c r="CK27" i="1500"/>
  <c r="CK26" i="1500"/>
  <c r="CK25" i="1500"/>
  <c r="CK3" i="1500"/>
  <c r="CJ101" i="1500"/>
  <c r="CJ100" i="1500"/>
  <c r="CJ99" i="1500"/>
  <c r="CJ98" i="1500"/>
  <c r="CJ97" i="1500"/>
  <c r="CJ96" i="1500"/>
  <c r="CJ95" i="1500"/>
  <c r="CJ94" i="1500"/>
  <c r="CJ93" i="1500"/>
  <c r="CJ92" i="1500"/>
  <c r="CJ91" i="1500"/>
  <c r="CJ90" i="1500"/>
  <c r="CJ89" i="1500"/>
  <c r="CJ88" i="1500"/>
  <c r="CJ87" i="1500"/>
  <c r="CJ86" i="1500"/>
  <c r="CJ85" i="1500"/>
  <c r="CJ84" i="1500"/>
  <c r="CJ83" i="1500"/>
  <c r="CJ82" i="1500"/>
  <c r="CJ81" i="1500"/>
  <c r="CJ80" i="1500"/>
  <c r="CJ79" i="1500"/>
  <c r="CJ78" i="1500"/>
  <c r="CJ77" i="1500"/>
  <c r="CJ76" i="1500"/>
  <c r="CJ75" i="1500"/>
  <c r="CJ74" i="1500"/>
  <c r="CJ73" i="1500"/>
  <c r="CJ72" i="1500"/>
  <c r="CJ71" i="1500"/>
  <c r="CJ70" i="1500"/>
  <c r="CJ69" i="1500"/>
  <c r="CJ68" i="1500"/>
  <c r="CJ67" i="1500"/>
  <c r="CJ66" i="1500"/>
  <c r="CJ65" i="1500"/>
  <c r="CJ64" i="1500"/>
  <c r="CJ63" i="1500"/>
  <c r="CJ62" i="1500"/>
  <c r="CJ61" i="1500"/>
  <c r="CJ60" i="1500"/>
  <c r="CJ59" i="1500"/>
  <c r="CJ58" i="1500"/>
  <c r="CJ57" i="1500"/>
  <c r="CJ56" i="1500"/>
  <c r="CJ55" i="1500"/>
  <c r="CJ54" i="1500"/>
  <c r="CJ53" i="1500"/>
  <c r="CJ52" i="1500"/>
  <c r="CJ51" i="1500"/>
  <c r="CJ50" i="1500"/>
  <c r="CJ49" i="1500"/>
  <c r="CJ48" i="1500"/>
  <c r="CJ47" i="1500"/>
  <c r="CJ46" i="1500"/>
  <c r="CJ45" i="1500"/>
  <c r="CJ44" i="1500"/>
  <c r="CJ43" i="1500"/>
  <c r="CJ42" i="1500"/>
  <c r="CJ41" i="1500"/>
  <c r="CJ40" i="1500"/>
  <c r="CJ39" i="1500"/>
  <c r="CJ38" i="1500"/>
  <c r="CJ37" i="1500"/>
  <c r="CJ36" i="1500"/>
  <c r="CJ35" i="1500"/>
  <c r="CJ34" i="1500"/>
  <c r="CJ33" i="1500"/>
  <c r="CJ32" i="1500"/>
  <c r="CJ31" i="1500"/>
  <c r="CJ30" i="1500"/>
  <c r="CJ29" i="1500"/>
  <c r="CJ28" i="1500"/>
  <c r="CJ27" i="1500"/>
  <c r="CJ26" i="1500"/>
  <c r="CJ25" i="1500"/>
  <c r="CJ3" i="1500"/>
  <c r="CI101" i="1500"/>
  <c r="CH101" i="1500"/>
  <c r="CG101" i="1500"/>
  <c r="CF101" i="1500"/>
  <c r="CE101" i="1500"/>
  <c r="CD101" i="1500"/>
  <c r="CC101" i="1500"/>
  <c r="CB101" i="1500"/>
  <c r="CA101" i="1500"/>
  <c r="BZ101" i="1500"/>
  <c r="BY101" i="1500"/>
  <c r="BX101" i="1500"/>
  <c r="BW101" i="1500"/>
  <c r="CI100" i="1500"/>
  <c r="CH100" i="1500"/>
  <c r="CG100" i="1500"/>
  <c r="CF100" i="1500"/>
  <c r="CE100" i="1500"/>
  <c r="CD100" i="1500"/>
  <c r="CC100" i="1500"/>
  <c r="CB100" i="1500"/>
  <c r="CA100" i="1500"/>
  <c r="BZ100" i="1500"/>
  <c r="BY100" i="1500"/>
  <c r="BX100" i="1500"/>
  <c r="BW100" i="1500"/>
  <c r="CI99" i="1500"/>
  <c r="CH99" i="1500"/>
  <c r="CG99" i="1500"/>
  <c r="CF99" i="1500"/>
  <c r="CE99" i="1500"/>
  <c r="CD99" i="1500"/>
  <c r="CC99" i="1500"/>
  <c r="CB99" i="1500"/>
  <c r="CA99" i="1500"/>
  <c r="BZ99" i="1500"/>
  <c r="BY99" i="1500"/>
  <c r="BX99" i="1500"/>
  <c r="BW99" i="1500"/>
  <c r="CI98" i="1500"/>
  <c r="CH98" i="1500"/>
  <c r="CG98" i="1500"/>
  <c r="CF98" i="1500"/>
  <c r="CE98" i="1500"/>
  <c r="CD98" i="1500"/>
  <c r="CC98" i="1500"/>
  <c r="CB98" i="1500"/>
  <c r="CA98" i="1500"/>
  <c r="BZ98" i="1500"/>
  <c r="BY98" i="1500"/>
  <c r="BX98" i="1500"/>
  <c r="BW98" i="1500"/>
  <c r="CI97" i="1500"/>
  <c r="CH97" i="1500"/>
  <c r="CG97" i="1500"/>
  <c r="CF97" i="1500"/>
  <c r="CE97" i="1500"/>
  <c r="CD97" i="1500"/>
  <c r="CC97" i="1500"/>
  <c r="CB97" i="1500"/>
  <c r="CA97" i="1500"/>
  <c r="BZ97" i="1500"/>
  <c r="BY97" i="1500"/>
  <c r="BX97" i="1500"/>
  <c r="BW97" i="1500"/>
  <c r="CI96" i="1500"/>
  <c r="CH96" i="1500"/>
  <c r="CG96" i="1500"/>
  <c r="CF96" i="1500"/>
  <c r="CE96" i="1500"/>
  <c r="CD96" i="1500"/>
  <c r="CC96" i="1500"/>
  <c r="CB96" i="1500"/>
  <c r="CA96" i="1500"/>
  <c r="BZ96" i="1500"/>
  <c r="BY96" i="1500"/>
  <c r="BX96" i="1500"/>
  <c r="BW96" i="1500"/>
  <c r="CI95" i="1500"/>
  <c r="CH95" i="1500"/>
  <c r="CG95" i="1500"/>
  <c r="CF95" i="1500"/>
  <c r="CE95" i="1500"/>
  <c r="CD95" i="1500"/>
  <c r="CC95" i="1500"/>
  <c r="CB95" i="1500"/>
  <c r="CA95" i="1500"/>
  <c r="BZ95" i="1500"/>
  <c r="BY95" i="1500"/>
  <c r="BX95" i="1500"/>
  <c r="BW95" i="1500"/>
  <c r="CI94" i="1500"/>
  <c r="CH94" i="1500"/>
  <c r="CG94" i="1500"/>
  <c r="CF94" i="1500"/>
  <c r="CE94" i="1500"/>
  <c r="CD94" i="1500"/>
  <c r="CC94" i="1500"/>
  <c r="CB94" i="1500"/>
  <c r="CA94" i="1500"/>
  <c r="BZ94" i="1500"/>
  <c r="BY94" i="1500"/>
  <c r="BX94" i="1500"/>
  <c r="BW94" i="1500"/>
  <c r="CI93" i="1500"/>
  <c r="CH93" i="1500"/>
  <c r="CG93" i="1500"/>
  <c r="CF93" i="1500"/>
  <c r="CE93" i="1500"/>
  <c r="CD93" i="1500"/>
  <c r="CC93" i="1500"/>
  <c r="CB93" i="1500"/>
  <c r="CA93" i="1500"/>
  <c r="BZ93" i="1500"/>
  <c r="BY93" i="1500"/>
  <c r="BX93" i="1500"/>
  <c r="BW93" i="1500"/>
  <c r="CI92" i="1500"/>
  <c r="CH92" i="1500"/>
  <c r="CG92" i="1500"/>
  <c r="CF92" i="1500"/>
  <c r="CE92" i="1500"/>
  <c r="CD92" i="1500"/>
  <c r="CC92" i="1500"/>
  <c r="CB92" i="1500"/>
  <c r="CA92" i="1500"/>
  <c r="BZ92" i="1500"/>
  <c r="BY92" i="1500"/>
  <c r="BX92" i="1500"/>
  <c r="BW92" i="1500"/>
  <c r="CI91" i="1500"/>
  <c r="CH91" i="1500"/>
  <c r="CG91" i="1500"/>
  <c r="CF91" i="1500"/>
  <c r="CE91" i="1500"/>
  <c r="CD91" i="1500"/>
  <c r="CC91" i="1500"/>
  <c r="CB91" i="1500"/>
  <c r="CA91" i="1500"/>
  <c r="BZ91" i="1500"/>
  <c r="BY91" i="1500"/>
  <c r="BX91" i="1500"/>
  <c r="BW91" i="1500"/>
  <c r="CI90" i="1500"/>
  <c r="CH90" i="1500"/>
  <c r="CG90" i="1500"/>
  <c r="CF90" i="1500"/>
  <c r="CE90" i="1500"/>
  <c r="CD90" i="1500"/>
  <c r="CC90" i="1500"/>
  <c r="CB90" i="1500"/>
  <c r="CA90" i="1500"/>
  <c r="BZ90" i="1500"/>
  <c r="BY90" i="1500"/>
  <c r="BX90" i="1500"/>
  <c r="BW90" i="1500"/>
  <c r="CI89" i="1500"/>
  <c r="CH89" i="1500"/>
  <c r="CG89" i="1500"/>
  <c r="CF89" i="1500"/>
  <c r="CE89" i="1500"/>
  <c r="CD89" i="1500"/>
  <c r="CC89" i="1500"/>
  <c r="CB89" i="1500"/>
  <c r="CA89" i="1500"/>
  <c r="BZ89" i="1500"/>
  <c r="BY89" i="1500"/>
  <c r="BX89" i="1500"/>
  <c r="BW89" i="1500"/>
  <c r="CI88" i="1500"/>
  <c r="CH88" i="1500"/>
  <c r="CG88" i="1500"/>
  <c r="CF88" i="1500"/>
  <c r="CE88" i="1500"/>
  <c r="CD88" i="1500"/>
  <c r="CC88" i="1500"/>
  <c r="CB88" i="1500"/>
  <c r="CA88" i="1500"/>
  <c r="BZ88" i="1500"/>
  <c r="BY88" i="1500"/>
  <c r="BX88" i="1500"/>
  <c r="BW88" i="1500"/>
  <c r="CI87" i="1500"/>
  <c r="CH87" i="1500"/>
  <c r="CG87" i="1500"/>
  <c r="CF87" i="1500"/>
  <c r="CE87" i="1500"/>
  <c r="CD87" i="1500"/>
  <c r="CC87" i="1500"/>
  <c r="CB87" i="1500"/>
  <c r="CA87" i="1500"/>
  <c r="BZ87" i="1500"/>
  <c r="BY87" i="1500"/>
  <c r="BX87" i="1500"/>
  <c r="BW87" i="1500"/>
  <c r="CI86" i="1500"/>
  <c r="CH86" i="1500"/>
  <c r="CG86" i="1500"/>
  <c r="CF86" i="1500"/>
  <c r="CE86" i="1500"/>
  <c r="CD86" i="1500"/>
  <c r="CC86" i="1500"/>
  <c r="CB86" i="1500"/>
  <c r="CA86" i="1500"/>
  <c r="BZ86" i="1500"/>
  <c r="BY86" i="1500"/>
  <c r="BX86" i="1500"/>
  <c r="BW86" i="1500"/>
  <c r="CI85" i="1500"/>
  <c r="CH85" i="1500"/>
  <c r="CG85" i="1500"/>
  <c r="CF85" i="1500"/>
  <c r="CE85" i="1500"/>
  <c r="CD85" i="1500"/>
  <c r="CC85" i="1500"/>
  <c r="CB85" i="1500"/>
  <c r="CA85" i="1500"/>
  <c r="BZ85" i="1500"/>
  <c r="BY85" i="1500"/>
  <c r="BX85" i="1500"/>
  <c r="BW85" i="1500"/>
  <c r="CI84" i="1500"/>
  <c r="CH84" i="1500"/>
  <c r="CG84" i="1500"/>
  <c r="CF84" i="1500"/>
  <c r="CE84" i="1500"/>
  <c r="CD84" i="1500"/>
  <c r="CC84" i="1500"/>
  <c r="CB84" i="1500"/>
  <c r="CA84" i="1500"/>
  <c r="BZ84" i="1500"/>
  <c r="BY84" i="1500"/>
  <c r="BX84" i="1500"/>
  <c r="BW84" i="1500"/>
  <c r="CI83" i="1500"/>
  <c r="CH83" i="1500"/>
  <c r="CG83" i="1500"/>
  <c r="CF83" i="1500"/>
  <c r="CE83" i="1500"/>
  <c r="CD83" i="1500"/>
  <c r="CC83" i="1500"/>
  <c r="CB83" i="1500"/>
  <c r="CA83" i="1500"/>
  <c r="BZ83" i="1500"/>
  <c r="BY83" i="1500"/>
  <c r="BX83" i="1500"/>
  <c r="BW83" i="1500"/>
  <c r="CI82" i="1500"/>
  <c r="CH82" i="1500"/>
  <c r="CG82" i="1500"/>
  <c r="CF82" i="1500"/>
  <c r="CE82" i="1500"/>
  <c r="CD82" i="1500"/>
  <c r="CC82" i="1500"/>
  <c r="CB82" i="1500"/>
  <c r="CA82" i="1500"/>
  <c r="BZ82" i="1500"/>
  <c r="BY82" i="1500"/>
  <c r="BX82" i="1500"/>
  <c r="BW82" i="1500"/>
  <c r="CI81" i="1500"/>
  <c r="CH81" i="1500"/>
  <c r="CG81" i="1500"/>
  <c r="CF81" i="1500"/>
  <c r="CE81" i="1500"/>
  <c r="CD81" i="1500"/>
  <c r="CC81" i="1500"/>
  <c r="CB81" i="1500"/>
  <c r="CA81" i="1500"/>
  <c r="BZ81" i="1500"/>
  <c r="BY81" i="1500"/>
  <c r="BX81" i="1500"/>
  <c r="BW81" i="1500"/>
  <c r="CI80" i="1500"/>
  <c r="CH80" i="1500"/>
  <c r="CG80" i="1500"/>
  <c r="CF80" i="1500"/>
  <c r="CE80" i="1500"/>
  <c r="CD80" i="1500"/>
  <c r="CC80" i="1500"/>
  <c r="CB80" i="1500"/>
  <c r="CA80" i="1500"/>
  <c r="BZ80" i="1500"/>
  <c r="BY80" i="1500"/>
  <c r="BX80" i="1500"/>
  <c r="BW80" i="1500"/>
  <c r="CI79" i="1500"/>
  <c r="CH79" i="1500"/>
  <c r="CG79" i="1500"/>
  <c r="CF79" i="1500"/>
  <c r="CE79" i="1500"/>
  <c r="CD79" i="1500"/>
  <c r="CC79" i="1500"/>
  <c r="CB79" i="1500"/>
  <c r="CA79" i="1500"/>
  <c r="BZ79" i="1500"/>
  <c r="BY79" i="1500"/>
  <c r="BX79" i="1500"/>
  <c r="BW79" i="1500"/>
  <c r="CI78" i="1500"/>
  <c r="CH78" i="1500"/>
  <c r="CG78" i="1500"/>
  <c r="CF78" i="1500"/>
  <c r="CE78" i="1500"/>
  <c r="CD78" i="1500"/>
  <c r="CC78" i="1500"/>
  <c r="CB78" i="1500"/>
  <c r="CA78" i="1500"/>
  <c r="BZ78" i="1500"/>
  <c r="BY78" i="1500"/>
  <c r="BX78" i="1500"/>
  <c r="BW78" i="1500"/>
  <c r="CI77" i="1500"/>
  <c r="CH77" i="1500"/>
  <c r="CG77" i="1500"/>
  <c r="CF77" i="1500"/>
  <c r="CE77" i="1500"/>
  <c r="CD77" i="1500"/>
  <c r="CC77" i="1500"/>
  <c r="CB77" i="1500"/>
  <c r="CA77" i="1500"/>
  <c r="BZ77" i="1500"/>
  <c r="BY77" i="1500"/>
  <c r="BX77" i="1500"/>
  <c r="BW77" i="1500"/>
  <c r="CI76" i="1500"/>
  <c r="CH76" i="1500"/>
  <c r="CG76" i="1500"/>
  <c r="CF76" i="1500"/>
  <c r="CE76" i="1500"/>
  <c r="CD76" i="1500"/>
  <c r="CC76" i="1500"/>
  <c r="CB76" i="1500"/>
  <c r="CA76" i="1500"/>
  <c r="BZ76" i="1500"/>
  <c r="BY76" i="1500"/>
  <c r="BX76" i="1500"/>
  <c r="BW76" i="1500"/>
  <c r="CI75" i="1500"/>
  <c r="CH75" i="1500"/>
  <c r="CG75" i="1500"/>
  <c r="CF75" i="1500"/>
  <c r="CE75" i="1500"/>
  <c r="CD75" i="1500"/>
  <c r="CC75" i="1500"/>
  <c r="CB75" i="1500"/>
  <c r="CA75" i="1500"/>
  <c r="BZ75" i="1500"/>
  <c r="BY75" i="1500"/>
  <c r="BX75" i="1500"/>
  <c r="BW75" i="1500"/>
  <c r="CI74" i="1500"/>
  <c r="CH74" i="1500"/>
  <c r="CG74" i="1500"/>
  <c r="CF74" i="1500"/>
  <c r="CE74" i="1500"/>
  <c r="CD74" i="1500"/>
  <c r="CC74" i="1500"/>
  <c r="CB74" i="1500"/>
  <c r="CA74" i="1500"/>
  <c r="BZ74" i="1500"/>
  <c r="BY74" i="1500"/>
  <c r="BX74" i="1500"/>
  <c r="BW74" i="1500"/>
  <c r="CI73" i="1500"/>
  <c r="CH73" i="1500"/>
  <c r="CG73" i="1500"/>
  <c r="CF73" i="1500"/>
  <c r="CE73" i="1500"/>
  <c r="CD73" i="1500"/>
  <c r="CC73" i="1500"/>
  <c r="CB73" i="1500"/>
  <c r="CA73" i="1500"/>
  <c r="BZ73" i="1500"/>
  <c r="BY73" i="1500"/>
  <c r="BX73" i="1500"/>
  <c r="BW73" i="1500"/>
  <c r="CI72" i="1500"/>
  <c r="CH72" i="1500"/>
  <c r="CG72" i="1500"/>
  <c r="CF72" i="1500"/>
  <c r="CE72" i="1500"/>
  <c r="CD72" i="1500"/>
  <c r="CC72" i="1500"/>
  <c r="CB72" i="1500"/>
  <c r="CA72" i="1500"/>
  <c r="BZ72" i="1500"/>
  <c r="BY72" i="1500"/>
  <c r="BX72" i="1500"/>
  <c r="BW72" i="1500"/>
  <c r="CI71" i="1500"/>
  <c r="CH71" i="1500"/>
  <c r="CG71" i="1500"/>
  <c r="CF71" i="1500"/>
  <c r="CE71" i="1500"/>
  <c r="CD71" i="1500"/>
  <c r="CC71" i="1500"/>
  <c r="CB71" i="1500"/>
  <c r="CA71" i="1500"/>
  <c r="BZ71" i="1500"/>
  <c r="BY71" i="1500"/>
  <c r="BX71" i="1500"/>
  <c r="BW71" i="1500"/>
  <c r="CI70" i="1500"/>
  <c r="CH70" i="1500"/>
  <c r="CG70" i="1500"/>
  <c r="CF70" i="1500"/>
  <c r="CE70" i="1500"/>
  <c r="CD70" i="1500"/>
  <c r="CC70" i="1500"/>
  <c r="CB70" i="1500"/>
  <c r="CA70" i="1500"/>
  <c r="BZ70" i="1500"/>
  <c r="BY70" i="1500"/>
  <c r="BX70" i="1500"/>
  <c r="BW70" i="1500"/>
  <c r="CI69" i="1500"/>
  <c r="CH69" i="1500"/>
  <c r="CG69" i="1500"/>
  <c r="CF69" i="1500"/>
  <c r="CE69" i="1500"/>
  <c r="CD69" i="1500"/>
  <c r="CC69" i="1500"/>
  <c r="CB69" i="1500"/>
  <c r="CA69" i="1500"/>
  <c r="BZ69" i="1500"/>
  <c r="BY69" i="1500"/>
  <c r="BX69" i="1500"/>
  <c r="BW69" i="1500"/>
  <c r="CI68" i="1500"/>
  <c r="CH68" i="1500"/>
  <c r="CG68" i="1500"/>
  <c r="CF68" i="1500"/>
  <c r="CE68" i="1500"/>
  <c r="CD68" i="1500"/>
  <c r="CC68" i="1500"/>
  <c r="CB68" i="1500"/>
  <c r="CA68" i="1500"/>
  <c r="BZ68" i="1500"/>
  <c r="BY68" i="1500"/>
  <c r="BX68" i="1500"/>
  <c r="BW68" i="1500"/>
  <c r="CI67" i="1500"/>
  <c r="CH67" i="1500"/>
  <c r="CG67" i="1500"/>
  <c r="CF67" i="1500"/>
  <c r="CE67" i="1500"/>
  <c r="CD67" i="1500"/>
  <c r="CC67" i="1500"/>
  <c r="CB67" i="1500"/>
  <c r="CA67" i="1500"/>
  <c r="BZ67" i="1500"/>
  <c r="BY67" i="1500"/>
  <c r="BX67" i="1500"/>
  <c r="BW67" i="1500"/>
  <c r="CI66" i="1500"/>
  <c r="CH66" i="1500"/>
  <c r="CG66" i="1500"/>
  <c r="CF66" i="1500"/>
  <c r="CE66" i="1500"/>
  <c r="CD66" i="1500"/>
  <c r="CC66" i="1500"/>
  <c r="CB66" i="1500"/>
  <c r="CA66" i="1500"/>
  <c r="BZ66" i="1500"/>
  <c r="BY66" i="1500"/>
  <c r="BX66" i="1500"/>
  <c r="BW66" i="1500"/>
  <c r="CI65" i="1500"/>
  <c r="CH65" i="1500"/>
  <c r="CG65" i="1500"/>
  <c r="CF65" i="1500"/>
  <c r="CE65" i="1500"/>
  <c r="CD65" i="1500"/>
  <c r="CC65" i="1500"/>
  <c r="CB65" i="1500"/>
  <c r="CA65" i="1500"/>
  <c r="BZ65" i="1500"/>
  <c r="BY65" i="1500"/>
  <c r="BX65" i="1500"/>
  <c r="BW65" i="1500"/>
  <c r="CI64" i="1500"/>
  <c r="CH64" i="1500"/>
  <c r="CG64" i="1500"/>
  <c r="CF64" i="1500"/>
  <c r="CE64" i="1500"/>
  <c r="CD64" i="1500"/>
  <c r="CC64" i="1500"/>
  <c r="CB64" i="1500"/>
  <c r="CA64" i="1500"/>
  <c r="BZ64" i="1500"/>
  <c r="BY64" i="1500"/>
  <c r="BX64" i="1500"/>
  <c r="BW64" i="1500"/>
  <c r="CI63" i="1500"/>
  <c r="CH63" i="1500"/>
  <c r="CG63" i="1500"/>
  <c r="CF63" i="1500"/>
  <c r="CE63" i="1500"/>
  <c r="CD63" i="1500"/>
  <c r="CC63" i="1500"/>
  <c r="CB63" i="1500"/>
  <c r="CA63" i="1500"/>
  <c r="BZ63" i="1500"/>
  <c r="BY63" i="1500"/>
  <c r="BX63" i="1500"/>
  <c r="BW63" i="1500"/>
  <c r="CI62" i="1500"/>
  <c r="CH62" i="1500"/>
  <c r="CG62" i="1500"/>
  <c r="CF62" i="1500"/>
  <c r="CE62" i="1500"/>
  <c r="CD62" i="1500"/>
  <c r="CC62" i="1500"/>
  <c r="CB62" i="1500"/>
  <c r="CA62" i="1500"/>
  <c r="BZ62" i="1500"/>
  <c r="BY62" i="1500"/>
  <c r="BX62" i="1500"/>
  <c r="BW62" i="1500"/>
  <c r="CI61" i="1500"/>
  <c r="CH61" i="1500"/>
  <c r="CG61" i="1500"/>
  <c r="CF61" i="1500"/>
  <c r="CE61" i="1500"/>
  <c r="CD61" i="1500"/>
  <c r="CC61" i="1500"/>
  <c r="CB61" i="1500"/>
  <c r="CA61" i="1500"/>
  <c r="BZ61" i="1500"/>
  <c r="BY61" i="1500"/>
  <c r="BX61" i="1500"/>
  <c r="BW61" i="1500"/>
  <c r="CI60" i="1500"/>
  <c r="CH60" i="1500"/>
  <c r="CG60" i="1500"/>
  <c r="CF60" i="1500"/>
  <c r="CE60" i="1500"/>
  <c r="CD60" i="1500"/>
  <c r="CC60" i="1500"/>
  <c r="CB60" i="1500"/>
  <c r="CA60" i="1500"/>
  <c r="BZ60" i="1500"/>
  <c r="BY60" i="1500"/>
  <c r="BX60" i="1500"/>
  <c r="BW60" i="1500"/>
  <c r="CI59" i="1500"/>
  <c r="CH59" i="1500"/>
  <c r="CG59" i="1500"/>
  <c r="CF59" i="1500"/>
  <c r="CE59" i="1500"/>
  <c r="CD59" i="1500"/>
  <c r="CC59" i="1500"/>
  <c r="CB59" i="1500"/>
  <c r="CA59" i="1500"/>
  <c r="BZ59" i="1500"/>
  <c r="BY59" i="1500"/>
  <c r="BX59" i="1500"/>
  <c r="BW59" i="1500"/>
  <c r="CI58" i="1500"/>
  <c r="CH58" i="1500"/>
  <c r="CG58" i="1500"/>
  <c r="CF58" i="1500"/>
  <c r="CE58" i="1500"/>
  <c r="CD58" i="1500"/>
  <c r="CC58" i="1500"/>
  <c r="CB58" i="1500"/>
  <c r="CA58" i="1500"/>
  <c r="BZ58" i="1500"/>
  <c r="BY58" i="1500"/>
  <c r="BX58" i="1500"/>
  <c r="BW58" i="1500"/>
  <c r="CI57" i="1500"/>
  <c r="CH57" i="1500"/>
  <c r="CG57" i="1500"/>
  <c r="CF57" i="1500"/>
  <c r="CE57" i="1500"/>
  <c r="CD57" i="1500"/>
  <c r="CC57" i="1500"/>
  <c r="CB57" i="1500"/>
  <c r="CA57" i="1500"/>
  <c r="BZ57" i="1500"/>
  <c r="BY57" i="1500"/>
  <c r="BX57" i="1500"/>
  <c r="BW57" i="1500"/>
  <c r="CI56" i="1500"/>
  <c r="CH56" i="1500"/>
  <c r="CG56" i="1500"/>
  <c r="CF56" i="1500"/>
  <c r="CE56" i="1500"/>
  <c r="CD56" i="1500"/>
  <c r="CC56" i="1500"/>
  <c r="CB56" i="1500"/>
  <c r="CA56" i="1500"/>
  <c r="BZ56" i="1500"/>
  <c r="BY56" i="1500"/>
  <c r="BX56" i="1500"/>
  <c r="BW56" i="1500"/>
  <c r="CI55" i="1500"/>
  <c r="CH55" i="1500"/>
  <c r="CG55" i="1500"/>
  <c r="CF55" i="1500"/>
  <c r="CE55" i="1500"/>
  <c r="CD55" i="1500"/>
  <c r="CC55" i="1500"/>
  <c r="CB55" i="1500"/>
  <c r="CA55" i="1500"/>
  <c r="BZ55" i="1500"/>
  <c r="BY55" i="1500"/>
  <c r="BX55" i="1500"/>
  <c r="BW55" i="1500"/>
  <c r="CI54" i="1500"/>
  <c r="CH54" i="1500"/>
  <c r="CG54" i="1500"/>
  <c r="CF54" i="1500"/>
  <c r="CE54" i="1500"/>
  <c r="CD54" i="1500"/>
  <c r="CC54" i="1500"/>
  <c r="CB54" i="1500"/>
  <c r="CA54" i="1500"/>
  <c r="BZ54" i="1500"/>
  <c r="BY54" i="1500"/>
  <c r="BX54" i="1500"/>
  <c r="BW54" i="1500"/>
  <c r="CI53" i="1500"/>
  <c r="CH53" i="1500"/>
  <c r="CG53" i="1500"/>
  <c r="CF53" i="1500"/>
  <c r="CE53" i="1500"/>
  <c r="CD53" i="1500"/>
  <c r="CC53" i="1500"/>
  <c r="CB53" i="1500"/>
  <c r="CA53" i="1500"/>
  <c r="BZ53" i="1500"/>
  <c r="BY53" i="1500"/>
  <c r="BX53" i="1500"/>
  <c r="BW53" i="1500"/>
  <c r="CI52" i="1500"/>
  <c r="CH52" i="1500"/>
  <c r="CG52" i="1500"/>
  <c r="CF52" i="1500"/>
  <c r="CE52" i="1500"/>
  <c r="CD52" i="1500"/>
  <c r="CC52" i="1500"/>
  <c r="CB52" i="1500"/>
  <c r="CA52" i="1500"/>
  <c r="BZ52" i="1500"/>
  <c r="BY52" i="1500"/>
  <c r="BX52" i="1500"/>
  <c r="BW52" i="1500"/>
  <c r="CI51" i="1500"/>
  <c r="CH51" i="1500"/>
  <c r="CG51" i="1500"/>
  <c r="CF51" i="1500"/>
  <c r="CE51" i="1500"/>
  <c r="CD51" i="1500"/>
  <c r="CC51" i="1500"/>
  <c r="CB51" i="1500"/>
  <c r="CA51" i="1500"/>
  <c r="BZ51" i="1500"/>
  <c r="BY51" i="1500"/>
  <c r="BX51" i="1500"/>
  <c r="BW51" i="1500"/>
  <c r="CI50" i="1500"/>
  <c r="CH50" i="1500"/>
  <c r="CG50" i="1500"/>
  <c r="CF50" i="1500"/>
  <c r="CE50" i="1500"/>
  <c r="CD50" i="1500"/>
  <c r="CC50" i="1500"/>
  <c r="CB50" i="1500"/>
  <c r="CA50" i="1500"/>
  <c r="BZ50" i="1500"/>
  <c r="BY50" i="1500"/>
  <c r="BX50" i="1500"/>
  <c r="BW50" i="1500"/>
  <c r="CI49" i="1500"/>
  <c r="CH49" i="1500"/>
  <c r="CG49" i="1500"/>
  <c r="CF49" i="1500"/>
  <c r="CE49" i="1500"/>
  <c r="CD49" i="1500"/>
  <c r="CC49" i="1500"/>
  <c r="CB49" i="1500"/>
  <c r="CA49" i="1500"/>
  <c r="BZ49" i="1500"/>
  <c r="BY49" i="1500"/>
  <c r="BX49" i="1500"/>
  <c r="BW49" i="1500"/>
  <c r="CI48" i="1500"/>
  <c r="CH48" i="1500"/>
  <c r="CG48" i="1500"/>
  <c r="CF48" i="1500"/>
  <c r="CE48" i="1500"/>
  <c r="CD48" i="1500"/>
  <c r="CC48" i="1500"/>
  <c r="CB48" i="1500"/>
  <c r="CA48" i="1500"/>
  <c r="BZ48" i="1500"/>
  <c r="BY48" i="1500"/>
  <c r="BX48" i="1500"/>
  <c r="BW48" i="1500"/>
  <c r="CI47" i="1500"/>
  <c r="CH47" i="1500"/>
  <c r="CG47" i="1500"/>
  <c r="CF47" i="1500"/>
  <c r="CE47" i="1500"/>
  <c r="CD47" i="1500"/>
  <c r="CC47" i="1500"/>
  <c r="CB47" i="1500"/>
  <c r="CA47" i="1500"/>
  <c r="BZ47" i="1500"/>
  <c r="BY47" i="1500"/>
  <c r="BX47" i="1500"/>
  <c r="BW47" i="1500"/>
  <c r="CI46" i="1500"/>
  <c r="CH46" i="1500"/>
  <c r="CG46" i="1500"/>
  <c r="CF46" i="1500"/>
  <c r="CE46" i="1500"/>
  <c r="CD46" i="1500"/>
  <c r="CC46" i="1500"/>
  <c r="CB46" i="1500"/>
  <c r="CA46" i="1500"/>
  <c r="BZ46" i="1500"/>
  <c r="BY46" i="1500"/>
  <c r="BX46" i="1500"/>
  <c r="BW46" i="1500"/>
  <c r="CI45" i="1500"/>
  <c r="CH45" i="1500"/>
  <c r="CG45" i="1500"/>
  <c r="CF45" i="1500"/>
  <c r="CE45" i="1500"/>
  <c r="CD45" i="1500"/>
  <c r="CC45" i="1500"/>
  <c r="CB45" i="1500"/>
  <c r="CA45" i="1500"/>
  <c r="BZ45" i="1500"/>
  <c r="BY45" i="1500"/>
  <c r="BX45" i="1500"/>
  <c r="BW45" i="1500"/>
  <c r="CI44" i="1500"/>
  <c r="CH44" i="1500"/>
  <c r="CG44" i="1500"/>
  <c r="CF44" i="1500"/>
  <c r="CE44" i="1500"/>
  <c r="CD44" i="1500"/>
  <c r="CC44" i="1500"/>
  <c r="CB44" i="1500"/>
  <c r="CA44" i="1500"/>
  <c r="BZ44" i="1500"/>
  <c r="BY44" i="1500"/>
  <c r="BX44" i="1500"/>
  <c r="BW44" i="1500"/>
  <c r="CI43" i="1500"/>
  <c r="CH43" i="1500"/>
  <c r="CG43" i="1500"/>
  <c r="CF43" i="1500"/>
  <c r="CE43" i="1500"/>
  <c r="CD43" i="1500"/>
  <c r="CC43" i="1500"/>
  <c r="CB43" i="1500"/>
  <c r="CA43" i="1500"/>
  <c r="BZ43" i="1500"/>
  <c r="BY43" i="1500"/>
  <c r="BX43" i="1500"/>
  <c r="BW43" i="1500"/>
  <c r="CI42" i="1500"/>
  <c r="CH42" i="1500"/>
  <c r="CG42" i="1500"/>
  <c r="CF42" i="1500"/>
  <c r="CE42" i="1500"/>
  <c r="CD42" i="1500"/>
  <c r="CC42" i="1500"/>
  <c r="CB42" i="1500"/>
  <c r="CA42" i="1500"/>
  <c r="BZ42" i="1500"/>
  <c r="BY42" i="1500"/>
  <c r="BX42" i="1500"/>
  <c r="BW42" i="1500"/>
  <c r="CI41" i="1500"/>
  <c r="CH41" i="1500"/>
  <c r="CG41" i="1500"/>
  <c r="CF41" i="1500"/>
  <c r="CE41" i="1500"/>
  <c r="CD41" i="1500"/>
  <c r="CC41" i="1500"/>
  <c r="CB41" i="1500"/>
  <c r="CA41" i="1500"/>
  <c r="BZ41" i="1500"/>
  <c r="BY41" i="1500"/>
  <c r="BX41" i="1500"/>
  <c r="BW41" i="1500"/>
  <c r="CI40" i="1500"/>
  <c r="CH40" i="1500"/>
  <c r="CG40" i="1500"/>
  <c r="CF40" i="1500"/>
  <c r="CE40" i="1500"/>
  <c r="CD40" i="1500"/>
  <c r="CC40" i="1500"/>
  <c r="CB40" i="1500"/>
  <c r="CA40" i="1500"/>
  <c r="BZ40" i="1500"/>
  <c r="BY40" i="1500"/>
  <c r="BX40" i="1500"/>
  <c r="BW40" i="1500"/>
  <c r="CI39" i="1500"/>
  <c r="CH39" i="1500"/>
  <c r="CG39" i="1500"/>
  <c r="CF39" i="1500"/>
  <c r="CE39" i="1500"/>
  <c r="CD39" i="1500"/>
  <c r="CC39" i="1500"/>
  <c r="CB39" i="1500"/>
  <c r="CA39" i="1500"/>
  <c r="BZ39" i="1500"/>
  <c r="BY39" i="1500"/>
  <c r="BX39" i="1500"/>
  <c r="BW39" i="1500"/>
  <c r="CI38" i="1500"/>
  <c r="CH38" i="1500"/>
  <c r="CG38" i="1500"/>
  <c r="CF38" i="1500"/>
  <c r="CE38" i="1500"/>
  <c r="CD38" i="1500"/>
  <c r="CC38" i="1500"/>
  <c r="CB38" i="1500"/>
  <c r="CA38" i="1500"/>
  <c r="BZ38" i="1500"/>
  <c r="BY38" i="1500"/>
  <c r="BX38" i="1500"/>
  <c r="BW38" i="1500"/>
  <c r="CI37" i="1500"/>
  <c r="CH37" i="1500"/>
  <c r="CG37" i="1500"/>
  <c r="CF37" i="1500"/>
  <c r="CE37" i="1500"/>
  <c r="CD37" i="1500"/>
  <c r="CC37" i="1500"/>
  <c r="CB37" i="1500"/>
  <c r="CA37" i="1500"/>
  <c r="BZ37" i="1500"/>
  <c r="BY37" i="1500"/>
  <c r="BX37" i="1500"/>
  <c r="BW37" i="1500"/>
  <c r="CI36" i="1500"/>
  <c r="CH36" i="1500"/>
  <c r="CG36" i="1500"/>
  <c r="CF36" i="1500"/>
  <c r="CE36" i="1500"/>
  <c r="CD36" i="1500"/>
  <c r="CC36" i="1500"/>
  <c r="CB36" i="1500"/>
  <c r="CA36" i="1500"/>
  <c r="BZ36" i="1500"/>
  <c r="BY36" i="1500"/>
  <c r="BX36" i="1500"/>
  <c r="BW36" i="1500"/>
  <c r="CI35" i="1500"/>
  <c r="CH35" i="1500"/>
  <c r="CG35" i="1500"/>
  <c r="CF35" i="1500"/>
  <c r="CE35" i="1500"/>
  <c r="CD35" i="1500"/>
  <c r="CC35" i="1500"/>
  <c r="CB35" i="1500"/>
  <c r="CA35" i="1500"/>
  <c r="BZ35" i="1500"/>
  <c r="BY35" i="1500"/>
  <c r="BX35" i="1500"/>
  <c r="BW35" i="1500"/>
  <c r="CI34" i="1500"/>
  <c r="CH34" i="1500"/>
  <c r="CG34" i="1500"/>
  <c r="CF34" i="1500"/>
  <c r="CE34" i="1500"/>
  <c r="CD34" i="1500"/>
  <c r="CC34" i="1500"/>
  <c r="CB34" i="1500"/>
  <c r="CA34" i="1500"/>
  <c r="BZ34" i="1500"/>
  <c r="BY34" i="1500"/>
  <c r="BX34" i="1500"/>
  <c r="BW34" i="1500"/>
  <c r="CI33" i="1500"/>
  <c r="CH33" i="1500"/>
  <c r="CG33" i="1500"/>
  <c r="CF33" i="1500"/>
  <c r="CE33" i="1500"/>
  <c r="CD33" i="1500"/>
  <c r="CC33" i="1500"/>
  <c r="CB33" i="1500"/>
  <c r="CA33" i="1500"/>
  <c r="BZ33" i="1500"/>
  <c r="BY33" i="1500"/>
  <c r="BX33" i="1500"/>
  <c r="BW33" i="1500"/>
  <c r="CI32" i="1500"/>
  <c r="CH32" i="1500"/>
  <c r="CG32" i="1500"/>
  <c r="CF32" i="1500"/>
  <c r="CE32" i="1500"/>
  <c r="CD32" i="1500"/>
  <c r="CC32" i="1500"/>
  <c r="CB32" i="1500"/>
  <c r="CA32" i="1500"/>
  <c r="BZ32" i="1500"/>
  <c r="BY32" i="1500"/>
  <c r="BX32" i="1500"/>
  <c r="BW32" i="1500"/>
  <c r="CI31" i="1500"/>
  <c r="CH31" i="1500"/>
  <c r="CG31" i="1500"/>
  <c r="CF31" i="1500"/>
  <c r="CE31" i="1500"/>
  <c r="CD31" i="1500"/>
  <c r="CC31" i="1500"/>
  <c r="CB31" i="1500"/>
  <c r="CA31" i="1500"/>
  <c r="BZ31" i="1500"/>
  <c r="BY31" i="1500"/>
  <c r="BX31" i="1500"/>
  <c r="BW31" i="1500"/>
  <c r="CI30" i="1500"/>
  <c r="CH30" i="1500"/>
  <c r="CG30" i="1500"/>
  <c r="CF30" i="1500"/>
  <c r="CE30" i="1500"/>
  <c r="CD30" i="1500"/>
  <c r="CC30" i="1500"/>
  <c r="CB30" i="1500"/>
  <c r="CA30" i="1500"/>
  <c r="BZ30" i="1500"/>
  <c r="BY30" i="1500"/>
  <c r="BX30" i="1500"/>
  <c r="BW30" i="1500"/>
  <c r="CI29" i="1500"/>
  <c r="CH29" i="1500"/>
  <c r="CG29" i="1500"/>
  <c r="CF29" i="1500"/>
  <c r="CE29" i="1500"/>
  <c r="CD29" i="1500"/>
  <c r="CC29" i="1500"/>
  <c r="CB29" i="1500"/>
  <c r="CA29" i="1500"/>
  <c r="BZ29" i="1500"/>
  <c r="BY29" i="1500"/>
  <c r="BX29" i="1500"/>
  <c r="BW29" i="1500"/>
  <c r="CI28" i="1500"/>
  <c r="CH28" i="1500"/>
  <c r="CG28" i="1500"/>
  <c r="CF28" i="1500"/>
  <c r="CE28" i="1500"/>
  <c r="CD28" i="1500"/>
  <c r="CC28" i="1500"/>
  <c r="CB28" i="1500"/>
  <c r="CA28" i="1500"/>
  <c r="BZ28" i="1500"/>
  <c r="BY28" i="1500"/>
  <c r="BX28" i="1500"/>
  <c r="BW28" i="1500"/>
  <c r="CI27" i="1500"/>
  <c r="CH27" i="1500"/>
  <c r="CG27" i="1500"/>
  <c r="CF27" i="1500"/>
  <c r="CE27" i="1500"/>
  <c r="CD27" i="1500"/>
  <c r="CC27" i="1500"/>
  <c r="CB27" i="1500"/>
  <c r="CA27" i="1500"/>
  <c r="BZ27" i="1500"/>
  <c r="BY27" i="1500"/>
  <c r="BX27" i="1500"/>
  <c r="BW27" i="1500"/>
  <c r="CI26" i="1500"/>
  <c r="CH26" i="1500"/>
  <c r="CG26" i="1500"/>
  <c r="CF26" i="1500"/>
  <c r="CE26" i="1500"/>
  <c r="CD26" i="1500"/>
  <c r="CC26" i="1500"/>
  <c r="CB26" i="1500"/>
  <c r="CA26" i="1500"/>
  <c r="BZ26" i="1500"/>
  <c r="BY26" i="1500"/>
  <c r="BX26" i="1500"/>
  <c r="BW26" i="1500"/>
  <c r="CI25" i="1500"/>
  <c r="CH25" i="1500"/>
  <c r="CG25" i="1500"/>
  <c r="CF25" i="1500"/>
  <c r="CE25" i="1500"/>
  <c r="CD25" i="1500"/>
  <c r="CC25" i="1500"/>
  <c r="CB25" i="1500"/>
  <c r="CA25" i="1500"/>
  <c r="BZ25" i="1500"/>
  <c r="BY25" i="1500"/>
  <c r="BX25" i="1500"/>
  <c r="BW25" i="1500"/>
  <c r="CI3" i="1500"/>
  <c r="CH3" i="1500"/>
  <c r="CG3" i="1500"/>
  <c r="CF3" i="1500"/>
  <c r="CE3" i="1500"/>
  <c r="CD3" i="1500"/>
  <c r="CC3" i="1500"/>
  <c r="CB3" i="1500"/>
  <c r="CA3" i="1500"/>
  <c r="BZ3" i="1500"/>
  <c r="BY3" i="1500"/>
  <c r="BX3" i="1500"/>
  <c r="BW3" i="1500"/>
  <c r="BV101" i="1500"/>
  <c r="BU101" i="1500"/>
  <c r="BT101" i="1500"/>
  <c r="BS101" i="1500"/>
  <c r="BR101" i="1500"/>
  <c r="BQ101" i="1500"/>
  <c r="BV100" i="1500"/>
  <c r="BU100" i="1500"/>
  <c r="BT100" i="1500"/>
  <c r="BS100" i="1500"/>
  <c r="BR100" i="1500"/>
  <c r="BQ100" i="1500"/>
  <c r="BV99" i="1500"/>
  <c r="BU99" i="1500"/>
  <c r="BT99" i="1500"/>
  <c r="BS99" i="1500"/>
  <c r="BR99" i="1500"/>
  <c r="BQ99" i="1500"/>
  <c r="BV98" i="1500"/>
  <c r="BU98" i="1500"/>
  <c r="BT98" i="1500"/>
  <c r="BS98" i="1500"/>
  <c r="BR98" i="1500"/>
  <c r="BQ98" i="1500"/>
  <c r="BV97" i="1500"/>
  <c r="BU97" i="1500"/>
  <c r="BT97" i="1500"/>
  <c r="BS97" i="1500"/>
  <c r="BR97" i="1500"/>
  <c r="BQ97" i="1500"/>
  <c r="BV96" i="1500"/>
  <c r="BU96" i="1500"/>
  <c r="BT96" i="1500"/>
  <c r="BS96" i="1500"/>
  <c r="BR96" i="1500"/>
  <c r="BQ96" i="1500"/>
  <c r="BV95" i="1500"/>
  <c r="BU95" i="1500"/>
  <c r="BT95" i="1500"/>
  <c r="BS95" i="1500"/>
  <c r="BR95" i="1500"/>
  <c r="BQ95" i="1500"/>
  <c r="BV94" i="1500"/>
  <c r="BU94" i="1500"/>
  <c r="BT94" i="1500"/>
  <c r="BS94" i="1500"/>
  <c r="BR94" i="1500"/>
  <c r="BQ94" i="1500"/>
  <c r="BV93" i="1500"/>
  <c r="BU93" i="1500"/>
  <c r="BT93" i="1500"/>
  <c r="BS93" i="1500"/>
  <c r="BR93" i="1500"/>
  <c r="BQ93" i="1500"/>
  <c r="BV92" i="1500"/>
  <c r="BU92" i="1500"/>
  <c r="BT92" i="1500"/>
  <c r="BS92" i="1500"/>
  <c r="BR92" i="1500"/>
  <c r="BQ92" i="1500"/>
  <c r="BV91" i="1500"/>
  <c r="BU91" i="1500"/>
  <c r="BT91" i="1500"/>
  <c r="BS91" i="1500"/>
  <c r="BR91" i="1500"/>
  <c r="BQ91" i="1500"/>
  <c r="BV90" i="1500"/>
  <c r="BU90" i="1500"/>
  <c r="BT90" i="1500"/>
  <c r="BS90" i="1500"/>
  <c r="BR90" i="1500"/>
  <c r="BQ90" i="1500"/>
  <c r="BV89" i="1500"/>
  <c r="BU89" i="1500"/>
  <c r="BT89" i="1500"/>
  <c r="BS89" i="1500"/>
  <c r="BR89" i="1500"/>
  <c r="BQ89" i="1500"/>
  <c r="BV88" i="1500"/>
  <c r="BU88" i="1500"/>
  <c r="BT88" i="1500"/>
  <c r="BS88" i="1500"/>
  <c r="BR88" i="1500"/>
  <c r="BQ88" i="1500"/>
  <c r="BV87" i="1500"/>
  <c r="BU87" i="1500"/>
  <c r="BT87" i="1500"/>
  <c r="BS87" i="1500"/>
  <c r="BR87" i="1500"/>
  <c r="BQ87" i="1500"/>
  <c r="BV86" i="1500"/>
  <c r="BU86" i="1500"/>
  <c r="BT86" i="1500"/>
  <c r="BS86" i="1500"/>
  <c r="BR86" i="1500"/>
  <c r="BQ86" i="1500"/>
  <c r="BV85" i="1500"/>
  <c r="BU85" i="1500"/>
  <c r="BT85" i="1500"/>
  <c r="BS85" i="1500"/>
  <c r="BR85" i="1500"/>
  <c r="BQ85" i="1500"/>
  <c r="BV84" i="1500"/>
  <c r="BU84" i="1500"/>
  <c r="BT84" i="1500"/>
  <c r="BS84" i="1500"/>
  <c r="BR84" i="1500"/>
  <c r="BQ84" i="1500"/>
  <c r="BV83" i="1500"/>
  <c r="BU83" i="1500"/>
  <c r="BT83" i="1500"/>
  <c r="BS83" i="1500"/>
  <c r="BR83" i="1500"/>
  <c r="BQ83" i="1500"/>
  <c r="BV82" i="1500"/>
  <c r="BU82" i="1500"/>
  <c r="BT82" i="1500"/>
  <c r="BS82" i="1500"/>
  <c r="BR82" i="1500"/>
  <c r="BQ82" i="1500"/>
  <c r="BV81" i="1500"/>
  <c r="BU81" i="1500"/>
  <c r="BT81" i="1500"/>
  <c r="BS81" i="1500"/>
  <c r="BR81" i="1500"/>
  <c r="BQ81" i="1500"/>
  <c r="BV80" i="1500"/>
  <c r="BU80" i="1500"/>
  <c r="BT80" i="1500"/>
  <c r="BS80" i="1500"/>
  <c r="BR80" i="1500"/>
  <c r="BQ80" i="1500"/>
  <c r="BV79" i="1500"/>
  <c r="BU79" i="1500"/>
  <c r="BT79" i="1500"/>
  <c r="BS79" i="1500"/>
  <c r="BR79" i="1500"/>
  <c r="BQ79" i="1500"/>
  <c r="BV78" i="1500"/>
  <c r="BU78" i="1500"/>
  <c r="BT78" i="1500"/>
  <c r="BS78" i="1500"/>
  <c r="BR78" i="1500"/>
  <c r="BQ78" i="1500"/>
  <c r="BV77" i="1500"/>
  <c r="BU77" i="1500"/>
  <c r="BT77" i="1500"/>
  <c r="BS77" i="1500"/>
  <c r="BR77" i="1500"/>
  <c r="BQ77" i="1500"/>
  <c r="BV76" i="1500"/>
  <c r="BU76" i="1500"/>
  <c r="BT76" i="1500"/>
  <c r="BS76" i="1500"/>
  <c r="BR76" i="1500"/>
  <c r="BQ76" i="1500"/>
  <c r="BV75" i="1500"/>
  <c r="BU75" i="1500"/>
  <c r="BT75" i="1500"/>
  <c r="BS75" i="1500"/>
  <c r="BR75" i="1500"/>
  <c r="BQ75" i="1500"/>
  <c r="BV74" i="1500"/>
  <c r="BU74" i="1500"/>
  <c r="BT74" i="1500"/>
  <c r="BS74" i="1500"/>
  <c r="BR74" i="1500"/>
  <c r="BQ74" i="1500"/>
  <c r="BV73" i="1500"/>
  <c r="BU73" i="1500"/>
  <c r="BT73" i="1500"/>
  <c r="BS73" i="1500"/>
  <c r="BR73" i="1500"/>
  <c r="BQ73" i="1500"/>
  <c r="BV72" i="1500"/>
  <c r="BU72" i="1500"/>
  <c r="BT72" i="1500"/>
  <c r="BS72" i="1500"/>
  <c r="BR72" i="1500"/>
  <c r="BQ72" i="1500"/>
  <c r="BV71" i="1500"/>
  <c r="BU71" i="1500"/>
  <c r="BT71" i="1500"/>
  <c r="BS71" i="1500"/>
  <c r="BR71" i="1500"/>
  <c r="BQ71" i="1500"/>
  <c r="BV70" i="1500"/>
  <c r="BU70" i="1500"/>
  <c r="BT70" i="1500"/>
  <c r="BS70" i="1500"/>
  <c r="BR70" i="1500"/>
  <c r="BQ70" i="1500"/>
  <c r="BV69" i="1500"/>
  <c r="BU69" i="1500"/>
  <c r="BT69" i="1500"/>
  <c r="BS69" i="1500"/>
  <c r="BR69" i="1500"/>
  <c r="BQ69" i="1500"/>
  <c r="BV68" i="1500"/>
  <c r="BU68" i="1500"/>
  <c r="BT68" i="1500"/>
  <c r="BS68" i="1500"/>
  <c r="BR68" i="1500"/>
  <c r="BQ68" i="1500"/>
  <c r="BV67" i="1500"/>
  <c r="BU67" i="1500"/>
  <c r="BT67" i="1500"/>
  <c r="BS67" i="1500"/>
  <c r="BR67" i="1500"/>
  <c r="BQ67" i="1500"/>
  <c r="BV66" i="1500"/>
  <c r="BU66" i="1500"/>
  <c r="BT66" i="1500"/>
  <c r="BS66" i="1500"/>
  <c r="BR66" i="1500"/>
  <c r="BQ66" i="1500"/>
  <c r="BV65" i="1500"/>
  <c r="BU65" i="1500"/>
  <c r="BT65" i="1500"/>
  <c r="BS65" i="1500"/>
  <c r="BR65" i="1500"/>
  <c r="BQ65" i="1500"/>
  <c r="BV64" i="1500"/>
  <c r="BU64" i="1500"/>
  <c r="BT64" i="1500"/>
  <c r="BS64" i="1500"/>
  <c r="BR64" i="1500"/>
  <c r="BQ64" i="1500"/>
  <c r="BV63" i="1500"/>
  <c r="BU63" i="1500"/>
  <c r="BT63" i="1500"/>
  <c r="BS63" i="1500"/>
  <c r="BR63" i="1500"/>
  <c r="BQ63" i="1500"/>
  <c r="BV62" i="1500"/>
  <c r="BU62" i="1500"/>
  <c r="BT62" i="1500"/>
  <c r="BS62" i="1500"/>
  <c r="BR62" i="1500"/>
  <c r="BQ62" i="1500"/>
  <c r="BV61" i="1500"/>
  <c r="BU61" i="1500"/>
  <c r="BT61" i="1500"/>
  <c r="BS61" i="1500"/>
  <c r="BR61" i="1500"/>
  <c r="BQ61" i="1500"/>
  <c r="BV60" i="1500"/>
  <c r="BU60" i="1500"/>
  <c r="BT60" i="1500"/>
  <c r="BS60" i="1500"/>
  <c r="BR60" i="1500"/>
  <c r="BQ60" i="1500"/>
  <c r="BV59" i="1500"/>
  <c r="BU59" i="1500"/>
  <c r="BT59" i="1500"/>
  <c r="BS59" i="1500"/>
  <c r="BR59" i="1500"/>
  <c r="BQ59" i="1500"/>
  <c r="BV58" i="1500"/>
  <c r="BU58" i="1500"/>
  <c r="BT58" i="1500"/>
  <c r="BS58" i="1500"/>
  <c r="BR58" i="1500"/>
  <c r="BQ58" i="1500"/>
  <c r="BV57" i="1500"/>
  <c r="BU57" i="1500"/>
  <c r="BT57" i="1500"/>
  <c r="BS57" i="1500"/>
  <c r="BR57" i="1500"/>
  <c r="BQ57" i="1500"/>
  <c r="BV56" i="1500"/>
  <c r="BU56" i="1500"/>
  <c r="BT56" i="1500"/>
  <c r="BS56" i="1500"/>
  <c r="BR56" i="1500"/>
  <c r="BQ56" i="1500"/>
  <c r="BV55" i="1500"/>
  <c r="BU55" i="1500"/>
  <c r="BT55" i="1500"/>
  <c r="BS55" i="1500"/>
  <c r="BR55" i="1500"/>
  <c r="BQ55" i="1500"/>
  <c r="BV54" i="1500"/>
  <c r="BU54" i="1500"/>
  <c r="BT54" i="1500"/>
  <c r="BS54" i="1500"/>
  <c r="BR54" i="1500"/>
  <c r="BQ54" i="1500"/>
  <c r="BV53" i="1500"/>
  <c r="BU53" i="1500"/>
  <c r="BT53" i="1500"/>
  <c r="BS53" i="1500"/>
  <c r="BR53" i="1500"/>
  <c r="BQ53" i="1500"/>
  <c r="BV52" i="1500"/>
  <c r="BU52" i="1500"/>
  <c r="BT52" i="1500"/>
  <c r="BS52" i="1500"/>
  <c r="BR52" i="1500"/>
  <c r="BQ52" i="1500"/>
  <c r="BV51" i="1500"/>
  <c r="BU51" i="1500"/>
  <c r="BT51" i="1500"/>
  <c r="BS51" i="1500"/>
  <c r="BR51" i="1500"/>
  <c r="BQ51" i="1500"/>
  <c r="BV50" i="1500"/>
  <c r="BU50" i="1500"/>
  <c r="BT50" i="1500"/>
  <c r="BS50" i="1500"/>
  <c r="BR50" i="1500"/>
  <c r="BQ50" i="1500"/>
  <c r="BV49" i="1500"/>
  <c r="BU49" i="1500"/>
  <c r="BT49" i="1500"/>
  <c r="BS49" i="1500"/>
  <c r="BR49" i="1500"/>
  <c r="BQ49" i="1500"/>
  <c r="BV48" i="1500"/>
  <c r="BU48" i="1500"/>
  <c r="BT48" i="1500"/>
  <c r="BS48" i="1500"/>
  <c r="BR48" i="1500"/>
  <c r="BQ48" i="1500"/>
  <c r="BV47" i="1500"/>
  <c r="BU47" i="1500"/>
  <c r="BT47" i="1500"/>
  <c r="BS47" i="1500"/>
  <c r="BR47" i="1500"/>
  <c r="BQ47" i="1500"/>
  <c r="BV46" i="1500"/>
  <c r="BU46" i="1500"/>
  <c r="BT46" i="1500"/>
  <c r="BS46" i="1500"/>
  <c r="BR46" i="1500"/>
  <c r="BQ46" i="1500"/>
  <c r="BV45" i="1500"/>
  <c r="BU45" i="1500"/>
  <c r="BT45" i="1500"/>
  <c r="BS45" i="1500"/>
  <c r="BR45" i="1500"/>
  <c r="BQ45" i="1500"/>
  <c r="BV44" i="1500"/>
  <c r="BU44" i="1500"/>
  <c r="BT44" i="1500"/>
  <c r="BS44" i="1500"/>
  <c r="BR44" i="1500"/>
  <c r="BQ44" i="1500"/>
  <c r="BV43" i="1500"/>
  <c r="BU43" i="1500"/>
  <c r="BT43" i="1500"/>
  <c r="BS43" i="1500"/>
  <c r="BR43" i="1500"/>
  <c r="BQ43" i="1500"/>
  <c r="BV42" i="1500"/>
  <c r="BU42" i="1500"/>
  <c r="BT42" i="1500"/>
  <c r="BS42" i="1500"/>
  <c r="BR42" i="1500"/>
  <c r="BQ42" i="1500"/>
  <c r="BV41" i="1500"/>
  <c r="BU41" i="1500"/>
  <c r="BT41" i="1500"/>
  <c r="BS41" i="1500"/>
  <c r="BR41" i="1500"/>
  <c r="BQ41" i="1500"/>
  <c r="BV40" i="1500"/>
  <c r="BU40" i="1500"/>
  <c r="BT40" i="1500"/>
  <c r="BS40" i="1500"/>
  <c r="BR40" i="1500"/>
  <c r="BQ40" i="1500"/>
  <c r="BV39" i="1500"/>
  <c r="BU39" i="1500"/>
  <c r="BT39" i="1500"/>
  <c r="BS39" i="1500"/>
  <c r="BR39" i="1500"/>
  <c r="BQ39" i="1500"/>
  <c r="BV38" i="1500"/>
  <c r="BU38" i="1500"/>
  <c r="BT38" i="1500"/>
  <c r="BS38" i="1500"/>
  <c r="BR38" i="1500"/>
  <c r="BQ38" i="1500"/>
  <c r="BV37" i="1500"/>
  <c r="BU37" i="1500"/>
  <c r="BT37" i="1500"/>
  <c r="BS37" i="1500"/>
  <c r="BR37" i="1500"/>
  <c r="BQ37" i="1500"/>
  <c r="BV36" i="1500"/>
  <c r="BU36" i="1500"/>
  <c r="BT36" i="1500"/>
  <c r="BS36" i="1500"/>
  <c r="BR36" i="1500"/>
  <c r="BQ36" i="1500"/>
  <c r="BV35" i="1500"/>
  <c r="BU35" i="1500"/>
  <c r="BT35" i="1500"/>
  <c r="BS35" i="1500"/>
  <c r="BR35" i="1500"/>
  <c r="BQ35" i="1500"/>
  <c r="BV34" i="1500"/>
  <c r="BU34" i="1500"/>
  <c r="BT34" i="1500"/>
  <c r="BS34" i="1500"/>
  <c r="BR34" i="1500"/>
  <c r="BQ34" i="1500"/>
  <c r="BV33" i="1500"/>
  <c r="BU33" i="1500"/>
  <c r="BT33" i="1500"/>
  <c r="BS33" i="1500"/>
  <c r="BR33" i="1500"/>
  <c r="BQ33" i="1500"/>
  <c r="BV32" i="1500"/>
  <c r="BU32" i="1500"/>
  <c r="BT32" i="1500"/>
  <c r="BS32" i="1500"/>
  <c r="BR32" i="1500"/>
  <c r="BQ32" i="1500"/>
  <c r="BV31" i="1500"/>
  <c r="BU31" i="1500"/>
  <c r="BT31" i="1500"/>
  <c r="BS31" i="1500"/>
  <c r="BR31" i="1500"/>
  <c r="BQ31" i="1500"/>
  <c r="BV30" i="1500"/>
  <c r="BU30" i="1500"/>
  <c r="BT30" i="1500"/>
  <c r="BS30" i="1500"/>
  <c r="BR30" i="1500"/>
  <c r="BQ30" i="1500"/>
  <c r="BV29" i="1500"/>
  <c r="BU29" i="1500"/>
  <c r="BT29" i="1500"/>
  <c r="BS29" i="1500"/>
  <c r="BR29" i="1500"/>
  <c r="BQ29" i="1500"/>
  <c r="BV28" i="1500"/>
  <c r="BU28" i="1500"/>
  <c r="BT28" i="1500"/>
  <c r="BS28" i="1500"/>
  <c r="BR28" i="1500"/>
  <c r="BQ28" i="1500"/>
  <c r="BV27" i="1500"/>
  <c r="BU27" i="1500"/>
  <c r="BT27" i="1500"/>
  <c r="BS27" i="1500"/>
  <c r="BR27" i="1500"/>
  <c r="BQ27" i="1500"/>
  <c r="BV26" i="1500"/>
  <c r="BU26" i="1500"/>
  <c r="BT26" i="1500"/>
  <c r="BS26" i="1500"/>
  <c r="BR26" i="1500"/>
  <c r="BQ26" i="1500"/>
  <c r="BV25" i="1500"/>
  <c r="BU25" i="1500"/>
  <c r="BT25" i="1500"/>
  <c r="BS25" i="1500"/>
  <c r="BR25" i="1500"/>
  <c r="BQ25" i="1500"/>
  <c r="BR24" i="1500"/>
  <c r="BQ24" i="1500"/>
  <c r="BR23" i="1500"/>
  <c r="BQ23" i="1500"/>
  <c r="BR22" i="1500"/>
  <c r="BQ22" i="1500"/>
  <c r="BR21" i="1500"/>
  <c r="BQ21" i="1500"/>
  <c r="BR20" i="1500"/>
  <c r="BQ20" i="1500"/>
  <c r="BV3" i="1500"/>
  <c r="BU3" i="1500"/>
  <c r="BT3" i="1500"/>
  <c r="BP25" i="1500"/>
  <c r="BP26" i="1500"/>
  <c r="BP27" i="1500"/>
  <c r="BP28" i="1500"/>
  <c r="BP29" i="1500"/>
  <c r="BP30" i="1500"/>
  <c r="BP31" i="1500"/>
  <c r="BP32" i="1500"/>
  <c r="BP33" i="1500"/>
  <c r="BP34" i="1500"/>
  <c r="BP35" i="1500"/>
  <c r="BP36" i="1500"/>
  <c r="BP37" i="1500"/>
  <c r="BP38" i="1500"/>
  <c r="BP39" i="1500"/>
  <c r="BP40" i="1500"/>
  <c r="BP41" i="1500"/>
  <c r="BP42" i="1500"/>
  <c r="BP43" i="1500"/>
  <c r="BP44" i="1500"/>
  <c r="BP45" i="1500"/>
  <c r="BP46" i="1500"/>
  <c r="BP47" i="1500"/>
  <c r="BP48" i="1500"/>
  <c r="BP49" i="1500"/>
  <c r="BP50" i="1500"/>
  <c r="BP51" i="1500"/>
  <c r="BP52" i="1500"/>
  <c r="BP53" i="1500"/>
  <c r="BP54" i="1500"/>
  <c r="BP55" i="1500"/>
  <c r="BP56" i="1500"/>
  <c r="BP57" i="1500"/>
  <c r="BP58" i="1500"/>
  <c r="BP59" i="1500"/>
  <c r="BP60" i="1500"/>
  <c r="BP61" i="1500"/>
  <c r="BP62" i="1500"/>
  <c r="BP63" i="1500"/>
  <c r="BP64" i="1500"/>
  <c r="BP65" i="1500"/>
  <c r="BP66" i="1500"/>
  <c r="BP67" i="1500"/>
  <c r="BP68" i="1500"/>
  <c r="BP69" i="1500"/>
  <c r="BP70" i="1500"/>
  <c r="BP71" i="1500"/>
  <c r="BP72" i="1500"/>
  <c r="BP73" i="1500"/>
  <c r="BP74" i="1500"/>
  <c r="BP75" i="1500"/>
  <c r="BP76" i="1500"/>
  <c r="BP77" i="1500"/>
  <c r="BP78" i="1500"/>
  <c r="BP79" i="1500"/>
  <c r="BP80" i="1500"/>
  <c r="BP81" i="1500"/>
  <c r="BP82" i="1500"/>
  <c r="BP83" i="1500"/>
  <c r="BP84" i="1500"/>
  <c r="BP85" i="1500"/>
  <c r="BP86" i="1500"/>
  <c r="BP87" i="1500"/>
  <c r="BP88" i="1500"/>
  <c r="BP89" i="1500"/>
  <c r="BP90" i="1500"/>
  <c r="BP91" i="1500"/>
  <c r="BP92" i="1500"/>
  <c r="BP93" i="1500"/>
  <c r="BP94" i="1500"/>
  <c r="BP95" i="1500"/>
  <c r="BP96" i="1500"/>
  <c r="BP97" i="1500"/>
  <c r="BP98" i="1500"/>
  <c r="BP99" i="1500"/>
  <c r="BP100" i="1500"/>
  <c r="BP101" i="1500"/>
  <c r="BO20" i="1500"/>
  <c r="BO21" i="1500"/>
  <c r="BO22" i="1500"/>
  <c r="BO23" i="1500"/>
  <c r="BO24" i="1500"/>
  <c r="BO25" i="1500"/>
  <c r="BO26" i="1500"/>
  <c r="BO27" i="1500"/>
  <c r="BO28" i="1500"/>
  <c r="BO29" i="1500"/>
  <c r="BO30" i="1500"/>
  <c r="BO31" i="1500"/>
  <c r="BO32" i="1500"/>
  <c r="BO33" i="1500"/>
  <c r="BO34" i="1500"/>
  <c r="BO35" i="1500"/>
  <c r="BO36" i="1500"/>
  <c r="BO37" i="1500"/>
  <c r="BO38" i="1500"/>
  <c r="BO39" i="1500"/>
  <c r="BO40" i="1500"/>
  <c r="BO41" i="1500"/>
  <c r="BO42" i="1500"/>
  <c r="BO43" i="1500"/>
  <c r="BO44" i="1500"/>
  <c r="BO45" i="1500"/>
  <c r="BO46" i="1500"/>
  <c r="BO47" i="1500"/>
  <c r="BO48" i="1500"/>
  <c r="BO49" i="1500"/>
  <c r="BO50" i="1500"/>
  <c r="BO51" i="1500"/>
  <c r="BO52" i="1500"/>
  <c r="BO53" i="1500"/>
  <c r="BO54" i="1500"/>
  <c r="BO55" i="1500"/>
  <c r="BO56" i="1500"/>
  <c r="BO57" i="1500"/>
  <c r="BO58" i="1500"/>
  <c r="BO59" i="1500"/>
  <c r="BO60" i="1500"/>
  <c r="BO61" i="1500"/>
  <c r="BO62" i="1500"/>
  <c r="BO63" i="1500"/>
  <c r="BO64" i="1500"/>
  <c r="BO65" i="1500"/>
  <c r="BO66" i="1500"/>
  <c r="BO67" i="1500"/>
  <c r="BO68" i="1500"/>
  <c r="BO69" i="1500"/>
  <c r="BO70" i="1500"/>
  <c r="BO71" i="1500"/>
  <c r="BO72" i="1500"/>
  <c r="BO73" i="1500"/>
  <c r="BO74" i="1500"/>
  <c r="BO75" i="1500"/>
  <c r="BO76" i="1500"/>
  <c r="BO77" i="1500"/>
  <c r="BO78" i="1500"/>
  <c r="BO79" i="1500"/>
  <c r="BO80" i="1500"/>
  <c r="BO81" i="1500"/>
  <c r="BO82" i="1500"/>
  <c r="BO83" i="1500"/>
  <c r="BO84" i="1500"/>
  <c r="BO85" i="1500"/>
  <c r="BO86" i="1500"/>
  <c r="BO87" i="1500"/>
  <c r="BO88" i="1500"/>
  <c r="BO89" i="1500"/>
  <c r="BO90" i="1500"/>
  <c r="BO91" i="1500"/>
  <c r="BO92" i="1500"/>
  <c r="BO93" i="1500"/>
  <c r="BO94" i="1500"/>
  <c r="BO95" i="1500"/>
  <c r="BO96" i="1500"/>
  <c r="BO97" i="1500"/>
  <c r="BO98" i="1500"/>
  <c r="BO99" i="1500"/>
  <c r="BO100" i="1500"/>
  <c r="BO101" i="1500"/>
  <c r="BN20" i="1500"/>
  <c r="BN21" i="1500"/>
  <c r="BN22" i="1500"/>
  <c r="BN23" i="1500"/>
  <c r="BN24" i="1500"/>
  <c r="BN25" i="1500"/>
  <c r="BN26" i="1500"/>
  <c r="BN27" i="1500"/>
  <c r="BN28" i="1500"/>
  <c r="BN29" i="1500"/>
  <c r="BN30" i="1500"/>
  <c r="BN31" i="1500"/>
  <c r="BN32" i="1500"/>
  <c r="BN33" i="1500"/>
  <c r="BN34" i="1500"/>
  <c r="BN35" i="1500"/>
  <c r="BN36" i="1500"/>
  <c r="BN37" i="1500"/>
  <c r="BN38" i="1500"/>
  <c r="BN39" i="1500"/>
  <c r="BN40" i="1500"/>
  <c r="BN41" i="1500"/>
  <c r="BN42" i="1500"/>
  <c r="BN43" i="1500"/>
  <c r="BN44" i="1500"/>
  <c r="BN45" i="1500"/>
  <c r="BN46" i="1500"/>
  <c r="BN47" i="1500"/>
  <c r="BN48" i="1500"/>
  <c r="BN49" i="1500"/>
  <c r="BN50" i="1500"/>
  <c r="BN51" i="1500"/>
  <c r="BN52" i="1500"/>
  <c r="BN53" i="1500"/>
  <c r="BN54" i="1500"/>
  <c r="BN55" i="1500"/>
  <c r="BN56" i="1500"/>
  <c r="BN57" i="1500"/>
  <c r="BN58" i="1500"/>
  <c r="BN59" i="1500"/>
  <c r="BN60" i="1500"/>
  <c r="BN61" i="1500"/>
  <c r="BN62" i="1500"/>
  <c r="BN63" i="1500"/>
  <c r="BN64" i="1500"/>
  <c r="BN65" i="1500"/>
  <c r="BN66" i="1500"/>
  <c r="BN67" i="1500"/>
  <c r="BN68" i="1500"/>
  <c r="BN69" i="1500"/>
  <c r="BN70" i="1500"/>
  <c r="BN71" i="1500"/>
  <c r="BN72" i="1500"/>
  <c r="BN73" i="1500"/>
  <c r="BN74" i="1500"/>
  <c r="BN75" i="1500"/>
  <c r="BN76" i="1500"/>
  <c r="BN77" i="1500"/>
  <c r="BN78" i="1500"/>
  <c r="BN79" i="1500"/>
  <c r="BN80" i="1500"/>
  <c r="BN81" i="1500"/>
  <c r="BN82" i="1500"/>
  <c r="BN83" i="1500"/>
  <c r="BN84" i="1500"/>
  <c r="BN85" i="1500"/>
  <c r="BN86" i="1500"/>
  <c r="BN87" i="1500"/>
  <c r="BN88" i="1500"/>
  <c r="BN89" i="1500"/>
  <c r="BN90" i="1500"/>
  <c r="BN91" i="1500"/>
  <c r="BN92" i="1500"/>
  <c r="BN93" i="1500"/>
  <c r="BN94" i="1500"/>
  <c r="BN95" i="1500"/>
  <c r="BN96" i="1500"/>
  <c r="BN97" i="1500"/>
  <c r="BN98" i="1500"/>
  <c r="BN99" i="1500"/>
  <c r="BN100" i="1500"/>
  <c r="BN101" i="1500"/>
  <c r="C4" i="1500"/>
  <c r="D4" i="1500"/>
  <c r="C5" i="1500"/>
  <c r="D5" i="1500"/>
  <c r="C6" i="1500"/>
  <c r="D6" i="1500"/>
  <c r="C7" i="1500"/>
  <c r="D7" i="1500"/>
  <c r="C8" i="1500"/>
  <c r="D8" i="1500"/>
  <c r="C9" i="1500"/>
  <c r="D9" i="1500"/>
  <c r="C10" i="1500"/>
  <c r="D10" i="1500"/>
  <c r="C11" i="1500"/>
  <c r="D11" i="1500"/>
  <c r="C12" i="1500"/>
  <c r="D12" i="1500"/>
  <c r="C13" i="1500"/>
  <c r="D13" i="1500"/>
  <c r="C14" i="1500"/>
  <c r="D14" i="1500"/>
  <c r="C15" i="1500"/>
  <c r="D15" i="1500"/>
  <c r="C16" i="1500"/>
  <c r="D16" i="1500"/>
  <c r="C17" i="1500"/>
  <c r="D17" i="1500"/>
  <c r="C18" i="1500"/>
  <c r="D18" i="1500"/>
  <c r="C19" i="1500"/>
  <c r="D19" i="1500"/>
  <c r="C20" i="1500"/>
  <c r="D20" i="1500"/>
  <c r="C21" i="1500"/>
  <c r="D21" i="1500"/>
  <c r="C22" i="1500"/>
  <c r="D22" i="1500"/>
  <c r="C23" i="1500"/>
  <c r="D23" i="1500"/>
  <c r="C24" i="1500"/>
  <c r="D24" i="1500"/>
  <c r="C25" i="1500"/>
  <c r="D25" i="1500"/>
  <c r="C26" i="1500"/>
  <c r="D26" i="1500"/>
  <c r="C27" i="1500"/>
  <c r="D27" i="1500"/>
  <c r="C28" i="1500"/>
  <c r="D28" i="1500"/>
  <c r="C29" i="1500"/>
  <c r="D29" i="1500"/>
  <c r="C30" i="1500"/>
  <c r="D30" i="1500"/>
  <c r="C31" i="1500"/>
  <c r="D31" i="1500"/>
  <c r="C32" i="1500"/>
  <c r="D32" i="1500"/>
  <c r="C33" i="1500"/>
  <c r="D33" i="1500"/>
  <c r="C34" i="1500"/>
  <c r="D34" i="1500"/>
  <c r="C35" i="1500"/>
  <c r="D35" i="1500"/>
  <c r="C36" i="1500"/>
  <c r="D36" i="1500"/>
  <c r="C37" i="1500"/>
  <c r="D37" i="1500"/>
  <c r="C38" i="1500"/>
  <c r="D38" i="1500"/>
  <c r="C39" i="1500"/>
  <c r="D39" i="1500"/>
  <c r="C40" i="1500"/>
  <c r="D40" i="1500"/>
  <c r="C41" i="1500"/>
  <c r="D41" i="1500"/>
  <c r="C42" i="1500"/>
  <c r="D42" i="1500"/>
  <c r="C43" i="1500"/>
  <c r="D43" i="1500"/>
  <c r="C44" i="1500"/>
  <c r="D44" i="1500"/>
  <c r="C45" i="1500"/>
  <c r="D45" i="1500"/>
  <c r="C46" i="1500"/>
  <c r="D46" i="1500"/>
  <c r="C47" i="1500"/>
  <c r="D47" i="1500"/>
  <c r="C48" i="1500"/>
  <c r="D48" i="1500"/>
  <c r="C49" i="1500"/>
  <c r="D49" i="1500"/>
  <c r="C50" i="1500"/>
  <c r="D50" i="1500"/>
  <c r="C51" i="1500"/>
  <c r="D51" i="1500"/>
  <c r="C52" i="1500"/>
  <c r="D52" i="1500"/>
  <c r="C53" i="1500"/>
  <c r="D53" i="1500"/>
  <c r="C54" i="1500"/>
  <c r="D54" i="1500"/>
  <c r="C55" i="1500"/>
  <c r="D55" i="1500"/>
  <c r="C56" i="1500"/>
  <c r="D56" i="1500"/>
  <c r="C57" i="1500"/>
  <c r="D57" i="1500"/>
  <c r="C58" i="1500"/>
  <c r="D58" i="1500"/>
  <c r="C59" i="1500"/>
  <c r="D59" i="1500"/>
  <c r="C60" i="1500"/>
  <c r="D60" i="1500"/>
  <c r="C61" i="1500"/>
  <c r="D61" i="1500"/>
  <c r="C62" i="1500"/>
  <c r="D62" i="1500"/>
  <c r="C63" i="1500"/>
  <c r="D63" i="1500"/>
  <c r="C64" i="1500"/>
  <c r="D64" i="1500"/>
  <c r="C65" i="1500"/>
  <c r="D65" i="1500"/>
  <c r="C66" i="1500"/>
  <c r="D66" i="1500"/>
  <c r="C67" i="1500"/>
  <c r="D67" i="1500"/>
  <c r="C68" i="1500"/>
  <c r="D68" i="1500"/>
  <c r="C69" i="1500"/>
  <c r="D69" i="1500"/>
  <c r="C70" i="1500"/>
  <c r="D70" i="1500"/>
  <c r="C71" i="1500"/>
  <c r="D71" i="1500"/>
  <c r="C72" i="1500"/>
  <c r="D72" i="1500"/>
  <c r="C73" i="1500"/>
  <c r="D73" i="1500"/>
  <c r="C74" i="1500"/>
  <c r="D74" i="1500"/>
  <c r="C75" i="1500"/>
  <c r="D75" i="1500"/>
  <c r="C76" i="1500"/>
  <c r="D76" i="1500"/>
  <c r="C77" i="1500"/>
  <c r="D77" i="1500"/>
  <c r="C78" i="1500"/>
  <c r="D78" i="1500"/>
  <c r="C79" i="1500"/>
  <c r="D79" i="1500"/>
  <c r="C80" i="1500"/>
  <c r="D80" i="1500"/>
  <c r="C81" i="1500"/>
  <c r="D81" i="1500"/>
  <c r="C82" i="1500"/>
  <c r="D82" i="1500"/>
  <c r="C83" i="1500"/>
  <c r="D83" i="1500"/>
  <c r="C84" i="1500"/>
  <c r="D84" i="1500"/>
  <c r="C85" i="1500"/>
  <c r="D85" i="1500"/>
  <c r="C86" i="1500"/>
  <c r="D86" i="1500"/>
  <c r="C87" i="1500"/>
  <c r="D87" i="1500"/>
  <c r="C88" i="1500"/>
  <c r="D88" i="1500"/>
  <c r="C89" i="1500"/>
  <c r="D89" i="1500"/>
  <c r="C90" i="1500"/>
  <c r="D90" i="1500"/>
  <c r="C91" i="1500"/>
  <c r="D91" i="1500"/>
  <c r="C92" i="1500"/>
  <c r="D92" i="1500"/>
  <c r="C93" i="1500"/>
  <c r="D93" i="1500"/>
  <c r="C94" i="1500"/>
  <c r="D94" i="1500"/>
  <c r="C95" i="1500"/>
  <c r="D95" i="1500"/>
  <c r="C96" i="1500"/>
  <c r="D96" i="1500"/>
  <c r="C97" i="1500"/>
  <c r="D97" i="1500"/>
  <c r="C98" i="1500"/>
  <c r="D98" i="1500"/>
  <c r="C99" i="1500"/>
  <c r="D99" i="1500"/>
  <c r="C100" i="1500"/>
  <c r="D100" i="1500"/>
  <c r="C101" i="1500"/>
  <c r="D101" i="1500"/>
  <c r="C3" i="1500"/>
  <c r="D3" i="1500"/>
  <c r="N22" i="1500"/>
  <c r="O22" i="1500"/>
  <c r="P22" i="1500"/>
  <c r="Q22" i="1500"/>
  <c r="R22" i="1500"/>
  <c r="S22" i="1500"/>
  <c r="T22" i="1500"/>
  <c r="U22" i="1500"/>
  <c r="V22" i="1500"/>
  <c r="B4" i="1500"/>
  <c r="B5" i="1500"/>
  <c r="B6" i="1500"/>
  <c r="B7" i="1500"/>
  <c r="B8" i="1500"/>
  <c r="B9" i="1500"/>
  <c r="B10" i="1500"/>
  <c r="B11" i="1500"/>
  <c r="B12" i="1500"/>
  <c r="B13" i="1500"/>
  <c r="B14" i="1500"/>
  <c r="B20" i="1500"/>
  <c r="B21" i="1500"/>
  <c r="B22" i="1500"/>
  <c r="B23" i="1500"/>
  <c r="B24" i="1500"/>
  <c r="B25" i="1500"/>
  <c r="B26" i="1500"/>
  <c r="B27" i="1500"/>
  <c r="B28" i="1500"/>
  <c r="B29" i="1500"/>
  <c r="B30" i="1500"/>
  <c r="B31" i="1500"/>
  <c r="B32" i="1500"/>
  <c r="B33" i="1500"/>
  <c r="B34" i="1500"/>
  <c r="B35" i="1500"/>
  <c r="B36" i="1500"/>
  <c r="B37" i="1500"/>
  <c r="B38" i="1500"/>
  <c r="B39" i="1500"/>
  <c r="B40" i="1500"/>
  <c r="B41" i="1500"/>
  <c r="B42" i="1500"/>
  <c r="B43" i="1500"/>
  <c r="B44" i="1500"/>
  <c r="B45" i="1500"/>
  <c r="B46" i="1500"/>
  <c r="B47" i="1500"/>
  <c r="B48" i="1500"/>
  <c r="B49" i="1500"/>
  <c r="B50" i="1500"/>
  <c r="B51" i="1500"/>
  <c r="B52" i="1500"/>
  <c r="B53" i="1500"/>
  <c r="B54" i="1500"/>
  <c r="B55" i="1500"/>
  <c r="B56" i="1500"/>
  <c r="B57" i="1500"/>
  <c r="B58" i="1500"/>
  <c r="B59" i="1500"/>
  <c r="B60" i="1500"/>
  <c r="B61" i="1500"/>
  <c r="B62" i="1500"/>
  <c r="B63" i="1500"/>
  <c r="B64" i="1500"/>
  <c r="B65" i="1500"/>
  <c r="B66" i="1500"/>
  <c r="B67" i="1500"/>
  <c r="B68" i="1500"/>
  <c r="B69" i="1500"/>
  <c r="B70" i="1500"/>
  <c r="B71" i="1500"/>
  <c r="B72" i="1500"/>
  <c r="B73" i="1500"/>
  <c r="B74" i="1500"/>
  <c r="B75" i="1500"/>
  <c r="B76" i="1500"/>
  <c r="B77" i="1500"/>
  <c r="B78" i="1500"/>
  <c r="B79" i="1500"/>
  <c r="B80" i="1500"/>
  <c r="B81" i="1500"/>
  <c r="B82" i="1500"/>
  <c r="B83" i="1500"/>
  <c r="B84" i="1500"/>
  <c r="B85" i="1500"/>
  <c r="B86" i="1500"/>
  <c r="B87" i="1500"/>
  <c r="B88" i="1500"/>
  <c r="B89" i="1500"/>
  <c r="B90" i="1500"/>
  <c r="B91" i="1500"/>
  <c r="B92" i="1500"/>
  <c r="B93" i="1500"/>
  <c r="B94" i="1500"/>
  <c r="B95" i="1500"/>
  <c r="B96" i="1500"/>
  <c r="B97" i="1500"/>
  <c r="B98" i="1500"/>
  <c r="B99" i="1500"/>
  <c r="B100" i="1500"/>
  <c r="B101" i="1500"/>
  <c r="B3" i="1500"/>
  <c r="S101" i="1500"/>
  <c r="R101" i="1500"/>
  <c r="Q101" i="1500"/>
  <c r="P101" i="1500"/>
  <c r="O101" i="1500"/>
  <c r="N101" i="1500"/>
  <c r="M101" i="1500"/>
  <c r="L101" i="1500"/>
  <c r="K101" i="1500"/>
  <c r="J101" i="1500"/>
  <c r="I101" i="1500"/>
  <c r="H101" i="1500"/>
  <c r="G101" i="1500"/>
  <c r="F101" i="1500"/>
  <c r="E101" i="1500"/>
  <c r="S100" i="1500"/>
  <c r="R100" i="1500"/>
  <c r="Q100" i="1500"/>
  <c r="P100" i="1500"/>
  <c r="O100" i="1500"/>
  <c r="N100" i="1500"/>
  <c r="M100" i="1500"/>
  <c r="L100" i="1500"/>
  <c r="K100" i="1500"/>
  <c r="J100" i="1500"/>
  <c r="I100" i="1500"/>
  <c r="H100" i="1500"/>
  <c r="G100" i="1500"/>
  <c r="F100" i="1500"/>
  <c r="E100" i="1500"/>
  <c r="S99" i="1500"/>
  <c r="R99" i="1500"/>
  <c r="Q99" i="1500"/>
  <c r="P99" i="1500"/>
  <c r="O99" i="1500"/>
  <c r="N99" i="1500"/>
  <c r="M99" i="1500"/>
  <c r="L99" i="1500"/>
  <c r="K99" i="1500"/>
  <c r="J99" i="1500"/>
  <c r="I99" i="1500"/>
  <c r="H99" i="1500"/>
  <c r="G99" i="1500"/>
  <c r="F99" i="1500"/>
  <c r="E99" i="1500"/>
  <c r="S98" i="1500"/>
  <c r="R98" i="1500"/>
  <c r="Q98" i="1500"/>
  <c r="P98" i="1500"/>
  <c r="O98" i="1500"/>
  <c r="N98" i="1500"/>
  <c r="M98" i="1500"/>
  <c r="L98" i="1500"/>
  <c r="K98" i="1500"/>
  <c r="J98" i="1500"/>
  <c r="I98" i="1500"/>
  <c r="H98" i="1500"/>
  <c r="G98" i="1500"/>
  <c r="F98" i="1500"/>
  <c r="E98" i="1500"/>
  <c r="S97" i="1500"/>
  <c r="R97" i="1500"/>
  <c r="Q97" i="1500"/>
  <c r="P97" i="1500"/>
  <c r="O97" i="1500"/>
  <c r="N97" i="1500"/>
  <c r="M97" i="1500"/>
  <c r="L97" i="1500"/>
  <c r="K97" i="1500"/>
  <c r="J97" i="1500"/>
  <c r="I97" i="1500"/>
  <c r="H97" i="1500"/>
  <c r="G97" i="1500"/>
  <c r="F97" i="1500"/>
  <c r="E97" i="1500"/>
  <c r="S96" i="1500"/>
  <c r="R96" i="1500"/>
  <c r="Q96" i="1500"/>
  <c r="P96" i="1500"/>
  <c r="O96" i="1500"/>
  <c r="N96" i="1500"/>
  <c r="M96" i="1500"/>
  <c r="L96" i="1500"/>
  <c r="K96" i="1500"/>
  <c r="J96" i="1500"/>
  <c r="I96" i="1500"/>
  <c r="H96" i="1500"/>
  <c r="G96" i="1500"/>
  <c r="F96" i="1500"/>
  <c r="E96" i="1500"/>
  <c r="S95" i="1500"/>
  <c r="R95" i="1500"/>
  <c r="Q95" i="1500"/>
  <c r="P95" i="1500"/>
  <c r="O95" i="1500"/>
  <c r="N95" i="1500"/>
  <c r="M95" i="1500"/>
  <c r="L95" i="1500"/>
  <c r="K95" i="1500"/>
  <c r="J95" i="1500"/>
  <c r="I95" i="1500"/>
  <c r="H95" i="1500"/>
  <c r="G95" i="1500"/>
  <c r="F95" i="1500"/>
  <c r="E95" i="1500"/>
  <c r="S94" i="1500"/>
  <c r="R94" i="1500"/>
  <c r="Q94" i="1500"/>
  <c r="P94" i="1500"/>
  <c r="O94" i="1500"/>
  <c r="N94" i="1500"/>
  <c r="M94" i="1500"/>
  <c r="L94" i="1500"/>
  <c r="K94" i="1500"/>
  <c r="J94" i="1500"/>
  <c r="I94" i="1500"/>
  <c r="H94" i="1500"/>
  <c r="G94" i="1500"/>
  <c r="F94" i="1500"/>
  <c r="E94" i="1500"/>
  <c r="S93" i="1500"/>
  <c r="R93" i="1500"/>
  <c r="Q93" i="1500"/>
  <c r="P93" i="1500"/>
  <c r="O93" i="1500"/>
  <c r="N93" i="1500"/>
  <c r="M93" i="1500"/>
  <c r="L93" i="1500"/>
  <c r="K93" i="1500"/>
  <c r="J93" i="1500"/>
  <c r="I93" i="1500"/>
  <c r="H93" i="1500"/>
  <c r="G93" i="1500"/>
  <c r="F93" i="1500"/>
  <c r="E93" i="1500"/>
  <c r="S92" i="1500"/>
  <c r="R92" i="1500"/>
  <c r="Q92" i="1500"/>
  <c r="P92" i="1500"/>
  <c r="O92" i="1500"/>
  <c r="N92" i="1500"/>
  <c r="M92" i="1500"/>
  <c r="L92" i="1500"/>
  <c r="K92" i="1500"/>
  <c r="J92" i="1500"/>
  <c r="I92" i="1500"/>
  <c r="H92" i="1500"/>
  <c r="G92" i="1500"/>
  <c r="F92" i="1500"/>
  <c r="E92" i="1500"/>
  <c r="S91" i="1500"/>
  <c r="R91" i="1500"/>
  <c r="Q91" i="1500"/>
  <c r="P91" i="1500"/>
  <c r="O91" i="1500"/>
  <c r="N91" i="1500"/>
  <c r="M91" i="1500"/>
  <c r="L91" i="1500"/>
  <c r="K91" i="1500"/>
  <c r="J91" i="1500"/>
  <c r="I91" i="1500"/>
  <c r="H91" i="1500"/>
  <c r="G91" i="1500"/>
  <c r="F91" i="1500"/>
  <c r="E91" i="1500"/>
  <c r="S90" i="1500"/>
  <c r="R90" i="1500"/>
  <c r="Q90" i="1500"/>
  <c r="P90" i="1500"/>
  <c r="O90" i="1500"/>
  <c r="N90" i="1500"/>
  <c r="M90" i="1500"/>
  <c r="L90" i="1500"/>
  <c r="K90" i="1500"/>
  <c r="J90" i="1500"/>
  <c r="I90" i="1500"/>
  <c r="H90" i="1500"/>
  <c r="G90" i="1500"/>
  <c r="F90" i="1500"/>
  <c r="E90" i="1500"/>
  <c r="S89" i="1500"/>
  <c r="R89" i="1500"/>
  <c r="Q89" i="1500"/>
  <c r="P89" i="1500"/>
  <c r="O89" i="1500"/>
  <c r="N89" i="1500"/>
  <c r="M89" i="1500"/>
  <c r="L89" i="1500"/>
  <c r="K89" i="1500"/>
  <c r="J89" i="1500"/>
  <c r="I89" i="1500"/>
  <c r="H89" i="1500"/>
  <c r="G89" i="1500"/>
  <c r="F89" i="1500"/>
  <c r="E89" i="1500"/>
  <c r="S88" i="1500"/>
  <c r="R88" i="1500"/>
  <c r="Q88" i="1500"/>
  <c r="P88" i="1500"/>
  <c r="O88" i="1500"/>
  <c r="N88" i="1500"/>
  <c r="M88" i="1500"/>
  <c r="L88" i="1500"/>
  <c r="K88" i="1500"/>
  <c r="J88" i="1500"/>
  <c r="I88" i="1500"/>
  <c r="H88" i="1500"/>
  <c r="G88" i="1500"/>
  <c r="F88" i="1500"/>
  <c r="E88" i="1500"/>
  <c r="S87" i="1500"/>
  <c r="R87" i="1500"/>
  <c r="Q87" i="1500"/>
  <c r="P87" i="1500"/>
  <c r="O87" i="1500"/>
  <c r="N87" i="1500"/>
  <c r="M87" i="1500"/>
  <c r="L87" i="1500"/>
  <c r="K87" i="1500"/>
  <c r="J87" i="1500"/>
  <c r="I87" i="1500"/>
  <c r="H87" i="1500"/>
  <c r="G87" i="1500"/>
  <c r="F87" i="1500"/>
  <c r="E87" i="1500"/>
  <c r="S86" i="1500"/>
  <c r="R86" i="1500"/>
  <c r="Q86" i="1500"/>
  <c r="P86" i="1500"/>
  <c r="O86" i="1500"/>
  <c r="N86" i="1500"/>
  <c r="M86" i="1500"/>
  <c r="L86" i="1500"/>
  <c r="K86" i="1500"/>
  <c r="J86" i="1500"/>
  <c r="I86" i="1500"/>
  <c r="H86" i="1500"/>
  <c r="G86" i="1500"/>
  <c r="F86" i="1500"/>
  <c r="E86" i="1500"/>
  <c r="S85" i="1500"/>
  <c r="R85" i="1500"/>
  <c r="Q85" i="1500"/>
  <c r="P85" i="1500"/>
  <c r="O85" i="1500"/>
  <c r="N85" i="1500"/>
  <c r="M85" i="1500"/>
  <c r="L85" i="1500"/>
  <c r="K85" i="1500"/>
  <c r="J85" i="1500"/>
  <c r="I85" i="1500"/>
  <c r="H85" i="1500"/>
  <c r="G85" i="1500"/>
  <c r="F85" i="1500"/>
  <c r="E85" i="1500"/>
  <c r="S84" i="1500"/>
  <c r="R84" i="1500"/>
  <c r="Q84" i="1500"/>
  <c r="P84" i="1500"/>
  <c r="O84" i="1500"/>
  <c r="N84" i="1500"/>
  <c r="M84" i="1500"/>
  <c r="L84" i="1500"/>
  <c r="K84" i="1500"/>
  <c r="J84" i="1500"/>
  <c r="I84" i="1500"/>
  <c r="H84" i="1500"/>
  <c r="G84" i="1500"/>
  <c r="F84" i="1500"/>
  <c r="E84" i="1500"/>
  <c r="S83" i="1500"/>
  <c r="R83" i="1500"/>
  <c r="Q83" i="1500"/>
  <c r="P83" i="1500"/>
  <c r="O83" i="1500"/>
  <c r="N83" i="1500"/>
  <c r="M83" i="1500"/>
  <c r="L83" i="1500"/>
  <c r="K83" i="1500"/>
  <c r="J83" i="1500"/>
  <c r="I83" i="1500"/>
  <c r="H83" i="1500"/>
  <c r="G83" i="1500"/>
  <c r="F83" i="1500"/>
  <c r="E83" i="1500"/>
  <c r="S82" i="1500"/>
  <c r="R82" i="1500"/>
  <c r="Q82" i="1500"/>
  <c r="P82" i="1500"/>
  <c r="O82" i="1500"/>
  <c r="N82" i="1500"/>
  <c r="M82" i="1500"/>
  <c r="L82" i="1500"/>
  <c r="K82" i="1500"/>
  <c r="J82" i="1500"/>
  <c r="I82" i="1500"/>
  <c r="H82" i="1500"/>
  <c r="G82" i="1500"/>
  <c r="F82" i="1500"/>
  <c r="E82" i="1500"/>
  <c r="S81" i="1500"/>
  <c r="R81" i="1500"/>
  <c r="Q81" i="1500"/>
  <c r="P81" i="1500"/>
  <c r="O81" i="1500"/>
  <c r="N81" i="1500"/>
  <c r="M81" i="1500"/>
  <c r="L81" i="1500"/>
  <c r="K81" i="1500"/>
  <c r="J81" i="1500"/>
  <c r="I81" i="1500"/>
  <c r="H81" i="1500"/>
  <c r="G81" i="1500"/>
  <c r="F81" i="1500"/>
  <c r="E81" i="1500"/>
  <c r="S80" i="1500"/>
  <c r="R80" i="1500"/>
  <c r="Q80" i="1500"/>
  <c r="P80" i="1500"/>
  <c r="O80" i="1500"/>
  <c r="N80" i="1500"/>
  <c r="M80" i="1500"/>
  <c r="L80" i="1500"/>
  <c r="K80" i="1500"/>
  <c r="J80" i="1500"/>
  <c r="I80" i="1500"/>
  <c r="H80" i="1500"/>
  <c r="G80" i="1500"/>
  <c r="F80" i="1500"/>
  <c r="E80" i="1500"/>
  <c r="S79" i="1500"/>
  <c r="R79" i="1500"/>
  <c r="Q79" i="1500"/>
  <c r="P79" i="1500"/>
  <c r="O79" i="1500"/>
  <c r="N79" i="1500"/>
  <c r="M79" i="1500"/>
  <c r="L79" i="1500"/>
  <c r="K79" i="1500"/>
  <c r="J79" i="1500"/>
  <c r="I79" i="1500"/>
  <c r="H79" i="1500"/>
  <c r="G79" i="1500"/>
  <c r="F79" i="1500"/>
  <c r="E79" i="1500"/>
  <c r="S78" i="1500"/>
  <c r="R78" i="1500"/>
  <c r="Q78" i="1500"/>
  <c r="P78" i="1500"/>
  <c r="O78" i="1500"/>
  <c r="N78" i="1500"/>
  <c r="M78" i="1500"/>
  <c r="L78" i="1500"/>
  <c r="K78" i="1500"/>
  <c r="J78" i="1500"/>
  <c r="I78" i="1500"/>
  <c r="H78" i="1500"/>
  <c r="G78" i="1500"/>
  <c r="F78" i="1500"/>
  <c r="E78" i="1500"/>
  <c r="S77" i="1500"/>
  <c r="R77" i="1500"/>
  <c r="Q77" i="1500"/>
  <c r="P77" i="1500"/>
  <c r="O77" i="1500"/>
  <c r="N77" i="1500"/>
  <c r="M77" i="1500"/>
  <c r="L77" i="1500"/>
  <c r="K77" i="1500"/>
  <c r="J77" i="1500"/>
  <c r="I77" i="1500"/>
  <c r="H77" i="1500"/>
  <c r="G77" i="1500"/>
  <c r="F77" i="1500"/>
  <c r="E77" i="1500"/>
  <c r="S76" i="1500"/>
  <c r="R76" i="1500"/>
  <c r="Q76" i="1500"/>
  <c r="P76" i="1500"/>
  <c r="O76" i="1500"/>
  <c r="N76" i="1500"/>
  <c r="M76" i="1500"/>
  <c r="L76" i="1500"/>
  <c r="K76" i="1500"/>
  <c r="J76" i="1500"/>
  <c r="I76" i="1500"/>
  <c r="H76" i="1500"/>
  <c r="G76" i="1500"/>
  <c r="F76" i="1500"/>
  <c r="E76" i="1500"/>
  <c r="S75" i="1500"/>
  <c r="R75" i="1500"/>
  <c r="Q75" i="1500"/>
  <c r="P75" i="1500"/>
  <c r="O75" i="1500"/>
  <c r="N75" i="1500"/>
  <c r="M75" i="1500"/>
  <c r="L75" i="1500"/>
  <c r="K75" i="1500"/>
  <c r="J75" i="1500"/>
  <c r="I75" i="1500"/>
  <c r="H75" i="1500"/>
  <c r="G75" i="1500"/>
  <c r="F75" i="1500"/>
  <c r="E75" i="1500"/>
  <c r="S74" i="1500"/>
  <c r="R74" i="1500"/>
  <c r="Q74" i="1500"/>
  <c r="P74" i="1500"/>
  <c r="O74" i="1500"/>
  <c r="N74" i="1500"/>
  <c r="M74" i="1500"/>
  <c r="L74" i="1500"/>
  <c r="K74" i="1500"/>
  <c r="J74" i="1500"/>
  <c r="I74" i="1500"/>
  <c r="H74" i="1500"/>
  <c r="G74" i="1500"/>
  <c r="F74" i="1500"/>
  <c r="E74" i="1500"/>
  <c r="S73" i="1500"/>
  <c r="R73" i="1500"/>
  <c r="Q73" i="1500"/>
  <c r="P73" i="1500"/>
  <c r="O73" i="1500"/>
  <c r="N73" i="1500"/>
  <c r="M73" i="1500"/>
  <c r="L73" i="1500"/>
  <c r="K73" i="1500"/>
  <c r="J73" i="1500"/>
  <c r="I73" i="1500"/>
  <c r="H73" i="1500"/>
  <c r="G73" i="1500"/>
  <c r="F73" i="1500"/>
  <c r="E73" i="1500"/>
  <c r="S72" i="1500"/>
  <c r="R72" i="1500"/>
  <c r="Q72" i="1500"/>
  <c r="P72" i="1500"/>
  <c r="O72" i="1500"/>
  <c r="N72" i="1500"/>
  <c r="M72" i="1500"/>
  <c r="L72" i="1500"/>
  <c r="K72" i="1500"/>
  <c r="J72" i="1500"/>
  <c r="I72" i="1500"/>
  <c r="H72" i="1500"/>
  <c r="G72" i="1500"/>
  <c r="F72" i="1500"/>
  <c r="E72" i="1500"/>
  <c r="S71" i="1500"/>
  <c r="R71" i="1500"/>
  <c r="Q71" i="1500"/>
  <c r="P71" i="1500"/>
  <c r="O71" i="1500"/>
  <c r="N71" i="1500"/>
  <c r="M71" i="1500"/>
  <c r="L71" i="1500"/>
  <c r="K71" i="1500"/>
  <c r="J71" i="1500"/>
  <c r="I71" i="1500"/>
  <c r="H71" i="1500"/>
  <c r="G71" i="1500"/>
  <c r="F71" i="1500"/>
  <c r="E71" i="1500"/>
  <c r="S70" i="1500"/>
  <c r="R70" i="1500"/>
  <c r="Q70" i="1500"/>
  <c r="P70" i="1500"/>
  <c r="O70" i="1500"/>
  <c r="N70" i="1500"/>
  <c r="M70" i="1500"/>
  <c r="L70" i="1500"/>
  <c r="K70" i="1500"/>
  <c r="J70" i="1500"/>
  <c r="I70" i="1500"/>
  <c r="H70" i="1500"/>
  <c r="G70" i="1500"/>
  <c r="F70" i="1500"/>
  <c r="E70" i="1500"/>
  <c r="S69" i="1500"/>
  <c r="R69" i="1500"/>
  <c r="Q69" i="1500"/>
  <c r="P69" i="1500"/>
  <c r="O69" i="1500"/>
  <c r="N69" i="1500"/>
  <c r="M69" i="1500"/>
  <c r="L69" i="1500"/>
  <c r="K69" i="1500"/>
  <c r="J69" i="1500"/>
  <c r="I69" i="1500"/>
  <c r="H69" i="1500"/>
  <c r="G69" i="1500"/>
  <c r="F69" i="1500"/>
  <c r="E69" i="1500"/>
  <c r="S68" i="1500"/>
  <c r="R68" i="1500"/>
  <c r="Q68" i="1500"/>
  <c r="P68" i="1500"/>
  <c r="O68" i="1500"/>
  <c r="N68" i="1500"/>
  <c r="M68" i="1500"/>
  <c r="L68" i="1500"/>
  <c r="K68" i="1500"/>
  <c r="J68" i="1500"/>
  <c r="I68" i="1500"/>
  <c r="H68" i="1500"/>
  <c r="G68" i="1500"/>
  <c r="F68" i="1500"/>
  <c r="E68" i="1500"/>
  <c r="S67" i="1500"/>
  <c r="R67" i="1500"/>
  <c r="Q67" i="1500"/>
  <c r="P67" i="1500"/>
  <c r="O67" i="1500"/>
  <c r="N67" i="1500"/>
  <c r="M67" i="1500"/>
  <c r="L67" i="1500"/>
  <c r="K67" i="1500"/>
  <c r="J67" i="1500"/>
  <c r="I67" i="1500"/>
  <c r="H67" i="1500"/>
  <c r="G67" i="1500"/>
  <c r="F67" i="1500"/>
  <c r="E67" i="1500"/>
  <c r="S66" i="1500"/>
  <c r="R66" i="1500"/>
  <c r="Q66" i="1500"/>
  <c r="P66" i="1500"/>
  <c r="O66" i="1500"/>
  <c r="N66" i="1500"/>
  <c r="M66" i="1500"/>
  <c r="L66" i="1500"/>
  <c r="K66" i="1500"/>
  <c r="J66" i="1500"/>
  <c r="I66" i="1500"/>
  <c r="H66" i="1500"/>
  <c r="G66" i="1500"/>
  <c r="F66" i="1500"/>
  <c r="E66" i="1500"/>
  <c r="S65" i="1500"/>
  <c r="R65" i="1500"/>
  <c r="Q65" i="1500"/>
  <c r="P65" i="1500"/>
  <c r="O65" i="1500"/>
  <c r="N65" i="1500"/>
  <c r="M65" i="1500"/>
  <c r="L65" i="1500"/>
  <c r="K65" i="1500"/>
  <c r="J65" i="1500"/>
  <c r="I65" i="1500"/>
  <c r="H65" i="1500"/>
  <c r="G65" i="1500"/>
  <c r="F65" i="1500"/>
  <c r="E65" i="1500"/>
  <c r="S64" i="1500"/>
  <c r="R64" i="1500"/>
  <c r="Q64" i="1500"/>
  <c r="P64" i="1500"/>
  <c r="O64" i="1500"/>
  <c r="N64" i="1500"/>
  <c r="M64" i="1500"/>
  <c r="L64" i="1500"/>
  <c r="K64" i="1500"/>
  <c r="J64" i="1500"/>
  <c r="I64" i="1500"/>
  <c r="H64" i="1500"/>
  <c r="G64" i="1500"/>
  <c r="F64" i="1500"/>
  <c r="E64" i="1500"/>
  <c r="S63" i="1500"/>
  <c r="R63" i="1500"/>
  <c r="Q63" i="1500"/>
  <c r="P63" i="1500"/>
  <c r="O63" i="1500"/>
  <c r="N63" i="1500"/>
  <c r="M63" i="1500"/>
  <c r="L63" i="1500"/>
  <c r="K63" i="1500"/>
  <c r="J63" i="1500"/>
  <c r="I63" i="1500"/>
  <c r="H63" i="1500"/>
  <c r="G63" i="1500"/>
  <c r="F63" i="1500"/>
  <c r="E63" i="1500"/>
  <c r="S62" i="1500"/>
  <c r="R62" i="1500"/>
  <c r="Q62" i="1500"/>
  <c r="P62" i="1500"/>
  <c r="O62" i="1500"/>
  <c r="N62" i="1500"/>
  <c r="M62" i="1500"/>
  <c r="L62" i="1500"/>
  <c r="K62" i="1500"/>
  <c r="J62" i="1500"/>
  <c r="I62" i="1500"/>
  <c r="H62" i="1500"/>
  <c r="G62" i="1500"/>
  <c r="F62" i="1500"/>
  <c r="E62" i="1500"/>
  <c r="S61" i="1500"/>
  <c r="R61" i="1500"/>
  <c r="Q61" i="1500"/>
  <c r="P61" i="1500"/>
  <c r="O61" i="1500"/>
  <c r="N61" i="1500"/>
  <c r="M61" i="1500"/>
  <c r="L61" i="1500"/>
  <c r="K61" i="1500"/>
  <c r="J61" i="1500"/>
  <c r="I61" i="1500"/>
  <c r="H61" i="1500"/>
  <c r="G61" i="1500"/>
  <c r="F61" i="1500"/>
  <c r="E61" i="1500"/>
  <c r="S60" i="1500"/>
  <c r="R60" i="1500"/>
  <c r="Q60" i="1500"/>
  <c r="P60" i="1500"/>
  <c r="O60" i="1500"/>
  <c r="N60" i="1500"/>
  <c r="M60" i="1500"/>
  <c r="L60" i="1500"/>
  <c r="K60" i="1500"/>
  <c r="J60" i="1500"/>
  <c r="I60" i="1500"/>
  <c r="H60" i="1500"/>
  <c r="G60" i="1500"/>
  <c r="F60" i="1500"/>
  <c r="E60" i="1500"/>
  <c r="S59" i="1500"/>
  <c r="R59" i="1500"/>
  <c r="Q59" i="1500"/>
  <c r="P59" i="1500"/>
  <c r="O59" i="1500"/>
  <c r="N59" i="1500"/>
  <c r="M59" i="1500"/>
  <c r="L59" i="1500"/>
  <c r="K59" i="1500"/>
  <c r="J59" i="1500"/>
  <c r="I59" i="1500"/>
  <c r="H59" i="1500"/>
  <c r="G59" i="1500"/>
  <c r="F59" i="1500"/>
  <c r="E59" i="1500"/>
  <c r="S58" i="1500"/>
  <c r="R58" i="1500"/>
  <c r="Q58" i="1500"/>
  <c r="P58" i="1500"/>
  <c r="O58" i="1500"/>
  <c r="N58" i="1500"/>
  <c r="M58" i="1500"/>
  <c r="L58" i="1500"/>
  <c r="K58" i="1500"/>
  <c r="J58" i="1500"/>
  <c r="I58" i="1500"/>
  <c r="H58" i="1500"/>
  <c r="G58" i="1500"/>
  <c r="F58" i="1500"/>
  <c r="E58" i="1500"/>
  <c r="S57" i="1500"/>
  <c r="R57" i="1500"/>
  <c r="Q57" i="1500"/>
  <c r="P57" i="1500"/>
  <c r="O57" i="1500"/>
  <c r="N57" i="1500"/>
  <c r="M57" i="1500"/>
  <c r="L57" i="1500"/>
  <c r="K57" i="1500"/>
  <c r="J57" i="1500"/>
  <c r="I57" i="1500"/>
  <c r="H57" i="1500"/>
  <c r="G57" i="1500"/>
  <c r="F57" i="1500"/>
  <c r="E57" i="1500"/>
  <c r="S56" i="1500"/>
  <c r="R56" i="1500"/>
  <c r="Q56" i="1500"/>
  <c r="P56" i="1500"/>
  <c r="O56" i="1500"/>
  <c r="N56" i="1500"/>
  <c r="M56" i="1500"/>
  <c r="L56" i="1500"/>
  <c r="K56" i="1500"/>
  <c r="J56" i="1500"/>
  <c r="I56" i="1500"/>
  <c r="H56" i="1500"/>
  <c r="G56" i="1500"/>
  <c r="F56" i="1500"/>
  <c r="E56" i="1500"/>
  <c r="S55" i="1500"/>
  <c r="R55" i="1500"/>
  <c r="Q55" i="1500"/>
  <c r="P55" i="1500"/>
  <c r="O55" i="1500"/>
  <c r="N55" i="1500"/>
  <c r="M55" i="1500"/>
  <c r="L55" i="1500"/>
  <c r="K55" i="1500"/>
  <c r="J55" i="1500"/>
  <c r="I55" i="1500"/>
  <c r="H55" i="1500"/>
  <c r="G55" i="1500"/>
  <c r="F55" i="1500"/>
  <c r="E55" i="1500"/>
  <c r="S54" i="1500"/>
  <c r="R54" i="1500"/>
  <c r="Q54" i="1500"/>
  <c r="P54" i="1500"/>
  <c r="O54" i="1500"/>
  <c r="N54" i="1500"/>
  <c r="M54" i="1500"/>
  <c r="L54" i="1500"/>
  <c r="K54" i="1500"/>
  <c r="J54" i="1500"/>
  <c r="I54" i="1500"/>
  <c r="H54" i="1500"/>
  <c r="G54" i="1500"/>
  <c r="F54" i="1500"/>
  <c r="E54" i="1500"/>
  <c r="S53" i="1500"/>
  <c r="R53" i="1500"/>
  <c r="Q53" i="1500"/>
  <c r="P53" i="1500"/>
  <c r="O53" i="1500"/>
  <c r="N53" i="1500"/>
  <c r="M53" i="1500"/>
  <c r="L53" i="1500"/>
  <c r="K53" i="1500"/>
  <c r="J53" i="1500"/>
  <c r="I53" i="1500"/>
  <c r="H53" i="1500"/>
  <c r="G53" i="1500"/>
  <c r="F53" i="1500"/>
  <c r="E53" i="1500"/>
  <c r="S52" i="1500"/>
  <c r="R52" i="1500"/>
  <c r="Q52" i="1500"/>
  <c r="P52" i="1500"/>
  <c r="O52" i="1500"/>
  <c r="N52" i="1500"/>
  <c r="M52" i="1500"/>
  <c r="L52" i="1500"/>
  <c r="K52" i="1500"/>
  <c r="J52" i="1500"/>
  <c r="I52" i="1500"/>
  <c r="H52" i="1500"/>
  <c r="G52" i="1500"/>
  <c r="F52" i="1500"/>
  <c r="E52" i="1500"/>
  <c r="S51" i="1500"/>
  <c r="R51" i="1500"/>
  <c r="Q51" i="1500"/>
  <c r="P51" i="1500"/>
  <c r="O51" i="1500"/>
  <c r="N51" i="1500"/>
  <c r="M51" i="1500"/>
  <c r="L51" i="1500"/>
  <c r="K51" i="1500"/>
  <c r="J51" i="1500"/>
  <c r="I51" i="1500"/>
  <c r="H51" i="1500"/>
  <c r="G51" i="1500"/>
  <c r="F51" i="1500"/>
  <c r="E51" i="1500"/>
  <c r="S50" i="1500"/>
  <c r="R50" i="1500"/>
  <c r="Q50" i="1500"/>
  <c r="P50" i="1500"/>
  <c r="O50" i="1500"/>
  <c r="N50" i="1500"/>
  <c r="M50" i="1500"/>
  <c r="L50" i="1500"/>
  <c r="K50" i="1500"/>
  <c r="J50" i="1500"/>
  <c r="I50" i="1500"/>
  <c r="H50" i="1500"/>
  <c r="G50" i="1500"/>
  <c r="F50" i="1500"/>
  <c r="E50" i="1500"/>
  <c r="S49" i="1500"/>
  <c r="R49" i="1500"/>
  <c r="Q49" i="1500"/>
  <c r="P49" i="1500"/>
  <c r="O49" i="1500"/>
  <c r="N49" i="1500"/>
  <c r="M49" i="1500"/>
  <c r="L49" i="1500"/>
  <c r="K49" i="1500"/>
  <c r="J49" i="1500"/>
  <c r="I49" i="1500"/>
  <c r="H49" i="1500"/>
  <c r="G49" i="1500"/>
  <c r="F49" i="1500"/>
  <c r="E49" i="1500"/>
  <c r="S48" i="1500"/>
  <c r="R48" i="1500"/>
  <c r="Q48" i="1500"/>
  <c r="P48" i="1500"/>
  <c r="O48" i="1500"/>
  <c r="N48" i="1500"/>
  <c r="M48" i="1500"/>
  <c r="L48" i="1500"/>
  <c r="K48" i="1500"/>
  <c r="J48" i="1500"/>
  <c r="I48" i="1500"/>
  <c r="H48" i="1500"/>
  <c r="G48" i="1500"/>
  <c r="F48" i="1500"/>
  <c r="E48" i="1500"/>
  <c r="S47" i="1500"/>
  <c r="R47" i="1500"/>
  <c r="Q47" i="1500"/>
  <c r="P47" i="1500"/>
  <c r="O47" i="1500"/>
  <c r="N47" i="1500"/>
  <c r="M47" i="1500"/>
  <c r="L47" i="1500"/>
  <c r="K47" i="1500"/>
  <c r="J47" i="1500"/>
  <c r="I47" i="1500"/>
  <c r="H47" i="1500"/>
  <c r="G47" i="1500"/>
  <c r="F47" i="1500"/>
  <c r="E47" i="1500"/>
  <c r="S46" i="1500"/>
  <c r="R46" i="1500"/>
  <c r="Q46" i="1500"/>
  <c r="P46" i="1500"/>
  <c r="O46" i="1500"/>
  <c r="N46" i="1500"/>
  <c r="M46" i="1500"/>
  <c r="L46" i="1500"/>
  <c r="K46" i="1500"/>
  <c r="J46" i="1500"/>
  <c r="I46" i="1500"/>
  <c r="H46" i="1500"/>
  <c r="G46" i="1500"/>
  <c r="F46" i="1500"/>
  <c r="E46" i="1500"/>
  <c r="S45" i="1500"/>
  <c r="R45" i="1500"/>
  <c r="Q45" i="1500"/>
  <c r="P45" i="1500"/>
  <c r="O45" i="1500"/>
  <c r="N45" i="1500"/>
  <c r="M45" i="1500"/>
  <c r="L45" i="1500"/>
  <c r="K45" i="1500"/>
  <c r="J45" i="1500"/>
  <c r="I45" i="1500"/>
  <c r="H45" i="1500"/>
  <c r="G45" i="1500"/>
  <c r="F45" i="1500"/>
  <c r="E45" i="1500"/>
  <c r="S44" i="1500"/>
  <c r="R44" i="1500"/>
  <c r="Q44" i="1500"/>
  <c r="P44" i="1500"/>
  <c r="O44" i="1500"/>
  <c r="N44" i="1500"/>
  <c r="M44" i="1500"/>
  <c r="L44" i="1500"/>
  <c r="K44" i="1500"/>
  <c r="J44" i="1500"/>
  <c r="I44" i="1500"/>
  <c r="H44" i="1500"/>
  <c r="G44" i="1500"/>
  <c r="F44" i="1500"/>
  <c r="E44" i="1500"/>
  <c r="S43" i="1500"/>
  <c r="R43" i="1500"/>
  <c r="Q43" i="1500"/>
  <c r="P43" i="1500"/>
  <c r="O43" i="1500"/>
  <c r="N43" i="1500"/>
  <c r="M43" i="1500"/>
  <c r="L43" i="1500"/>
  <c r="K43" i="1500"/>
  <c r="J43" i="1500"/>
  <c r="I43" i="1500"/>
  <c r="H43" i="1500"/>
  <c r="G43" i="1500"/>
  <c r="F43" i="1500"/>
  <c r="E43" i="1500"/>
  <c r="S42" i="1500"/>
  <c r="R42" i="1500"/>
  <c r="Q42" i="1500"/>
  <c r="P42" i="1500"/>
  <c r="O42" i="1500"/>
  <c r="N42" i="1500"/>
  <c r="M42" i="1500"/>
  <c r="L42" i="1500"/>
  <c r="K42" i="1500"/>
  <c r="J42" i="1500"/>
  <c r="I42" i="1500"/>
  <c r="H42" i="1500"/>
  <c r="G42" i="1500"/>
  <c r="F42" i="1500"/>
  <c r="E42" i="1500"/>
  <c r="S41" i="1500"/>
  <c r="R41" i="1500"/>
  <c r="Q41" i="1500"/>
  <c r="P41" i="1500"/>
  <c r="O41" i="1500"/>
  <c r="N41" i="1500"/>
  <c r="M41" i="1500"/>
  <c r="L41" i="1500"/>
  <c r="K41" i="1500"/>
  <c r="J41" i="1500"/>
  <c r="I41" i="1500"/>
  <c r="H41" i="1500"/>
  <c r="G41" i="1500"/>
  <c r="F41" i="1500"/>
  <c r="E41" i="1500"/>
  <c r="S40" i="1500"/>
  <c r="R40" i="1500"/>
  <c r="Q40" i="1500"/>
  <c r="P40" i="1500"/>
  <c r="O40" i="1500"/>
  <c r="N40" i="1500"/>
  <c r="M40" i="1500"/>
  <c r="L40" i="1500"/>
  <c r="K40" i="1500"/>
  <c r="J40" i="1500"/>
  <c r="I40" i="1500"/>
  <c r="H40" i="1500"/>
  <c r="G40" i="1500"/>
  <c r="F40" i="1500"/>
  <c r="E40" i="1500"/>
  <c r="S39" i="1500"/>
  <c r="R39" i="1500"/>
  <c r="Q39" i="1500"/>
  <c r="P39" i="1500"/>
  <c r="O39" i="1500"/>
  <c r="N39" i="1500"/>
  <c r="M39" i="1500"/>
  <c r="L39" i="1500"/>
  <c r="K39" i="1500"/>
  <c r="J39" i="1500"/>
  <c r="I39" i="1500"/>
  <c r="H39" i="1500"/>
  <c r="G39" i="1500"/>
  <c r="F39" i="1500"/>
  <c r="E39" i="1500"/>
  <c r="S38" i="1500"/>
  <c r="R38" i="1500"/>
  <c r="Q38" i="1500"/>
  <c r="P38" i="1500"/>
  <c r="O38" i="1500"/>
  <c r="N38" i="1500"/>
  <c r="M38" i="1500"/>
  <c r="L38" i="1500"/>
  <c r="K38" i="1500"/>
  <c r="J38" i="1500"/>
  <c r="I38" i="1500"/>
  <c r="H38" i="1500"/>
  <c r="G38" i="1500"/>
  <c r="F38" i="1500"/>
  <c r="E38" i="1500"/>
  <c r="S37" i="1500"/>
  <c r="R37" i="1500"/>
  <c r="Q37" i="1500"/>
  <c r="P37" i="1500"/>
  <c r="O37" i="1500"/>
  <c r="N37" i="1500"/>
  <c r="M37" i="1500"/>
  <c r="L37" i="1500"/>
  <c r="K37" i="1500"/>
  <c r="J37" i="1500"/>
  <c r="I37" i="1500"/>
  <c r="H37" i="1500"/>
  <c r="G37" i="1500"/>
  <c r="F37" i="1500"/>
  <c r="E37" i="1500"/>
  <c r="S36" i="1500"/>
  <c r="R36" i="1500"/>
  <c r="Q36" i="1500"/>
  <c r="P36" i="1500"/>
  <c r="O36" i="1500"/>
  <c r="N36" i="1500"/>
  <c r="M36" i="1500"/>
  <c r="L36" i="1500"/>
  <c r="K36" i="1500"/>
  <c r="J36" i="1500"/>
  <c r="I36" i="1500"/>
  <c r="H36" i="1500"/>
  <c r="G36" i="1500"/>
  <c r="F36" i="1500"/>
  <c r="E36" i="1500"/>
  <c r="S35" i="1500"/>
  <c r="R35" i="1500"/>
  <c r="Q35" i="1500"/>
  <c r="P35" i="1500"/>
  <c r="O35" i="1500"/>
  <c r="N35" i="1500"/>
  <c r="M35" i="1500"/>
  <c r="L35" i="1500"/>
  <c r="K35" i="1500"/>
  <c r="J35" i="1500"/>
  <c r="I35" i="1500"/>
  <c r="H35" i="1500"/>
  <c r="G35" i="1500"/>
  <c r="F35" i="1500"/>
  <c r="E35" i="1500"/>
  <c r="S34" i="1500"/>
  <c r="R34" i="1500"/>
  <c r="Q34" i="1500"/>
  <c r="P34" i="1500"/>
  <c r="O34" i="1500"/>
  <c r="N34" i="1500"/>
  <c r="M34" i="1500"/>
  <c r="L34" i="1500"/>
  <c r="K34" i="1500"/>
  <c r="J34" i="1500"/>
  <c r="I34" i="1500"/>
  <c r="H34" i="1500"/>
  <c r="G34" i="1500"/>
  <c r="F34" i="1500"/>
  <c r="E34" i="1500"/>
  <c r="S33" i="1500"/>
  <c r="R33" i="1500"/>
  <c r="Q33" i="1500"/>
  <c r="P33" i="1500"/>
  <c r="O33" i="1500"/>
  <c r="N33" i="1500"/>
  <c r="M33" i="1500"/>
  <c r="L33" i="1500"/>
  <c r="K33" i="1500"/>
  <c r="J33" i="1500"/>
  <c r="I33" i="1500"/>
  <c r="H33" i="1500"/>
  <c r="G33" i="1500"/>
  <c r="F33" i="1500"/>
  <c r="E33" i="1500"/>
  <c r="S32" i="1500"/>
  <c r="R32" i="1500"/>
  <c r="Q32" i="1500"/>
  <c r="P32" i="1500"/>
  <c r="O32" i="1500"/>
  <c r="N32" i="1500"/>
  <c r="M32" i="1500"/>
  <c r="L32" i="1500"/>
  <c r="K32" i="1500"/>
  <c r="J32" i="1500"/>
  <c r="I32" i="1500"/>
  <c r="H32" i="1500"/>
  <c r="G32" i="1500"/>
  <c r="F32" i="1500"/>
  <c r="E32" i="1500"/>
  <c r="S31" i="1500"/>
  <c r="R31" i="1500"/>
  <c r="Q31" i="1500"/>
  <c r="P31" i="1500"/>
  <c r="O31" i="1500"/>
  <c r="N31" i="1500"/>
  <c r="M31" i="1500"/>
  <c r="L31" i="1500"/>
  <c r="K31" i="1500"/>
  <c r="J31" i="1500"/>
  <c r="I31" i="1500"/>
  <c r="H31" i="1500"/>
  <c r="G31" i="1500"/>
  <c r="F31" i="1500"/>
  <c r="E31" i="1500"/>
  <c r="S30" i="1500"/>
  <c r="R30" i="1500"/>
  <c r="Q30" i="1500"/>
  <c r="P30" i="1500"/>
  <c r="O30" i="1500"/>
  <c r="N30" i="1500"/>
  <c r="M30" i="1500"/>
  <c r="L30" i="1500"/>
  <c r="K30" i="1500"/>
  <c r="J30" i="1500"/>
  <c r="I30" i="1500"/>
  <c r="H30" i="1500"/>
  <c r="G30" i="1500"/>
  <c r="F30" i="1500"/>
  <c r="E30" i="1500"/>
  <c r="S29" i="1500"/>
  <c r="R29" i="1500"/>
  <c r="Q29" i="1500"/>
  <c r="P29" i="1500"/>
  <c r="O29" i="1500"/>
  <c r="N29" i="1500"/>
  <c r="M29" i="1500"/>
  <c r="L29" i="1500"/>
  <c r="K29" i="1500"/>
  <c r="J29" i="1500"/>
  <c r="I29" i="1500"/>
  <c r="H29" i="1500"/>
  <c r="G29" i="1500"/>
  <c r="F29" i="1500"/>
  <c r="E29" i="1500"/>
  <c r="S28" i="1500"/>
  <c r="R28" i="1500"/>
  <c r="Q28" i="1500"/>
  <c r="P28" i="1500"/>
  <c r="O28" i="1500"/>
  <c r="N28" i="1500"/>
  <c r="M28" i="1500"/>
  <c r="L28" i="1500"/>
  <c r="K28" i="1500"/>
  <c r="J28" i="1500"/>
  <c r="I28" i="1500"/>
  <c r="H28" i="1500"/>
  <c r="G28" i="1500"/>
  <c r="F28" i="1500"/>
  <c r="E28" i="1500"/>
  <c r="S27" i="1500"/>
  <c r="R27" i="1500"/>
  <c r="Q27" i="1500"/>
  <c r="P27" i="1500"/>
  <c r="O27" i="1500"/>
  <c r="N27" i="1500"/>
  <c r="M27" i="1500"/>
  <c r="L27" i="1500"/>
  <c r="K27" i="1500"/>
  <c r="J27" i="1500"/>
  <c r="I27" i="1500"/>
  <c r="H27" i="1500"/>
  <c r="G27" i="1500"/>
  <c r="F27" i="1500"/>
  <c r="E27" i="1500"/>
  <c r="S26" i="1500"/>
  <c r="R26" i="1500"/>
  <c r="Q26" i="1500"/>
  <c r="P26" i="1500"/>
  <c r="O26" i="1500"/>
  <c r="N26" i="1500"/>
  <c r="M26" i="1500"/>
  <c r="L26" i="1500"/>
  <c r="K26" i="1500"/>
  <c r="J26" i="1500"/>
  <c r="I26" i="1500"/>
  <c r="H26" i="1500"/>
  <c r="G26" i="1500"/>
  <c r="F26" i="1500"/>
  <c r="E26" i="1500"/>
  <c r="S25" i="1500"/>
  <c r="R25" i="1500"/>
  <c r="Q25" i="1500"/>
  <c r="P25" i="1500"/>
  <c r="O25" i="1500"/>
  <c r="N25" i="1500"/>
  <c r="M25" i="1500"/>
  <c r="L25" i="1500"/>
  <c r="K25" i="1500"/>
  <c r="J25" i="1500"/>
  <c r="I25" i="1500"/>
  <c r="H25" i="1500"/>
  <c r="G25" i="1500"/>
  <c r="F25" i="1500"/>
  <c r="E25" i="1500"/>
  <c r="S24" i="1500"/>
  <c r="R24" i="1500"/>
  <c r="Q24" i="1500"/>
  <c r="P24" i="1500"/>
  <c r="O24" i="1500"/>
  <c r="N24" i="1500"/>
  <c r="M24" i="1500"/>
  <c r="L24" i="1500"/>
  <c r="K24" i="1500"/>
  <c r="J24" i="1500"/>
  <c r="I24" i="1500"/>
  <c r="H24" i="1500"/>
  <c r="G24" i="1500"/>
  <c r="F24" i="1500"/>
  <c r="E24" i="1500"/>
  <c r="S23" i="1500"/>
  <c r="R23" i="1500"/>
  <c r="Q23" i="1500"/>
  <c r="P23" i="1500"/>
  <c r="O23" i="1500"/>
  <c r="N23" i="1500"/>
  <c r="M23" i="1500"/>
  <c r="L23" i="1500"/>
  <c r="K23" i="1500"/>
  <c r="J23" i="1500"/>
  <c r="I23" i="1500"/>
  <c r="H23" i="1500"/>
  <c r="G23" i="1500"/>
  <c r="F23" i="1500"/>
  <c r="E23" i="1500"/>
  <c r="M22" i="1500"/>
  <c r="L22" i="1500"/>
  <c r="K22" i="1500"/>
  <c r="J22" i="1500"/>
  <c r="I22" i="1500"/>
  <c r="H22" i="1500"/>
  <c r="G22" i="1500"/>
  <c r="F22" i="1500"/>
  <c r="E22" i="1500"/>
  <c r="S21" i="1500"/>
  <c r="R21" i="1500"/>
  <c r="Q21" i="1500"/>
  <c r="P21" i="1500"/>
  <c r="O21" i="1500"/>
  <c r="N21" i="1500"/>
  <c r="M21" i="1500"/>
  <c r="L21" i="1500"/>
  <c r="K21" i="1500"/>
  <c r="J21" i="1500"/>
  <c r="I21" i="1500"/>
  <c r="H21" i="1500"/>
  <c r="G21" i="1500"/>
  <c r="F21" i="1500"/>
  <c r="E21" i="1500"/>
  <c r="S20" i="1500"/>
  <c r="R20" i="1500"/>
  <c r="Q20" i="1500"/>
  <c r="P20" i="1500"/>
  <c r="O20" i="1500"/>
  <c r="N20" i="1500"/>
  <c r="M20" i="1500"/>
  <c r="L20" i="1500"/>
  <c r="K20" i="1500"/>
  <c r="J20" i="1500"/>
  <c r="I20" i="1500"/>
  <c r="H20" i="1500"/>
  <c r="G20" i="1500"/>
  <c r="F20" i="1500"/>
  <c r="E20" i="1500"/>
  <c r="S19" i="1500"/>
  <c r="R19" i="1500"/>
  <c r="Q19" i="1500"/>
  <c r="P19" i="1500"/>
  <c r="O19" i="1500"/>
  <c r="N19" i="1500"/>
  <c r="M19" i="1500"/>
  <c r="L19" i="1500"/>
  <c r="K19" i="1500"/>
  <c r="H19" i="1500"/>
  <c r="G19" i="1500"/>
  <c r="F19" i="1500"/>
  <c r="E19" i="1500"/>
  <c r="S18" i="1500"/>
  <c r="R18" i="1500"/>
  <c r="Q18" i="1500"/>
  <c r="P18" i="1500"/>
  <c r="O18" i="1500"/>
  <c r="N18" i="1500"/>
  <c r="M18" i="1500"/>
  <c r="L18" i="1500"/>
  <c r="K18" i="1500"/>
  <c r="H18" i="1500"/>
  <c r="G18" i="1500"/>
  <c r="F18" i="1500"/>
  <c r="E18" i="1500"/>
  <c r="S17" i="1500"/>
  <c r="R17" i="1500"/>
  <c r="Q17" i="1500"/>
  <c r="P17" i="1500"/>
  <c r="O17" i="1500"/>
  <c r="N17" i="1500"/>
  <c r="M17" i="1500"/>
  <c r="L17" i="1500"/>
  <c r="K17" i="1500"/>
  <c r="H17" i="1500"/>
  <c r="G17" i="1500"/>
  <c r="F17" i="1500"/>
  <c r="E17" i="1500"/>
  <c r="S16" i="1500"/>
  <c r="R16" i="1500"/>
  <c r="Q16" i="1500"/>
  <c r="P16" i="1500"/>
  <c r="O16" i="1500"/>
  <c r="N16" i="1500"/>
  <c r="M16" i="1500"/>
  <c r="L16" i="1500"/>
  <c r="K16" i="1500"/>
  <c r="H16" i="1500"/>
  <c r="G16" i="1500"/>
  <c r="F16" i="1500"/>
  <c r="E16" i="1500"/>
  <c r="S15" i="1500"/>
  <c r="R15" i="1500"/>
  <c r="Q15" i="1500"/>
  <c r="P15" i="1500"/>
  <c r="O15" i="1500"/>
  <c r="N15" i="1500"/>
  <c r="M15" i="1500"/>
  <c r="L15" i="1500"/>
  <c r="K15" i="1500"/>
  <c r="H15" i="1500"/>
  <c r="G15" i="1500"/>
  <c r="F15" i="1500"/>
  <c r="E15" i="1500"/>
  <c r="S14" i="1500"/>
  <c r="R14" i="1500"/>
  <c r="Q14" i="1500"/>
  <c r="P14" i="1500"/>
  <c r="O14" i="1500"/>
  <c r="N14" i="1500"/>
  <c r="M14" i="1500"/>
  <c r="L14" i="1500"/>
  <c r="K14" i="1500"/>
  <c r="H14" i="1500"/>
  <c r="G14" i="1500"/>
  <c r="F14" i="1500"/>
  <c r="E14" i="1500"/>
  <c r="S13" i="1500"/>
  <c r="R13" i="1500"/>
  <c r="Q13" i="1500"/>
  <c r="P13" i="1500"/>
  <c r="O13" i="1500"/>
  <c r="N13" i="1500"/>
  <c r="M13" i="1500"/>
  <c r="L13" i="1500"/>
  <c r="K13" i="1500"/>
  <c r="H13" i="1500"/>
  <c r="G13" i="1500"/>
  <c r="F13" i="1500"/>
  <c r="E13" i="1500"/>
  <c r="S12" i="1500"/>
  <c r="R12" i="1500"/>
  <c r="Q12" i="1500"/>
  <c r="P12" i="1500"/>
  <c r="O12" i="1500"/>
  <c r="N12" i="1500"/>
  <c r="M12" i="1500"/>
  <c r="L12" i="1500"/>
  <c r="K12" i="1500"/>
  <c r="H12" i="1500"/>
  <c r="G12" i="1500"/>
  <c r="F12" i="1500"/>
  <c r="E12" i="1500"/>
  <c r="S11" i="1500"/>
  <c r="R11" i="1500"/>
  <c r="Q11" i="1500"/>
  <c r="P11" i="1500"/>
  <c r="O11" i="1500"/>
  <c r="N11" i="1500"/>
  <c r="M11" i="1500"/>
  <c r="L11" i="1500"/>
  <c r="K11" i="1500"/>
  <c r="H11" i="1500"/>
  <c r="G11" i="1500"/>
  <c r="F11" i="1500"/>
  <c r="E11" i="1500"/>
  <c r="S10" i="1500"/>
  <c r="R10" i="1500"/>
  <c r="Q10" i="1500"/>
  <c r="P10" i="1500"/>
  <c r="O10" i="1500"/>
  <c r="N10" i="1500"/>
  <c r="M10" i="1500"/>
  <c r="L10" i="1500"/>
  <c r="K10" i="1500"/>
  <c r="H10" i="1500"/>
  <c r="G10" i="1500"/>
  <c r="F10" i="1500"/>
  <c r="E10" i="1500"/>
  <c r="S9" i="1500"/>
  <c r="R9" i="1500"/>
  <c r="Q9" i="1500"/>
  <c r="P9" i="1500"/>
  <c r="O9" i="1500"/>
  <c r="N9" i="1500"/>
  <c r="M9" i="1500"/>
  <c r="L9" i="1500"/>
  <c r="K9" i="1500"/>
  <c r="H9" i="1500"/>
  <c r="G9" i="1500"/>
  <c r="F9" i="1500"/>
  <c r="E9" i="1500"/>
  <c r="S8" i="1500"/>
  <c r="R8" i="1500"/>
  <c r="Q8" i="1500"/>
  <c r="P8" i="1500"/>
  <c r="O8" i="1500"/>
  <c r="N8" i="1500"/>
  <c r="M8" i="1500"/>
  <c r="L8" i="1500"/>
  <c r="K8" i="1500"/>
  <c r="H8" i="1500"/>
  <c r="G8" i="1500"/>
  <c r="F8" i="1500"/>
  <c r="E8" i="1500"/>
  <c r="S7" i="1500"/>
  <c r="R7" i="1500"/>
  <c r="Q7" i="1500"/>
  <c r="P7" i="1500"/>
  <c r="O7" i="1500"/>
  <c r="N7" i="1500"/>
  <c r="M7" i="1500"/>
  <c r="L7" i="1500"/>
  <c r="K7" i="1500"/>
  <c r="H7" i="1500"/>
  <c r="G7" i="1500"/>
  <c r="F7" i="1500"/>
  <c r="E7" i="1500"/>
  <c r="S6" i="1500"/>
  <c r="R6" i="1500"/>
  <c r="Q6" i="1500"/>
  <c r="P6" i="1500"/>
  <c r="O6" i="1500"/>
  <c r="N6" i="1500"/>
  <c r="M6" i="1500"/>
  <c r="L6" i="1500"/>
  <c r="K6" i="1500"/>
  <c r="H6" i="1500"/>
  <c r="G6" i="1500"/>
  <c r="F6" i="1500"/>
  <c r="E6" i="1500"/>
  <c r="S5" i="1500"/>
  <c r="R5" i="1500"/>
  <c r="Q5" i="1500"/>
  <c r="P5" i="1500"/>
  <c r="O5" i="1500"/>
  <c r="N5" i="1500"/>
  <c r="M5" i="1500"/>
  <c r="L5" i="1500"/>
  <c r="K5" i="1500"/>
  <c r="H5" i="1500"/>
  <c r="G5" i="1500"/>
  <c r="F5" i="1500"/>
  <c r="E5" i="1500"/>
  <c r="S4" i="1500"/>
  <c r="R4" i="1500"/>
  <c r="Q4" i="1500"/>
  <c r="P4" i="1500"/>
  <c r="O4" i="1500"/>
  <c r="N4" i="1500"/>
  <c r="M4" i="1500"/>
  <c r="L4" i="1500"/>
  <c r="K4" i="1500"/>
  <c r="H4" i="1500"/>
  <c r="G4" i="1500"/>
  <c r="F4" i="1500"/>
  <c r="E4" i="1500"/>
  <c r="S3" i="1500"/>
  <c r="R3" i="1500"/>
  <c r="Q3" i="1500"/>
  <c r="P3" i="1500"/>
  <c r="O3" i="1500"/>
  <c r="N3" i="1500"/>
  <c r="M3" i="1500"/>
  <c r="L3" i="1500"/>
  <c r="K3" i="1500"/>
  <c r="H3" i="1500"/>
  <c r="G3" i="1500"/>
  <c r="F3" i="1500"/>
  <c r="E3" i="1500"/>
  <c r="BM101" i="1500"/>
  <c r="BL101" i="1500"/>
  <c r="BK101" i="1500"/>
  <c r="BJ101" i="1500"/>
  <c r="BI101" i="1500"/>
  <c r="BH101" i="1500"/>
  <c r="BG101" i="1500"/>
  <c r="BF101" i="1500"/>
  <c r="BE101" i="1500"/>
  <c r="BD101" i="1500"/>
  <c r="BC101" i="1500"/>
  <c r="BB101" i="1500"/>
  <c r="BA101" i="1500"/>
  <c r="AZ101" i="1500"/>
  <c r="AY101" i="1500"/>
  <c r="AX101" i="1500"/>
  <c r="AW101" i="1500"/>
  <c r="AV101" i="1500"/>
  <c r="AU101" i="1500"/>
  <c r="AT101" i="1500"/>
  <c r="AS101" i="1500"/>
  <c r="AR101" i="1500"/>
  <c r="AQ101" i="1500"/>
  <c r="AP101" i="1500"/>
  <c r="AO101" i="1500"/>
  <c r="AN101" i="1500"/>
  <c r="AM101" i="1500"/>
  <c r="AL101" i="1500"/>
  <c r="AK101" i="1500"/>
  <c r="AJ101" i="1500"/>
  <c r="AI101" i="1500"/>
  <c r="AH101" i="1500"/>
  <c r="AG101" i="1500"/>
  <c r="AF101" i="1500"/>
  <c r="AE101" i="1500"/>
  <c r="AD101" i="1500"/>
  <c r="AC101" i="1500"/>
  <c r="AB101" i="1500"/>
  <c r="AA101" i="1500"/>
  <c r="Z101" i="1500"/>
  <c r="BM100" i="1500"/>
  <c r="BL100" i="1500"/>
  <c r="BK100" i="1500"/>
  <c r="BJ100" i="1500"/>
  <c r="BI100" i="1500"/>
  <c r="BH100" i="1500"/>
  <c r="BG100" i="1500"/>
  <c r="BF100" i="1500"/>
  <c r="BE100" i="1500"/>
  <c r="BD100" i="1500"/>
  <c r="BC100" i="1500"/>
  <c r="BB100" i="1500"/>
  <c r="BA100" i="1500"/>
  <c r="AZ100" i="1500"/>
  <c r="AY100" i="1500"/>
  <c r="AX100" i="1500"/>
  <c r="AW100" i="1500"/>
  <c r="AV100" i="1500"/>
  <c r="AU100" i="1500"/>
  <c r="AT100" i="1500"/>
  <c r="AS100" i="1500"/>
  <c r="AR100" i="1500"/>
  <c r="AQ100" i="1500"/>
  <c r="AP100" i="1500"/>
  <c r="AO100" i="1500"/>
  <c r="AN100" i="1500"/>
  <c r="AM100" i="1500"/>
  <c r="AL100" i="1500"/>
  <c r="AK100" i="1500"/>
  <c r="AJ100" i="1500"/>
  <c r="AI100" i="1500"/>
  <c r="AH100" i="1500"/>
  <c r="AG100" i="1500"/>
  <c r="AF100" i="1500"/>
  <c r="AE100" i="1500"/>
  <c r="AD100" i="1500"/>
  <c r="AC100" i="1500"/>
  <c r="AB100" i="1500"/>
  <c r="AA100" i="1500"/>
  <c r="Z100" i="1500"/>
  <c r="BM99" i="1500"/>
  <c r="BL99" i="1500"/>
  <c r="BK99" i="1500"/>
  <c r="BJ99" i="1500"/>
  <c r="BI99" i="1500"/>
  <c r="BH99" i="1500"/>
  <c r="BG99" i="1500"/>
  <c r="BF99" i="1500"/>
  <c r="BE99" i="1500"/>
  <c r="BD99" i="1500"/>
  <c r="BC99" i="1500"/>
  <c r="BB99" i="1500"/>
  <c r="BA99" i="1500"/>
  <c r="AZ99" i="1500"/>
  <c r="AY99" i="1500"/>
  <c r="AX99" i="1500"/>
  <c r="AW99" i="1500"/>
  <c r="AV99" i="1500"/>
  <c r="AU99" i="1500"/>
  <c r="AT99" i="1500"/>
  <c r="AS99" i="1500"/>
  <c r="AR99" i="1500"/>
  <c r="AQ99" i="1500"/>
  <c r="AP99" i="1500"/>
  <c r="AO99" i="1500"/>
  <c r="AN99" i="1500"/>
  <c r="AM99" i="1500"/>
  <c r="AL99" i="1500"/>
  <c r="AK99" i="1500"/>
  <c r="AJ99" i="1500"/>
  <c r="AI99" i="1500"/>
  <c r="AH99" i="1500"/>
  <c r="AG99" i="1500"/>
  <c r="AF99" i="1500"/>
  <c r="AE99" i="1500"/>
  <c r="AD99" i="1500"/>
  <c r="AC99" i="1500"/>
  <c r="AB99" i="1500"/>
  <c r="AA99" i="1500"/>
  <c r="Z99" i="1500"/>
  <c r="BM98" i="1500"/>
  <c r="BL98" i="1500"/>
  <c r="BK98" i="1500"/>
  <c r="BJ98" i="1500"/>
  <c r="BI98" i="1500"/>
  <c r="BH98" i="1500"/>
  <c r="BG98" i="1500"/>
  <c r="BF98" i="1500"/>
  <c r="BE98" i="1500"/>
  <c r="BD98" i="1500"/>
  <c r="BC98" i="1500"/>
  <c r="BB98" i="1500"/>
  <c r="BA98" i="1500"/>
  <c r="AZ98" i="1500"/>
  <c r="AY98" i="1500"/>
  <c r="AX98" i="1500"/>
  <c r="AW98" i="1500"/>
  <c r="AV98" i="1500"/>
  <c r="AU98" i="1500"/>
  <c r="AT98" i="1500"/>
  <c r="AS98" i="1500"/>
  <c r="AR98" i="1500"/>
  <c r="AQ98" i="1500"/>
  <c r="AP98" i="1500"/>
  <c r="AO98" i="1500"/>
  <c r="AN98" i="1500"/>
  <c r="AM98" i="1500"/>
  <c r="AL98" i="1500"/>
  <c r="AK98" i="1500"/>
  <c r="AJ98" i="1500"/>
  <c r="AI98" i="1500"/>
  <c r="AH98" i="1500"/>
  <c r="AG98" i="1500"/>
  <c r="AF98" i="1500"/>
  <c r="AE98" i="1500"/>
  <c r="AD98" i="1500"/>
  <c r="AC98" i="1500"/>
  <c r="AB98" i="1500"/>
  <c r="AA98" i="1500"/>
  <c r="Z98" i="1500"/>
  <c r="BM97" i="1500"/>
  <c r="BL97" i="1500"/>
  <c r="BK97" i="1500"/>
  <c r="BJ97" i="1500"/>
  <c r="BI97" i="1500"/>
  <c r="BH97" i="1500"/>
  <c r="BG97" i="1500"/>
  <c r="BF97" i="1500"/>
  <c r="BE97" i="1500"/>
  <c r="BD97" i="1500"/>
  <c r="BC97" i="1500"/>
  <c r="BB97" i="1500"/>
  <c r="BA97" i="1500"/>
  <c r="AZ97" i="1500"/>
  <c r="AY97" i="1500"/>
  <c r="AX97" i="1500"/>
  <c r="AW97" i="1500"/>
  <c r="AV97" i="1500"/>
  <c r="AU97" i="1500"/>
  <c r="AT97" i="1500"/>
  <c r="AS97" i="1500"/>
  <c r="AR97" i="1500"/>
  <c r="AQ97" i="1500"/>
  <c r="AP97" i="1500"/>
  <c r="AO97" i="1500"/>
  <c r="AN97" i="1500"/>
  <c r="AM97" i="1500"/>
  <c r="AL97" i="1500"/>
  <c r="AK97" i="1500"/>
  <c r="AJ97" i="1500"/>
  <c r="AI97" i="1500"/>
  <c r="AH97" i="1500"/>
  <c r="AG97" i="1500"/>
  <c r="AF97" i="1500"/>
  <c r="AE97" i="1500"/>
  <c r="AD97" i="1500"/>
  <c r="AC97" i="1500"/>
  <c r="AB97" i="1500"/>
  <c r="AA97" i="1500"/>
  <c r="Z97" i="1500"/>
  <c r="BM96" i="1500"/>
  <c r="BL96" i="1500"/>
  <c r="BK96" i="1500"/>
  <c r="BJ96" i="1500"/>
  <c r="BI96" i="1500"/>
  <c r="BH96" i="1500"/>
  <c r="BG96" i="1500"/>
  <c r="BF96" i="1500"/>
  <c r="BE96" i="1500"/>
  <c r="BD96" i="1500"/>
  <c r="BC96" i="1500"/>
  <c r="BB96" i="1500"/>
  <c r="BA96" i="1500"/>
  <c r="AZ96" i="1500"/>
  <c r="AY96" i="1500"/>
  <c r="AX96" i="1500"/>
  <c r="AW96" i="1500"/>
  <c r="AV96" i="1500"/>
  <c r="AU96" i="1500"/>
  <c r="AT96" i="1500"/>
  <c r="AS96" i="1500"/>
  <c r="AR96" i="1500"/>
  <c r="AQ96" i="1500"/>
  <c r="AP96" i="1500"/>
  <c r="AO96" i="1500"/>
  <c r="AN96" i="1500"/>
  <c r="AM96" i="1500"/>
  <c r="AL96" i="1500"/>
  <c r="AK96" i="1500"/>
  <c r="AJ96" i="1500"/>
  <c r="AI96" i="1500"/>
  <c r="AH96" i="1500"/>
  <c r="AG96" i="1500"/>
  <c r="AF96" i="1500"/>
  <c r="AE96" i="1500"/>
  <c r="AD96" i="1500"/>
  <c r="AC96" i="1500"/>
  <c r="AB96" i="1500"/>
  <c r="AA96" i="1500"/>
  <c r="Z96" i="1500"/>
  <c r="BM95" i="1500"/>
  <c r="BL95" i="1500"/>
  <c r="BK95" i="1500"/>
  <c r="BJ95" i="1500"/>
  <c r="BI95" i="1500"/>
  <c r="BH95" i="1500"/>
  <c r="BG95" i="1500"/>
  <c r="BF95" i="1500"/>
  <c r="BE95" i="1500"/>
  <c r="BD95" i="1500"/>
  <c r="BC95" i="1500"/>
  <c r="BB95" i="1500"/>
  <c r="BA95" i="1500"/>
  <c r="AZ95" i="1500"/>
  <c r="AY95" i="1500"/>
  <c r="AX95" i="1500"/>
  <c r="AW95" i="1500"/>
  <c r="AV95" i="1500"/>
  <c r="AU95" i="1500"/>
  <c r="AT95" i="1500"/>
  <c r="AS95" i="1500"/>
  <c r="AR95" i="1500"/>
  <c r="AQ95" i="1500"/>
  <c r="AP95" i="1500"/>
  <c r="AO95" i="1500"/>
  <c r="AN95" i="1500"/>
  <c r="AM95" i="1500"/>
  <c r="AL95" i="1500"/>
  <c r="AK95" i="1500"/>
  <c r="AJ95" i="1500"/>
  <c r="AI95" i="1500"/>
  <c r="AH95" i="1500"/>
  <c r="AG95" i="1500"/>
  <c r="AF95" i="1500"/>
  <c r="AE95" i="1500"/>
  <c r="AD95" i="1500"/>
  <c r="AC95" i="1500"/>
  <c r="AB95" i="1500"/>
  <c r="AA95" i="1500"/>
  <c r="Z95" i="1500"/>
  <c r="BM94" i="1500"/>
  <c r="BL94" i="1500"/>
  <c r="BK94" i="1500"/>
  <c r="BJ94" i="1500"/>
  <c r="BI94" i="1500"/>
  <c r="BH94" i="1500"/>
  <c r="BG94" i="1500"/>
  <c r="BF94" i="1500"/>
  <c r="BE94" i="1500"/>
  <c r="BD94" i="1500"/>
  <c r="BC94" i="1500"/>
  <c r="BB94" i="1500"/>
  <c r="BA94" i="1500"/>
  <c r="AZ94" i="1500"/>
  <c r="AY94" i="1500"/>
  <c r="AX94" i="1500"/>
  <c r="AW94" i="1500"/>
  <c r="AV94" i="1500"/>
  <c r="AU94" i="1500"/>
  <c r="AT94" i="1500"/>
  <c r="AS94" i="1500"/>
  <c r="AR94" i="1500"/>
  <c r="AQ94" i="1500"/>
  <c r="AP94" i="1500"/>
  <c r="AO94" i="1500"/>
  <c r="AN94" i="1500"/>
  <c r="AM94" i="1500"/>
  <c r="AL94" i="1500"/>
  <c r="AK94" i="1500"/>
  <c r="AJ94" i="1500"/>
  <c r="AI94" i="1500"/>
  <c r="AH94" i="1500"/>
  <c r="AG94" i="1500"/>
  <c r="AF94" i="1500"/>
  <c r="AE94" i="1500"/>
  <c r="AD94" i="1500"/>
  <c r="AC94" i="1500"/>
  <c r="AB94" i="1500"/>
  <c r="AA94" i="1500"/>
  <c r="Z94" i="1500"/>
  <c r="BM93" i="1500"/>
  <c r="BL93" i="1500"/>
  <c r="BK93" i="1500"/>
  <c r="BJ93" i="1500"/>
  <c r="BI93" i="1500"/>
  <c r="BH93" i="1500"/>
  <c r="BG93" i="1500"/>
  <c r="BF93" i="1500"/>
  <c r="BE93" i="1500"/>
  <c r="BD93" i="1500"/>
  <c r="BC93" i="1500"/>
  <c r="BB93" i="1500"/>
  <c r="BA93" i="1500"/>
  <c r="AZ93" i="1500"/>
  <c r="AY93" i="1500"/>
  <c r="AX93" i="1500"/>
  <c r="AW93" i="1500"/>
  <c r="AV93" i="1500"/>
  <c r="AU93" i="1500"/>
  <c r="AT93" i="1500"/>
  <c r="AS93" i="1500"/>
  <c r="AR93" i="1500"/>
  <c r="AQ93" i="1500"/>
  <c r="AP93" i="1500"/>
  <c r="AO93" i="1500"/>
  <c r="AN93" i="1500"/>
  <c r="AM93" i="1500"/>
  <c r="AL93" i="1500"/>
  <c r="AK93" i="1500"/>
  <c r="AJ93" i="1500"/>
  <c r="AI93" i="1500"/>
  <c r="AH93" i="1500"/>
  <c r="AG93" i="1500"/>
  <c r="AF93" i="1500"/>
  <c r="AE93" i="1500"/>
  <c r="AD93" i="1500"/>
  <c r="AC93" i="1500"/>
  <c r="AB93" i="1500"/>
  <c r="AA93" i="1500"/>
  <c r="Z93" i="1500"/>
  <c r="BM92" i="1500"/>
  <c r="BL92" i="1500"/>
  <c r="BK92" i="1500"/>
  <c r="BJ92" i="1500"/>
  <c r="BI92" i="1500"/>
  <c r="BH92" i="1500"/>
  <c r="BG92" i="1500"/>
  <c r="BF92" i="1500"/>
  <c r="BE92" i="1500"/>
  <c r="BD92" i="1500"/>
  <c r="BC92" i="1500"/>
  <c r="BB92" i="1500"/>
  <c r="BA92" i="1500"/>
  <c r="AZ92" i="1500"/>
  <c r="AY92" i="1500"/>
  <c r="AX92" i="1500"/>
  <c r="AW92" i="1500"/>
  <c r="AV92" i="1500"/>
  <c r="AU92" i="1500"/>
  <c r="AT92" i="1500"/>
  <c r="AS92" i="1500"/>
  <c r="AR92" i="1500"/>
  <c r="AQ92" i="1500"/>
  <c r="AP92" i="1500"/>
  <c r="AO92" i="1500"/>
  <c r="AN92" i="1500"/>
  <c r="AM92" i="1500"/>
  <c r="AL92" i="1500"/>
  <c r="AK92" i="1500"/>
  <c r="AJ92" i="1500"/>
  <c r="AI92" i="1500"/>
  <c r="AH92" i="1500"/>
  <c r="AG92" i="1500"/>
  <c r="AF92" i="1500"/>
  <c r="AE92" i="1500"/>
  <c r="AD92" i="1500"/>
  <c r="AC92" i="1500"/>
  <c r="AB92" i="1500"/>
  <c r="AA92" i="1500"/>
  <c r="Z92" i="1500"/>
  <c r="BM91" i="1500"/>
  <c r="BL91" i="1500"/>
  <c r="BK91" i="1500"/>
  <c r="BJ91" i="1500"/>
  <c r="BI91" i="1500"/>
  <c r="BH91" i="1500"/>
  <c r="BG91" i="1500"/>
  <c r="BF91" i="1500"/>
  <c r="BE91" i="1500"/>
  <c r="BD91" i="1500"/>
  <c r="BC91" i="1500"/>
  <c r="BB91" i="1500"/>
  <c r="BA91" i="1500"/>
  <c r="AZ91" i="1500"/>
  <c r="AY91" i="1500"/>
  <c r="AX91" i="1500"/>
  <c r="AW91" i="1500"/>
  <c r="AV91" i="1500"/>
  <c r="AU91" i="1500"/>
  <c r="AT91" i="1500"/>
  <c r="AS91" i="1500"/>
  <c r="AR91" i="1500"/>
  <c r="AQ91" i="1500"/>
  <c r="AP91" i="1500"/>
  <c r="AO91" i="1500"/>
  <c r="AN91" i="1500"/>
  <c r="AM91" i="1500"/>
  <c r="AL91" i="1500"/>
  <c r="AK91" i="1500"/>
  <c r="AJ91" i="1500"/>
  <c r="AI91" i="1500"/>
  <c r="AH91" i="1500"/>
  <c r="AG91" i="1500"/>
  <c r="AF91" i="1500"/>
  <c r="AE91" i="1500"/>
  <c r="AD91" i="1500"/>
  <c r="AC91" i="1500"/>
  <c r="AB91" i="1500"/>
  <c r="AA91" i="1500"/>
  <c r="Z91" i="1500"/>
  <c r="BM90" i="1500"/>
  <c r="BL90" i="1500"/>
  <c r="BK90" i="1500"/>
  <c r="BJ90" i="1500"/>
  <c r="BI90" i="1500"/>
  <c r="BH90" i="1500"/>
  <c r="BG90" i="1500"/>
  <c r="BF90" i="1500"/>
  <c r="BE90" i="1500"/>
  <c r="BD90" i="1500"/>
  <c r="BC90" i="1500"/>
  <c r="BB90" i="1500"/>
  <c r="BA90" i="1500"/>
  <c r="AZ90" i="1500"/>
  <c r="AY90" i="1500"/>
  <c r="AX90" i="1500"/>
  <c r="AW90" i="1500"/>
  <c r="AV90" i="1500"/>
  <c r="AU90" i="1500"/>
  <c r="AT90" i="1500"/>
  <c r="AS90" i="1500"/>
  <c r="AR90" i="1500"/>
  <c r="AQ90" i="1500"/>
  <c r="AP90" i="1500"/>
  <c r="AO90" i="1500"/>
  <c r="AN90" i="1500"/>
  <c r="AM90" i="1500"/>
  <c r="AL90" i="1500"/>
  <c r="AK90" i="1500"/>
  <c r="AJ90" i="1500"/>
  <c r="AI90" i="1500"/>
  <c r="AH90" i="1500"/>
  <c r="AG90" i="1500"/>
  <c r="AF90" i="1500"/>
  <c r="AE90" i="1500"/>
  <c r="AD90" i="1500"/>
  <c r="AC90" i="1500"/>
  <c r="AB90" i="1500"/>
  <c r="AA90" i="1500"/>
  <c r="Z90" i="1500"/>
  <c r="BM89" i="1500"/>
  <c r="BL89" i="1500"/>
  <c r="BK89" i="1500"/>
  <c r="BJ89" i="1500"/>
  <c r="BI89" i="1500"/>
  <c r="BH89" i="1500"/>
  <c r="BG89" i="1500"/>
  <c r="BF89" i="1500"/>
  <c r="BE89" i="1500"/>
  <c r="BD89" i="1500"/>
  <c r="BC89" i="1500"/>
  <c r="BB89" i="1500"/>
  <c r="BA89" i="1500"/>
  <c r="AZ89" i="1500"/>
  <c r="AY89" i="1500"/>
  <c r="AX89" i="1500"/>
  <c r="AW89" i="1500"/>
  <c r="AV89" i="1500"/>
  <c r="AU89" i="1500"/>
  <c r="AT89" i="1500"/>
  <c r="AS89" i="1500"/>
  <c r="AR89" i="1500"/>
  <c r="AQ89" i="1500"/>
  <c r="AP89" i="1500"/>
  <c r="AO89" i="1500"/>
  <c r="AN89" i="1500"/>
  <c r="AM89" i="1500"/>
  <c r="AL89" i="1500"/>
  <c r="AK89" i="1500"/>
  <c r="AJ89" i="1500"/>
  <c r="AI89" i="1500"/>
  <c r="AH89" i="1500"/>
  <c r="AG89" i="1500"/>
  <c r="AF89" i="1500"/>
  <c r="AE89" i="1500"/>
  <c r="AD89" i="1500"/>
  <c r="AC89" i="1500"/>
  <c r="AB89" i="1500"/>
  <c r="AA89" i="1500"/>
  <c r="Z89" i="1500"/>
  <c r="BM88" i="1500"/>
  <c r="BL88" i="1500"/>
  <c r="BK88" i="1500"/>
  <c r="BJ88" i="1500"/>
  <c r="BI88" i="1500"/>
  <c r="BH88" i="1500"/>
  <c r="BG88" i="1500"/>
  <c r="BF88" i="1500"/>
  <c r="BE88" i="1500"/>
  <c r="BD88" i="1500"/>
  <c r="BC88" i="1500"/>
  <c r="BB88" i="1500"/>
  <c r="BA88" i="1500"/>
  <c r="AZ88" i="1500"/>
  <c r="AY88" i="1500"/>
  <c r="AX88" i="1500"/>
  <c r="AW88" i="1500"/>
  <c r="AV88" i="1500"/>
  <c r="AU88" i="1500"/>
  <c r="AT88" i="1500"/>
  <c r="AS88" i="1500"/>
  <c r="AR88" i="1500"/>
  <c r="AQ88" i="1500"/>
  <c r="AP88" i="1500"/>
  <c r="AO88" i="1500"/>
  <c r="AN88" i="1500"/>
  <c r="AM88" i="1500"/>
  <c r="AL88" i="1500"/>
  <c r="AK88" i="1500"/>
  <c r="AJ88" i="1500"/>
  <c r="AI88" i="1500"/>
  <c r="AH88" i="1500"/>
  <c r="AG88" i="1500"/>
  <c r="AF88" i="1500"/>
  <c r="AE88" i="1500"/>
  <c r="AD88" i="1500"/>
  <c r="AC88" i="1500"/>
  <c r="AB88" i="1500"/>
  <c r="AA88" i="1500"/>
  <c r="Z88" i="1500"/>
  <c r="BM87" i="1500"/>
  <c r="BL87" i="1500"/>
  <c r="BK87" i="1500"/>
  <c r="BJ87" i="1500"/>
  <c r="BI87" i="1500"/>
  <c r="BH87" i="1500"/>
  <c r="BG87" i="1500"/>
  <c r="BF87" i="1500"/>
  <c r="BE87" i="1500"/>
  <c r="BD87" i="1500"/>
  <c r="BC87" i="1500"/>
  <c r="BB87" i="1500"/>
  <c r="BA87" i="1500"/>
  <c r="AZ87" i="1500"/>
  <c r="AY87" i="1500"/>
  <c r="AX87" i="1500"/>
  <c r="AW87" i="1500"/>
  <c r="AV87" i="1500"/>
  <c r="AU87" i="1500"/>
  <c r="AT87" i="1500"/>
  <c r="AS87" i="1500"/>
  <c r="AR87" i="1500"/>
  <c r="AQ87" i="1500"/>
  <c r="AP87" i="1500"/>
  <c r="AO87" i="1500"/>
  <c r="AN87" i="1500"/>
  <c r="AM87" i="1500"/>
  <c r="AL87" i="1500"/>
  <c r="AK87" i="1500"/>
  <c r="AJ87" i="1500"/>
  <c r="AI87" i="1500"/>
  <c r="AH87" i="1500"/>
  <c r="AG87" i="1500"/>
  <c r="AF87" i="1500"/>
  <c r="AE87" i="1500"/>
  <c r="AD87" i="1500"/>
  <c r="AC87" i="1500"/>
  <c r="AB87" i="1500"/>
  <c r="AA87" i="1500"/>
  <c r="Z87" i="1500"/>
  <c r="BM86" i="1500"/>
  <c r="BL86" i="1500"/>
  <c r="BK86" i="1500"/>
  <c r="BJ86" i="1500"/>
  <c r="BI86" i="1500"/>
  <c r="BH86" i="1500"/>
  <c r="BG86" i="1500"/>
  <c r="BF86" i="1500"/>
  <c r="BE86" i="1500"/>
  <c r="BD86" i="1500"/>
  <c r="BC86" i="1500"/>
  <c r="BB86" i="1500"/>
  <c r="BA86" i="1500"/>
  <c r="AZ86" i="1500"/>
  <c r="AY86" i="1500"/>
  <c r="AX86" i="1500"/>
  <c r="AW86" i="1500"/>
  <c r="AV86" i="1500"/>
  <c r="AU86" i="1500"/>
  <c r="AT86" i="1500"/>
  <c r="AS86" i="1500"/>
  <c r="AR86" i="1500"/>
  <c r="AQ86" i="1500"/>
  <c r="AP86" i="1500"/>
  <c r="AO86" i="1500"/>
  <c r="AN86" i="1500"/>
  <c r="AM86" i="1500"/>
  <c r="AL86" i="1500"/>
  <c r="AK86" i="1500"/>
  <c r="AJ86" i="1500"/>
  <c r="AI86" i="1500"/>
  <c r="AH86" i="1500"/>
  <c r="AG86" i="1500"/>
  <c r="AF86" i="1500"/>
  <c r="AE86" i="1500"/>
  <c r="AD86" i="1500"/>
  <c r="AC86" i="1500"/>
  <c r="AB86" i="1500"/>
  <c r="AA86" i="1500"/>
  <c r="Z86" i="1500"/>
  <c r="BM85" i="1500"/>
  <c r="BL85" i="1500"/>
  <c r="BK85" i="1500"/>
  <c r="BJ85" i="1500"/>
  <c r="BI85" i="1500"/>
  <c r="BH85" i="1500"/>
  <c r="BG85" i="1500"/>
  <c r="BF85" i="1500"/>
  <c r="BE85" i="1500"/>
  <c r="BD85" i="1500"/>
  <c r="BC85" i="1500"/>
  <c r="BB85" i="1500"/>
  <c r="BA85" i="1500"/>
  <c r="AZ85" i="1500"/>
  <c r="AY85" i="1500"/>
  <c r="AX85" i="1500"/>
  <c r="AW85" i="1500"/>
  <c r="AV85" i="1500"/>
  <c r="AU85" i="1500"/>
  <c r="AT85" i="1500"/>
  <c r="AS85" i="1500"/>
  <c r="AR85" i="1500"/>
  <c r="AQ85" i="1500"/>
  <c r="AP85" i="1500"/>
  <c r="AO85" i="1500"/>
  <c r="AN85" i="1500"/>
  <c r="AM85" i="1500"/>
  <c r="AL85" i="1500"/>
  <c r="AK85" i="1500"/>
  <c r="AJ85" i="1500"/>
  <c r="AI85" i="1500"/>
  <c r="AH85" i="1500"/>
  <c r="AG85" i="1500"/>
  <c r="AF85" i="1500"/>
  <c r="AE85" i="1500"/>
  <c r="AD85" i="1500"/>
  <c r="AC85" i="1500"/>
  <c r="AB85" i="1500"/>
  <c r="AA85" i="1500"/>
  <c r="Z85" i="1500"/>
  <c r="BM84" i="1500"/>
  <c r="BL84" i="1500"/>
  <c r="BK84" i="1500"/>
  <c r="BJ84" i="1500"/>
  <c r="BI84" i="1500"/>
  <c r="BH84" i="1500"/>
  <c r="BG84" i="1500"/>
  <c r="BF84" i="1500"/>
  <c r="BE84" i="1500"/>
  <c r="BD84" i="1500"/>
  <c r="BC84" i="1500"/>
  <c r="BB84" i="1500"/>
  <c r="BA84" i="1500"/>
  <c r="AZ84" i="1500"/>
  <c r="AY84" i="1500"/>
  <c r="AX84" i="1500"/>
  <c r="AW84" i="1500"/>
  <c r="AV84" i="1500"/>
  <c r="AU84" i="1500"/>
  <c r="AT84" i="1500"/>
  <c r="AS84" i="1500"/>
  <c r="AR84" i="1500"/>
  <c r="AQ84" i="1500"/>
  <c r="AP84" i="1500"/>
  <c r="AO84" i="1500"/>
  <c r="AN84" i="1500"/>
  <c r="AM84" i="1500"/>
  <c r="AL84" i="1500"/>
  <c r="AK84" i="1500"/>
  <c r="AJ84" i="1500"/>
  <c r="AI84" i="1500"/>
  <c r="AH84" i="1500"/>
  <c r="AG84" i="1500"/>
  <c r="AF84" i="1500"/>
  <c r="AE84" i="1500"/>
  <c r="AD84" i="1500"/>
  <c r="AC84" i="1500"/>
  <c r="AB84" i="1500"/>
  <c r="AA84" i="1500"/>
  <c r="Z84" i="1500"/>
  <c r="BM83" i="1500"/>
  <c r="BL83" i="1500"/>
  <c r="BK83" i="1500"/>
  <c r="BJ83" i="1500"/>
  <c r="BI83" i="1500"/>
  <c r="BH83" i="1500"/>
  <c r="BG83" i="1500"/>
  <c r="BF83" i="1500"/>
  <c r="BE83" i="1500"/>
  <c r="BD83" i="1500"/>
  <c r="BC83" i="1500"/>
  <c r="BB83" i="1500"/>
  <c r="BA83" i="1500"/>
  <c r="AZ83" i="1500"/>
  <c r="AY83" i="1500"/>
  <c r="AX83" i="1500"/>
  <c r="AW83" i="1500"/>
  <c r="AV83" i="1500"/>
  <c r="AU83" i="1500"/>
  <c r="AT83" i="1500"/>
  <c r="AS83" i="1500"/>
  <c r="AR83" i="1500"/>
  <c r="AQ83" i="1500"/>
  <c r="AP83" i="1500"/>
  <c r="AO83" i="1500"/>
  <c r="AN83" i="1500"/>
  <c r="AM83" i="1500"/>
  <c r="AL83" i="1500"/>
  <c r="AK83" i="1500"/>
  <c r="AJ83" i="1500"/>
  <c r="AI83" i="1500"/>
  <c r="AH83" i="1500"/>
  <c r="AG83" i="1500"/>
  <c r="AF83" i="1500"/>
  <c r="AE83" i="1500"/>
  <c r="AD83" i="1500"/>
  <c r="AC83" i="1500"/>
  <c r="AB83" i="1500"/>
  <c r="AA83" i="1500"/>
  <c r="Z83" i="1500"/>
  <c r="BM82" i="1500"/>
  <c r="BL82" i="1500"/>
  <c r="BK82" i="1500"/>
  <c r="BJ82" i="1500"/>
  <c r="BI82" i="1500"/>
  <c r="BH82" i="1500"/>
  <c r="BG82" i="1500"/>
  <c r="BF82" i="1500"/>
  <c r="BE82" i="1500"/>
  <c r="BD82" i="1500"/>
  <c r="BC82" i="1500"/>
  <c r="BB82" i="1500"/>
  <c r="BA82" i="1500"/>
  <c r="AZ82" i="1500"/>
  <c r="AY82" i="1500"/>
  <c r="AX82" i="1500"/>
  <c r="AW82" i="1500"/>
  <c r="AV82" i="1500"/>
  <c r="AU82" i="1500"/>
  <c r="AT82" i="1500"/>
  <c r="AS82" i="1500"/>
  <c r="AR82" i="1500"/>
  <c r="AQ82" i="1500"/>
  <c r="AP82" i="1500"/>
  <c r="AO82" i="1500"/>
  <c r="AN82" i="1500"/>
  <c r="AM82" i="1500"/>
  <c r="AL82" i="1500"/>
  <c r="AK82" i="1500"/>
  <c r="AJ82" i="1500"/>
  <c r="AI82" i="1500"/>
  <c r="AH82" i="1500"/>
  <c r="AG82" i="1500"/>
  <c r="AF82" i="1500"/>
  <c r="AE82" i="1500"/>
  <c r="AD82" i="1500"/>
  <c r="AC82" i="1500"/>
  <c r="AB82" i="1500"/>
  <c r="AA82" i="1500"/>
  <c r="Z82" i="1500"/>
  <c r="BM81" i="1500"/>
  <c r="BL81" i="1500"/>
  <c r="BK81" i="1500"/>
  <c r="BJ81" i="1500"/>
  <c r="BI81" i="1500"/>
  <c r="BH81" i="1500"/>
  <c r="BG81" i="1500"/>
  <c r="BF81" i="1500"/>
  <c r="BE81" i="1500"/>
  <c r="BD81" i="1500"/>
  <c r="BC81" i="1500"/>
  <c r="BB81" i="1500"/>
  <c r="BA81" i="1500"/>
  <c r="AZ81" i="1500"/>
  <c r="AY81" i="1500"/>
  <c r="AX81" i="1500"/>
  <c r="AW81" i="1500"/>
  <c r="AV81" i="1500"/>
  <c r="AU81" i="1500"/>
  <c r="AT81" i="1500"/>
  <c r="AS81" i="1500"/>
  <c r="AR81" i="1500"/>
  <c r="AQ81" i="1500"/>
  <c r="AP81" i="1500"/>
  <c r="AO81" i="1500"/>
  <c r="AN81" i="1500"/>
  <c r="AM81" i="1500"/>
  <c r="AL81" i="1500"/>
  <c r="AK81" i="1500"/>
  <c r="AJ81" i="1500"/>
  <c r="AI81" i="1500"/>
  <c r="AH81" i="1500"/>
  <c r="AG81" i="1500"/>
  <c r="AF81" i="1500"/>
  <c r="AE81" i="1500"/>
  <c r="AD81" i="1500"/>
  <c r="AC81" i="1500"/>
  <c r="AB81" i="1500"/>
  <c r="AA81" i="1500"/>
  <c r="Z81" i="1500"/>
  <c r="BM80" i="1500"/>
  <c r="BL80" i="1500"/>
  <c r="BK80" i="1500"/>
  <c r="BJ80" i="1500"/>
  <c r="BI80" i="1500"/>
  <c r="BH80" i="1500"/>
  <c r="BG80" i="1500"/>
  <c r="BF80" i="1500"/>
  <c r="BE80" i="1500"/>
  <c r="BD80" i="1500"/>
  <c r="BC80" i="1500"/>
  <c r="BB80" i="1500"/>
  <c r="BA80" i="1500"/>
  <c r="AZ80" i="1500"/>
  <c r="AY80" i="1500"/>
  <c r="AX80" i="1500"/>
  <c r="AW80" i="1500"/>
  <c r="AV80" i="1500"/>
  <c r="AU80" i="1500"/>
  <c r="AT80" i="1500"/>
  <c r="AS80" i="1500"/>
  <c r="AR80" i="1500"/>
  <c r="AQ80" i="1500"/>
  <c r="AP80" i="1500"/>
  <c r="AO80" i="1500"/>
  <c r="AN80" i="1500"/>
  <c r="AM80" i="1500"/>
  <c r="AL80" i="1500"/>
  <c r="AK80" i="1500"/>
  <c r="AJ80" i="1500"/>
  <c r="AI80" i="1500"/>
  <c r="AH80" i="1500"/>
  <c r="AG80" i="1500"/>
  <c r="AF80" i="1500"/>
  <c r="AE80" i="1500"/>
  <c r="AD80" i="1500"/>
  <c r="AC80" i="1500"/>
  <c r="AB80" i="1500"/>
  <c r="AA80" i="1500"/>
  <c r="Z80" i="1500"/>
  <c r="BM79" i="1500"/>
  <c r="BL79" i="1500"/>
  <c r="BK79" i="1500"/>
  <c r="BJ79" i="1500"/>
  <c r="BI79" i="1500"/>
  <c r="BH79" i="1500"/>
  <c r="BG79" i="1500"/>
  <c r="BF79" i="1500"/>
  <c r="BE79" i="1500"/>
  <c r="BD79" i="1500"/>
  <c r="BC79" i="1500"/>
  <c r="BB79" i="1500"/>
  <c r="BA79" i="1500"/>
  <c r="AZ79" i="1500"/>
  <c r="AY79" i="1500"/>
  <c r="AX79" i="1500"/>
  <c r="AW79" i="1500"/>
  <c r="AV79" i="1500"/>
  <c r="AU79" i="1500"/>
  <c r="AT79" i="1500"/>
  <c r="AS79" i="1500"/>
  <c r="AR79" i="1500"/>
  <c r="AQ79" i="1500"/>
  <c r="AP79" i="1500"/>
  <c r="AO79" i="1500"/>
  <c r="AN79" i="1500"/>
  <c r="AM79" i="1500"/>
  <c r="AL79" i="1500"/>
  <c r="AK79" i="1500"/>
  <c r="AJ79" i="1500"/>
  <c r="AI79" i="1500"/>
  <c r="AH79" i="1500"/>
  <c r="AG79" i="1500"/>
  <c r="AF79" i="1500"/>
  <c r="AE79" i="1500"/>
  <c r="AD79" i="1500"/>
  <c r="AC79" i="1500"/>
  <c r="AB79" i="1500"/>
  <c r="AA79" i="1500"/>
  <c r="Z79" i="1500"/>
  <c r="BM78" i="1500"/>
  <c r="BL78" i="1500"/>
  <c r="BK78" i="1500"/>
  <c r="BJ78" i="1500"/>
  <c r="BI78" i="1500"/>
  <c r="BH78" i="1500"/>
  <c r="BG78" i="1500"/>
  <c r="BF78" i="1500"/>
  <c r="BE78" i="1500"/>
  <c r="BD78" i="1500"/>
  <c r="BC78" i="1500"/>
  <c r="BB78" i="1500"/>
  <c r="BA78" i="1500"/>
  <c r="AZ78" i="1500"/>
  <c r="AY78" i="1500"/>
  <c r="AX78" i="1500"/>
  <c r="AW78" i="1500"/>
  <c r="AV78" i="1500"/>
  <c r="AU78" i="1500"/>
  <c r="AT78" i="1500"/>
  <c r="AS78" i="1500"/>
  <c r="AR78" i="1500"/>
  <c r="AQ78" i="1500"/>
  <c r="AP78" i="1500"/>
  <c r="AO78" i="1500"/>
  <c r="AN78" i="1500"/>
  <c r="AM78" i="1500"/>
  <c r="AL78" i="1500"/>
  <c r="AK78" i="1500"/>
  <c r="AJ78" i="1500"/>
  <c r="AI78" i="1500"/>
  <c r="AH78" i="1500"/>
  <c r="AG78" i="1500"/>
  <c r="AF78" i="1500"/>
  <c r="AE78" i="1500"/>
  <c r="AD78" i="1500"/>
  <c r="AC78" i="1500"/>
  <c r="AB78" i="1500"/>
  <c r="AA78" i="1500"/>
  <c r="Z78" i="1500"/>
  <c r="BM77" i="1500"/>
  <c r="BL77" i="1500"/>
  <c r="BK77" i="1500"/>
  <c r="BJ77" i="1500"/>
  <c r="BI77" i="1500"/>
  <c r="BH77" i="1500"/>
  <c r="BG77" i="1500"/>
  <c r="BF77" i="1500"/>
  <c r="BE77" i="1500"/>
  <c r="BD77" i="1500"/>
  <c r="BC77" i="1500"/>
  <c r="BB77" i="1500"/>
  <c r="BA77" i="1500"/>
  <c r="AZ77" i="1500"/>
  <c r="AY77" i="1500"/>
  <c r="AX77" i="1500"/>
  <c r="AW77" i="1500"/>
  <c r="AV77" i="1500"/>
  <c r="AU77" i="1500"/>
  <c r="AT77" i="1500"/>
  <c r="AS77" i="1500"/>
  <c r="AR77" i="1500"/>
  <c r="AQ77" i="1500"/>
  <c r="AP77" i="1500"/>
  <c r="AO77" i="1500"/>
  <c r="AN77" i="1500"/>
  <c r="AM77" i="1500"/>
  <c r="AL77" i="1500"/>
  <c r="AK77" i="1500"/>
  <c r="AJ77" i="1500"/>
  <c r="AI77" i="1500"/>
  <c r="AH77" i="1500"/>
  <c r="AG77" i="1500"/>
  <c r="AF77" i="1500"/>
  <c r="AE77" i="1500"/>
  <c r="AD77" i="1500"/>
  <c r="AC77" i="1500"/>
  <c r="AB77" i="1500"/>
  <c r="AA77" i="1500"/>
  <c r="Z77" i="1500"/>
  <c r="BM76" i="1500"/>
  <c r="BL76" i="1500"/>
  <c r="BK76" i="1500"/>
  <c r="BJ76" i="1500"/>
  <c r="BI76" i="1500"/>
  <c r="BH76" i="1500"/>
  <c r="BG76" i="1500"/>
  <c r="BF76" i="1500"/>
  <c r="BE76" i="1500"/>
  <c r="BD76" i="1500"/>
  <c r="BC76" i="1500"/>
  <c r="BB76" i="1500"/>
  <c r="BA76" i="1500"/>
  <c r="AZ76" i="1500"/>
  <c r="AY76" i="1500"/>
  <c r="AX76" i="1500"/>
  <c r="AW76" i="1500"/>
  <c r="AV76" i="1500"/>
  <c r="AU76" i="1500"/>
  <c r="AT76" i="1500"/>
  <c r="AS76" i="1500"/>
  <c r="AR76" i="1500"/>
  <c r="AQ76" i="1500"/>
  <c r="AP76" i="1500"/>
  <c r="AO76" i="1500"/>
  <c r="AN76" i="1500"/>
  <c r="AM76" i="1500"/>
  <c r="AL76" i="1500"/>
  <c r="AK76" i="1500"/>
  <c r="AJ76" i="1500"/>
  <c r="AI76" i="1500"/>
  <c r="AH76" i="1500"/>
  <c r="AG76" i="1500"/>
  <c r="AF76" i="1500"/>
  <c r="AE76" i="1500"/>
  <c r="AD76" i="1500"/>
  <c r="AC76" i="1500"/>
  <c r="AB76" i="1500"/>
  <c r="AA76" i="1500"/>
  <c r="Z76" i="1500"/>
  <c r="BM75" i="1500"/>
  <c r="BL75" i="1500"/>
  <c r="BK75" i="1500"/>
  <c r="BJ75" i="1500"/>
  <c r="BI75" i="1500"/>
  <c r="BH75" i="1500"/>
  <c r="BG75" i="1500"/>
  <c r="BF75" i="1500"/>
  <c r="BE75" i="1500"/>
  <c r="BD75" i="1500"/>
  <c r="BC75" i="1500"/>
  <c r="BB75" i="1500"/>
  <c r="BA75" i="1500"/>
  <c r="AZ75" i="1500"/>
  <c r="AY75" i="1500"/>
  <c r="AX75" i="1500"/>
  <c r="AW75" i="1500"/>
  <c r="AV75" i="1500"/>
  <c r="AU75" i="1500"/>
  <c r="AT75" i="1500"/>
  <c r="AS75" i="1500"/>
  <c r="AR75" i="1500"/>
  <c r="AQ75" i="1500"/>
  <c r="AP75" i="1500"/>
  <c r="AO75" i="1500"/>
  <c r="AN75" i="1500"/>
  <c r="AM75" i="1500"/>
  <c r="AL75" i="1500"/>
  <c r="AK75" i="1500"/>
  <c r="AJ75" i="1500"/>
  <c r="AI75" i="1500"/>
  <c r="AH75" i="1500"/>
  <c r="AG75" i="1500"/>
  <c r="AF75" i="1500"/>
  <c r="AE75" i="1500"/>
  <c r="AD75" i="1500"/>
  <c r="AC75" i="1500"/>
  <c r="AB75" i="1500"/>
  <c r="AA75" i="1500"/>
  <c r="Z75" i="1500"/>
  <c r="BM74" i="1500"/>
  <c r="BL74" i="1500"/>
  <c r="BK74" i="1500"/>
  <c r="BJ74" i="1500"/>
  <c r="BI74" i="1500"/>
  <c r="BH74" i="1500"/>
  <c r="BG74" i="1500"/>
  <c r="BF74" i="1500"/>
  <c r="BE74" i="1500"/>
  <c r="BD74" i="1500"/>
  <c r="BC74" i="1500"/>
  <c r="BB74" i="1500"/>
  <c r="BA74" i="1500"/>
  <c r="AZ74" i="1500"/>
  <c r="AY74" i="1500"/>
  <c r="AX74" i="1500"/>
  <c r="AW74" i="1500"/>
  <c r="AV74" i="1500"/>
  <c r="AU74" i="1500"/>
  <c r="AT74" i="1500"/>
  <c r="AS74" i="1500"/>
  <c r="AR74" i="1500"/>
  <c r="AQ74" i="1500"/>
  <c r="AP74" i="1500"/>
  <c r="AO74" i="1500"/>
  <c r="AN74" i="1500"/>
  <c r="AM74" i="1500"/>
  <c r="AL74" i="1500"/>
  <c r="AK74" i="1500"/>
  <c r="AJ74" i="1500"/>
  <c r="AI74" i="1500"/>
  <c r="AH74" i="1500"/>
  <c r="AG74" i="1500"/>
  <c r="AF74" i="1500"/>
  <c r="AE74" i="1500"/>
  <c r="AD74" i="1500"/>
  <c r="AC74" i="1500"/>
  <c r="AB74" i="1500"/>
  <c r="AA74" i="1500"/>
  <c r="Z74" i="1500"/>
  <c r="BM73" i="1500"/>
  <c r="BL73" i="1500"/>
  <c r="BK73" i="1500"/>
  <c r="BJ73" i="1500"/>
  <c r="BI73" i="1500"/>
  <c r="BH73" i="1500"/>
  <c r="BG73" i="1500"/>
  <c r="BF73" i="1500"/>
  <c r="BE73" i="1500"/>
  <c r="BD73" i="1500"/>
  <c r="BC73" i="1500"/>
  <c r="BB73" i="1500"/>
  <c r="BA73" i="1500"/>
  <c r="AZ73" i="1500"/>
  <c r="AY73" i="1500"/>
  <c r="AX73" i="1500"/>
  <c r="AW73" i="1500"/>
  <c r="AV73" i="1500"/>
  <c r="AU73" i="1500"/>
  <c r="AT73" i="1500"/>
  <c r="AS73" i="1500"/>
  <c r="AR73" i="1500"/>
  <c r="AQ73" i="1500"/>
  <c r="AP73" i="1500"/>
  <c r="AO73" i="1500"/>
  <c r="AN73" i="1500"/>
  <c r="AM73" i="1500"/>
  <c r="AL73" i="1500"/>
  <c r="AK73" i="1500"/>
  <c r="AJ73" i="1500"/>
  <c r="AI73" i="1500"/>
  <c r="AH73" i="1500"/>
  <c r="AG73" i="1500"/>
  <c r="AF73" i="1500"/>
  <c r="AE73" i="1500"/>
  <c r="AD73" i="1500"/>
  <c r="AC73" i="1500"/>
  <c r="AB73" i="1500"/>
  <c r="AA73" i="1500"/>
  <c r="Z73" i="1500"/>
  <c r="BM72" i="1500"/>
  <c r="BL72" i="1500"/>
  <c r="BK72" i="1500"/>
  <c r="BJ72" i="1500"/>
  <c r="BI72" i="1500"/>
  <c r="BH72" i="1500"/>
  <c r="BG72" i="1500"/>
  <c r="BF72" i="1500"/>
  <c r="BE72" i="1500"/>
  <c r="BD72" i="1500"/>
  <c r="BC72" i="1500"/>
  <c r="BB72" i="1500"/>
  <c r="BA72" i="1500"/>
  <c r="AZ72" i="1500"/>
  <c r="AY72" i="1500"/>
  <c r="AX72" i="1500"/>
  <c r="AW72" i="1500"/>
  <c r="AV72" i="1500"/>
  <c r="AU72" i="1500"/>
  <c r="AT72" i="1500"/>
  <c r="AS72" i="1500"/>
  <c r="AR72" i="1500"/>
  <c r="AQ72" i="1500"/>
  <c r="AP72" i="1500"/>
  <c r="AO72" i="1500"/>
  <c r="AN72" i="1500"/>
  <c r="AM72" i="1500"/>
  <c r="AL72" i="1500"/>
  <c r="AK72" i="1500"/>
  <c r="AJ72" i="1500"/>
  <c r="AI72" i="1500"/>
  <c r="AH72" i="1500"/>
  <c r="AG72" i="1500"/>
  <c r="AF72" i="1500"/>
  <c r="AE72" i="1500"/>
  <c r="AD72" i="1500"/>
  <c r="AC72" i="1500"/>
  <c r="AB72" i="1500"/>
  <c r="AA72" i="1500"/>
  <c r="Z72" i="1500"/>
  <c r="BM71" i="1500"/>
  <c r="BL71" i="1500"/>
  <c r="BK71" i="1500"/>
  <c r="BJ71" i="1500"/>
  <c r="BI71" i="1500"/>
  <c r="BH71" i="1500"/>
  <c r="BG71" i="1500"/>
  <c r="BF71" i="1500"/>
  <c r="BE71" i="1500"/>
  <c r="BD71" i="1500"/>
  <c r="BC71" i="1500"/>
  <c r="BB71" i="1500"/>
  <c r="BA71" i="1500"/>
  <c r="AZ71" i="1500"/>
  <c r="AY71" i="1500"/>
  <c r="AX71" i="1500"/>
  <c r="AW71" i="1500"/>
  <c r="AV71" i="1500"/>
  <c r="AU71" i="1500"/>
  <c r="AT71" i="1500"/>
  <c r="AS71" i="1500"/>
  <c r="AR71" i="1500"/>
  <c r="AQ71" i="1500"/>
  <c r="AP71" i="1500"/>
  <c r="AO71" i="1500"/>
  <c r="AN71" i="1500"/>
  <c r="AM71" i="1500"/>
  <c r="AL71" i="1500"/>
  <c r="AK71" i="1500"/>
  <c r="AJ71" i="1500"/>
  <c r="AI71" i="1500"/>
  <c r="AH71" i="1500"/>
  <c r="AG71" i="1500"/>
  <c r="AF71" i="1500"/>
  <c r="AE71" i="1500"/>
  <c r="AD71" i="1500"/>
  <c r="AC71" i="1500"/>
  <c r="AB71" i="1500"/>
  <c r="AA71" i="1500"/>
  <c r="Z71" i="1500"/>
  <c r="BM70" i="1500"/>
  <c r="BL70" i="1500"/>
  <c r="BK70" i="1500"/>
  <c r="BJ70" i="1500"/>
  <c r="BI70" i="1500"/>
  <c r="BH70" i="1500"/>
  <c r="BG70" i="1500"/>
  <c r="BF70" i="1500"/>
  <c r="BE70" i="1500"/>
  <c r="BD70" i="1500"/>
  <c r="BC70" i="1500"/>
  <c r="BB70" i="1500"/>
  <c r="BA70" i="1500"/>
  <c r="AZ70" i="1500"/>
  <c r="AY70" i="1500"/>
  <c r="AX70" i="1500"/>
  <c r="AW70" i="1500"/>
  <c r="AV70" i="1500"/>
  <c r="AU70" i="1500"/>
  <c r="AT70" i="1500"/>
  <c r="AS70" i="1500"/>
  <c r="AR70" i="1500"/>
  <c r="AQ70" i="1500"/>
  <c r="AP70" i="1500"/>
  <c r="AO70" i="1500"/>
  <c r="AN70" i="1500"/>
  <c r="AM70" i="1500"/>
  <c r="AL70" i="1500"/>
  <c r="AK70" i="1500"/>
  <c r="AJ70" i="1500"/>
  <c r="AI70" i="1500"/>
  <c r="AH70" i="1500"/>
  <c r="AG70" i="1500"/>
  <c r="AF70" i="1500"/>
  <c r="AE70" i="1500"/>
  <c r="AD70" i="1500"/>
  <c r="AC70" i="1500"/>
  <c r="AB70" i="1500"/>
  <c r="AA70" i="1500"/>
  <c r="Z70" i="1500"/>
  <c r="BM69" i="1500"/>
  <c r="BL69" i="1500"/>
  <c r="BK69" i="1500"/>
  <c r="BJ69" i="1500"/>
  <c r="BI69" i="1500"/>
  <c r="BH69" i="1500"/>
  <c r="BG69" i="1500"/>
  <c r="BF69" i="1500"/>
  <c r="BE69" i="1500"/>
  <c r="BD69" i="1500"/>
  <c r="BC69" i="1500"/>
  <c r="BB69" i="1500"/>
  <c r="BA69" i="1500"/>
  <c r="AZ69" i="1500"/>
  <c r="AY69" i="1500"/>
  <c r="AX69" i="1500"/>
  <c r="AW69" i="1500"/>
  <c r="AV69" i="1500"/>
  <c r="AU69" i="1500"/>
  <c r="AT69" i="1500"/>
  <c r="AS69" i="1500"/>
  <c r="AR69" i="1500"/>
  <c r="AQ69" i="1500"/>
  <c r="AP69" i="1500"/>
  <c r="AO69" i="1500"/>
  <c r="AN69" i="1500"/>
  <c r="AM69" i="1500"/>
  <c r="AL69" i="1500"/>
  <c r="AK69" i="1500"/>
  <c r="AJ69" i="1500"/>
  <c r="AI69" i="1500"/>
  <c r="AH69" i="1500"/>
  <c r="AG69" i="1500"/>
  <c r="AF69" i="1500"/>
  <c r="AE69" i="1500"/>
  <c r="AD69" i="1500"/>
  <c r="AC69" i="1500"/>
  <c r="AB69" i="1500"/>
  <c r="AA69" i="1500"/>
  <c r="Z69" i="1500"/>
  <c r="BM68" i="1500"/>
  <c r="BL68" i="1500"/>
  <c r="BK68" i="1500"/>
  <c r="BJ68" i="1500"/>
  <c r="BI68" i="1500"/>
  <c r="BH68" i="1500"/>
  <c r="BG68" i="1500"/>
  <c r="BF68" i="1500"/>
  <c r="BE68" i="1500"/>
  <c r="BD68" i="1500"/>
  <c r="BC68" i="1500"/>
  <c r="BB68" i="1500"/>
  <c r="BA68" i="1500"/>
  <c r="AZ68" i="1500"/>
  <c r="AY68" i="1500"/>
  <c r="AX68" i="1500"/>
  <c r="AW68" i="1500"/>
  <c r="AV68" i="1500"/>
  <c r="AU68" i="1500"/>
  <c r="AT68" i="1500"/>
  <c r="AS68" i="1500"/>
  <c r="AR68" i="1500"/>
  <c r="AQ68" i="1500"/>
  <c r="AP68" i="1500"/>
  <c r="AO68" i="1500"/>
  <c r="AN68" i="1500"/>
  <c r="AM68" i="1500"/>
  <c r="AL68" i="1500"/>
  <c r="AK68" i="1500"/>
  <c r="AJ68" i="1500"/>
  <c r="AI68" i="1500"/>
  <c r="AH68" i="1500"/>
  <c r="AG68" i="1500"/>
  <c r="AF68" i="1500"/>
  <c r="AE68" i="1500"/>
  <c r="AD68" i="1500"/>
  <c r="AC68" i="1500"/>
  <c r="AB68" i="1500"/>
  <c r="AA68" i="1500"/>
  <c r="Z68" i="1500"/>
  <c r="BM67" i="1500"/>
  <c r="BL67" i="1500"/>
  <c r="BK67" i="1500"/>
  <c r="BJ67" i="1500"/>
  <c r="BI67" i="1500"/>
  <c r="BH67" i="1500"/>
  <c r="BG67" i="1500"/>
  <c r="BF67" i="1500"/>
  <c r="BE67" i="1500"/>
  <c r="BD67" i="1500"/>
  <c r="BC67" i="1500"/>
  <c r="BB67" i="1500"/>
  <c r="BA67" i="1500"/>
  <c r="AZ67" i="1500"/>
  <c r="AY67" i="1500"/>
  <c r="AX67" i="1500"/>
  <c r="AW67" i="1500"/>
  <c r="AV67" i="1500"/>
  <c r="AU67" i="1500"/>
  <c r="AT67" i="1500"/>
  <c r="AS67" i="1500"/>
  <c r="AR67" i="1500"/>
  <c r="AQ67" i="1500"/>
  <c r="AP67" i="1500"/>
  <c r="AO67" i="1500"/>
  <c r="AN67" i="1500"/>
  <c r="AM67" i="1500"/>
  <c r="AL67" i="1500"/>
  <c r="AK67" i="1500"/>
  <c r="AJ67" i="1500"/>
  <c r="AI67" i="1500"/>
  <c r="AH67" i="1500"/>
  <c r="AG67" i="1500"/>
  <c r="AF67" i="1500"/>
  <c r="AE67" i="1500"/>
  <c r="AD67" i="1500"/>
  <c r="AC67" i="1500"/>
  <c r="AB67" i="1500"/>
  <c r="AA67" i="1500"/>
  <c r="Z67" i="1500"/>
  <c r="BM66" i="1500"/>
  <c r="BL66" i="1500"/>
  <c r="BK66" i="1500"/>
  <c r="BJ66" i="1500"/>
  <c r="BI66" i="1500"/>
  <c r="BH66" i="1500"/>
  <c r="BG66" i="1500"/>
  <c r="BF66" i="1500"/>
  <c r="BE66" i="1500"/>
  <c r="BD66" i="1500"/>
  <c r="BC66" i="1500"/>
  <c r="BB66" i="1500"/>
  <c r="BA66" i="1500"/>
  <c r="AZ66" i="1500"/>
  <c r="AY66" i="1500"/>
  <c r="AX66" i="1500"/>
  <c r="AW66" i="1500"/>
  <c r="AV66" i="1500"/>
  <c r="AU66" i="1500"/>
  <c r="AT66" i="1500"/>
  <c r="AS66" i="1500"/>
  <c r="AR66" i="1500"/>
  <c r="AQ66" i="1500"/>
  <c r="AP66" i="1500"/>
  <c r="AO66" i="1500"/>
  <c r="AN66" i="1500"/>
  <c r="AM66" i="1500"/>
  <c r="AL66" i="1500"/>
  <c r="AK66" i="1500"/>
  <c r="AJ66" i="1500"/>
  <c r="AI66" i="1500"/>
  <c r="AH66" i="1500"/>
  <c r="AG66" i="1500"/>
  <c r="AF66" i="1500"/>
  <c r="AE66" i="1500"/>
  <c r="AD66" i="1500"/>
  <c r="AC66" i="1500"/>
  <c r="AB66" i="1500"/>
  <c r="AA66" i="1500"/>
  <c r="Z66" i="1500"/>
  <c r="BM65" i="1500"/>
  <c r="BL65" i="1500"/>
  <c r="BK65" i="1500"/>
  <c r="BJ65" i="1500"/>
  <c r="BI65" i="1500"/>
  <c r="BH65" i="1500"/>
  <c r="BG65" i="1500"/>
  <c r="BF65" i="1500"/>
  <c r="BE65" i="1500"/>
  <c r="BD65" i="1500"/>
  <c r="BC65" i="1500"/>
  <c r="BB65" i="1500"/>
  <c r="BA65" i="1500"/>
  <c r="AZ65" i="1500"/>
  <c r="AY65" i="1500"/>
  <c r="AX65" i="1500"/>
  <c r="AW65" i="1500"/>
  <c r="AV65" i="1500"/>
  <c r="AU65" i="1500"/>
  <c r="AT65" i="1500"/>
  <c r="AS65" i="1500"/>
  <c r="AR65" i="1500"/>
  <c r="AQ65" i="1500"/>
  <c r="AP65" i="1500"/>
  <c r="AO65" i="1500"/>
  <c r="AN65" i="1500"/>
  <c r="AM65" i="1500"/>
  <c r="AL65" i="1500"/>
  <c r="AK65" i="1500"/>
  <c r="AJ65" i="1500"/>
  <c r="AI65" i="1500"/>
  <c r="AH65" i="1500"/>
  <c r="AG65" i="1500"/>
  <c r="AF65" i="1500"/>
  <c r="AE65" i="1500"/>
  <c r="AD65" i="1500"/>
  <c r="AC65" i="1500"/>
  <c r="AB65" i="1500"/>
  <c r="AA65" i="1500"/>
  <c r="Z65" i="1500"/>
  <c r="BM64" i="1500"/>
  <c r="BL64" i="1500"/>
  <c r="BK64" i="1500"/>
  <c r="BJ64" i="1500"/>
  <c r="BI64" i="1500"/>
  <c r="BH64" i="1500"/>
  <c r="BG64" i="1500"/>
  <c r="BF64" i="1500"/>
  <c r="BE64" i="1500"/>
  <c r="BD64" i="1500"/>
  <c r="BC64" i="1500"/>
  <c r="BB64" i="1500"/>
  <c r="BA64" i="1500"/>
  <c r="AZ64" i="1500"/>
  <c r="AY64" i="1500"/>
  <c r="AX64" i="1500"/>
  <c r="AW64" i="1500"/>
  <c r="AV64" i="1500"/>
  <c r="AU64" i="1500"/>
  <c r="AT64" i="1500"/>
  <c r="AS64" i="1500"/>
  <c r="AR64" i="1500"/>
  <c r="AQ64" i="1500"/>
  <c r="AP64" i="1500"/>
  <c r="AO64" i="1500"/>
  <c r="AN64" i="1500"/>
  <c r="AM64" i="1500"/>
  <c r="AL64" i="1500"/>
  <c r="AK64" i="1500"/>
  <c r="AJ64" i="1500"/>
  <c r="AI64" i="1500"/>
  <c r="AH64" i="1500"/>
  <c r="AG64" i="1500"/>
  <c r="AF64" i="1500"/>
  <c r="AE64" i="1500"/>
  <c r="AD64" i="1500"/>
  <c r="AC64" i="1500"/>
  <c r="AB64" i="1500"/>
  <c r="AA64" i="1500"/>
  <c r="Z64" i="1500"/>
  <c r="BM63" i="1500"/>
  <c r="BL63" i="1500"/>
  <c r="BK63" i="1500"/>
  <c r="BJ63" i="1500"/>
  <c r="BI63" i="1500"/>
  <c r="BH63" i="1500"/>
  <c r="BG63" i="1500"/>
  <c r="BF63" i="1500"/>
  <c r="BE63" i="1500"/>
  <c r="BD63" i="1500"/>
  <c r="BC63" i="1500"/>
  <c r="BB63" i="1500"/>
  <c r="BA63" i="1500"/>
  <c r="AZ63" i="1500"/>
  <c r="AY63" i="1500"/>
  <c r="AX63" i="1500"/>
  <c r="AW63" i="1500"/>
  <c r="AV63" i="1500"/>
  <c r="AU63" i="1500"/>
  <c r="AT63" i="1500"/>
  <c r="AS63" i="1500"/>
  <c r="AR63" i="1500"/>
  <c r="AQ63" i="1500"/>
  <c r="AP63" i="1500"/>
  <c r="AO63" i="1500"/>
  <c r="AN63" i="1500"/>
  <c r="AM63" i="1500"/>
  <c r="AL63" i="1500"/>
  <c r="AK63" i="1500"/>
  <c r="AJ63" i="1500"/>
  <c r="AI63" i="1500"/>
  <c r="AH63" i="1500"/>
  <c r="AG63" i="1500"/>
  <c r="AF63" i="1500"/>
  <c r="AE63" i="1500"/>
  <c r="AD63" i="1500"/>
  <c r="AC63" i="1500"/>
  <c r="AB63" i="1500"/>
  <c r="AA63" i="1500"/>
  <c r="Z63" i="1500"/>
  <c r="BM62" i="1500"/>
  <c r="BL62" i="1500"/>
  <c r="BK62" i="1500"/>
  <c r="BJ62" i="1500"/>
  <c r="BI62" i="1500"/>
  <c r="BH62" i="1500"/>
  <c r="BG62" i="1500"/>
  <c r="BF62" i="1500"/>
  <c r="BE62" i="1500"/>
  <c r="BD62" i="1500"/>
  <c r="BC62" i="1500"/>
  <c r="BB62" i="1500"/>
  <c r="BA62" i="1500"/>
  <c r="AZ62" i="1500"/>
  <c r="AY62" i="1500"/>
  <c r="AX62" i="1500"/>
  <c r="AW62" i="1500"/>
  <c r="AV62" i="1500"/>
  <c r="AU62" i="1500"/>
  <c r="AT62" i="1500"/>
  <c r="AS62" i="1500"/>
  <c r="AR62" i="1500"/>
  <c r="AQ62" i="1500"/>
  <c r="AP62" i="1500"/>
  <c r="AO62" i="1500"/>
  <c r="AN62" i="1500"/>
  <c r="AM62" i="1500"/>
  <c r="AL62" i="1500"/>
  <c r="AK62" i="1500"/>
  <c r="AJ62" i="1500"/>
  <c r="AI62" i="1500"/>
  <c r="AH62" i="1500"/>
  <c r="AG62" i="1500"/>
  <c r="AF62" i="1500"/>
  <c r="AE62" i="1500"/>
  <c r="AD62" i="1500"/>
  <c r="AC62" i="1500"/>
  <c r="AB62" i="1500"/>
  <c r="AA62" i="1500"/>
  <c r="Z62" i="1500"/>
  <c r="BM61" i="1500"/>
  <c r="BL61" i="1500"/>
  <c r="BK61" i="1500"/>
  <c r="BJ61" i="1500"/>
  <c r="BI61" i="1500"/>
  <c r="BH61" i="1500"/>
  <c r="BG61" i="1500"/>
  <c r="BF61" i="1500"/>
  <c r="BE61" i="1500"/>
  <c r="BD61" i="1500"/>
  <c r="BC61" i="1500"/>
  <c r="BB61" i="1500"/>
  <c r="BA61" i="1500"/>
  <c r="AZ61" i="1500"/>
  <c r="AY61" i="1500"/>
  <c r="AX61" i="1500"/>
  <c r="AW61" i="1500"/>
  <c r="AV61" i="1500"/>
  <c r="AU61" i="1500"/>
  <c r="AT61" i="1500"/>
  <c r="AS61" i="1500"/>
  <c r="AR61" i="1500"/>
  <c r="AQ61" i="1500"/>
  <c r="AP61" i="1500"/>
  <c r="AO61" i="1500"/>
  <c r="AN61" i="1500"/>
  <c r="AM61" i="1500"/>
  <c r="AL61" i="1500"/>
  <c r="AK61" i="1500"/>
  <c r="AJ61" i="1500"/>
  <c r="AI61" i="1500"/>
  <c r="AH61" i="1500"/>
  <c r="AG61" i="1500"/>
  <c r="AF61" i="1500"/>
  <c r="AE61" i="1500"/>
  <c r="AD61" i="1500"/>
  <c r="AC61" i="1500"/>
  <c r="AB61" i="1500"/>
  <c r="AA61" i="1500"/>
  <c r="Z61" i="1500"/>
  <c r="BM60" i="1500"/>
  <c r="BL60" i="1500"/>
  <c r="BK60" i="1500"/>
  <c r="BJ60" i="1500"/>
  <c r="BI60" i="1500"/>
  <c r="BH60" i="1500"/>
  <c r="BG60" i="1500"/>
  <c r="BF60" i="1500"/>
  <c r="BE60" i="1500"/>
  <c r="BD60" i="1500"/>
  <c r="BC60" i="1500"/>
  <c r="BB60" i="1500"/>
  <c r="BA60" i="1500"/>
  <c r="AZ60" i="1500"/>
  <c r="AY60" i="1500"/>
  <c r="AX60" i="1500"/>
  <c r="AW60" i="1500"/>
  <c r="AV60" i="1500"/>
  <c r="AU60" i="1500"/>
  <c r="AT60" i="1500"/>
  <c r="AS60" i="1500"/>
  <c r="AR60" i="1500"/>
  <c r="AQ60" i="1500"/>
  <c r="AP60" i="1500"/>
  <c r="AO60" i="1500"/>
  <c r="AN60" i="1500"/>
  <c r="AM60" i="1500"/>
  <c r="AL60" i="1500"/>
  <c r="AK60" i="1500"/>
  <c r="AJ60" i="1500"/>
  <c r="AI60" i="1500"/>
  <c r="AH60" i="1500"/>
  <c r="AG60" i="1500"/>
  <c r="AF60" i="1500"/>
  <c r="AE60" i="1500"/>
  <c r="AD60" i="1500"/>
  <c r="AC60" i="1500"/>
  <c r="AB60" i="1500"/>
  <c r="AA60" i="1500"/>
  <c r="Z60" i="1500"/>
  <c r="BM59" i="1500"/>
  <c r="BL59" i="1500"/>
  <c r="BK59" i="1500"/>
  <c r="BJ59" i="1500"/>
  <c r="BI59" i="1500"/>
  <c r="BH59" i="1500"/>
  <c r="BG59" i="1500"/>
  <c r="BF59" i="1500"/>
  <c r="BE59" i="1500"/>
  <c r="BD59" i="1500"/>
  <c r="BC59" i="1500"/>
  <c r="BB59" i="1500"/>
  <c r="BA59" i="1500"/>
  <c r="AZ59" i="1500"/>
  <c r="AY59" i="1500"/>
  <c r="AX59" i="1500"/>
  <c r="AW59" i="1500"/>
  <c r="AV59" i="1500"/>
  <c r="AU59" i="1500"/>
  <c r="AT59" i="1500"/>
  <c r="AS59" i="1500"/>
  <c r="AR59" i="1500"/>
  <c r="AQ59" i="1500"/>
  <c r="AP59" i="1500"/>
  <c r="AO59" i="1500"/>
  <c r="AN59" i="1500"/>
  <c r="AM59" i="1500"/>
  <c r="AL59" i="1500"/>
  <c r="AK59" i="1500"/>
  <c r="AJ59" i="1500"/>
  <c r="AI59" i="1500"/>
  <c r="AH59" i="1500"/>
  <c r="AG59" i="1500"/>
  <c r="AF59" i="1500"/>
  <c r="AE59" i="1500"/>
  <c r="AD59" i="1500"/>
  <c r="AC59" i="1500"/>
  <c r="AB59" i="1500"/>
  <c r="AA59" i="1500"/>
  <c r="Z59" i="1500"/>
  <c r="BM58" i="1500"/>
  <c r="BL58" i="1500"/>
  <c r="BK58" i="1500"/>
  <c r="BJ58" i="1500"/>
  <c r="BI58" i="1500"/>
  <c r="BH58" i="1500"/>
  <c r="BG58" i="1500"/>
  <c r="BF58" i="1500"/>
  <c r="BE58" i="1500"/>
  <c r="BD58" i="1500"/>
  <c r="BC58" i="1500"/>
  <c r="BB58" i="1500"/>
  <c r="BA58" i="1500"/>
  <c r="AZ58" i="1500"/>
  <c r="AY58" i="1500"/>
  <c r="AX58" i="1500"/>
  <c r="AW58" i="1500"/>
  <c r="AV58" i="1500"/>
  <c r="AU58" i="1500"/>
  <c r="AT58" i="1500"/>
  <c r="AS58" i="1500"/>
  <c r="AR58" i="1500"/>
  <c r="AQ58" i="1500"/>
  <c r="AP58" i="1500"/>
  <c r="AO58" i="1500"/>
  <c r="AN58" i="1500"/>
  <c r="AM58" i="1500"/>
  <c r="AL58" i="1500"/>
  <c r="AK58" i="1500"/>
  <c r="AJ58" i="1500"/>
  <c r="AI58" i="1500"/>
  <c r="AH58" i="1500"/>
  <c r="AG58" i="1500"/>
  <c r="AF58" i="1500"/>
  <c r="AE58" i="1500"/>
  <c r="AD58" i="1500"/>
  <c r="AC58" i="1500"/>
  <c r="AB58" i="1500"/>
  <c r="AA58" i="1500"/>
  <c r="Z58" i="1500"/>
  <c r="BM57" i="1500"/>
  <c r="BL57" i="1500"/>
  <c r="BK57" i="1500"/>
  <c r="BJ57" i="1500"/>
  <c r="BI57" i="1500"/>
  <c r="BH57" i="1500"/>
  <c r="BG57" i="1500"/>
  <c r="BF57" i="1500"/>
  <c r="BE57" i="1500"/>
  <c r="BD57" i="1500"/>
  <c r="BC57" i="1500"/>
  <c r="BB57" i="1500"/>
  <c r="BA57" i="1500"/>
  <c r="AZ57" i="1500"/>
  <c r="AY57" i="1500"/>
  <c r="AX57" i="1500"/>
  <c r="AW57" i="1500"/>
  <c r="AV57" i="1500"/>
  <c r="AU57" i="1500"/>
  <c r="AT57" i="1500"/>
  <c r="AS57" i="1500"/>
  <c r="AR57" i="1500"/>
  <c r="AQ57" i="1500"/>
  <c r="AP57" i="1500"/>
  <c r="AO57" i="1500"/>
  <c r="AN57" i="1500"/>
  <c r="AM57" i="1500"/>
  <c r="AL57" i="1500"/>
  <c r="AK57" i="1500"/>
  <c r="AJ57" i="1500"/>
  <c r="AI57" i="1500"/>
  <c r="AH57" i="1500"/>
  <c r="AG57" i="1500"/>
  <c r="AF57" i="1500"/>
  <c r="AE57" i="1500"/>
  <c r="AD57" i="1500"/>
  <c r="AC57" i="1500"/>
  <c r="AB57" i="1500"/>
  <c r="AA57" i="1500"/>
  <c r="Z57" i="1500"/>
  <c r="BM56" i="1500"/>
  <c r="BL56" i="1500"/>
  <c r="BK56" i="1500"/>
  <c r="BJ56" i="1500"/>
  <c r="BI56" i="1500"/>
  <c r="BH56" i="1500"/>
  <c r="BG56" i="1500"/>
  <c r="BF56" i="1500"/>
  <c r="BE56" i="1500"/>
  <c r="BD56" i="1500"/>
  <c r="BC56" i="1500"/>
  <c r="BB56" i="1500"/>
  <c r="BA56" i="1500"/>
  <c r="AZ56" i="1500"/>
  <c r="AY56" i="1500"/>
  <c r="AX56" i="1500"/>
  <c r="AW56" i="1500"/>
  <c r="AV56" i="1500"/>
  <c r="AU56" i="1500"/>
  <c r="AT56" i="1500"/>
  <c r="AS56" i="1500"/>
  <c r="AR56" i="1500"/>
  <c r="AQ56" i="1500"/>
  <c r="AP56" i="1500"/>
  <c r="AO56" i="1500"/>
  <c r="AN56" i="1500"/>
  <c r="AM56" i="1500"/>
  <c r="AL56" i="1500"/>
  <c r="AK56" i="1500"/>
  <c r="AJ56" i="1500"/>
  <c r="AI56" i="1500"/>
  <c r="AH56" i="1500"/>
  <c r="AG56" i="1500"/>
  <c r="AF56" i="1500"/>
  <c r="AE56" i="1500"/>
  <c r="AD56" i="1500"/>
  <c r="AC56" i="1500"/>
  <c r="AB56" i="1500"/>
  <c r="AA56" i="1500"/>
  <c r="Z56" i="1500"/>
  <c r="BM55" i="1500"/>
  <c r="BL55" i="1500"/>
  <c r="BK55" i="1500"/>
  <c r="BJ55" i="1500"/>
  <c r="BI55" i="1500"/>
  <c r="BH55" i="1500"/>
  <c r="BG55" i="1500"/>
  <c r="BF55" i="1500"/>
  <c r="BE55" i="1500"/>
  <c r="BD55" i="1500"/>
  <c r="BC55" i="1500"/>
  <c r="BB55" i="1500"/>
  <c r="BA55" i="1500"/>
  <c r="AZ55" i="1500"/>
  <c r="AY55" i="1500"/>
  <c r="AX55" i="1500"/>
  <c r="AW55" i="1500"/>
  <c r="AV55" i="1500"/>
  <c r="AU55" i="1500"/>
  <c r="AT55" i="1500"/>
  <c r="AS55" i="1500"/>
  <c r="AR55" i="1500"/>
  <c r="AQ55" i="1500"/>
  <c r="AP55" i="1500"/>
  <c r="AO55" i="1500"/>
  <c r="AN55" i="1500"/>
  <c r="AM55" i="1500"/>
  <c r="AL55" i="1500"/>
  <c r="AK55" i="1500"/>
  <c r="AJ55" i="1500"/>
  <c r="AI55" i="1500"/>
  <c r="AH55" i="1500"/>
  <c r="AG55" i="1500"/>
  <c r="AF55" i="1500"/>
  <c r="AE55" i="1500"/>
  <c r="AD55" i="1500"/>
  <c r="AC55" i="1500"/>
  <c r="AB55" i="1500"/>
  <c r="AA55" i="1500"/>
  <c r="Z55" i="1500"/>
  <c r="BM54" i="1500"/>
  <c r="BL54" i="1500"/>
  <c r="BK54" i="1500"/>
  <c r="BJ54" i="1500"/>
  <c r="BI54" i="1500"/>
  <c r="BH54" i="1500"/>
  <c r="BG54" i="1500"/>
  <c r="BF54" i="1500"/>
  <c r="BE54" i="1500"/>
  <c r="BD54" i="1500"/>
  <c r="BC54" i="1500"/>
  <c r="BB54" i="1500"/>
  <c r="BA54" i="1500"/>
  <c r="AZ54" i="1500"/>
  <c r="AY54" i="1500"/>
  <c r="AX54" i="1500"/>
  <c r="AW54" i="1500"/>
  <c r="AV54" i="1500"/>
  <c r="AU54" i="1500"/>
  <c r="AT54" i="1500"/>
  <c r="AS54" i="1500"/>
  <c r="AR54" i="1500"/>
  <c r="AQ54" i="1500"/>
  <c r="AP54" i="1500"/>
  <c r="AO54" i="1500"/>
  <c r="AN54" i="1500"/>
  <c r="AM54" i="1500"/>
  <c r="AL54" i="1500"/>
  <c r="AK54" i="1500"/>
  <c r="AJ54" i="1500"/>
  <c r="AI54" i="1500"/>
  <c r="AH54" i="1500"/>
  <c r="AG54" i="1500"/>
  <c r="AF54" i="1500"/>
  <c r="AE54" i="1500"/>
  <c r="AD54" i="1500"/>
  <c r="AC54" i="1500"/>
  <c r="AB54" i="1500"/>
  <c r="AA54" i="1500"/>
  <c r="Z54" i="1500"/>
  <c r="BM53" i="1500"/>
  <c r="BL53" i="1500"/>
  <c r="BK53" i="1500"/>
  <c r="BJ53" i="1500"/>
  <c r="BI53" i="1500"/>
  <c r="BH53" i="1500"/>
  <c r="BG53" i="1500"/>
  <c r="BF53" i="1500"/>
  <c r="BE53" i="1500"/>
  <c r="BD53" i="1500"/>
  <c r="BC53" i="1500"/>
  <c r="BB53" i="1500"/>
  <c r="BA53" i="1500"/>
  <c r="AZ53" i="1500"/>
  <c r="AY53" i="1500"/>
  <c r="AX53" i="1500"/>
  <c r="AW53" i="1500"/>
  <c r="AV53" i="1500"/>
  <c r="AU53" i="1500"/>
  <c r="AT53" i="1500"/>
  <c r="AS53" i="1500"/>
  <c r="AR53" i="1500"/>
  <c r="AQ53" i="1500"/>
  <c r="AP53" i="1500"/>
  <c r="AO53" i="1500"/>
  <c r="AN53" i="1500"/>
  <c r="AM53" i="1500"/>
  <c r="AL53" i="1500"/>
  <c r="AK53" i="1500"/>
  <c r="AJ53" i="1500"/>
  <c r="AI53" i="1500"/>
  <c r="AH53" i="1500"/>
  <c r="AG53" i="1500"/>
  <c r="AF53" i="1500"/>
  <c r="AE53" i="1500"/>
  <c r="AD53" i="1500"/>
  <c r="AC53" i="1500"/>
  <c r="AB53" i="1500"/>
  <c r="AA53" i="1500"/>
  <c r="Z53" i="1500"/>
  <c r="BM52" i="1500"/>
  <c r="BL52" i="1500"/>
  <c r="BK52" i="1500"/>
  <c r="BJ52" i="1500"/>
  <c r="BI52" i="1500"/>
  <c r="BH52" i="1500"/>
  <c r="BG52" i="1500"/>
  <c r="BF52" i="1500"/>
  <c r="BE52" i="1500"/>
  <c r="BD52" i="1500"/>
  <c r="BC52" i="1500"/>
  <c r="BB52" i="1500"/>
  <c r="BA52" i="1500"/>
  <c r="AZ52" i="1500"/>
  <c r="AY52" i="1500"/>
  <c r="AX52" i="1500"/>
  <c r="AW52" i="1500"/>
  <c r="AV52" i="1500"/>
  <c r="AU52" i="1500"/>
  <c r="AT52" i="1500"/>
  <c r="AS52" i="1500"/>
  <c r="AR52" i="1500"/>
  <c r="AQ52" i="1500"/>
  <c r="AP52" i="1500"/>
  <c r="AO52" i="1500"/>
  <c r="AN52" i="1500"/>
  <c r="AM52" i="1500"/>
  <c r="AL52" i="1500"/>
  <c r="AK52" i="1500"/>
  <c r="AJ52" i="1500"/>
  <c r="AI52" i="1500"/>
  <c r="AH52" i="1500"/>
  <c r="AG52" i="1500"/>
  <c r="AF52" i="1500"/>
  <c r="AE52" i="1500"/>
  <c r="AD52" i="1500"/>
  <c r="AC52" i="1500"/>
  <c r="AB52" i="1500"/>
  <c r="AA52" i="1500"/>
  <c r="Z52" i="1500"/>
  <c r="BM51" i="1500"/>
  <c r="BL51" i="1500"/>
  <c r="BK51" i="1500"/>
  <c r="BJ51" i="1500"/>
  <c r="BI51" i="1500"/>
  <c r="BH51" i="1500"/>
  <c r="BG51" i="1500"/>
  <c r="BF51" i="1500"/>
  <c r="BE51" i="1500"/>
  <c r="BD51" i="1500"/>
  <c r="BC51" i="1500"/>
  <c r="BB51" i="1500"/>
  <c r="BA51" i="1500"/>
  <c r="AZ51" i="1500"/>
  <c r="AY51" i="1500"/>
  <c r="AX51" i="1500"/>
  <c r="AW51" i="1500"/>
  <c r="AV51" i="1500"/>
  <c r="AU51" i="1500"/>
  <c r="AT51" i="1500"/>
  <c r="AS51" i="1500"/>
  <c r="AR51" i="1500"/>
  <c r="AQ51" i="1500"/>
  <c r="AP51" i="1500"/>
  <c r="AO51" i="1500"/>
  <c r="AN51" i="1500"/>
  <c r="AM51" i="1500"/>
  <c r="AL51" i="1500"/>
  <c r="AK51" i="1500"/>
  <c r="AJ51" i="1500"/>
  <c r="AI51" i="1500"/>
  <c r="AH51" i="1500"/>
  <c r="AG51" i="1500"/>
  <c r="AF51" i="1500"/>
  <c r="AE51" i="1500"/>
  <c r="AD51" i="1500"/>
  <c r="AC51" i="1500"/>
  <c r="AB51" i="1500"/>
  <c r="AA51" i="1500"/>
  <c r="Z51" i="1500"/>
  <c r="BM50" i="1500"/>
  <c r="BL50" i="1500"/>
  <c r="BK50" i="1500"/>
  <c r="BJ50" i="1500"/>
  <c r="BI50" i="1500"/>
  <c r="BH50" i="1500"/>
  <c r="BG50" i="1500"/>
  <c r="BF50" i="1500"/>
  <c r="BE50" i="1500"/>
  <c r="BD50" i="1500"/>
  <c r="BC50" i="1500"/>
  <c r="BB50" i="1500"/>
  <c r="BA50" i="1500"/>
  <c r="AZ50" i="1500"/>
  <c r="AY50" i="1500"/>
  <c r="AX50" i="1500"/>
  <c r="AW50" i="1500"/>
  <c r="AV50" i="1500"/>
  <c r="AU50" i="1500"/>
  <c r="AT50" i="1500"/>
  <c r="AS50" i="1500"/>
  <c r="AR50" i="1500"/>
  <c r="AQ50" i="1500"/>
  <c r="AP50" i="1500"/>
  <c r="AO50" i="1500"/>
  <c r="AN50" i="1500"/>
  <c r="AM50" i="1500"/>
  <c r="AL50" i="1500"/>
  <c r="AK50" i="1500"/>
  <c r="AJ50" i="1500"/>
  <c r="AI50" i="1500"/>
  <c r="AH50" i="1500"/>
  <c r="AG50" i="1500"/>
  <c r="AF50" i="1500"/>
  <c r="AE50" i="1500"/>
  <c r="AD50" i="1500"/>
  <c r="AC50" i="1500"/>
  <c r="AB50" i="1500"/>
  <c r="AA50" i="1500"/>
  <c r="Z50" i="1500"/>
  <c r="BM49" i="1500"/>
  <c r="BL49" i="1500"/>
  <c r="BK49" i="1500"/>
  <c r="BJ49" i="1500"/>
  <c r="BI49" i="1500"/>
  <c r="BH49" i="1500"/>
  <c r="BG49" i="1500"/>
  <c r="BF49" i="1500"/>
  <c r="BE49" i="1500"/>
  <c r="BD49" i="1500"/>
  <c r="BC49" i="1500"/>
  <c r="BB49" i="1500"/>
  <c r="BA49" i="1500"/>
  <c r="AZ49" i="1500"/>
  <c r="AY49" i="1500"/>
  <c r="AX49" i="1500"/>
  <c r="AW49" i="1500"/>
  <c r="AV49" i="1500"/>
  <c r="AU49" i="1500"/>
  <c r="AT49" i="1500"/>
  <c r="AS49" i="1500"/>
  <c r="AR49" i="1500"/>
  <c r="AQ49" i="1500"/>
  <c r="AP49" i="1500"/>
  <c r="AO49" i="1500"/>
  <c r="AN49" i="1500"/>
  <c r="AM49" i="1500"/>
  <c r="AL49" i="1500"/>
  <c r="AK49" i="1500"/>
  <c r="AJ49" i="1500"/>
  <c r="AI49" i="1500"/>
  <c r="AH49" i="1500"/>
  <c r="AG49" i="1500"/>
  <c r="AF49" i="1500"/>
  <c r="AE49" i="1500"/>
  <c r="AD49" i="1500"/>
  <c r="AC49" i="1500"/>
  <c r="AB49" i="1500"/>
  <c r="AA49" i="1500"/>
  <c r="Z49" i="1500"/>
  <c r="BM48" i="1500"/>
  <c r="BL48" i="1500"/>
  <c r="BK48" i="1500"/>
  <c r="BJ48" i="1500"/>
  <c r="BI48" i="1500"/>
  <c r="BH48" i="1500"/>
  <c r="BG48" i="1500"/>
  <c r="BF48" i="1500"/>
  <c r="BE48" i="1500"/>
  <c r="BD48" i="1500"/>
  <c r="BC48" i="1500"/>
  <c r="BB48" i="1500"/>
  <c r="BA48" i="1500"/>
  <c r="AZ48" i="1500"/>
  <c r="AY48" i="1500"/>
  <c r="AX48" i="1500"/>
  <c r="AW48" i="1500"/>
  <c r="AV48" i="1500"/>
  <c r="AU48" i="1500"/>
  <c r="AT48" i="1500"/>
  <c r="AS48" i="1500"/>
  <c r="AR48" i="1500"/>
  <c r="AQ48" i="1500"/>
  <c r="AP48" i="1500"/>
  <c r="AO48" i="1500"/>
  <c r="AN48" i="1500"/>
  <c r="AM48" i="1500"/>
  <c r="AL48" i="1500"/>
  <c r="AK48" i="1500"/>
  <c r="AJ48" i="1500"/>
  <c r="AI48" i="1500"/>
  <c r="AH48" i="1500"/>
  <c r="AG48" i="1500"/>
  <c r="AF48" i="1500"/>
  <c r="AE48" i="1500"/>
  <c r="AD48" i="1500"/>
  <c r="AC48" i="1500"/>
  <c r="AB48" i="1500"/>
  <c r="AA48" i="1500"/>
  <c r="Z48" i="1500"/>
  <c r="BM47" i="1500"/>
  <c r="BL47" i="1500"/>
  <c r="BK47" i="1500"/>
  <c r="BJ47" i="1500"/>
  <c r="BI47" i="1500"/>
  <c r="BH47" i="1500"/>
  <c r="BG47" i="1500"/>
  <c r="BF47" i="1500"/>
  <c r="BE47" i="1500"/>
  <c r="BD47" i="1500"/>
  <c r="BC47" i="1500"/>
  <c r="BB47" i="1500"/>
  <c r="BA47" i="1500"/>
  <c r="AZ47" i="1500"/>
  <c r="AY47" i="1500"/>
  <c r="AX47" i="1500"/>
  <c r="AW47" i="1500"/>
  <c r="AV47" i="1500"/>
  <c r="AU47" i="1500"/>
  <c r="AT47" i="1500"/>
  <c r="AS47" i="1500"/>
  <c r="AR47" i="1500"/>
  <c r="AQ47" i="1500"/>
  <c r="AP47" i="1500"/>
  <c r="AO47" i="1500"/>
  <c r="AN47" i="1500"/>
  <c r="AM47" i="1500"/>
  <c r="AL47" i="1500"/>
  <c r="AK47" i="1500"/>
  <c r="AJ47" i="1500"/>
  <c r="AI47" i="1500"/>
  <c r="AH47" i="1500"/>
  <c r="AG47" i="1500"/>
  <c r="AF47" i="1500"/>
  <c r="AE47" i="1500"/>
  <c r="AD47" i="1500"/>
  <c r="AC47" i="1500"/>
  <c r="AB47" i="1500"/>
  <c r="AA47" i="1500"/>
  <c r="Z47" i="1500"/>
  <c r="BM46" i="1500"/>
  <c r="BL46" i="1500"/>
  <c r="BK46" i="1500"/>
  <c r="BJ46" i="1500"/>
  <c r="BI46" i="1500"/>
  <c r="BH46" i="1500"/>
  <c r="BG46" i="1500"/>
  <c r="BF46" i="1500"/>
  <c r="BE46" i="1500"/>
  <c r="BD46" i="1500"/>
  <c r="BC46" i="1500"/>
  <c r="BB46" i="1500"/>
  <c r="BA46" i="1500"/>
  <c r="AZ46" i="1500"/>
  <c r="AY46" i="1500"/>
  <c r="AX46" i="1500"/>
  <c r="AW46" i="1500"/>
  <c r="AV46" i="1500"/>
  <c r="AU46" i="1500"/>
  <c r="AT46" i="1500"/>
  <c r="AS46" i="1500"/>
  <c r="AR46" i="1500"/>
  <c r="AQ46" i="1500"/>
  <c r="AP46" i="1500"/>
  <c r="AO46" i="1500"/>
  <c r="AN46" i="1500"/>
  <c r="AM46" i="1500"/>
  <c r="AL46" i="1500"/>
  <c r="AK46" i="1500"/>
  <c r="AJ46" i="1500"/>
  <c r="AI46" i="1500"/>
  <c r="AH46" i="1500"/>
  <c r="AG46" i="1500"/>
  <c r="AF46" i="1500"/>
  <c r="AE46" i="1500"/>
  <c r="AD46" i="1500"/>
  <c r="AC46" i="1500"/>
  <c r="AB46" i="1500"/>
  <c r="AA46" i="1500"/>
  <c r="Z46" i="1500"/>
  <c r="BM45" i="1500"/>
  <c r="BL45" i="1500"/>
  <c r="BK45" i="1500"/>
  <c r="BJ45" i="1500"/>
  <c r="BI45" i="1500"/>
  <c r="BH45" i="1500"/>
  <c r="BG45" i="1500"/>
  <c r="BF45" i="1500"/>
  <c r="BE45" i="1500"/>
  <c r="BD45" i="1500"/>
  <c r="BC45" i="1500"/>
  <c r="BB45" i="1500"/>
  <c r="BA45" i="1500"/>
  <c r="AZ45" i="1500"/>
  <c r="AY45" i="1500"/>
  <c r="AX45" i="1500"/>
  <c r="AW45" i="1500"/>
  <c r="AV45" i="1500"/>
  <c r="AU45" i="1500"/>
  <c r="AT45" i="1500"/>
  <c r="AS45" i="1500"/>
  <c r="AR45" i="1500"/>
  <c r="AQ45" i="1500"/>
  <c r="AP45" i="1500"/>
  <c r="AO45" i="1500"/>
  <c r="AN45" i="1500"/>
  <c r="AM45" i="1500"/>
  <c r="AL45" i="1500"/>
  <c r="AK45" i="1500"/>
  <c r="AJ45" i="1500"/>
  <c r="AI45" i="1500"/>
  <c r="AH45" i="1500"/>
  <c r="AG45" i="1500"/>
  <c r="AF45" i="1500"/>
  <c r="AE45" i="1500"/>
  <c r="AD45" i="1500"/>
  <c r="AC45" i="1500"/>
  <c r="AB45" i="1500"/>
  <c r="AA45" i="1500"/>
  <c r="Z45" i="1500"/>
  <c r="BM44" i="1500"/>
  <c r="BL44" i="1500"/>
  <c r="BK44" i="1500"/>
  <c r="BJ44" i="1500"/>
  <c r="BI44" i="1500"/>
  <c r="BH44" i="1500"/>
  <c r="BG44" i="1500"/>
  <c r="BF44" i="1500"/>
  <c r="BE44" i="1500"/>
  <c r="BD44" i="1500"/>
  <c r="BC44" i="1500"/>
  <c r="BB44" i="1500"/>
  <c r="BA44" i="1500"/>
  <c r="AZ44" i="1500"/>
  <c r="AY44" i="1500"/>
  <c r="AX44" i="1500"/>
  <c r="AW44" i="1500"/>
  <c r="AV44" i="1500"/>
  <c r="AU44" i="1500"/>
  <c r="AT44" i="1500"/>
  <c r="AS44" i="1500"/>
  <c r="AR44" i="1500"/>
  <c r="AQ44" i="1500"/>
  <c r="AP44" i="1500"/>
  <c r="AO44" i="1500"/>
  <c r="AN44" i="1500"/>
  <c r="AM44" i="1500"/>
  <c r="AL44" i="1500"/>
  <c r="AK44" i="1500"/>
  <c r="AJ44" i="1500"/>
  <c r="AI44" i="1500"/>
  <c r="AH44" i="1500"/>
  <c r="AG44" i="1500"/>
  <c r="AF44" i="1500"/>
  <c r="AE44" i="1500"/>
  <c r="AD44" i="1500"/>
  <c r="AC44" i="1500"/>
  <c r="AB44" i="1500"/>
  <c r="AA44" i="1500"/>
  <c r="Z44" i="1500"/>
  <c r="BM43" i="1500"/>
  <c r="BL43" i="1500"/>
  <c r="BK43" i="1500"/>
  <c r="BJ43" i="1500"/>
  <c r="BI43" i="1500"/>
  <c r="BH43" i="1500"/>
  <c r="BG43" i="1500"/>
  <c r="BF43" i="1500"/>
  <c r="BE43" i="1500"/>
  <c r="BD43" i="1500"/>
  <c r="BC43" i="1500"/>
  <c r="BB43" i="1500"/>
  <c r="BA43" i="1500"/>
  <c r="AZ43" i="1500"/>
  <c r="AY43" i="1500"/>
  <c r="AX43" i="1500"/>
  <c r="AW43" i="1500"/>
  <c r="AV43" i="1500"/>
  <c r="AU43" i="1500"/>
  <c r="AT43" i="1500"/>
  <c r="AS43" i="1500"/>
  <c r="AR43" i="1500"/>
  <c r="AQ43" i="1500"/>
  <c r="AP43" i="1500"/>
  <c r="AO43" i="1500"/>
  <c r="AN43" i="1500"/>
  <c r="AM43" i="1500"/>
  <c r="AL43" i="1500"/>
  <c r="AK43" i="1500"/>
  <c r="AJ43" i="1500"/>
  <c r="AI43" i="1500"/>
  <c r="AH43" i="1500"/>
  <c r="AG43" i="1500"/>
  <c r="AF43" i="1500"/>
  <c r="AE43" i="1500"/>
  <c r="AD43" i="1500"/>
  <c r="AC43" i="1500"/>
  <c r="AB43" i="1500"/>
  <c r="AA43" i="1500"/>
  <c r="Z43" i="1500"/>
  <c r="BM42" i="1500"/>
  <c r="BL42" i="1500"/>
  <c r="BK42" i="1500"/>
  <c r="BJ42" i="1500"/>
  <c r="BI42" i="1500"/>
  <c r="BH42" i="1500"/>
  <c r="BG42" i="1500"/>
  <c r="BF42" i="1500"/>
  <c r="BE42" i="1500"/>
  <c r="BD42" i="1500"/>
  <c r="BC42" i="1500"/>
  <c r="BB42" i="1500"/>
  <c r="BA42" i="1500"/>
  <c r="AZ42" i="1500"/>
  <c r="AY42" i="1500"/>
  <c r="AX42" i="1500"/>
  <c r="AW42" i="1500"/>
  <c r="AV42" i="1500"/>
  <c r="AU42" i="1500"/>
  <c r="AT42" i="1500"/>
  <c r="AS42" i="1500"/>
  <c r="AR42" i="1500"/>
  <c r="AQ42" i="1500"/>
  <c r="AP42" i="1500"/>
  <c r="AO42" i="1500"/>
  <c r="AN42" i="1500"/>
  <c r="AM42" i="1500"/>
  <c r="AL42" i="1500"/>
  <c r="AK42" i="1500"/>
  <c r="AJ42" i="1500"/>
  <c r="AI42" i="1500"/>
  <c r="AH42" i="1500"/>
  <c r="AG42" i="1500"/>
  <c r="AF42" i="1500"/>
  <c r="AE42" i="1500"/>
  <c r="AD42" i="1500"/>
  <c r="AC42" i="1500"/>
  <c r="AB42" i="1500"/>
  <c r="AA42" i="1500"/>
  <c r="Z42" i="1500"/>
  <c r="BM41" i="1500"/>
  <c r="BL41" i="1500"/>
  <c r="BK41" i="1500"/>
  <c r="BJ41" i="1500"/>
  <c r="BI41" i="1500"/>
  <c r="BH41" i="1500"/>
  <c r="BG41" i="1500"/>
  <c r="BF41" i="1500"/>
  <c r="BE41" i="1500"/>
  <c r="BD41" i="1500"/>
  <c r="BC41" i="1500"/>
  <c r="BB41" i="1500"/>
  <c r="BA41" i="1500"/>
  <c r="AZ41" i="1500"/>
  <c r="AY41" i="1500"/>
  <c r="AX41" i="1500"/>
  <c r="AW41" i="1500"/>
  <c r="AV41" i="1500"/>
  <c r="AU41" i="1500"/>
  <c r="AT41" i="1500"/>
  <c r="AS41" i="1500"/>
  <c r="AR41" i="1500"/>
  <c r="AQ41" i="1500"/>
  <c r="AP41" i="1500"/>
  <c r="AO41" i="1500"/>
  <c r="AN41" i="1500"/>
  <c r="AM41" i="1500"/>
  <c r="AL41" i="1500"/>
  <c r="AK41" i="1500"/>
  <c r="AJ41" i="1500"/>
  <c r="AI41" i="1500"/>
  <c r="AH41" i="1500"/>
  <c r="AG41" i="1500"/>
  <c r="AF41" i="1500"/>
  <c r="AE41" i="1500"/>
  <c r="AD41" i="1500"/>
  <c r="AC41" i="1500"/>
  <c r="AB41" i="1500"/>
  <c r="AA41" i="1500"/>
  <c r="Z41" i="1500"/>
  <c r="BM40" i="1500"/>
  <c r="BL40" i="1500"/>
  <c r="BK40" i="1500"/>
  <c r="BJ40" i="1500"/>
  <c r="BI40" i="1500"/>
  <c r="BH40" i="1500"/>
  <c r="BG40" i="1500"/>
  <c r="BF40" i="1500"/>
  <c r="BE40" i="1500"/>
  <c r="BD40" i="1500"/>
  <c r="BC40" i="1500"/>
  <c r="BB40" i="1500"/>
  <c r="BA40" i="1500"/>
  <c r="AZ40" i="1500"/>
  <c r="AY40" i="1500"/>
  <c r="AX40" i="1500"/>
  <c r="AW40" i="1500"/>
  <c r="AV40" i="1500"/>
  <c r="AU40" i="1500"/>
  <c r="AT40" i="1500"/>
  <c r="AS40" i="1500"/>
  <c r="AR40" i="1500"/>
  <c r="AQ40" i="1500"/>
  <c r="AP40" i="1500"/>
  <c r="AO40" i="1500"/>
  <c r="AN40" i="1500"/>
  <c r="AM40" i="1500"/>
  <c r="AL40" i="1500"/>
  <c r="AK40" i="1500"/>
  <c r="AJ40" i="1500"/>
  <c r="AI40" i="1500"/>
  <c r="AH40" i="1500"/>
  <c r="AG40" i="1500"/>
  <c r="AF40" i="1500"/>
  <c r="AE40" i="1500"/>
  <c r="AD40" i="1500"/>
  <c r="AC40" i="1500"/>
  <c r="AB40" i="1500"/>
  <c r="AA40" i="1500"/>
  <c r="Z40" i="1500"/>
  <c r="BM39" i="1500"/>
  <c r="BL39" i="1500"/>
  <c r="BK39" i="1500"/>
  <c r="BJ39" i="1500"/>
  <c r="BI39" i="1500"/>
  <c r="BH39" i="1500"/>
  <c r="BG39" i="1500"/>
  <c r="BF39" i="1500"/>
  <c r="BE39" i="1500"/>
  <c r="BD39" i="1500"/>
  <c r="BC39" i="1500"/>
  <c r="BB39" i="1500"/>
  <c r="BA39" i="1500"/>
  <c r="AZ39" i="1500"/>
  <c r="AY39" i="1500"/>
  <c r="AX39" i="1500"/>
  <c r="AW39" i="1500"/>
  <c r="AV39" i="1500"/>
  <c r="AU39" i="1500"/>
  <c r="AT39" i="1500"/>
  <c r="AS39" i="1500"/>
  <c r="AR39" i="1500"/>
  <c r="AQ39" i="1500"/>
  <c r="AP39" i="1500"/>
  <c r="AO39" i="1500"/>
  <c r="AN39" i="1500"/>
  <c r="AM39" i="1500"/>
  <c r="AL39" i="1500"/>
  <c r="AK39" i="1500"/>
  <c r="AJ39" i="1500"/>
  <c r="AI39" i="1500"/>
  <c r="AH39" i="1500"/>
  <c r="AG39" i="1500"/>
  <c r="AF39" i="1500"/>
  <c r="AE39" i="1500"/>
  <c r="AD39" i="1500"/>
  <c r="AC39" i="1500"/>
  <c r="AB39" i="1500"/>
  <c r="AA39" i="1500"/>
  <c r="Z39" i="1500"/>
  <c r="BM38" i="1500"/>
  <c r="BL38" i="1500"/>
  <c r="BK38" i="1500"/>
  <c r="BJ38" i="1500"/>
  <c r="BI38" i="1500"/>
  <c r="BH38" i="1500"/>
  <c r="BG38" i="1500"/>
  <c r="BF38" i="1500"/>
  <c r="BE38" i="1500"/>
  <c r="BD38" i="1500"/>
  <c r="BC38" i="1500"/>
  <c r="BB38" i="1500"/>
  <c r="BA38" i="1500"/>
  <c r="AZ38" i="1500"/>
  <c r="AY38" i="1500"/>
  <c r="AX38" i="1500"/>
  <c r="AW38" i="1500"/>
  <c r="AV38" i="1500"/>
  <c r="AU38" i="1500"/>
  <c r="AT38" i="1500"/>
  <c r="AS38" i="1500"/>
  <c r="AR38" i="1500"/>
  <c r="AQ38" i="1500"/>
  <c r="AP38" i="1500"/>
  <c r="AO38" i="1500"/>
  <c r="AN38" i="1500"/>
  <c r="AM38" i="1500"/>
  <c r="AL38" i="1500"/>
  <c r="AK38" i="1500"/>
  <c r="AJ38" i="1500"/>
  <c r="AI38" i="1500"/>
  <c r="AH38" i="1500"/>
  <c r="AG38" i="1500"/>
  <c r="AF38" i="1500"/>
  <c r="AE38" i="1500"/>
  <c r="AD38" i="1500"/>
  <c r="AC38" i="1500"/>
  <c r="AB38" i="1500"/>
  <c r="AA38" i="1500"/>
  <c r="Z38" i="1500"/>
  <c r="BM37" i="1500"/>
  <c r="BL37" i="1500"/>
  <c r="BK37" i="1500"/>
  <c r="BJ37" i="1500"/>
  <c r="BI37" i="1500"/>
  <c r="BH37" i="1500"/>
  <c r="BG37" i="1500"/>
  <c r="BF37" i="1500"/>
  <c r="BE37" i="1500"/>
  <c r="BD37" i="1500"/>
  <c r="BC37" i="1500"/>
  <c r="BB37" i="1500"/>
  <c r="BA37" i="1500"/>
  <c r="AZ37" i="1500"/>
  <c r="AY37" i="1500"/>
  <c r="AX37" i="1500"/>
  <c r="AW37" i="1500"/>
  <c r="AV37" i="1500"/>
  <c r="AU37" i="1500"/>
  <c r="AT37" i="1500"/>
  <c r="AS37" i="1500"/>
  <c r="AR37" i="1500"/>
  <c r="AQ37" i="1500"/>
  <c r="AP37" i="1500"/>
  <c r="AO37" i="1500"/>
  <c r="AN37" i="1500"/>
  <c r="AM37" i="1500"/>
  <c r="AL37" i="1500"/>
  <c r="AK37" i="1500"/>
  <c r="AJ37" i="1500"/>
  <c r="AI37" i="1500"/>
  <c r="AH37" i="1500"/>
  <c r="AG37" i="1500"/>
  <c r="AF37" i="1500"/>
  <c r="AE37" i="1500"/>
  <c r="AD37" i="1500"/>
  <c r="AC37" i="1500"/>
  <c r="AB37" i="1500"/>
  <c r="AA37" i="1500"/>
  <c r="Z37" i="1500"/>
  <c r="BM36" i="1500"/>
  <c r="BL36" i="1500"/>
  <c r="BK36" i="1500"/>
  <c r="BJ36" i="1500"/>
  <c r="BI36" i="1500"/>
  <c r="BH36" i="1500"/>
  <c r="BG36" i="1500"/>
  <c r="BF36" i="1500"/>
  <c r="BE36" i="1500"/>
  <c r="BD36" i="1500"/>
  <c r="BC36" i="1500"/>
  <c r="BB36" i="1500"/>
  <c r="BA36" i="1500"/>
  <c r="AZ36" i="1500"/>
  <c r="AY36" i="1500"/>
  <c r="AX36" i="1500"/>
  <c r="AW36" i="1500"/>
  <c r="AV36" i="1500"/>
  <c r="AU36" i="1500"/>
  <c r="AT36" i="1500"/>
  <c r="AS36" i="1500"/>
  <c r="AR36" i="1500"/>
  <c r="AQ36" i="1500"/>
  <c r="AP36" i="1500"/>
  <c r="AO36" i="1500"/>
  <c r="AN36" i="1500"/>
  <c r="AM36" i="1500"/>
  <c r="AL36" i="1500"/>
  <c r="AK36" i="1500"/>
  <c r="AJ36" i="1500"/>
  <c r="AI36" i="1500"/>
  <c r="AH36" i="1500"/>
  <c r="AG36" i="1500"/>
  <c r="AF36" i="1500"/>
  <c r="AE36" i="1500"/>
  <c r="AD36" i="1500"/>
  <c r="AC36" i="1500"/>
  <c r="AB36" i="1500"/>
  <c r="AA36" i="1500"/>
  <c r="Z36" i="1500"/>
  <c r="BM35" i="1500"/>
  <c r="BL35" i="1500"/>
  <c r="BK35" i="1500"/>
  <c r="BJ35" i="1500"/>
  <c r="BI35" i="1500"/>
  <c r="BH35" i="1500"/>
  <c r="BG35" i="1500"/>
  <c r="BF35" i="1500"/>
  <c r="BE35" i="1500"/>
  <c r="BD35" i="1500"/>
  <c r="BC35" i="1500"/>
  <c r="BB35" i="1500"/>
  <c r="BA35" i="1500"/>
  <c r="AZ35" i="1500"/>
  <c r="AY35" i="1500"/>
  <c r="AX35" i="1500"/>
  <c r="AW35" i="1500"/>
  <c r="AV35" i="1500"/>
  <c r="AU35" i="1500"/>
  <c r="AT35" i="1500"/>
  <c r="AS35" i="1500"/>
  <c r="AR35" i="1500"/>
  <c r="AQ35" i="1500"/>
  <c r="AP35" i="1500"/>
  <c r="AO35" i="1500"/>
  <c r="AN35" i="1500"/>
  <c r="AM35" i="1500"/>
  <c r="AL35" i="1500"/>
  <c r="AK35" i="1500"/>
  <c r="AJ35" i="1500"/>
  <c r="AI35" i="1500"/>
  <c r="AH35" i="1500"/>
  <c r="AG35" i="1500"/>
  <c r="AF35" i="1500"/>
  <c r="AE35" i="1500"/>
  <c r="AD35" i="1500"/>
  <c r="AC35" i="1500"/>
  <c r="AB35" i="1500"/>
  <c r="AA35" i="1500"/>
  <c r="Z35" i="1500"/>
  <c r="BM34" i="1500"/>
  <c r="BL34" i="1500"/>
  <c r="BK34" i="1500"/>
  <c r="BJ34" i="1500"/>
  <c r="BI34" i="1500"/>
  <c r="BH34" i="1500"/>
  <c r="BG34" i="1500"/>
  <c r="BF34" i="1500"/>
  <c r="BE34" i="1500"/>
  <c r="BD34" i="1500"/>
  <c r="BC34" i="1500"/>
  <c r="BB34" i="1500"/>
  <c r="BA34" i="1500"/>
  <c r="AZ34" i="1500"/>
  <c r="AY34" i="1500"/>
  <c r="AX34" i="1500"/>
  <c r="AW34" i="1500"/>
  <c r="AV34" i="1500"/>
  <c r="AU34" i="1500"/>
  <c r="AT34" i="1500"/>
  <c r="AS34" i="1500"/>
  <c r="AR34" i="1500"/>
  <c r="AQ34" i="1500"/>
  <c r="AP34" i="1500"/>
  <c r="AO34" i="1500"/>
  <c r="AN34" i="1500"/>
  <c r="AM34" i="1500"/>
  <c r="AL34" i="1500"/>
  <c r="AK34" i="1500"/>
  <c r="AJ34" i="1500"/>
  <c r="AI34" i="1500"/>
  <c r="AH34" i="1500"/>
  <c r="AG34" i="1500"/>
  <c r="AF34" i="1500"/>
  <c r="AE34" i="1500"/>
  <c r="AD34" i="1500"/>
  <c r="AC34" i="1500"/>
  <c r="AB34" i="1500"/>
  <c r="AA34" i="1500"/>
  <c r="Z34" i="1500"/>
  <c r="BM33" i="1500"/>
  <c r="BL33" i="1500"/>
  <c r="BK33" i="1500"/>
  <c r="BJ33" i="1500"/>
  <c r="BI33" i="1500"/>
  <c r="BH33" i="1500"/>
  <c r="BG33" i="1500"/>
  <c r="BF33" i="1500"/>
  <c r="BE33" i="1500"/>
  <c r="BD33" i="1500"/>
  <c r="BC33" i="1500"/>
  <c r="BB33" i="1500"/>
  <c r="BA33" i="1500"/>
  <c r="AZ33" i="1500"/>
  <c r="AY33" i="1500"/>
  <c r="AX33" i="1500"/>
  <c r="AW33" i="1500"/>
  <c r="AV33" i="1500"/>
  <c r="AU33" i="1500"/>
  <c r="AT33" i="1500"/>
  <c r="AS33" i="1500"/>
  <c r="AR33" i="1500"/>
  <c r="AQ33" i="1500"/>
  <c r="AP33" i="1500"/>
  <c r="AO33" i="1500"/>
  <c r="AN33" i="1500"/>
  <c r="AM33" i="1500"/>
  <c r="AL33" i="1500"/>
  <c r="AK33" i="1500"/>
  <c r="AJ33" i="1500"/>
  <c r="AI33" i="1500"/>
  <c r="AH33" i="1500"/>
  <c r="AG33" i="1500"/>
  <c r="AF33" i="1500"/>
  <c r="AE33" i="1500"/>
  <c r="AD33" i="1500"/>
  <c r="AC33" i="1500"/>
  <c r="AB33" i="1500"/>
  <c r="AA33" i="1500"/>
  <c r="Z33" i="1500"/>
  <c r="BM32" i="1500"/>
  <c r="BL32" i="1500"/>
  <c r="BK32" i="1500"/>
  <c r="BJ32" i="1500"/>
  <c r="BI32" i="1500"/>
  <c r="BH32" i="1500"/>
  <c r="BG32" i="1500"/>
  <c r="BF32" i="1500"/>
  <c r="BE32" i="1500"/>
  <c r="BD32" i="1500"/>
  <c r="BC32" i="1500"/>
  <c r="BB32" i="1500"/>
  <c r="BA32" i="1500"/>
  <c r="AZ32" i="1500"/>
  <c r="AY32" i="1500"/>
  <c r="AX32" i="1500"/>
  <c r="AW32" i="1500"/>
  <c r="AV32" i="1500"/>
  <c r="AU32" i="1500"/>
  <c r="AT32" i="1500"/>
  <c r="AS32" i="1500"/>
  <c r="AR32" i="1500"/>
  <c r="AQ32" i="1500"/>
  <c r="AP32" i="1500"/>
  <c r="AO32" i="1500"/>
  <c r="AN32" i="1500"/>
  <c r="AM32" i="1500"/>
  <c r="AL32" i="1500"/>
  <c r="AK32" i="1500"/>
  <c r="AJ32" i="1500"/>
  <c r="AI32" i="1500"/>
  <c r="AH32" i="1500"/>
  <c r="AG32" i="1500"/>
  <c r="AF32" i="1500"/>
  <c r="AE32" i="1500"/>
  <c r="AD32" i="1500"/>
  <c r="AC32" i="1500"/>
  <c r="AB32" i="1500"/>
  <c r="AA32" i="1500"/>
  <c r="Z32" i="1500"/>
  <c r="BM31" i="1500"/>
  <c r="BL31" i="1500"/>
  <c r="BK31" i="1500"/>
  <c r="BJ31" i="1500"/>
  <c r="BI31" i="1500"/>
  <c r="BH31" i="1500"/>
  <c r="BG31" i="1500"/>
  <c r="BF31" i="1500"/>
  <c r="BE31" i="1500"/>
  <c r="BD31" i="1500"/>
  <c r="BC31" i="1500"/>
  <c r="BB31" i="1500"/>
  <c r="BA31" i="1500"/>
  <c r="AZ31" i="1500"/>
  <c r="AY31" i="1500"/>
  <c r="AX31" i="1500"/>
  <c r="AW31" i="1500"/>
  <c r="AV31" i="1500"/>
  <c r="AU31" i="1500"/>
  <c r="AT31" i="1500"/>
  <c r="AS31" i="1500"/>
  <c r="AR31" i="1500"/>
  <c r="AQ31" i="1500"/>
  <c r="AP31" i="1500"/>
  <c r="AO31" i="1500"/>
  <c r="AN31" i="1500"/>
  <c r="AM31" i="1500"/>
  <c r="AL31" i="1500"/>
  <c r="AK31" i="1500"/>
  <c r="AJ31" i="1500"/>
  <c r="AI31" i="1500"/>
  <c r="AH31" i="1500"/>
  <c r="AG31" i="1500"/>
  <c r="AF31" i="1500"/>
  <c r="AE31" i="1500"/>
  <c r="AD31" i="1500"/>
  <c r="AC31" i="1500"/>
  <c r="AB31" i="1500"/>
  <c r="AA31" i="1500"/>
  <c r="Z31" i="1500"/>
  <c r="BM30" i="1500"/>
  <c r="BL30" i="1500"/>
  <c r="BK30" i="1500"/>
  <c r="BJ30" i="1500"/>
  <c r="BI30" i="1500"/>
  <c r="BH30" i="1500"/>
  <c r="BG30" i="1500"/>
  <c r="BF30" i="1500"/>
  <c r="BE30" i="1500"/>
  <c r="BD30" i="1500"/>
  <c r="BC30" i="1500"/>
  <c r="BB30" i="1500"/>
  <c r="BA30" i="1500"/>
  <c r="AZ30" i="1500"/>
  <c r="AY30" i="1500"/>
  <c r="AX30" i="1500"/>
  <c r="AW30" i="1500"/>
  <c r="AV30" i="1500"/>
  <c r="AU30" i="1500"/>
  <c r="AT30" i="1500"/>
  <c r="AS30" i="1500"/>
  <c r="AR30" i="1500"/>
  <c r="AQ30" i="1500"/>
  <c r="AP30" i="1500"/>
  <c r="AO30" i="1500"/>
  <c r="AN30" i="1500"/>
  <c r="AM30" i="1500"/>
  <c r="AL30" i="1500"/>
  <c r="AK30" i="1500"/>
  <c r="AJ30" i="1500"/>
  <c r="AI30" i="1500"/>
  <c r="AH30" i="1500"/>
  <c r="AG30" i="1500"/>
  <c r="AF30" i="1500"/>
  <c r="AE30" i="1500"/>
  <c r="AD30" i="1500"/>
  <c r="AC30" i="1500"/>
  <c r="AB30" i="1500"/>
  <c r="AA30" i="1500"/>
  <c r="Z30" i="1500"/>
  <c r="BM29" i="1500"/>
  <c r="BL29" i="1500"/>
  <c r="BK29" i="1500"/>
  <c r="BJ29" i="1500"/>
  <c r="BI29" i="1500"/>
  <c r="BH29" i="1500"/>
  <c r="BG29" i="1500"/>
  <c r="BF29" i="1500"/>
  <c r="BE29" i="1500"/>
  <c r="BD29" i="1500"/>
  <c r="BC29" i="1500"/>
  <c r="BB29" i="1500"/>
  <c r="BA29" i="1500"/>
  <c r="AZ29" i="1500"/>
  <c r="AY29" i="1500"/>
  <c r="AX29" i="1500"/>
  <c r="AW29" i="1500"/>
  <c r="AV29" i="1500"/>
  <c r="AU29" i="1500"/>
  <c r="AT29" i="1500"/>
  <c r="AS29" i="1500"/>
  <c r="AR29" i="1500"/>
  <c r="AQ29" i="1500"/>
  <c r="AP29" i="1500"/>
  <c r="AO29" i="1500"/>
  <c r="AN29" i="1500"/>
  <c r="AM29" i="1500"/>
  <c r="AL29" i="1500"/>
  <c r="AK29" i="1500"/>
  <c r="AJ29" i="1500"/>
  <c r="AI29" i="1500"/>
  <c r="AH29" i="1500"/>
  <c r="AG29" i="1500"/>
  <c r="AF29" i="1500"/>
  <c r="AE29" i="1500"/>
  <c r="AD29" i="1500"/>
  <c r="AC29" i="1500"/>
  <c r="AB29" i="1500"/>
  <c r="AA29" i="1500"/>
  <c r="Z29" i="1500"/>
  <c r="BM28" i="1500"/>
  <c r="BL28" i="1500"/>
  <c r="BK28" i="1500"/>
  <c r="BJ28" i="1500"/>
  <c r="BI28" i="1500"/>
  <c r="BH28" i="1500"/>
  <c r="BG28" i="1500"/>
  <c r="BF28" i="1500"/>
  <c r="BE28" i="1500"/>
  <c r="BD28" i="1500"/>
  <c r="BC28" i="1500"/>
  <c r="BB28" i="1500"/>
  <c r="BA28" i="1500"/>
  <c r="AZ28" i="1500"/>
  <c r="AY28" i="1500"/>
  <c r="AX28" i="1500"/>
  <c r="AW28" i="1500"/>
  <c r="AV28" i="1500"/>
  <c r="AU28" i="1500"/>
  <c r="AT28" i="1500"/>
  <c r="AS28" i="1500"/>
  <c r="AR28" i="1500"/>
  <c r="AQ28" i="1500"/>
  <c r="AP28" i="1500"/>
  <c r="AO28" i="1500"/>
  <c r="AN28" i="1500"/>
  <c r="AM28" i="1500"/>
  <c r="AL28" i="1500"/>
  <c r="AK28" i="1500"/>
  <c r="AJ28" i="1500"/>
  <c r="AI28" i="1500"/>
  <c r="AH28" i="1500"/>
  <c r="AG28" i="1500"/>
  <c r="AF28" i="1500"/>
  <c r="AE28" i="1500"/>
  <c r="AD28" i="1500"/>
  <c r="AC28" i="1500"/>
  <c r="AB28" i="1500"/>
  <c r="AA28" i="1500"/>
  <c r="Z28" i="1500"/>
  <c r="BM27" i="1500"/>
  <c r="BL27" i="1500"/>
  <c r="BK27" i="1500"/>
  <c r="BJ27" i="1500"/>
  <c r="BI27" i="1500"/>
  <c r="BH27" i="1500"/>
  <c r="BG27" i="1500"/>
  <c r="BF27" i="1500"/>
  <c r="BE27" i="1500"/>
  <c r="BD27" i="1500"/>
  <c r="BC27" i="1500"/>
  <c r="BB27" i="1500"/>
  <c r="BA27" i="1500"/>
  <c r="AZ27" i="1500"/>
  <c r="AY27" i="1500"/>
  <c r="AX27" i="1500"/>
  <c r="AW27" i="1500"/>
  <c r="AV27" i="1500"/>
  <c r="AU27" i="1500"/>
  <c r="AT27" i="1500"/>
  <c r="AS27" i="1500"/>
  <c r="AR27" i="1500"/>
  <c r="AQ27" i="1500"/>
  <c r="AP27" i="1500"/>
  <c r="AO27" i="1500"/>
  <c r="AN27" i="1500"/>
  <c r="AM27" i="1500"/>
  <c r="AL27" i="1500"/>
  <c r="AK27" i="1500"/>
  <c r="AJ27" i="1500"/>
  <c r="AI27" i="1500"/>
  <c r="AH27" i="1500"/>
  <c r="AG27" i="1500"/>
  <c r="AF27" i="1500"/>
  <c r="AE27" i="1500"/>
  <c r="AD27" i="1500"/>
  <c r="AC27" i="1500"/>
  <c r="AB27" i="1500"/>
  <c r="AA27" i="1500"/>
  <c r="Z27" i="1500"/>
  <c r="BM26" i="1500"/>
  <c r="BL26" i="1500"/>
  <c r="BK26" i="1500"/>
  <c r="BJ26" i="1500"/>
  <c r="BI26" i="1500"/>
  <c r="BH26" i="1500"/>
  <c r="BG26" i="1500"/>
  <c r="BF26" i="1500"/>
  <c r="BE26" i="1500"/>
  <c r="BD26" i="1500"/>
  <c r="BC26" i="1500"/>
  <c r="BB26" i="1500"/>
  <c r="BA26" i="1500"/>
  <c r="AZ26" i="1500"/>
  <c r="AY26" i="1500"/>
  <c r="AX26" i="1500"/>
  <c r="AW26" i="1500"/>
  <c r="AV26" i="1500"/>
  <c r="AU26" i="1500"/>
  <c r="AT26" i="1500"/>
  <c r="AS26" i="1500"/>
  <c r="AR26" i="1500"/>
  <c r="AQ26" i="1500"/>
  <c r="AP26" i="1500"/>
  <c r="AO26" i="1500"/>
  <c r="AN26" i="1500"/>
  <c r="AM26" i="1500"/>
  <c r="AL26" i="1500"/>
  <c r="AK26" i="1500"/>
  <c r="AJ26" i="1500"/>
  <c r="AI26" i="1500"/>
  <c r="AH26" i="1500"/>
  <c r="AG26" i="1500"/>
  <c r="AF26" i="1500"/>
  <c r="AE26" i="1500"/>
  <c r="AD26" i="1500"/>
  <c r="AC26" i="1500"/>
  <c r="AB26" i="1500"/>
  <c r="AA26" i="1500"/>
  <c r="Z26" i="1500"/>
  <c r="BM25" i="1500"/>
  <c r="BL25" i="1500"/>
  <c r="BK25" i="1500"/>
  <c r="BJ25" i="1500"/>
  <c r="BI25" i="1500"/>
  <c r="BH25" i="1500"/>
  <c r="BG25" i="1500"/>
  <c r="BF25" i="1500"/>
  <c r="BE25" i="1500"/>
  <c r="BD25" i="1500"/>
  <c r="BC25" i="1500"/>
  <c r="BB25" i="1500"/>
  <c r="BA25" i="1500"/>
  <c r="AZ25" i="1500"/>
  <c r="AY25" i="1500"/>
  <c r="AX25" i="1500"/>
  <c r="AW25" i="1500"/>
  <c r="AV25" i="1500"/>
  <c r="AU25" i="1500"/>
  <c r="AT25" i="1500"/>
  <c r="AS25" i="1500"/>
  <c r="AR25" i="1500"/>
  <c r="AQ25" i="1500"/>
  <c r="AP25" i="1500"/>
  <c r="AO25" i="1500"/>
  <c r="AN25" i="1500"/>
  <c r="AM25" i="1500"/>
  <c r="AL25" i="1500"/>
  <c r="AK25" i="1500"/>
  <c r="AJ25" i="1500"/>
  <c r="AI25" i="1500"/>
  <c r="AH25" i="1500"/>
  <c r="AG25" i="1500"/>
  <c r="AF25" i="1500"/>
  <c r="AE25" i="1500"/>
  <c r="AD25" i="1500"/>
  <c r="AC25" i="1500"/>
  <c r="AB25" i="1500"/>
  <c r="AA25" i="1500"/>
  <c r="Z25" i="1500"/>
  <c r="BM24" i="1500"/>
  <c r="BL24" i="1500"/>
  <c r="BK24" i="1500"/>
  <c r="BJ24" i="1500"/>
  <c r="BI24" i="1500"/>
  <c r="BH24" i="1500"/>
  <c r="BG24" i="1500"/>
  <c r="BF24" i="1500"/>
  <c r="BE24" i="1500"/>
  <c r="BD24" i="1500"/>
  <c r="BC24" i="1500"/>
  <c r="BB24" i="1500"/>
  <c r="BA24" i="1500"/>
  <c r="AZ24" i="1500"/>
  <c r="AY24" i="1500"/>
  <c r="AX24" i="1500"/>
  <c r="AW24" i="1500"/>
  <c r="AV24" i="1500"/>
  <c r="AU24" i="1500"/>
  <c r="AT24" i="1500"/>
  <c r="AS24" i="1500"/>
  <c r="AR24" i="1500"/>
  <c r="AQ24" i="1500"/>
  <c r="AP24" i="1500"/>
  <c r="AO24" i="1500"/>
  <c r="AN24" i="1500"/>
  <c r="AM24" i="1500"/>
  <c r="AL24" i="1500"/>
  <c r="AK24" i="1500"/>
  <c r="AJ24" i="1500"/>
  <c r="AI24" i="1500"/>
  <c r="AH24" i="1500"/>
  <c r="AG24" i="1500"/>
  <c r="AF24" i="1500"/>
  <c r="AE24" i="1500"/>
  <c r="AD24" i="1500"/>
  <c r="AC24" i="1500"/>
  <c r="AB24" i="1500"/>
  <c r="AA24" i="1500"/>
  <c r="Z24" i="1500"/>
  <c r="BM23" i="1500"/>
  <c r="BL23" i="1500"/>
  <c r="BK23" i="1500"/>
  <c r="BJ23" i="1500"/>
  <c r="BI23" i="1500"/>
  <c r="BH23" i="1500"/>
  <c r="BG23" i="1500"/>
  <c r="BF23" i="1500"/>
  <c r="BE23" i="1500"/>
  <c r="BD23" i="1500"/>
  <c r="BC23" i="1500"/>
  <c r="BB23" i="1500"/>
  <c r="BA23" i="1500"/>
  <c r="AZ23" i="1500"/>
  <c r="AY23" i="1500"/>
  <c r="AX23" i="1500"/>
  <c r="AW23" i="1500"/>
  <c r="AV23" i="1500"/>
  <c r="AU23" i="1500"/>
  <c r="AT23" i="1500"/>
  <c r="AS23" i="1500"/>
  <c r="AR23" i="1500"/>
  <c r="AQ23" i="1500"/>
  <c r="AP23" i="1500"/>
  <c r="AO23" i="1500"/>
  <c r="AN23" i="1500"/>
  <c r="AM23" i="1500"/>
  <c r="AL23" i="1500"/>
  <c r="AK23" i="1500"/>
  <c r="AJ23" i="1500"/>
  <c r="AI23" i="1500"/>
  <c r="AH23" i="1500"/>
  <c r="AG23" i="1500"/>
  <c r="AF23" i="1500"/>
  <c r="AE23" i="1500"/>
  <c r="AD23" i="1500"/>
  <c r="AC23" i="1500"/>
  <c r="AB23" i="1500"/>
  <c r="AA23" i="1500"/>
  <c r="Z23" i="1500"/>
  <c r="BM22" i="1500"/>
  <c r="BL22" i="1500"/>
  <c r="BK22" i="1500"/>
  <c r="BJ22" i="1500"/>
  <c r="BI22" i="1500"/>
  <c r="BH22" i="1500"/>
  <c r="BG22" i="1500"/>
  <c r="BF22" i="1500"/>
  <c r="BE22" i="1500"/>
  <c r="BD22" i="1500"/>
  <c r="BC22" i="1500"/>
  <c r="BB22" i="1500"/>
  <c r="BA22" i="1500"/>
  <c r="AZ22" i="1500"/>
  <c r="AY22" i="1500"/>
  <c r="AX22" i="1500"/>
  <c r="AW22" i="1500"/>
  <c r="AV22" i="1500"/>
  <c r="AU22" i="1500"/>
  <c r="AT22" i="1500"/>
  <c r="AS22" i="1500"/>
  <c r="AR22" i="1500"/>
  <c r="AQ22" i="1500"/>
  <c r="AP22" i="1500"/>
  <c r="AO22" i="1500"/>
  <c r="AN22" i="1500"/>
  <c r="AM22" i="1500"/>
  <c r="AL22" i="1500"/>
  <c r="AK22" i="1500"/>
  <c r="AJ22" i="1500"/>
  <c r="AI22" i="1500"/>
  <c r="AH22" i="1500"/>
  <c r="AG22" i="1500"/>
  <c r="AF22" i="1500"/>
  <c r="AE22" i="1500"/>
  <c r="AD22" i="1500"/>
  <c r="AC22" i="1500"/>
  <c r="AB22" i="1500"/>
  <c r="AA22" i="1500"/>
  <c r="Z22" i="1500"/>
  <c r="BM21" i="1500"/>
  <c r="BL21" i="1500"/>
  <c r="BK21" i="1500"/>
  <c r="BJ21" i="1500"/>
  <c r="BI21" i="1500"/>
  <c r="BH21" i="1500"/>
  <c r="BG21" i="1500"/>
  <c r="BF21" i="1500"/>
  <c r="BE21" i="1500"/>
  <c r="BD21" i="1500"/>
  <c r="BC21" i="1500"/>
  <c r="BB21" i="1500"/>
  <c r="BA21" i="1500"/>
  <c r="AZ21" i="1500"/>
  <c r="AY21" i="1500"/>
  <c r="AX21" i="1500"/>
  <c r="AW21" i="1500"/>
  <c r="AV21" i="1500"/>
  <c r="AU21" i="1500"/>
  <c r="AT21" i="1500"/>
  <c r="AS21" i="1500"/>
  <c r="AR21" i="1500"/>
  <c r="AQ21" i="1500"/>
  <c r="AP21" i="1500"/>
  <c r="AO21" i="1500"/>
  <c r="AN21" i="1500"/>
  <c r="AM21" i="1500"/>
  <c r="AL21" i="1500"/>
  <c r="AK21" i="1500"/>
  <c r="AJ21" i="1500"/>
  <c r="AI21" i="1500"/>
  <c r="AH21" i="1500"/>
  <c r="AG21" i="1500"/>
  <c r="AF21" i="1500"/>
  <c r="AE21" i="1500"/>
  <c r="AD21" i="1500"/>
  <c r="AC21" i="1500"/>
  <c r="AB21" i="1500"/>
  <c r="AA21" i="1500"/>
  <c r="Z21" i="1500"/>
  <c r="BM20" i="1500"/>
  <c r="BL20" i="1500"/>
  <c r="BK20" i="1500"/>
  <c r="BJ20" i="1500"/>
  <c r="BI20" i="1500"/>
  <c r="BH20" i="1500"/>
  <c r="BG20" i="1500"/>
  <c r="BF20" i="1500"/>
  <c r="BE20" i="1500"/>
  <c r="BD20" i="1500"/>
  <c r="BC20" i="1500"/>
  <c r="BB20" i="1500"/>
  <c r="BA20" i="1500"/>
  <c r="AZ20" i="1500"/>
  <c r="AY20" i="1500"/>
  <c r="AX20" i="1500"/>
  <c r="AW20" i="1500"/>
  <c r="AV20" i="1500"/>
  <c r="AU20" i="1500"/>
  <c r="AT20" i="1500"/>
  <c r="AS20" i="1500"/>
  <c r="AR20" i="1500"/>
  <c r="AQ20" i="1500"/>
  <c r="AP20" i="1500"/>
  <c r="AO20" i="1500"/>
  <c r="AN20" i="1500"/>
  <c r="AM20" i="1500"/>
  <c r="AL20" i="1500"/>
  <c r="AK20" i="1500"/>
  <c r="AJ20" i="1500"/>
  <c r="AI20" i="1500"/>
  <c r="AH20" i="1500"/>
  <c r="AG20" i="1500"/>
  <c r="AF20" i="1500"/>
  <c r="AE20" i="1500"/>
  <c r="AD20" i="1500"/>
  <c r="AC20" i="1500"/>
  <c r="AB20" i="1500"/>
  <c r="AA20" i="1500"/>
  <c r="Z20" i="1500"/>
  <c r="BL19" i="1500"/>
  <c r="BK19" i="1500"/>
  <c r="BJ19" i="1500"/>
  <c r="BI19" i="1500"/>
  <c r="BH19" i="1500"/>
  <c r="BG19" i="1500"/>
  <c r="BF19" i="1500"/>
  <c r="BE19" i="1500"/>
  <c r="BD19" i="1500"/>
  <c r="BC19" i="1500"/>
  <c r="BB19" i="1500"/>
  <c r="BA19" i="1500"/>
  <c r="AZ19" i="1500"/>
  <c r="AY19" i="1500"/>
  <c r="AX19" i="1500"/>
  <c r="AW19" i="1500"/>
  <c r="AV19" i="1500"/>
  <c r="AU19" i="1500"/>
  <c r="AT19" i="1500"/>
  <c r="AS19" i="1500"/>
  <c r="AR19" i="1500"/>
  <c r="AQ19" i="1500"/>
  <c r="AP19" i="1500"/>
  <c r="AO19" i="1500"/>
  <c r="AN19" i="1500"/>
  <c r="AM19" i="1500"/>
  <c r="AL19" i="1500"/>
  <c r="AK19" i="1500"/>
  <c r="AJ19" i="1500"/>
  <c r="AI19" i="1500"/>
  <c r="AH19" i="1500"/>
  <c r="AG19" i="1500"/>
  <c r="AF19" i="1500"/>
  <c r="AE19" i="1500"/>
  <c r="AD19" i="1500"/>
  <c r="AC19" i="1500"/>
  <c r="AB19" i="1500"/>
  <c r="AA19" i="1500"/>
  <c r="Z19" i="1500"/>
  <c r="BL18" i="1500"/>
  <c r="BK18" i="1500"/>
  <c r="BJ18" i="1500"/>
  <c r="BI18" i="1500"/>
  <c r="BH18" i="1500"/>
  <c r="BG18" i="1500"/>
  <c r="BF18" i="1500"/>
  <c r="BE18" i="1500"/>
  <c r="BD18" i="1500"/>
  <c r="BC18" i="1500"/>
  <c r="BB18" i="1500"/>
  <c r="BA18" i="1500"/>
  <c r="AZ18" i="1500"/>
  <c r="AY18" i="1500"/>
  <c r="AX18" i="1500"/>
  <c r="AW18" i="1500"/>
  <c r="AV18" i="1500"/>
  <c r="AU18" i="1500"/>
  <c r="AT18" i="1500"/>
  <c r="AS18" i="1500"/>
  <c r="AR18" i="1500"/>
  <c r="AQ18" i="1500"/>
  <c r="AP18" i="1500"/>
  <c r="AO18" i="1500"/>
  <c r="AN18" i="1500"/>
  <c r="AM18" i="1500"/>
  <c r="AL18" i="1500"/>
  <c r="AK18" i="1500"/>
  <c r="AJ18" i="1500"/>
  <c r="AI18" i="1500"/>
  <c r="AH18" i="1500"/>
  <c r="AG18" i="1500"/>
  <c r="AF18" i="1500"/>
  <c r="AE18" i="1500"/>
  <c r="AD18" i="1500"/>
  <c r="AC18" i="1500"/>
  <c r="AB18" i="1500"/>
  <c r="AA18" i="1500"/>
  <c r="Z18" i="1500"/>
  <c r="BL17" i="1500"/>
  <c r="BK17" i="1500"/>
  <c r="BJ17" i="1500"/>
  <c r="BI17" i="1500"/>
  <c r="BH17" i="1500"/>
  <c r="BG17" i="1500"/>
  <c r="BF17" i="1500"/>
  <c r="BE17" i="1500"/>
  <c r="BD17" i="1500"/>
  <c r="BC17" i="1500"/>
  <c r="BB17" i="1500"/>
  <c r="BA17" i="1500"/>
  <c r="AZ17" i="1500"/>
  <c r="AY17" i="1500"/>
  <c r="AX17" i="1500"/>
  <c r="AW17" i="1500"/>
  <c r="AV17" i="1500"/>
  <c r="AU17" i="1500"/>
  <c r="AT17" i="1500"/>
  <c r="AS17" i="1500"/>
  <c r="AR17" i="1500"/>
  <c r="AQ17" i="1500"/>
  <c r="AP17" i="1500"/>
  <c r="AO17" i="1500"/>
  <c r="AN17" i="1500"/>
  <c r="AM17" i="1500"/>
  <c r="AL17" i="1500"/>
  <c r="AK17" i="1500"/>
  <c r="AJ17" i="1500"/>
  <c r="AI17" i="1500"/>
  <c r="AH17" i="1500"/>
  <c r="AG17" i="1500"/>
  <c r="AF17" i="1500"/>
  <c r="AE17" i="1500"/>
  <c r="AD17" i="1500"/>
  <c r="AC17" i="1500"/>
  <c r="AB17" i="1500"/>
  <c r="AA17" i="1500"/>
  <c r="Z17" i="1500"/>
  <c r="BL16" i="1500"/>
  <c r="BK16" i="1500"/>
  <c r="BJ16" i="1500"/>
  <c r="BI16" i="1500"/>
  <c r="BH16" i="1500"/>
  <c r="BG16" i="1500"/>
  <c r="BF16" i="1500"/>
  <c r="BE16" i="1500"/>
  <c r="BD16" i="1500"/>
  <c r="BC16" i="1500"/>
  <c r="BB16" i="1500"/>
  <c r="BA16" i="1500"/>
  <c r="AZ16" i="1500"/>
  <c r="AY16" i="1500"/>
  <c r="AX16" i="1500"/>
  <c r="AW16" i="1500"/>
  <c r="AV16" i="1500"/>
  <c r="AU16" i="1500"/>
  <c r="AT16" i="1500"/>
  <c r="AS16" i="1500"/>
  <c r="AR16" i="1500"/>
  <c r="AQ16" i="1500"/>
  <c r="AP16" i="1500"/>
  <c r="AO16" i="1500"/>
  <c r="AN16" i="1500"/>
  <c r="AM16" i="1500"/>
  <c r="AL16" i="1500"/>
  <c r="AK16" i="1500"/>
  <c r="AJ16" i="1500"/>
  <c r="AI16" i="1500"/>
  <c r="AH16" i="1500"/>
  <c r="AG16" i="1500"/>
  <c r="AF16" i="1500"/>
  <c r="AE16" i="1500"/>
  <c r="AD16" i="1500"/>
  <c r="AC16" i="1500"/>
  <c r="AB16" i="1500"/>
  <c r="AA16" i="1500"/>
  <c r="Z16" i="1500"/>
  <c r="BL15" i="1500"/>
  <c r="BK15" i="1500"/>
  <c r="BJ15" i="1500"/>
  <c r="BI15" i="1500"/>
  <c r="BH15" i="1500"/>
  <c r="BG15" i="1500"/>
  <c r="BF15" i="1500"/>
  <c r="BE15" i="1500"/>
  <c r="BD15" i="1500"/>
  <c r="BC15" i="1500"/>
  <c r="BB15" i="1500"/>
  <c r="BA15" i="1500"/>
  <c r="AZ15" i="1500"/>
  <c r="AY15" i="1500"/>
  <c r="AX15" i="1500"/>
  <c r="AW15" i="1500"/>
  <c r="AV15" i="1500"/>
  <c r="AU15" i="1500"/>
  <c r="AT15" i="1500"/>
  <c r="AS15" i="1500"/>
  <c r="AR15" i="1500"/>
  <c r="AQ15" i="1500"/>
  <c r="AP15" i="1500"/>
  <c r="AO15" i="1500"/>
  <c r="AN15" i="1500"/>
  <c r="AM15" i="1500"/>
  <c r="AL15" i="1500"/>
  <c r="AK15" i="1500"/>
  <c r="AJ15" i="1500"/>
  <c r="AI15" i="1500"/>
  <c r="AH15" i="1500"/>
  <c r="AG15" i="1500"/>
  <c r="AF15" i="1500"/>
  <c r="AE15" i="1500"/>
  <c r="AD15" i="1500"/>
  <c r="AC15" i="1500"/>
  <c r="AB15" i="1500"/>
  <c r="AA15" i="1500"/>
  <c r="Z15" i="1500"/>
  <c r="BL14" i="1500"/>
  <c r="BK14" i="1500"/>
  <c r="BJ14" i="1500"/>
  <c r="BI14" i="1500"/>
  <c r="BH14" i="1500"/>
  <c r="BG14" i="1500"/>
  <c r="BF14" i="1500"/>
  <c r="BE14" i="1500"/>
  <c r="BD14" i="1500"/>
  <c r="BC14" i="1500"/>
  <c r="BB14" i="1500"/>
  <c r="BA14" i="1500"/>
  <c r="AZ14" i="1500"/>
  <c r="AY14" i="1500"/>
  <c r="AX14" i="1500"/>
  <c r="AW14" i="1500"/>
  <c r="AV14" i="1500"/>
  <c r="AU14" i="1500"/>
  <c r="AT14" i="1500"/>
  <c r="AS14" i="1500"/>
  <c r="AR14" i="1500"/>
  <c r="AQ14" i="1500"/>
  <c r="AP14" i="1500"/>
  <c r="AO14" i="1500"/>
  <c r="AN14" i="1500"/>
  <c r="AM14" i="1500"/>
  <c r="AL14" i="1500"/>
  <c r="AK14" i="1500"/>
  <c r="AJ14" i="1500"/>
  <c r="AI14" i="1500"/>
  <c r="AH14" i="1500"/>
  <c r="AG14" i="1500"/>
  <c r="AF14" i="1500"/>
  <c r="AE14" i="1500"/>
  <c r="AD14" i="1500"/>
  <c r="AC14" i="1500"/>
  <c r="AB14" i="1500"/>
  <c r="AA14" i="1500"/>
  <c r="Z14" i="1500"/>
  <c r="BL13" i="1500"/>
  <c r="BK13" i="1500"/>
  <c r="BJ13" i="1500"/>
  <c r="BI13" i="1500"/>
  <c r="BH13" i="1500"/>
  <c r="BG13" i="1500"/>
  <c r="BF13" i="1500"/>
  <c r="BE13" i="1500"/>
  <c r="BD13" i="1500"/>
  <c r="BC13" i="1500"/>
  <c r="BB13" i="1500"/>
  <c r="BA13" i="1500"/>
  <c r="AZ13" i="1500"/>
  <c r="AY13" i="1500"/>
  <c r="AX13" i="1500"/>
  <c r="AW13" i="1500"/>
  <c r="AV13" i="1500"/>
  <c r="AU13" i="1500"/>
  <c r="AT13" i="1500"/>
  <c r="AS13" i="1500"/>
  <c r="AR13" i="1500"/>
  <c r="AQ13" i="1500"/>
  <c r="AP13" i="1500"/>
  <c r="AO13" i="1500"/>
  <c r="AN13" i="1500"/>
  <c r="AM13" i="1500"/>
  <c r="AL13" i="1500"/>
  <c r="AK13" i="1500"/>
  <c r="AJ13" i="1500"/>
  <c r="AI13" i="1500"/>
  <c r="AH13" i="1500"/>
  <c r="AG13" i="1500"/>
  <c r="AF13" i="1500"/>
  <c r="AE13" i="1500"/>
  <c r="AD13" i="1500"/>
  <c r="AC13" i="1500"/>
  <c r="AB13" i="1500"/>
  <c r="AA13" i="1500"/>
  <c r="Z13" i="1500"/>
  <c r="BL12" i="1500"/>
  <c r="BK12" i="1500"/>
  <c r="BJ12" i="1500"/>
  <c r="BI12" i="1500"/>
  <c r="BH12" i="1500"/>
  <c r="BG12" i="1500"/>
  <c r="BF12" i="1500"/>
  <c r="BE12" i="1500"/>
  <c r="BD12" i="1500"/>
  <c r="BC12" i="1500"/>
  <c r="BB12" i="1500"/>
  <c r="BA12" i="1500"/>
  <c r="AZ12" i="1500"/>
  <c r="AY12" i="1500"/>
  <c r="AX12" i="1500"/>
  <c r="AW12" i="1500"/>
  <c r="AV12" i="1500"/>
  <c r="AU12" i="1500"/>
  <c r="AT12" i="1500"/>
  <c r="AS12" i="1500"/>
  <c r="AR12" i="1500"/>
  <c r="AQ12" i="1500"/>
  <c r="AP12" i="1500"/>
  <c r="AO12" i="1500"/>
  <c r="AN12" i="1500"/>
  <c r="AM12" i="1500"/>
  <c r="AL12" i="1500"/>
  <c r="AK12" i="1500"/>
  <c r="AJ12" i="1500"/>
  <c r="AI12" i="1500"/>
  <c r="AH12" i="1500"/>
  <c r="AG12" i="1500"/>
  <c r="AF12" i="1500"/>
  <c r="AE12" i="1500"/>
  <c r="AD12" i="1500"/>
  <c r="AC12" i="1500"/>
  <c r="AB12" i="1500"/>
  <c r="AA12" i="1500"/>
  <c r="Z12" i="1500"/>
  <c r="BL11" i="1500"/>
  <c r="BK11" i="1500"/>
  <c r="BJ11" i="1500"/>
  <c r="BI11" i="1500"/>
  <c r="BH11" i="1500"/>
  <c r="BG11" i="1500"/>
  <c r="BF11" i="1500"/>
  <c r="BE11" i="1500"/>
  <c r="BD11" i="1500"/>
  <c r="BC11" i="1500"/>
  <c r="BB11" i="1500"/>
  <c r="BA11" i="1500"/>
  <c r="AZ11" i="1500"/>
  <c r="AY11" i="1500"/>
  <c r="AX11" i="1500"/>
  <c r="AW11" i="1500"/>
  <c r="AV11" i="1500"/>
  <c r="AU11" i="1500"/>
  <c r="AT11" i="1500"/>
  <c r="AS11" i="1500"/>
  <c r="AR11" i="1500"/>
  <c r="AQ11" i="1500"/>
  <c r="AP11" i="1500"/>
  <c r="AO11" i="1500"/>
  <c r="AN11" i="1500"/>
  <c r="AM11" i="1500"/>
  <c r="AL11" i="1500"/>
  <c r="AK11" i="1500"/>
  <c r="AJ11" i="1500"/>
  <c r="AI11" i="1500"/>
  <c r="AH11" i="1500"/>
  <c r="AG11" i="1500"/>
  <c r="AF11" i="1500"/>
  <c r="AE11" i="1500"/>
  <c r="AD11" i="1500"/>
  <c r="AC11" i="1500"/>
  <c r="AB11" i="1500"/>
  <c r="AA11" i="1500"/>
  <c r="Z11" i="1500"/>
  <c r="BL10" i="1500"/>
  <c r="BK10" i="1500"/>
  <c r="BJ10" i="1500"/>
  <c r="BI10" i="1500"/>
  <c r="BH10" i="1500"/>
  <c r="BG10" i="1500"/>
  <c r="BF10" i="1500"/>
  <c r="BE10" i="1500"/>
  <c r="BD10" i="1500"/>
  <c r="BC10" i="1500"/>
  <c r="BB10" i="1500"/>
  <c r="BA10" i="1500"/>
  <c r="AZ10" i="1500"/>
  <c r="AY10" i="1500"/>
  <c r="AX10" i="1500"/>
  <c r="AW10" i="1500"/>
  <c r="AV10" i="1500"/>
  <c r="AU10" i="1500"/>
  <c r="AT10" i="1500"/>
  <c r="AS10" i="1500"/>
  <c r="AR10" i="1500"/>
  <c r="AQ10" i="1500"/>
  <c r="AP10" i="1500"/>
  <c r="AO10" i="1500"/>
  <c r="AN10" i="1500"/>
  <c r="AM10" i="1500"/>
  <c r="AL10" i="1500"/>
  <c r="AK10" i="1500"/>
  <c r="AJ10" i="1500"/>
  <c r="AI10" i="1500"/>
  <c r="AH10" i="1500"/>
  <c r="AG10" i="1500"/>
  <c r="AF10" i="1500"/>
  <c r="AE10" i="1500"/>
  <c r="AD10" i="1500"/>
  <c r="AC10" i="1500"/>
  <c r="AB10" i="1500"/>
  <c r="AA10" i="1500"/>
  <c r="Z10" i="1500"/>
  <c r="BL9" i="1500"/>
  <c r="BK9" i="1500"/>
  <c r="BJ9" i="1500"/>
  <c r="BI9" i="1500"/>
  <c r="BH9" i="1500"/>
  <c r="BG9" i="1500"/>
  <c r="BF9" i="1500"/>
  <c r="BE9" i="1500"/>
  <c r="BD9" i="1500"/>
  <c r="BC9" i="1500"/>
  <c r="BB9" i="1500"/>
  <c r="BA9" i="1500"/>
  <c r="AZ9" i="1500"/>
  <c r="AY9" i="1500"/>
  <c r="AX9" i="1500"/>
  <c r="AW9" i="1500"/>
  <c r="AV9" i="1500"/>
  <c r="AU9" i="1500"/>
  <c r="AT9" i="1500"/>
  <c r="AS9" i="1500"/>
  <c r="AR9" i="1500"/>
  <c r="AQ9" i="1500"/>
  <c r="AP9" i="1500"/>
  <c r="AO9" i="1500"/>
  <c r="AN9" i="1500"/>
  <c r="AM9" i="1500"/>
  <c r="AL9" i="1500"/>
  <c r="AK9" i="1500"/>
  <c r="AJ9" i="1500"/>
  <c r="AI9" i="1500"/>
  <c r="AH9" i="1500"/>
  <c r="AG9" i="1500"/>
  <c r="AF9" i="1500"/>
  <c r="AE9" i="1500"/>
  <c r="AD9" i="1500"/>
  <c r="AC9" i="1500"/>
  <c r="AB9" i="1500"/>
  <c r="AA9" i="1500"/>
  <c r="Z9" i="1500"/>
  <c r="BL8" i="1500"/>
  <c r="BK8" i="1500"/>
  <c r="BJ8" i="1500"/>
  <c r="BI8" i="1500"/>
  <c r="BH8" i="1500"/>
  <c r="BG8" i="1500"/>
  <c r="BF8" i="1500"/>
  <c r="BE8" i="1500"/>
  <c r="BD8" i="1500"/>
  <c r="BC8" i="1500"/>
  <c r="BB8" i="1500"/>
  <c r="BA8" i="1500"/>
  <c r="AZ8" i="1500"/>
  <c r="AY8" i="1500"/>
  <c r="AX8" i="1500"/>
  <c r="AW8" i="1500"/>
  <c r="AV8" i="1500"/>
  <c r="AU8" i="1500"/>
  <c r="AT8" i="1500"/>
  <c r="AS8" i="1500"/>
  <c r="AR8" i="1500"/>
  <c r="AQ8" i="1500"/>
  <c r="AP8" i="1500"/>
  <c r="AO8" i="1500"/>
  <c r="AN8" i="1500"/>
  <c r="AM8" i="1500"/>
  <c r="AL8" i="1500"/>
  <c r="AK8" i="1500"/>
  <c r="AJ8" i="1500"/>
  <c r="AI8" i="1500"/>
  <c r="AH8" i="1500"/>
  <c r="AG8" i="1500"/>
  <c r="AF8" i="1500"/>
  <c r="AE8" i="1500"/>
  <c r="AD8" i="1500"/>
  <c r="AC8" i="1500"/>
  <c r="AB8" i="1500"/>
  <c r="AA8" i="1500"/>
  <c r="Z8" i="1500"/>
  <c r="BL7" i="1500"/>
  <c r="BK7" i="1500"/>
  <c r="BJ7" i="1500"/>
  <c r="BI7" i="1500"/>
  <c r="BH7" i="1500"/>
  <c r="BG7" i="1500"/>
  <c r="BF7" i="1500"/>
  <c r="BE7" i="1500"/>
  <c r="BD7" i="1500"/>
  <c r="BC7" i="1500"/>
  <c r="BB7" i="1500"/>
  <c r="BA7" i="1500"/>
  <c r="AZ7" i="1500"/>
  <c r="AY7" i="1500"/>
  <c r="AX7" i="1500"/>
  <c r="AW7" i="1500"/>
  <c r="AV7" i="1500"/>
  <c r="AU7" i="1500"/>
  <c r="AT7" i="1500"/>
  <c r="AS7" i="1500"/>
  <c r="AR7" i="1500"/>
  <c r="AQ7" i="1500"/>
  <c r="AP7" i="1500"/>
  <c r="AO7" i="1500"/>
  <c r="AN7" i="1500"/>
  <c r="AM7" i="1500"/>
  <c r="AL7" i="1500"/>
  <c r="AK7" i="1500"/>
  <c r="AJ7" i="1500"/>
  <c r="AI7" i="1500"/>
  <c r="AH7" i="1500"/>
  <c r="AG7" i="1500"/>
  <c r="AF7" i="1500"/>
  <c r="AE7" i="1500"/>
  <c r="AD7" i="1500"/>
  <c r="AC7" i="1500"/>
  <c r="AB7" i="1500"/>
  <c r="AA7" i="1500"/>
  <c r="Z7" i="1500"/>
  <c r="BL6" i="1500"/>
  <c r="BK6" i="1500"/>
  <c r="BJ6" i="1500"/>
  <c r="BI6" i="1500"/>
  <c r="BH6" i="1500"/>
  <c r="BG6" i="1500"/>
  <c r="BF6" i="1500"/>
  <c r="BE6" i="1500"/>
  <c r="BD6" i="1500"/>
  <c r="BC6" i="1500"/>
  <c r="BB6" i="1500"/>
  <c r="BA6" i="1500"/>
  <c r="AZ6" i="1500"/>
  <c r="AY6" i="1500"/>
  <c r="AX6" i="1500"/>
  <c r="AW6" i="1500"/>
  <c r="AV6" i="1500"/>
  <c r="AU6" i="1500"/>
  <c r="AT6" i="1500"/>
  <c r="AS6" i="1500"/>
  <c r="AR6" i="1500"/>
  <c r="AQ6" i="1500"/>
  <c r="AP6" i="1500"/>
  <c r="AO6" i="1500"/>
  <c r="AN6" i="1500"/>
  <c r="AM6" i="1500"/>
  <c r="AL6" i="1500"/>
  <c r="AK6" i="1500"/>
  <c r="AJ6" i="1500"/>
  <c r="AI6" i="1500"/>
  <c r="AH6" i="1500"/>
  <c r="AG6" i="1500"/>
  <c r="AF6" i="1500"/>
  <c r="AE6" i="1500"/>
  <c r="AD6" i="1500"/>
  <c r="AC6" i="1500"/>
  <c r="AB6" i="1500"/>
  <c r="AA6" i="1500"/>
  <c r="Z6" i="1500"/>
  <c r="BL5" i="1500"/>
  <c r="BK5" i="1500"/>
  <c r="BJ5" i="1500"/>
  <c r="BI5" i="1500"/>
  <c r="BH5" i="1500"/>
  <c r="BG5" i="1500"/>
  <c r="BF5" i="1500"/>
  <c r="BE5" i="1500"/>
  <c r="BD5" i="1500"/>
  <c r="BC5" i="1500"/>
  <c r="BB5" i="1500"/>
  <c r="BA5" i="1500"/>
  <c r="AZ5" i="1500"/>
  <c r="AY5" i="1500"/>
  <c r="AX5" i="1500"/>
  <c r="AW5" i="1500"/>
  <c r="AV5" i="1500"/>
  <c r="AU5" i="1500"/>
  <c r="AT5" i="1500"/>
  <c r="AS5" i="1500"/>
  <c r="AR5" i="1500"/>
  <c r="AQ5" i="1500"/>
  <c r="AP5" i="1500"/>
  <c r="AO5" i="1500"/>
  <c r="AN5" i="1500"/>
  <c r="AM5" i="1500"/>
  <c r="AL5" i="1500"/>
  <c r="AK5" i="1500"/>
  <c r="AJ5" i="1500"/>
  <c r="AI5" i="1500"/>
  <c r="AH5" i="1500"/>
  <c r="AG5" i="1500"/>
  <c r="AF5" i="1500"/>
  <c r="AE5" i="1500"/>
  <c r="AD5" i="1500"/>
  <c r="AC5" i="1500"/>
  <c r="AB5" i="1500"/>
  <c r="AA5" i="1500"/>
  <c r="Z5" i="1500"/>
  <c r="BL4" i="1500"/>
  <c r="BK4" i="1500"/>
  <c r="BJ4" i="1500"/>
  <c r="BI4" i="1500"/>
  <c r="BH4" i="1500"/>
  <c r="BG4" i="1500"/>
  <c r="BF4" i="1500"/>
  <c r="BE4" i="1500"/>
  <c r="BD4" i="1500"/>
  <c r="BC4" i="1500"/>
  <c r="BB4" i="1500"/>
  <c r="BA4" i="1500"/>
  <c r="AZ4" i="1500"/>
  <c r="AY4" i="1500"/>
  <c r="AX4" i="1500"/>
  <c r="AW4" i="1500"/>
  <c r="AV4" i="1500"/>
  <c r="AU4" i="1500"/>
  <c r="AT4" i="1500"/>
  <c r="AS4" i="1500"/>
  <c r="AR4" i="1500"/>
  <c r="AQ4" i="1500"/>
  <c r="AP4" i="1500"/>
  <c r="AO4" i="1500"/>
  <c r="AN4" i="1500"/>
  <c r="AM4" i="1500"/>
  <c r="AL4" i="1500"/>
  <c r="AK4" i="1500"/>
  <c r="AJ4" i="1500"/>
  <c r="AI4" i="1500"/>
  <c r="AH4" i="1500"/>
  <c r="AG4" i="1500"/>
  <c r="AF4" i="1500"/>
  <c r="AE4" i="1500"/>
  <c r="AD4" i="1500"/>
  <c r="AC4" i="1500"/>
  <c r="AB4" i="1500"/>
  <c r="AA4" i="1500"/>
  <c r="Z4" i="1500"/>
  <c r="BL3" i="1500"/>
  <c r="BK3" i="1500"/>
  <c r="BJ3" i="1500"/>
  <c r="BI3" i="1500"/>
  <c r="BH3" i="1500"/>
  <c r="BG3" i="1500"/>
  <c r="BF3" i="1500"/>
  <c r="BE3" i="1500"/>
  <c r="BD3" i="1500"/>
  <c r="BC3" i="1500"/>
  <c r="BB3" i="1500"/>
  <c r="BA3" i="1500"/>
  <c r="AZ3" i="1500"/>
  <c r="AY3" i="1500"/>
  <c r="AX3" i="1500"/>
  <c r="AW3" i="1500"/>
  <c r="AV3" i="1500"/>
  <c r="AU3" i="1500"/>
  <c r="AT3" i="1500"/>
  <c r="AS3" i="1500"/>
  <c r="AR3" i="1500"/>
  <c r="AQ3" i="1500"/>
  <c r="AP3" i="1500"/>
  <c r="AO3" i="1500"/>
  <c r="AN3" i="1500"/>
  <c r="AM3" i="1500"/>
  <c r="AL3" i="1500"/>
  <c r="AK3" i="1500"/>
  <c r="AJ3" i="1500"/>
  <c r="AI3" i="1500"/>
  <c r="AH3" i="1500"/>
  <c r="AG3" i="1500"/>
  <c r="AF3" i="1500"/>
  <c r="AE3" i="1500"/>
  <c r="AD3" i="1500"/>
  <c r="AC3" i="1500"/>
  <c r="AB3" i="1500"/>
  <c r="AA3" i="1500"/>
  <c r="Z3" i="1500"/>
  <c r="Y101" i="1500"/>
  <c r="Y100" i="1500"/>
  <c r="Y99" i="1500"/>
  <c r="Y98" i="1500"/>
  <c r="Y97" i="1500"/>
  <c r="Y96" i="1500"/>
  <c r="Y95" i="1500"/>
  <c r="Y94" i="1500"/>
  <c r="Y93" i="1500"/>
  <c r="Y92" i="1500"/>
  <c r="Y91" i="1500"/>
  <c r="Y90" i="1500"/>
  <c r="Y89" i="1500"/>
  <c r="Y88" i="1500"/>
  <c r="Y87" i="1500"/>
  <c r="Y86" i="1500"/>
  <c r="Y85" i="1500"/>
  <c r="Y84" i="1500"/>
  <c r="Y83" i="1500"/>
  <c r="Y82" i="1500"/>
  <c r="Y81" i="1500"/>
  <c r="Y80" i="1500"/>
  <c r="Y79" i="1500"/>
  <c r="Y78" i="1500"/>
  <c r="Y77" i="1500"/>
  <c r="Y76" i="1500"/>
  <c r="Y75" i="1500"/>
  <c r="Y74" i="1500"/>
  <c r="Y73" i="1500"/>
  <c r="Y72" i="1500"/>
  <c r="Y71" i="1500"/>
  <c r="Y70" i="1500"/>
  <c r="Y69" i="1500"/>
  <c r="Y68" i="1500"/>
  <c r="Y67" i="1500"/>
  <c r="Y66" i="1500"/>
  <c r="Y65" i="1500"/>
  <c r="Y64" i="1500"/>
  <c r="Y63" i="1500"/>
  <c r="Y62" i="1500"/>
  <c r="Y61" i="1500"/>
  <c r="Y60" i="1500"/>
  <c r="Y59" i="1500"/>
  <c r="Y58" i="1500"/>
  <c r="Y57" i="1500"/>
  <c r="Y56" i="1500"/>
  <c r="Y55" i="1500"/>
  <c r="Y54" i="1500"/>
  <c r="Y53" i="1500"/>
  <c r="Y52" i="1500"/>
  <c r="Y51" i="1500"/>
  <c r="Y50" i="1500"/>
  <c r="Y49" i="1500"/>
  <c r="Y48" i="1500"/>
  <c r="Y47" i="1500"/>
  <c r="Y46" i="1500"/>
  <c r="Y45" i="1500"/>
  <c r="Y44" i="1500"/>
  <c r="Y43" i="1500"/>
  <c r="Y42" i="1500"/>
  <c r="Y41" i="1500"/>
  <c r="Y40" i="1500"/>
  <c r="Y39" i="1500"/>
  <c r="Y38" i="1500"/>
  <c r="Y37" i="1500"/>
  <c r="Y36" i="1500"/>
  <c r="Y35" i="1500"/>
  <c r="Y34" i="1500"/>
  <c r="Y33" i="1500"/>
  <c r="Y32" i="1500"/>
  <c r="Y31" i="1500"/>
  <c r="Y30" i="1500"/>
  <c r="Y29" i="1500"/>
  <c r="Y28" i="1500"/>
  <c r="Y27" i="1500"/>
  <c r="Y26" i="1500"/>
  <c r="Y25" i="1500"/>
  <c r="Y24" i="1500"/>
  <c r="Y23" i="1500"/>
  <c r="Y22" i="1500"/>
  <c r="Y21" i="1500"/>
  <c r="Y20" i="1500"/>
  <c r="Y19" i="1500"/>
  <c r="Y18" i="1500"/>
  <c r="Y17" i="1500"/>
  <c r="Y16" i="1500"/>
  <c r="Y15" i="1500"/>
  <c r="Y14" i="1500"/>
  <c r="Y13" i="1500"/>
  <c r="Y12" i="1500"/>
  <c r="Y11" i="1500"/>
  <c r="Y10" i="1500"/>
  <c r="Y9" i="1500"/>
  <c r="Y8" i="1500"/>
  <c r="Y7" i="1500"/>
  <c r="Y6" i="1500"/>
  <c r="Y5" i="1500"/>
  <c r="Y4" i="1500"/>
  <c r="Y3" i="1500"/>
  <c r="X101" i="1500"/>
  <c r="X100" i="1500"/>
  <c r="X99" i="1500"/>
  <c r="X98" i="1500"/>
  <c r="X97" i="1500"/>
  <c r="X96" i="1500"/>
  <c r="X95" i="1500"/>
  <c r="X94" i="1500"/>
  <c r="X93" i="1500"/>
  <c r="X92" i="1500"/>
  <c r="X91" i="1500"/>
  <c r="X90" i="1500"/>
  <c r="X89" i="1500"/>
  <c r="X88" i="1500"/>
  <c r="X87" i="1500"/>
  <c r="X86" i="1500"/>
  <c r="X85" i="1500"/>
  <c r="X84" i="1500"/>
  <c r="X83" i="1500"/>
  <c r="X82" i="1500"/>
  <c r="X81" i="1500"/>
  <c r="X80" i="1500"/>
  <c r="X79" i="1500"/>
  <c r="X78" i="1500"/>
  <c r="X77" i="1500"/>
  <c r="X76" i="1500"/>
  <c r="X75" i="1500"/>
  <c r="X74" i="1500"/>
  <c r="X73" i="1500"/>
  <c r="X72" i="1500"/>
  <c r="X71" i="1500"/>
  <c r="X70" i="1500"/>
  <c r="X69" i="1500"/>
  <c r="X68" i="1500"/>
  <c r="X67" i="1500"/>
  <c r="X66" i="1500"/>
  <c r="X65" i="1500"/>
  <c r="X64" i="1500"/>
  <c r="X63" i="1500"/>
  <c r="X62" i="1500"/>
  <c r="X61" i="1500"/>
  <c r="X60" i="1500"/>
  <c r="X59" i="1500"/>
  <c r="X58" i="1500"/>
  <c r="X57" i="1500"/>
  <c r="X56" i="1500"/>
  <c r="X55" i="1500"/>
  <c r="X54" i="1500"/>
  <c r="X53" i="1500"/>
  <c r="X52" i="1500"/>
  <c r="X51" i="1500"/>
  <c r="X50" i="1500"/>
  <c r="X49" i="1500"/>
  <c r="X48" i="1500"/>
  <c r="X47" i="1500"/>
  <c r="X46" i="1500"/>
  <c r="X45" i="1500"/>
  <c r="X44" i="1500"/>
  <c r="X43" i="1500"/>
  <c r="X42" i="1500"/>
  <c r="X41" i="1500"/>
  <c r="X40" i="1500"/>
  <c r="X39" i="1500"/>
  <c r="X38" i="1500"/>
  <c r="X37" i="1500"/>
  <c r="X36" i="1500"/>
  <c r="X35" i="1500"/>
  <c r="X34" i="1500"/>
  <c r="X33" i="1500"/>
  <c r="X32" i="1500"/>
  <c r="X31" i="1500"/>
  <c r="X30" i="1500"/>
  <c r="X29" i="1500"/>
  <c r="X28" i="1500"/>
  <c r="X27" i="1500"/>
  <c r="X26" i="1500"/>
  <c r="X25" i="1500"/>
  <c r="X24" i="1500"/>
  <c r="X23" i="1500"/>
  <c r="X22" i="1500"/>
  <c r="X21" i="1500"/>
  <c r="X20" i="1500"/>
  <c r="X19" i="1500"/>
  <c r="X18" i="1500"/>
  <c r="X17" i="1500"/>
  <c r="X16" i="1500"/>
  <c r="X15" i="1500"/>
  <c r="X14" i="1500"/>
  <c r="X13" i="1500"/>
  <c r="X12" i="1500"/>
  <c r="X11" i="1500"/>
  <c r="X10" i="1500"/>
  <c r="X9" i="1500"/>
  <c r="X8" i="1500"/>
  <c r="X7" i="1500"/>
  <c r="X6" i="1500"/>
  <c r="X5" i="1500"/>
  <c r="X4" i="1500"/>
  <c r="X3" i="1500"/>
  <c r="W101" i="1500"/>
  <c r="W100" i="1500"/>
  <c r="W99" i="1500"/>
  <c r="W98" i="1500"/>
  <c r="W97" i="1500"/>
  <c r="W96" i="1500"/>
  <c r="W95" i="1500"/>
  <c r="W94" i="1500"/>
  <c r="W93" i="1500"/>
  <c r="W92" i="1500"/>
  <c r="W91" i="1500"/>
  <c r="W90" i="1500"/>
  <c r="W89" i="1500"/>
  <c r="W88" i="1500"/>
  <c r="W87" i="1500"/>
  <c r="W86" i="1500"/>
  <c r="W85" i="1500"/>
  <c r="W84" i="1500"/>
  <c r="W83" i="1500"/>
  <c r="W82" i="1500"/>
  <c r="W81" i="1500"/>
  <c r="W80" i="1500"/>
  <c r="W79" i="1500"/>
  <c r="W78" i="1500"/>
  <c r="W77" i="1500"/>
  <c r="W76" i="1500"/>
  <c r="W75" i="1500"/>
  <c r="W74" i="1500"/>
  <c r="W73" i="1500"/>
  <c r="W72" i="1500"/>
  <c r="W71" i="1500"/>
  <c r="W70" i="1500"/>
  <c r="W69" i="1500"/>
  <c r="W68" i="1500"/>
  <c r="W67" i="1500"/>
  <c r="W66" i="1500"/>
  <c r="W65" i="1500"/>
  <c r="W64" i="1500"/>
  <c r="W63" i="1500"/>
  <c r="W62" i="1500"/>
  <c r="W61" i="1500"/>
  <c r="W60" i="1500"/>
  <c r="W59" i="1500"/>
  <c r="W58" i="1500"/>
  <c r="W57" i="1500"/>
  <c r="W56" i="1500"/>
  <c r="W55" i="1500"/>
  <c r="W54" i="1500"/>
  <c r="W53" i="1500"/>
  <c r="W52" i="1500"/>
  <c r="W51" i="1500"/>
  <c r="W50" i="1500"/>
  <c r="W49" i="1500"/>
  <c r="W48" i="1500"/>
  <c r="W47" i="1500"/>
  <c r="W46" i="1500"/>
  <c r="W45" i="1500"/>
  <c r="W44" i="1500"/>
  <c r="W43" i="1500"/>
  <c r="W42" i="1500"/>
  <c r="W41" i="1500"/>
  <c r="W40" i="1500"/>
  <c r="W39" i="1500"/>
  <c r="W38" i="1500"/>
  <c r="W37" i="1500"/>
  <c r="W36" i="1500"/>
  <c r="W35" i="1500"/>
  <c r="W34" i="1500"/>
  <c r="W33" i="1500"/>
  <c r="W32" i="1500"/>
  <c r="W31" i="1500"/>
  <c r="W30" i="1500"/>
  <c r="W29" i="1500"/>
  <c r="W28" i="1500"/>
  <c r="W27" i="1500"/>
  <c r="W26" i="1500"/>
  <c r="W25" i="1500"/>
  <c r="W24" i="1500"/>
  <c r="W23" i="1500"/>
  <c r="W22" i="1500"/>
  <c r="W21" i="1500"/>
  <c r="W20" i="1500"/>
  <c r="W19" i="1500"/>
  <c r="W18" i="1500"/>
  <c r="W17" i="1500"/>
  <c r="W16" i="1500"/>
  <c r="W15" i="1500"/>
  <c r="W14" i="1500"/>
  <c r="W13" i="1500"/>
  <c r="W12" i="1500"/>
  <c r="W11" i="1500"/>
  <c r="W10" i="1500"/>
  <c r="W9" i="1500"/>
  <c r="W8" i="1500"/>
  <c r="W7" i="1500"/>
  <c r="W6" i="1500"/>
  <c r="W5" i="1500"/>
  <c r="W4" i="1500"/>
  <c r="W3" i="1500"/>
  <c r="V101" i="1500"/>
  <c r="V100" i="1500"/>
  <c r="V99" i="1500"/>
  <c r="V98" i="1500"/>
  <c r="V97" i="1500"/>
  <c r="V96" i="1500"/>
  <c r="V95" i="1500"/>
  <c r="V94" i="1500"/>
  <c r="V93" i="1500"/>
  <c r="V92" i="1500"/>
  <c r="V91" i="1500"/>
  <c r="V90" i="1500"/>
  <c r="V89" i="1500"/>
  <c r="V88" i="1500"/>
  <c r="V87" i="1500"/>
  <c r="V86" i="1500"/>
  <c r="V85" i="1500"/>
  <c r="V84" i="1500"/>
  <c r="V83" i="1500"/>
  <c r="V82" i="1500"/>
  <c r="V81" i="1500"/>
  <c r="V80" i="1500"/>
  <c r="V79" i="1500"/>
  <c r="V78" i="1500"/>
  <c r="V77" i="1500"/>
  <c r="V76" i="1500"/>
  <c r="V75" i="1500"/>
  <c r="V74" i="1500"/>
  <c r="V73" i="1500"/>
  <c r="V72" i="1500"/>
  <c r="V71" i="1500"/>
  <c r="V70" i="1500"/>
  <c r="V69" i="1500"/>
  <c r="V68" i="1500"/>
  <c r="V67" i="1500"/>
  <c r="V66" i="1500"/>
  <c r="V65" i="1500"/>
  <c r="V64" i="1500"/>
  <c r="V63" i="1500"/>
  <c r="V62" i="1500"/>
  <c r="V61" i="1500"/>
  <c r="V60" i="1500"/>
  <c r="V59" i="1500"/>
  <c r="V58" i="1500"/>
  <c r="V57" i="1500"/>
  <c r="V56" i="1500"/>
  <c r="V55" i="1500"/>
  <c r="V54" i="1500"/>
  <c r="V53" i="1500"/>
  <c r="V52" i="1500"/>
  <c r="V51" i="1500"/>
  <c r="V50" i="1500"/>
  <c r="V49" i="1500"/>
  <c r="V48" i="1500"/>
  <c r="V47" i="1500"/>
  <c r="V46" i="1500"/>
  <c r="V45" i="1500"/>
  <c r="V44" i="1500"/>
  <c r="V43" i="1500"/>
  <c r="V42" i="1500"/>
  <c r="V41" i="1500"/>
  <c r="V40" i="1500"/>
  <c r="V39" i="1500"/>
  <c r="V38" i="1500"/>
  <c r="V37" i="1500"/>
  <c r="V36" i="1500"/>
  <c r="V35" i="1500"/>
  <c r="V34" i="1500"/>
  <c r="V33" i="1500"/>
  <c r="V32" i="1500"/>
  <c r="V31" i="1500"/>
  <c r="V30" i="1500"/>
  <c r="V29" i="1500"/>
  <c r="V28" i="1500"/>
  <c r="V27" i="1500"/>
  <c r="V26" i="1500"/>
  <c r="V25" i="1500"/>
  <c r="V24" i="1500"/>
  <c r="V23" i="1500"/>
  <c r="V21" i="1500"/>
  <c r="V20" i="1500"/>
  <c r="V19" i="1500"/>
  <c r="V18" i="1500"/>
  <c r="V17" i="1500"/>
  <c r="V16" i="1500"/>
  <c r="V15" i="1500"/>
  <c r="V14" i="1500"/>
  <c r="V13" i="1500"/>
  <c r="V12" i="1500"/>
  <c r="V11" i="1500"/>
  <c r="V10" i="1500"/>
  <c r="V9" i="1500"/>
  <c r="V8" i="1500"/>
  <c r="V7" i="1500"/>
  <c r="V6" i="1500"/>
  <c r="V5" i="1500"/>
  <c r="V4" i="1500"/>
  <c r="V3" i="1500"/>
  <c r="U101" i="1500"/>
  <c r="U100" i="1500"/>
  <c r="U99" i="1500"/>
  <c r="U98" i="1500"/>
  <c r="U97" i="1500"/>
  <c r="U96" i="1500"/>
  <c r="U95" i="1500"/>
  <c r="U94" i="1500"/>
  <c r="U93" i="1500"/>
  <c r="U92" i="1500"/>
  <c r="U91" i="1500"/>
  <c r="U90" i="1500"/>
  <c r="U89" i="1500"/>
  <c r="U88" i="1500"/>
  <c r="U87" i="1500"/>
  <c r="U86" i="1500"/>
  <c r="U85" i="1500"/>
  <c r="U84" i="1500"/>
  <c r="U83" i="1500"/>
  <c r="U82" i="1500"/>
  <c r="U81" i="1500"/>
  <c r="U80" i="1500"/>
  <c r="U79" i="1500"/>
  <c r="U78" i="1500"/>
  <c r="U77" i="1500"/>
  <c r="U76" i="1500"/>
  <c r="U75" i="1500"/>
  <c r="U74" i="1500"/>
  <c r="U73" i="1500"/>
  <c r="U72" i="1500"/>
  <c r="U71" i="1500"/>
  <c r="U70" i="1500"/>
  <c r="U69" i="1500"/>
  <c r="U68" i="1500"/>
  <c r="U67" i="1500"/>
  <c r="U66" i="1500"/>
  <c r="U65" i="1500"/>
  <c r="U64" i="1500"/>
  <c r="U63" i="1500"/>
  <c r="U62" i="1500"/>
  <c r="U61" i="1500"/>
  <c r="U60" i="1500"/>
  <c r="U59" i="1500"/>
  <c r="U58" i="1500"/>
  <c r="U57" i="1500"/>
  <c r="U56" i="1500"/>
  <c r="U55" i="1500"/>
  <c r="U54" i="1500"/>
  <c r="U53" i="1500"/>
  <c r="U52" i="1500"/>
  <c r="U51" i="1500"/>
  <c r="U50" i="1500"/>
  <c r="U49" i="1500"/>
  <c r="U48" i="1500"/>
  <c r="U47" i="1500"/>
  <c r="U46" i="1500"/>
  <c r="U45" i="1500"/>
  <c r="U44" i="1500"/>
  <c r="U43" i="1500"/>
  <c r="U42" i="1500"/>
  <c r="U41" i="1500"/>
  <c r="U40" i="1500"/>
  <c r="U39" i="1500"/>
  <c r="U38" i="1500"/>
  <c r="U37" i="1500"/>
  <c r="U36" i="1500"/>
  <c r="U35" i="1500"/>
  <c r="U34" i="1500"/>
  <c r="U33" i="1500"/>
  <c r="U32" i="1500"/>
  <c r="U31" i="1500"/>
  <c r="U30" i="1500"/>
  <c r="U29" i="1500"/>
  <c r="U28" i="1500"/>
  <c r="U27" i="1500"/>
  <c r="U26" i="1500"/>
  <c r="U25" i="1500"/>
  <c r="U24" i="1500"/>
  <c r="U23" i="1500"/>
  <c r="U21" i="1500"/>
  <c r="U20" i="1500"/>
  <c r="U19" i="1500"/>
  <c r="U18" i="1500"/>
  <c r="U17" i="1500"/>
  <c r="U16" i="1500"/>
  <c r="U15" i="1500"/>
  <c r="U14" i="1500"/>
  <c r="U13" i="1500"/>
  <c r="U12" i="1500"/>
  <c r="U11" i="1500"/>
  <c r="U10" i="1500"/>
  <c r="U9" i="1500"/>
  <c r="U8" i="1500"/>
  <c r="U7" i="1500"/>
  <c r="U6" i="1500"/>
  <c r="U5" i="1500"/>
  <c r="U4" i="1500"/>
  <c r="U3" i="1500"/>
  <c r="T23" i="1500"/>
  <c r="T24" i="1500"/>
  <c r="T25" i="1500"/>
  <c r="T26" i="1500"/>
  <c r="T27" i="1500"/>
  <c r="T28" i="1500"/>
  <c r="T29" i="1500"/>
  <c r="T30" i="1500"/>
  <c r="T31" i="1500"/>
  <c r="T32" i="1500"/>
  <c r="T33" i="1500"/>
  <c r="T34" i="1500"/>
  <c r="T35" i="1500"/>
  <c r="T36" i="1500"/>
  <c r="T37" i="1500"/>
  <c r="T38" i="1500"/>
  <c r="T39" i="1500"/>
  <c r="T40" i="1500"/>
  <c r="T41" i="1500"/>
  <c r="T42" i="1500"/>
  <c r="T43" i="1500"/>
  <c r="T44" i="1500"/>
  <c r="T45" i="1500"/>
  <c r="T46" i="1500"/>
  <c r="T47" i="1500"/>
  <c r="T48" i="1500"/>
  <c r="T49" i="1500"/>
  <c r="T50" i="1500"/>
  <c r="T51" i="1500"/>
  <c r="T52" i="1500"/>
  <c r="T53" i="1500"/>
  <c r="T54" i="1500"/>
  <c r="T55" i="1500"/>
  <c r="T56" i="1500"/>
  <c r="T57" i="1500"/>
  <c r="T58" i="1500"/>
  <c r="T59" i="1500"/>
  <c r="T60" i="1500"/>
  <c r="T61" i="1500"/>
  <c r="T62" i="1500"/>
  <c r="T63" i="1500"/>
  <c r="T64" i="1500"/>
  <c r="T65" i="1500"/>
  <c r="T66" i="1500"/>
  <c r="T67" i="1500"/>
  <c r="T68" i="1500"/>
  <c r="T69" i="1500"/>
  <c r="T70" i="1500"/>
  <c r="T71" i="1500"/>
  <c r="T72" i="1500"/>
  <c r="T73" i="1500"/>
  <c r="T74" i="1500"/>
  <c r="T75" i="1500"/>
  <c r="T76" i="1500"/>
  <c r="T77" i="1500"/>
  <c r="T78" i="1500"/>
  <c r="T79" i="1500"/>
  <c r="T80" i="1500"/>
  <c r="T81" i="1500"/>
  <c r="T82" i="1500"/>
  <c r="T83" i="1500"/>
  <c r="T84" i="1500"/>
  <c r="T85" i="1500"/>
  <c r="T86" i="1500"/>
  <c r="T87" i="1500"/>
  <c r="T88" i="1500"/>
  <c r="T89" i="1500"/>
  <c r="T90" i="1500"/>
  <c r="T91" i="1500"/>
  <c r="T92" i="1500"/>
  <c r="T93" i="1500"/>
  <c r="T94" i="1500"/>
  <c r="T95" i="1500"/>
  <c r="T96" i="1500"/>
  <c r="T97" i="1500"/>
  <c r="T98" i="1500"/>
  <c r="T99" i="1500"/>
  <c r="T100" i="1500"/>
  <c r="T101" i="1500"/>
  <c r="T20" i="1500"/>
  <c r="T21" i="1500"/>
  <c r="T4" i="1500"/>
  <c r="T5" i="1500"/>
  <c r="T6" i="1500"/>
  <c r="T7" i="1500"/>
  <c r="T8" i="1500"/>
  <c r="T9" i="1500"/>
  <c r="T10" i="1500"/>
  <c r="T11" i="1500"/>
  <c r="T12" i="1500"/>
  <c r="T13" i="1500"/>
  <c r="T14" i="1500"/>
  <c r="T15" i="1500"/>
  <c r="T16" i="1500"/>
  <c r="T17" i="1500"/>
  <c r="T18" i="1500"/>
  <c r="T19" i="1500"/>
  <c r="T3" i="1500"/>
  <c r="I3" i="7" l="1"/>
  <c r="BP3" i="1500"/>
  <c r="BQ16" i="1500"/>
  <c r="BR16" i="1500"/>
  <c r="CY16" i="1500"/>
  <c r="BN17" i="1500"/>
  <c r="BQ17" i="1500"/>
  <c r="BR17" i="1500"/>
  <c r="CY17" i="1500"/>
  <c r="BQ18" i="1500"/>
  <c r="BR18" i="1500"/>
  <c r="CY18" i="1500"/>
  <c r="BQ19" i="1500"/>
  <c r="BR19" i="1500"/>
  <c r="CY19" i="1500"/>
  <c r="BO5" i="1501"/>
  <c r="BO6" i="1501"/>
  <c r="BO7" i="1501"/>
  <c r="BO8" i="1501"/>
  <c r="BO9" i="1501"/>
  <c r="BO10" i="1501"/>
  <c r="BO11" i="1501"/>
  <c r="BO4" i="1501"/>
  <c r="CE3" i="7" l="1"/>
  <c r="CO3" i="7"/>
  <c r="CW3" i="7"/>
  <c r="CF3" i="7"/>
  <c r="Q2" i="1504" s="1"/>
  <c r="CJ3" i="7"/>
  <c r="CB3" i="7"/>
  <c r="CU3" i="7"/>
  <c r="CV3" i="7"/>
  <c r="CP3" i="7"/>
  <c r="CC3" i="7"/>
  <c r="T2" i="1504" s="1"/>
  <c r="CD3" i="7"/>
  <c r="U2" i="1504" s="1"/>
  <c r="CG3" i="7"/>
  <c r="S2" i="1504" s="1"/>
  <c r="CH3" i="7"/>
  <c r="CQ3" i="7"/>
  <c r="CI3" i="7"/>
  <c r="CT3" i="7"/>
  <c r="CM3" i="7"/>
  <c r="CL3" i="7"/>
  <c r="CR3" i="7"/>
  <c r="CS3" i="7"/>
  <c r="CK3" i="7"/>
  <c r="CN3" i="7"/>
  <c r="CA3" i="7"/>
  <c r="D4" i="7"/>
  <c r="A19" i="1495" s="1"/>
  <c r="O4" i="7"/>
  <c r="R4" i="7"/>
  <c r="T4" i="7"/>
  <c r="S4" i="7"/>
  <c r="AB4" i="7"/>
  <c r="P4" i="7"/>
  <c r="BS3" i="1500"/>
  <c r="BM4" i="1501"/>
  <c r="BM4" i="1500"/>
  <c r="BM3" i="1500"/>
  <c r="BM3" i="1501"/>
  <c r="I17" i="1500"/>
  <c r="J17" i="1500"/>
  <c r="BO19" i="1500"/>
  <c r="A4" i="1499"/>
  <c r="BO4" i="1500"/>
  <c r="BN19" i="1500"/>
  <c r="BO14" i="1500"/>
  <c r="A6" i="1499"/>
  <c r="BO6" i="1500"/>
  <c r="BO17" i="1500"/>
  <c r="A5" i="1499"/>
  <c r="BO5" i="1500"/>
  <c r="I19" i="1500"/>
  <c r="J19" i="1500"/>
  <c r="BO11" i="1500"/>
  <c r="BN18" i="1500"/>
  <c r="BO18" i="1500"/>
  <c r="BO13" i="1500"/>
  <c r="BO12" i="1500"/>
  <c r="I18" i="1500"/>
  <c r="J18" i="1500"/>
  <c r="BO10" i="1500"/>
  <c r="BO9" i="1500"/>
  <c r="I16" i="1500"/>
  <c r="J16" i="1500"/>
  <c r="BO8" i="1500"/>
  <c r="BN16" i="1500"/>
  <c r="BO16" i="1500"/>
  <c r="BO15" i="1500"/>
  <c r="BO7" i="1500"/>
  <c r="X2" i="1504" l="1"/>
  <c r="J2" i="1506"/>
  <c r="V2" i="1504"/>
  <c r="H2" i="1506"/>
  <c r="Z2" i="1504"/>
  <c r="L2" i="1506"/>
  <c r="Y2" i="1504"/>
  <c r="K2" i="1506"/>
  <c r="AA4" i="7"/>
  <c r="M4" i="7"/>
  <c r="AL4" i="1499" s="1"/>
  <c r="Y4" i="7"/>
  <c r="N4" i="7"/>
  <c r="AJ4" i="7"/>
  <c r="AH4" i="7"/>
  <c r="BO4" i="7" s="1"/>
  <c r="AD4" i="7"/>
  <c r="BK4" i="7" s="1"/>
  <c r="AG4" i="7"/>
  <c r="U4" i="7"/>
  <c r="AT4" i="1499" s="1"/>
  <c r="AC4" i="7"/>
  <c r="Z4" i="7"/>
  <c r="AY4" i="1499" s="1"/>
  <c r="Q2" i="1502"/>
  <c r="AI4" i="7"/>
  <c r="W4" i="7"/>
  <c r="AV4" i="1499" s="1"/>
  <c r="V4" i="7"/>
  <c r="BC4" i="7" s="1"/>
  <c r="X4" i="7"/>
  <c r="BE4" i="7" s="1"/>
  <c r="AF4" i="7"/>
  <c r="BM4" i="7" s="1"/>
  <c r="AE4" i="7"/>
  <c r="Q4" i="7"/>
  <c r="AX4" i="7" s="1"/>
  <c r="BI4" i="1499"/>
  <c r="BQ4" i="7"/>
  <c r="BI4" i="7"/>
  <c r="BA4" i="1499"/>
  <c r="AW4" i="7"/>
  <c r="AO4" i="1499"/>
  <c r="AV4" i="7"/>
  <c r="AN4" i="1499"/>
  <c r="BH4" i="7"/>
  <c r="AZ4" i="1499"/>
  <c r="AR4" i="1499"/>
  <c r="AZ4" i="7"/>
  <c r="AS4" i="1499"/>
  <c r="BA4" i="7"/>
  <c r="BG4" i="1499"/>
  <c r="BE4" i="1499"/>
  <c r="BL4" i="7"/>
  <c r="BD4" i="1499"/>
  <c r="AM4" i="1499"/>
  <c r="AK4" i="7"/>
  <c r="BJ4" i="1499" s="1"/>
  <c r="BT4" i="1499" a="1"/>
  <c r="BP4" i="1499" a="1"/>
  <c r="AT4" i="7"/>
  <c r="K4" i="7"/>
  <c r="L4" i="7"/>
  <c r="AK4" i="1499" s="1"/>
  <c r="I4" i="7"/>
  <c r="BM5" i="1500"/>
  <c r="BM5" i="1501"/>
  <c r="CY5" i="1500"/>
  <c r="CY6" i="1500"/>
  <c r="CY7" i="1500"/>
  <c r="CY8" i="1500"/>
  <c r="CY9" i="1500"/>
  <c r="CY10" i="1500"/>
  <c r="CY11" i="1500"/>
  <c r="CY12" i="1500"/>
  <c r="CY13" i="1500"/>
  <c r="CY14" i="1500"/>
  <c r="CY15" i="1500"/>
  <c r="CY4" i="1500"/>
  <c r="BQ5" i="1500"/>
  <c r="BQ6" i="1500"/>
  <c r="BQ7" i="1500"/>
  <c r="BQ8" i="1500"/>
  <c r="BQ9" i="1500"/>
  <c r="BQ10" i="1500"/>
  <c r="BQ11" i="1500"/>
  <c r="BQ12" i="1500"/>
  <c r="BQ13" i="1500"/>
  <c r="BQ14" i="1500"/>
  <c r="BQ15" i="1500"/>
  <c r="J4" i="1501"/>
  <c r="J5" i="1501"/>
  <c r="J6" i="1501"/>
  <c r="J7" i="1501"/>
  <c r="J8" i="1501"/>
  <c r="J9" i="1501"/>
  <c r="J10" i="1501"/>
  <c r="J11" i="1501"/>
  <c r="J3" i="1501"/>
  <c r="AP4" i="1499" l="1"/>
  <c r="D5" i="7"/>
  <c r="AE5" i="7" s="1"/>
  <c r="A20" i="1495"/>
  <c r="EK20" i="1500" s="1"/>
  <c r="CD4" i="7"/>
  <c r="U3" i="1504" s="1"/>
  <c r="CM4" i="7"/>
  <c r="CU4" i="7"/>
  <c r="CA4" i="7"/>
  <c r="CJ4" i="7"/>
  <c r="CK4" i="7"/>
  <c r="CC4" i="7"/>
  <c r="T3" i="1504" s="1"/>
  <c r="CG4" i="7"/>
  <c r="S3" i="1504" s="1"/>
  <c r="CE4" i="7"/>
  <c r="CN4" i="7"/>
  <c r="CV4" i="7"/>
  <c r="CF4" i="7"/>
  <c r="Q3" i="1504" s="1"/>
  <c r="CO4" i="7"/>
  <c r="CW4" i="7"/>
  <c r="CB4" i="7"/>
  <c r="CH4" i="7"/>
  <c r="CP4" i="7"/>
  <c r="CL4" i="7"/>
  <c r="CI4" i="7"/>
  <c r="CQ4" i="7"/>
  <c r="CR4" i="7"/>
  <c r="CS4" i="7"/>
  <c r="CT4" i="7"/>
  <c r="BC4" i="1499"/>
  <c r="S5" i="7"/>
  <c r="AW4" i="1499"/>
  <c r="AN4" i="7"/>
  <c r="BM4" i="1499" s="1"/>
  <c r="AL4" i="7"/>
  <c r="BK4" i="1499" s="1"/>
  <c r="AQ4" i="1499"/>
  <c r="AY4" i="7"/>
  <c r="BH4" i="1499"/>
  <c r="AG5" i="7"/>
  <c r="BG4" i="7"/>
  <c r="AD5" i="7"/>
  <c r="AU4" i="1499"/>
  <c r="BP4" i="7"/>
  <c r="AH5" i="7"/>
  <c r="BN4" i="7"/>
  <c r="AJ5" i="7"/>
  <c r="BD4" i="7"/>
  <c r="Y5" i="7"/>
  <c r="BB4" i="7"/>
  <c r="BB4" i="1499"/>
  <c r="Z5" i="7"/>
  <c r="BF4" i="1499"/>
  <c r="BJ4" i="7"/>
  <c r="AU4" i="7"/>
  <c r="BF4" i="7"/>
  <c r="AF5" i="7"/>
  <c r="AA5" i="7"/>
  <c r="AX4" i="1499"/>
  <c r="AB5" i="7"/>
  <c r="AQ4" i="7"/>
  <c r="AJ4" i="1499"/>
  <c r="W5" i="7"/>
  <c r="V5" i="7"/>
  <c r="O5" i="7"/>
  <c r="AK5" i="7"/>
  <c r="BJ5" i="1499" s="1"/>
  <c r="U5" i="7"/>
  <c r="T5" i="7"/>
  <c r="Q5" i="7"/>
  <c r="P5" i="7"/>
  <c r="N5" i="7"/>
  <c r="BR4" i="7"/>
  <c r="A5" i="1495"/>
  <c r="Q3" i="1502" s="1"/>
  <c r="I5" i="7"/>
  <c r="BP4" i="1499"/>
  <c r="BS4" i="1499"/>
  <c r="BR4" i="1499"/>
  <c r="BQ4" i="1499"/>
  <c r="BU4" i="1499"/>
  <c r="BV4" i="1499"/>
  <c r="BX4" i="1499"/>
  <c r="BT4" i="1499"/>
  <c r="BW4" i="1499"/>
  <c r="BM6" i="1500"/>
  <c r="BM6" i="1501"/>
  <c r="J9" i="1500"/>
  <c r="J8" i="1500"/>
  <c r="I14" i="1500"/>
  <c r="J14" i="1500"/>
  <c r="J6" i="1500"/>
  <c r="J7" i="1500"/>
  <c r="J5" i="1500"/>
  <c r="J10" i="1500"/>
  <c r="J3" i="1500"/>
  <c r="I15" i="1500"/>
  <c r="J15" i="1500"/>
  <c r="I13" i="1500"/>
  <c r="J13" i="1500"/>
  <c r="I12" i="1500"/>
  <c r="J12" i="1500"/>
  <c r="J4" i="1500"/>
  <c r="J11" i="1500"/>
  <c r="BQ4" i="1500"/>
  <c r="A5" i="1501"/>
  <c r="BO2" i="1501"/>
  <c r="BN2" i="1501"/>
  <c r="AR2" i="1501"/>
  <c r="AS2" i="1501"/>
  <c r="AT2" i="1501"/>
  <c r="AU2" i="1501"/>
  <c r="AV2" i="1501"/>
  <c r="AW2" i="1501"/>
  <c r="AX2" i="1501"/>
  <c r="AY2" i="1501"/>
  <c r="AZ2" i="1501"/>
  <c r="BA2" i="1501"/>
  <c r="BB2" i="1501"/>
  <c r="BC2" i="1501"/>
  <c r="BD2" i="1501"/>
  <c r="BE2" i="1501"/>
  <c r="BF2" i="1501"/>
  <c r="BG2" i="1501"/>
  <c r="BH2" i="1501"/>
  <c r="BI2" i="1501"/>
  <c r="BJ2" i="1501"/>
  <c r="BK2" i="1501"/>
  <c r="BL2" i="1501"/>
  <c r="BM2" i="1501"/>
  <c r="AQ2" i="1501"/>
  <c r="AP2" i="1501"/>
  <c r="AO2" i="1501"/>
  <c r="AN2" i="1501"/>
  <c r="AM2" i="1501"/>
  <c r="AL2" i="1501"/>
  <c r="AK2" i="1501"/>
  <c r="AJ2" i="1501"/>
  <c r="AI2" i="1501"/>
  <c r="AH2" i="1501"/>
  <c r="AG2" i="1501"/>
  <c r="AF2" i="1501"/>
  <c r="AE2" i="1501"/>
  <c r="AD2" i="1501"/>
  <c r="AC2" i="1501"/>
  <c r="AB2" i="1501"/>
  <c r="AA2" i="1501"/>
  <c r="Z2" i="1501"/>
  <c r="Y2" i="1501"/>
  <c r="X2" i="1501"/>
  <c r="W2" i="1501"/>
  <c r="V2" i="1501"/>
  <c r="U2" i="1501"/>
  <c r="T2" i="1501"/>
  <c r="C2" i="1501"/>
  <c r="B2" i="1501"/>
  <c r="A4" i="1500"/>
  <c r="A5" i="1500"/>
  <c r="A6" i="1500"/>
  <c r="A7" i="1500"/>
  <c r="A8" i="1500"/>
  <c r="A9" i="1500"/>
  <c r="A10" i="1500"/>
  <c r="A11" i="1500"/>
  <c r="A12" i="1500"/>
  <c r="A13" i="1500"/>
  <c r="A14" i="1500"/>
  <c r="A15" i="1500"/>
  <c r="A16" i="1500"/>
  <c r="A17" i="1500"/>
  <c r="A18" i="1500"/>
  <c r="A19" i="1500"/>
  <c r="A20" i="1500"/>
  <c r="A21" i="1500"/>
  <c r="A22" i="1500"/>
  <c r="A23" i="1500"/>
  <c r="A24" i="1500"/>
  <c r="A25" i="1500"/>
  <c r="A26" i="1500"/>
  <c r="A27" i="1500"/>
  <c r="A28" i="1500"/>
  <c r="A29" i="1500"/>
  <c r="A30" i="1500"/>
  <c r="A31" i="1500"/>
  <c r="A32" i="1500"/>
  <c r="A33" i="1500"/>
  <c r="A34" i="1500"/>
  <c r="A35" i="1500"/>
  <c r="A36" i="1500"/>
  <c r="A37" i="1500"/>
  <c r="A38" i="1500"/>
  <c r="A39" i="1500"/>
  <c r="A40" i="1500"/>
  <c r="A41" i="1500"/>
  <c r="A42" i="1500"/>
  <c r="A43" i="1500"/>
  <c r="A44" i="1500"/>
  <c r="A45" i="1500"/>
  <c r="A46" i="1500"/>
  <c r="A47" i="1500"/>
  <c r="A48" i="1500"/>
  <c r="A49" i="1500"/>
  <c r="A50" i="1500"/>
  <c r="A51" i="1500"/>
  <c r="A52" i="1500"/>
  <c r="A53" i="1500"/>
  <c r="A54" i="1500"/>
  <c r="A55" i="1500"/>
  <c r="A56" i="1500"/>
  <c r="A57" i="1500"/>
  <c r="A58" i="1500"/>
  <c r="A59" i="1500"/>
  <c r="A60" i="1500"/>
  <c r="A61" i="1500"/>
  <c r="A62" i="1500"/>
  <c r="A63" i="1500"/>
  <c r="A64" i="1500"/>
  <c r="A65" i="1500"/>
  <c r="A66" i="1500"/>
  <c r="A67" i="1500"/>
  <c r="A68" i="1500"/>
  <c r="A69" i="1500"/>
  <c r="A70" i="1500"/>
  <c r="A71" i="1500"/>
  <c r="A72" i="1500"/>
  <c r="A73" i="1500"/>
  <c r="A74" i="1500"/>
  <c r="A75" i="1500"/>
  <c r="A76" i="1500"/>
  <c r="A77" i="1500"/>
  <c r="A78" i="1500"/>
  <c r="A79" i="1500"/>
  <c r="A80" i="1500"/>
  <c r="A81" i="1500"/>
  <c r="A82" i="1500"/>
  <c r="A83" i="1500"/>
  <c r="A84" i="1500"/>
  <c r="A85" i="1500"/>
  <c r="A86" i="1500"/>
  <c r="A87" i="1500"/>
  <c r="A88" i="1500"/>
  <c r="A89" i="1500"/>
  <c r="A90" i="1500"/>
  <c r="A91" i="1500"/>
  <c r="A92" i="1500"/>
  <c r="A93" i="1500"/>
  <c r="A94" i="1500"/>
  <c r="A95" i="1500"/>
  <c r="A96" i="1500"/>
  <c r="A97" i="1500"/>
  <c r="A98" i="1500"/>
  <c r="A99" i="1500"/>
  <c r="A100" i="1500"/>
  <c r="A101" i="1500"/>
  <c r="A3" i="1500"/>
  <c r="Z3" i="1504" l="1"/>
  <c r="L3" i="1506"/>
  <c r="D6" i="7"/>
  <c r="A6" i="1495" s="1"/>
  <c r="Q4" i="1502" s="1"/>
  <c r="CF5" i="7"/>
  <c r="Q4" i="1504" s="1"/>
  <c r="CO5" i="7"/>
  <c r="CW5" i="7"/>
  <c r="CC5" i="7"/>
  <c r="T4" i="1504" s="1"/>
  <c r="CV5" i="7"/>
  <c r="CH5" i="7"/>
  <c r="CP5" i="7"/>
  <c r="CG5" i="7"/>
  <c r="S4" i="1504" s="1"/>
  <c r="CI5" i="7"/>
  <c r="CQ5" i="7"/>
  <c r="CM5" i="7"/>
  <c r="CE5" i="7"/>
  <c r="CN5" i="7"/>
  <c r="CA5" i="7"/>
  <c r="CJ5" i="7"/>
  <c r="CR5" i="7"/>
  <c r="CL5" i="7"/>
  <c r="CD5" i="7"/>
  <c r="U4" i="1504" s="1"/>
  <c r="CU5" i="7"/>
  <c r="CB5" i="7"/>
  <c r="CK5" i="7"/>
  <c r="CS5" i="7"/>
  <c r="CT5" i="7"/>
  <c r="X3" i="1504"/>
  <c r="J3" i="1506"/>
  <c r="AM4" i="7"/>
  <c r="BL4" i="1499" s="1"/>
  <c r="K3" i="1506"/>
  <c r="Y3" i="1504"/>
  <c r="AI5" i="7"/>
  <c r="V3" i="1504"/>
  <c r="H3" i="1506"/>
  <c r="X5" i="7"/>
  <c r="R5" i="7"/>
  <c r="R6" i="7" s="1"/>
  <c r="BU4" i="7"/>
  <c r="BV4" i="7" s="1"/>
  <c r="AE6" i="7"/>
  <c r="Y6" i="7"/>
  <c r="AI6" i="7"/>
  <c r="AH6" i="7"/>
  <c r="AA6" i="7"/>
  <c r="BS4" i="7"/>
  <c r="BT4" i="7" s="1"/>
  <c r="AF6" i="7"/>
  <c r="AD6" i="7"/>
  <c r="Z6" i="7"/>
  <c r="AW5" i="1499"/>
  <c r="X6" i="7"/>
  <c r="BE5" i="7"/>
  <c r="AY5" i="7"/>
  <c r="AR5" i="1499"/>
  <c r="S6" i="7"/>
  <c r="AZ5" i="7"/>
  <c r="AZ5" i="1499"/>
  <c r="BH5" i="7"/>
  <c r="N6" i="7"/>
  <c r="AU5" i="7"/>
  <c r="AM5" i="1499"/>
  <c r="BF5" i="1499"/>
  <c r="BN5" i="7"/>
  <c r="AY5" i="1499"/>
  <c r="BG5" i="7"/>
  <c r="BO5" i="7"/>
  <c r="BG5" i="1499"/>
  <c r="P6" i="7"/>
  <c r="AO5" i="1499"/>
  <c r="AW5" i="7"/>
  <c r="BE5" i="1499"/>
  <c r="BM5" i="7"/>
  <c r="AX5" i="1499"/>
  <c r="BF5" i="7"/>
  <c r="Q6" i="7"/>
  <c r="AP5" i="1499"/>
  <c r="AX5" i="7"/>
  <c r="BH5" i="1499"/>
  <c r="BP5" i="7"/>
  <c r="O6" i="7"/>
  <c r="AN5" i="1499"/>
  <c r="AV5" i="7"/>
  <c r="AU5" i="1499"/>
  <c r="BC5" i="7"/>
  <c r="V6" i="7"/>
  <c r="BI5" i="1499"/>
  <c r="BQ5" i="7"/>
  <c r="BD5" i="1499"/>
  <c r="BL5" i="7"/>
  <c r="BB5" i="1499"/>
  <c r="BJ5" i="7"/>
  <c r="AV5" i="1499"/>
  <c r="BD5" i="7"/>
  <c r="W6" i="7"/>
  <c r="BA5" i="1499"/>
  <c r="BI5" i="7"/>
  <c r="T6" i="7"/>
  <c r="AS5" i="1499"/>
  <c r="BA5" i="7"/>
  <c r="AT5" i="1499"/>
  <c r="BB5" i="7"/>
  <c r="U6" i="7"/>
  <c r="BC5" i="1499"/>
  <c r="BK5" i="7"/>
  <c r="AN5" i="7"/>
  <c r="BM5" i="1499" s="1"/>
  <c r="AK6" i="7"/>
  <c r="BJ6" i="1499" s="1"/>
  <c r="BR5" i="7"/>
  <c r="AS4" i="7"/>
  <c r="BM7" i="1500"/>
  <c r="BM7" i="1501"/>
  <c r="I11" i="1500"/>
  <c r="I11" i="1501"/>
  <c r="I5" i="1500"/>
  <c r="I5" i="1501"/>
  <c r="I7" i="1500"/>
  <c r="I7" i="1501"/>
  <c r="I3" i="1500"/>
  <c r="I3" i="1501"/>
  <c r="I10" i="1500"/>
  <c r="I10" i="1501"/>
  <c r="I4" i="1500"/>
  <c r="I4" i="1501"/>
  <c r="I8" i="1500"/>
  <c r="I8" i="1501"/>
  <c r="I6" i="1500"/>
  <c r="I6" i="1501"/>
  <c r="I9" i="1500"/>
  <c r="I9" i="1501"/>
  <c r="CE34" i="1499"/>
  <c r="CD34" i="1499"/>
  <c r="CE30" i="1499"/>
  <c r="CD30" i="1499"/>
  <c r="CC30" i="1499"/>
  <c r="CE29" i="1499"/>
  <c r="CD29" i="1499"/>
  <c r="CC29" i="1499"/>
  <c r="CE28" i="1499"/>
  <c r="CE33" i="1499"/>
  <c r="CD33" i="1499"/>
  <c r="CC33" i="1499"/>
  <c r="CE32" i="1499"/>
  <c r="CD32" i="1499"/>
  <c r="CC32" i="1499"/>
  <c r="CE31" i="1499"/>
  <c r="CD31" i="1499"/>
  <c r="CC31" i="1499"/>
  <c r="CE27" i="1499"/>
  <c r="CE26" i="1499"/>
  <c r="CD26" i="1499"/>
  <c r="CE25" i="1499"/>
  <c r="CD25" i="1499"/>
  <c r="CE24" i="1499"/>
  <c r="CD24" i="1499"/>
  <c r="CE23" i="1499"/>
  <c r="CE22" i="1499"/>
  <c r="CD22" i="1499"/>
  <c r="CC22" i="1499"/>
  <c r="CE21" i="1499"/>
  <c r="CD21" i="1499"/>
  <c r="CC21" i="1499"/>
  <c r="CE20" i="1499"/>
  <c r="CD20" i="1499"/>
  <c r="CE18" i="1499"/>
  <c r="CD18" i="1499"/>
  <c r="CC18" i="1499"/>
  <c r="CE17" i="1499"/>
  <c r="CD17" i="1499"/>
  <c r="CC17" i="1499"/>
  <c r="CE16" i="1499"/>
  <c r="CD16" i="1499"/>
  <c r="CC16" i="1499"/>
  <c r="CE15" i="1499"/>
  <c r="CD15" i="1499"/>
  <c r="CE14" i="1499"/>
  <c r="CD14" i="1499"/>
  <c r="CC14" i="1499"/>
  <c r="CE13" i="1499"/>
  <c r="CD13" i="1499"/>
  <c r="CE12" i="1499"/>
  <c r="CD12" i="1499"/>
  <c r="CE11" i="1499"/>
  <c r="CD11" i="1499"/>
  <c r="CE10" i="1499"/>
  <c r="CD10" i="1499"/>
  <c r="CE9" i="1499"/>
  <c r="CD9" i="1499"/>
  <c r="CE8" i="1499"/>
  <c r="CE7" i="1499"/>
  <c r="CD7" i="1499"/>
  <c r="CE6" i="1499"/>
  <c r="CE5" i="1499"/>
  <c r="CD5" i="1499"/>
  <c r="CE4" i="1499"/>
  <c r="BZ5" i="7" l="1"/>
  <c r="Y4" i="1504"/>
  <c r="K4" i="1506"/>
  <c r="L4" i="1506"/>
  <c r="Z4" i="1504"/>
  <c r="H4" i="1506"/>
  <c r="V4" i="1504"/>
  <c r="AL5" i="7"/>
  <c r="AM5" i="7" s="1"/>
  <c r="BL5" i="1499" s="1"/>
  <c r="J4" i="1506"/>
  <c r="X4" i="1504"/>
  <c r="A21" i="1495"/>
  <c r="EK21" i="1500" s="1"/>
  <c r="AQ5" i="1499"/>
  <c r="AG6" i="7"/>
  <c r="AB6" i="7"/>
  <c r="BA6" i="1499" s="1"/>
  <c r="AC6" i="7"/>
  <c r="BB6" i="1499" s="1"/>
  <c r="AJ6" i="7"/>
  <c r="BI6" i="1499" s="1"/>
  <c r="AS6" i="1499"/>
  <c r="BA6" i="7"/>
  <c r="BM6" i="7"/>
  <c r="BE6" i="1499"/>
  <c r="AR6" i="1499"/>
  <c r="AZ6" i="7"/>
  <c r="BI6" i="7"/>
  <c r="AU6" i="7"/>
  <c r="AM6" i="1499"/>
  <c r="AV6" i="1499"/>
  <c r="BD6" i="7"/>
  <c r="AZ6" i="1499"/>
  <c r="BH6" i="7"/>
  <c r="AN6" i="1499"/>
  <c r="AV6" i="7"/>
  <c r="BH6" i="1499"/>
  <c r="BP6" i="7"/>
  <c r="AQ6" i="1499"/>
  <c r="AY6" i="7"/>
  <c r="AU6" i="1499"/>
  <c r="BC6" i="7"/>
  <c r="BG6" i="1499"/>
  <c r="BO6" i="7"/>
  <c r="AY6" i="1499"/>
  <c r="BG6" i="7"/>
  <c r="BC6" i="1499"/>
  <c r="BK6" i="7"/>
  <c r="AW6" i="7"/>
  <c r="AO6" i="1499"/>
  <c r="AT6" i="1499"/>
  <c r="BB6" i="7"/>
  <c r="AX6" i="7"/>
  <c r="AP6" i="1499"/>
  <c r="AW6" i="1499"/>
  <c r="BE6" i="7"/>
  <c r="BU5" i="7"/>
  <c r="BV5" i="7" s="1"/>
  <c r="BS5" i="7"/>
  <c r="BT5" i="7" s="1"/>
  <c r="BD6" i="1499"/>
  <c r="BL6" i="7"/>
  <c r="BN6" i="7"/>
  <c r="BF6" i="1499"/>
  <c r="BQ6" i="7"/>
  <c r="AX6" i="1499"/>
  <c r="BF6" i="7"/>
  <c r="BR6" i="7"/>
  <c r="BM8" i="1501"/>
  <c r="BM8" i="1500"/>
  <c r="AN3" i="7"/>
  <c r="BM3" i="1499" s="1"/>
  <c r="AL3" i="7"/>
  <c r="BK3" i="1499" s="1"/>
  <c r="B3" i="7"/>
  <c r="BJ6" i="7" l="1"/>
  <c r="AN6" i="7"/>
  <c r="BM6" i="1499" s="1"/>
  <c r="AL6" i="7"/>
  <c r="AM6" i="7" s="1"/>
  <c r="BL6" i="1499" s="1"/>
  <c r="J2" i="1504"/>
  <c r="F2" i="1506"/>
  <c r="BK5" i="1499"/>
  <c r="BZ6" i="7"/>
  <c r="BS6" i="7"/>
  <c r="BT6" i="7" s="1"/>
  <c r="BU6" i="7"/>
  <c r="BV6" i="7" s="1"/>
  <c r="BN3" i="1501"/>
  <c r="A2" i="1502"/>
  <c r="R2" i="1502" s="1"/>
  <c r="AD3" i="1499"/>
  <c r="CV3" i="1500"/>
  <c r="CX3" i="1500"/>
  <c r="AF3" i="1499"/>
  <c r="BM9" i="1500"/>
  <c r="BM9" i="1501"/>
  <c r="AM3" i="7"/>
  <c r="BL3" i="1499" s="1"/>
  <c r="BK6" i="1499" l="1"/>
  <c r="AE3" i="1499"/>
  <c r="CW3" i="1500"/>
  <c r="BM10" i="1500"/>
  <c r="BM10" i="1501"/>
  <c r="BN13" i="1500"/>
  <c r="BN15" i="1500"/>
  <c r="BN14" i="1500"/>
  <c r="DD52" i="1499" l="1"/>
  <c r="CR52" i="1499"/>
  <c r="DC52" i="1499"/>
  <c r="CQ52" i="1499"/>
  <c r="DB52" i="1499"/>
  <c r="CP52" i="1499"/>
  <c r="DA52" i="1499"/>
  <c r="CO52" i="1499"/>
  <c r="DL52" i="1499"/>
  <c r="CZ52" i="1499"/>
  <c r="CN52" i="1499"/>
  <c r="DK52" i="1499"/>
  <c r="CY52" i="1499"/>
  <c r="CM52" i="1499"/>
  <c r="DJ52" i="1499"/>
  <c r="CX52" i="1499"/>
  <c r="CL52" i="1499"/>
  <c r="DI52" i="1499"/>
  <c r="CW52" i="1499"/>
  <c r="CK52" i="1499"/>
  <c r="DH52" i="1499"/>
  <c r="CV52" i="1499"/>
  <c r="CJ52" i="1499"/>
  <c r="DF52" i="1499"/>
  <c r="CH52" i="1499"/>
  <c r="DG52" i="1499"/>
  <c r="CU52" i="1499"/>
  <c r="CI52" i="1499"/>
  <c r="CT52" i="1499"/>
  <c r="DE52" i="1499"/>
  <c r="CS52" i="1499"/>
  <c r="BN12" i="1500"/>
  <c r="BN9" i="1501"/>
  <c r="BM11" i="1500"/>
  <c r="BM11" i="1501"/>
  <c r="BN6" i="1500"/>
  <c r="BN6" i="1501"/>
  <c r="BN4" i="1500"/>
  <c r="BN4" i="1501"/>
  <c r="BN10" i="1500"/>
  <c r="BN10" i="1501"/>
  <c r="BN7" i="1500"/>
  <c r="BN7" i="1501"/>
  <c r="BN5" i="1500"/>
  <c r="BN5" i="1501"/>
  <c r="BN8" i="1500"/>
  <c r="BN8" i="1501"/>
  <c r="BN11" i="1500"/>
  <c r="BN11" i="1501"/>
  <c r="BN9" i="1500"/>
  <c r="BR5" i="1500"/>
  <c r="BR6" i="1500"/>
  <c r="BR7" i="1500"/>
  <c r="BR8" i="1500"/>
  <c r="BR9" i="1500"/>
  <c r="BR10" i="1500"/>
  <c r="BR11" i="1500"/>
  <c r="BR12" i="1500"/>
  <c r="BR13" i="1500"/>
  <c r="BR14" i="1500"/>
  <c r="BR15" i="1500"/>
  <c r="BQ3" i="1500"/>
  <c r="DH53" i="1499" l="1"/>
  <c r="CV53" i="1499"/>
  <c r="CJ53" i="1499"/>
  <c r="DG53" i="1499"/>
  <c r="CU53" i="1499"/>
  <c r="CI53" i="1499"/>
  <c r="DF53" i="1499"/>
  <c r="CT53" i="1499"/>
  <c r="CH53" i="1499"/>
  <c r="DE53" i="1499"/>
  <c r="CS53" i="1499"/>
  <c r="DD53" i="1499"/>
  <c r="CR53" i="1499"/>
  <c r="DC53" i="1499"/>
  <c r="CQ53" i="1499"/>
  <c r="DB53" i="1499"/>
  <c r="CP53" i="1499"/>
  <c r="DA53" i="1499"/>
  <c r="CO53" i="1499"/>
  <c r="DL53" i="1499"/>
  <c r="CZ53" i="1499"/>
  <c r="CN53" i="1499"/>
  <c r="CX53" i="1499"/>
  <c r="DK53" i="1499"/>
  <c r="CY53" i="1499"/>
  <c r="CM53" i="1499"/>
  <c r="DJ53" i="1499"/>
  <c r="DI53" i="1499"/>
  <c r="CW53" i="1499"/>
  <c r="CK53" i="1499"/>
  <c r="CL53" i="1499"/>
  <c r="BM12" i="1500"/>
  <c r="CD4" i="1499"/>
  <c r="DL54" i="1499" l="1"/>
  <c r="CZ54" i="1499"/>
  <c r="CN54" i="1499"/>
  <c r="DK54" i="1499"/>
  <c r="CY54" i="1499"/>
  <c r="CM54" i="1499"/>
  <c r="DJ54" i="1499"/>
  <c r="CX54" i="1499"/>
  <c r="CL54" i="1499"/>
  <c r="DI54" i="1499"/>
  <c r="CW54" i="1499"/>
  <c r="CK54" i="1499"/>
  <c r="DH54" i="1499"/>
  <c r="CV54" i="1499"/>
  <c r="CJ54" i="1499"/>
  <c r="DG54" i="1499"/>
  <c r="CU54" i="1499"/>
  <c r="CI54" i="1499"/>
  <c r="DF54" i="1499"/>
  <c r="CT54" i="1499"/>
  <c r="CH54" i="1499"/>
  <c r="DE54" i="1499"/>
  <c r="CS54" i="1499"/>
  <c r="DD54" i="1499"/>
  <c r="CR54" i="1499"/>
  <c r="CP54" i="1499"/>
  <c r="DC54" i="1499"/>
  <c r="CQ54" i="1499"/>
  <c r="DB54" i="1499"/>
  <c r="DA54" i="1499"/>
  <c r="CO54" i="1499"/>
  <c r="BM13" i="1500"/>
  <c r="Q3" i="1492"/>
  <c r="BT4" i="1500"/>
  <c r="A3" i="7"/>
  <c r="BR3" i="1500"/>
  <c r="L3" i="1492"/>
  <c r="I3" i="1492"/>
  <c r="F3" i="1492"/>
  <c r="DD55" i="1499" l="1"/>
  <c r="CR55" i="1499"/>
  <c r="DC55" i="1499"/>
  <c r="CQ55" i="1499"/>
  <c r="DB55" i="1499"/>
  <c r="CP55" i="1499"/>
  <c r="DA55" i="1499"/>
  <c r="CO55" i="1499"/>
  <c r="DL55" i="1499"/>
  <c r="CZ55" i="1499"/>
  <c r="CN55" i="1499"/>
  <c r="DK55" i="1499"/>
  <c r="CY55" i="1499"/>
  <c r="CM55" i="1499"/>
  <c r="DJ55" i="1499"/>
  <c r="CX55" i="1499"/>
  <c r="CL55" i="1499"/>
  <c r="DI55" i="1499"/>
  <c r="CW55" i="1499"/>
  <c r="CK55" i="1499"/>
  <c r="DH55" i="1499"/>
  <c r="CV55" i="1499"/>
  <c r="CJ55" i="1499"/>
  <c r="DF55" i="1499"/>
  <c r="CH55" i="1499"/>
  <c r="DG55" i="1499"/>
  <c r="CU55" i="1499"/>
  <c r="CI55" i="1499"/>
  <c r="CT55" i="1499"/>
  <c r="DE55" i="1499"/>
  <c r="CS55" i="1499"/>
  <c r="BM14" i="1500"/>
  <c r="BR4" i="1500"/>
  <c r="J5" i="7"/>
  <c r="BT5" i="1500" s="1"/>
  <c r="J3" i="1492"/>
  <c r="H3" i="1492"/>
  <c r="M3" i="1492"/>
  <c r="N3" i="1492"/>
  <c r="P3" i="1492"/>
  <c r="G3" i="1492"/>
  <c r="O3" i="1492"/>
  <c r="K3" i="1492"/>
  <c r="DH56" i="1499" l="1"/>
  <c r="CV56" i="1499"/>
  <c r="CJ56" i="1499"/>
  <c r="DG56" i="1499"/>
  <c r="CU56" i="1499"/>
  <c r="CI56" i="1499"/>
  <c r="DF56" i="1499"/>
  <c r="CT56" i="1499"/>
  <c r="CH56" i="1499"/>
  <c r="DJ56" i="1499"/>
  <c r="DE56" i="1499"/>
  <c r="CS56" i="1499"/>
  <c r="DD56" i="1499"/>
  <c r="CR56" i="1499"/>
  <c r="DC56" i="1499"/>
  <c r="CQ56" i="1499"/>
  <c r="DB56" i="1499"/>
  <c r="CP56" i="1499"/>
  <c r="DA56" i="1499"/>
  <c r="CO56" i="1499"/>
  <c r="DL56" i="1499"/>
  <c r="CZ56" i="1499"/>
  <c r="CN56" i="1499"/>
  <c r="CX56" i="1499"/>
  <c r="DK56" i="1499"/>
  <c r="CY56" i="1499"/>
  <c r="CM56" i="1499"/>
  <c r="CL56" i="1499"/>
  <c r="DI56" i="1499"/>
  <c r="CW56" i="1499"/>
  <c r="CK56" i="1499"/>
  <c r="BP4" i="1500"/>
  <c r="BM15" i="1500"/>
  <c r="DE4" i="1500"/>
  <c r="J6" i="7"/>
  <c r="BT6" i="1500" s="1"/>
  <c r="DU4" i="1500"/>
  <c r="DP4" i="1500"/>
  <c r="DH4" i="1500"/>
  <c r="EB4" i="1500"/>
  <c r="DM4" i="1500"/>
  <c r="DK4" i="1500"/>
  <c r="DG4" i="1500"/>
  <c r="DQ4" i="1500"/>
  <c r="DX4" i="1500"/>
  <c r="DW4" i="1500"/>
  <c r="DT4" i="1500"/>
  <c r="DR4" i="1500"/>
  <c r="DZ4" i="1500"/>
  <c r="DN4" i="1500"/>
  <c r="DL57" i="1499" l="1"/>
  <c r="CZ57" i="1499"/>
  <c r="CN57" i="1499"/>
  <c r="DK57" i="1499"/>
  <c r="CY57" i="1499"/>
  <c r="CM57" i="1499"/>
  <c r="DJ57" i="1499"/>
  <c r="CX57" i="1499"/>
  <c r="CL57" i="1499"/>
  <c r="DI57" i="1499"/>
  <c r="CW57" i="1499"/>
  <c r="CK57" i="1499"/>
  <c r="DH57" i="1499"/>
  <c r="CV57" i="1499"/>
  <c r="CJ57" i="1499"/>
  <c r="DG57" i="1499"/>
  <c r="CU57" i="1499"/>
  <c r="CI57" i="1499"/>
  <c r="CP57" i="1499"/>
  <c r="DF57" i="1499"/>
  <c r="CT57" i="1499"/>
  <c r="CH57" i="1499"/>
  <c r="DE57" i="1499"/>
  <c r="CS57" i="1499"/>
  <c r="DD57" i="1499"/>
  <c r="CR57" i="1499"/>
  <c r="DC57" i="1499"/>
  <c r="CQ57" i="1499"/>
  <c r="DB57" i="1499"/>
  <c r="DA57" i="1499"/>
  <c r="CO57" i="1499"/>
  <c r="DJ4" i="1500"/>
  <c r="BM16" i="1500"/>
  <c r="W4" i="1499"/>
  <c r="CO4" i="1500"/>
  <c r="N4" i="1499"/>
  <c r="CF4" i="1500"/>
  <c r="R4" i="1499"/>
  <c r="CJ4" i="1500"/>
  <c r="H4" i="1499"/>
  <c r="BZ4" i="1500"/>
  <c r="J4" i="1499"/>
  <c r="CB4" i="1500"/>
  <c r="X4" i="1499"/>
  <c r="CP4" i="1500"/>
  <c r="Z4" i="1499"/>
  <c r="CR4" i="1500"/>
  <c r="G4" i="1499"/>
  <c r="BY4" i="1500"/>
  <c r="P4" i="1499"/>
  <c r="CH4" i="1500"/>
  <c r="M4" i="1499"/>
  <c r="CE4" i="1500"/>
  <c r="CQ4" i="1500"/>
  <c r="Y4" i="1499"/>
  <c r="Q4" i="1499"/>
  <c r="CI4" i="1500"/>
  <c r="I4" i="1499"/>
  <c r="CA4" i="1500"/>
  <c r="O4" i="1499"/>
  <c r="CG4" i="1500"/>
  <c r="AA4" i="1499"/>
  <c r="CS4" i="1500"/>
  <c r="E4" i="1499"/>
  <c r="BW4" i="1500"/>
  <c r="AP4" i="7"/>
  <c r="CZ4" i="1500" s="1"/>
  <c r="DY4" i="1500"/>
  <c r="DL4" i="1500"/>
  <c r="DD4" i="1500"/>
  <c r="BW4" i="7"/>
  <c r="EG4" i="1500" s="1"/>
  <c r="DI4" i="1500"/>
  <c r="DF4" i="1500"/>
  <c r="BZ4" i="7"/>
  <c r="EJ4" i="1500" s="1"/>
  <c r="BY4" i="7"/>
  <c r="EI4" i="1500" s="1"/>
  <c r="DO4" i="1500"/>
  <c r="DC4" i="1500"/>
  <c r="DS4" i="1500"/>
  <c r="EA4" i="1500"/>
  <c r="DV4" i="1500"/>
  <c r="DA4" i="1500"/>
  <c r="J7" i="7"/>
  <c r="BT7" i="1500" s="1"/>
  <c r="DD58" i="1499" l="1"/>
  <c r="CR58" i="1499"/>
  <c r="DC58" i="1499"/>
  <c r="CQ58" i="1499"/>
  <c r="DB58" i="1499"/>
  <c r="CP58" i="1499"/>
  <c r="DA58" i="1499"/>
  <c r="CO58" i="1499"/>
  <c r="DL58" i="1499"/>
  <c r="CZ58" i="1499"/>
  <c r="CN58" i="1499"/>
  <c r="DK58" i="1499"/>
  <c r="CY58" i="1499"/>
  <c r="CM58" i="1499"/>
  <c r="DJ58" i="1499"/>
  <c r="CX58" i="1499"/>
  <c r="CL58" i="1499"/>
  <c r="CT58" i="1499"/>
  <c r="DI58" i="1499"/>
  <c r="CW58" i="1499"/>
  <c r="CK58" i="1499"/>
  <c r="DF58" i="1499"/>
  <c r="DH58" i="1499"/>
  <c r="CV58" i="1499"/>
  <c r="CJ58" i="1499"/>
  <c r="CH58" i="1499"/>
  <c r="DG58" i="1499"/>
  <c r="CU58" i="1499"/>
  <c r="CI58" i="1499"/>
  <c r="DE58" i="1499"/>
  <c r="CS58" i="1499"/>
  <c r="BM17" i="1500"/>
  <c r="Y3" i="1501"/>
  <c r="AO3" i="1501"/>
  <c r="Z3" i="1501"/>
  <c r="AP3" i="1501"/>
  <c r="X3" i="1501"/>
  <c r="AA3" i="1501"/>
  <c r="AQ3" i="1501"/>
  <c r="AB3" i="1501"/>
  <c r="AN3" i="1501"/>
  <c r="AC3" i="1501"/>
  <c r="AD3" i="1501"/>
  <c r="AE3" i="1501"/>
  <c r="AF3" i="1501"/>
  <c r="AG3" i="1501"/>
  <c r="AH3" i="1501"/>
  <c r="AI3" i="1501"/>
  <c r="T3" i="1501"/>
  <c r="AJ3" i="1501"/>
  <c r="U3" i="1501"/>
  <c r="AK3" i="1501"/>
  <c r="V3" i="1501"/>
  <c r="AL3" i="1501"/>
  <c r="W3" i="1501"/>
  <c r="AM3" i="1501"/>
  <c r="AB4" i="1499"/>
  <c r="CT4" i="1500"/>
  <c r="S4" i="1499"/>
  <c r="CK4" i="1500"/>
  <c r="AC4" i="1499"/>
  <c r="CU4" i="1500"/>
  <c r="L4" i="1499"/>
  <c r="CD4" i="1500"/>
  <c r="D4" i="1499"/>
  <c r="BV4" i="1500"/>
  <c r="V4" i="1499"/>
  <c r="CN4" i="1500"/>
  <c r="U4" i="1499"/>
  <c r="CM4" i="1500"/>
  <c r="C4" i="1499"/>
  <c r="BU4" i="1500"/>
  <c r="F4" i="1499"/>
  <c r="BX4" i="1500"/>
  <c r="K4" i="1499"/>
  <c r="CC4" i="1500"/>
  <c r="T4" i="1499"/>
  <c r="CL4" i="1500"/>
  <c r="BS4" i="1500"/>
  <c r="BX4" i="7"/>
  <c r="EH4" i="1500" s="1"/>
  <c r="AR4" i="7"/>
  <c r="J8" i="7"/>
  <c r="BT8" i="1500" s="1"/>
  <c r="L3" i="1502" l="1"/>
  <c r="DB4" i="1500"/>
  <c r="DH59" i="1499"/>
  <c r="CV59" i="1499"/>
  <c r="CJ59" i="1499"/>
  <c r="DG59" i="1499"/>
  <c r="CU59" i="1499"/>
  <c r="CI59" i="1499"/>
  <c r="CX59" i="1499"/>
  <c r="DF59" i="1499"/>
  <c r="CT59" i="1499"/>
  <c r="CH59" i="1499"/>
  <c r="DE59" i="1499"/>
  <c r="CS59" i="1499"/>
  <c r="DJ59" i="1499"/>
  <c r="DD59" i="1499"/>
  <c r="CR59" i="1499"/>
  <c r="CL59" i="1499"/>
  <c r="DC59" i="1499"/>
  <c r="CQ59" i="1499"/>
  <c r="DB59" i="1499"/>
  <c r="CP59" i="1499"/>
  <c r="DA59" i="1499"/>
  <c r="CO59" i="1499"/>
  <c r="DL59" i="1499"/>
  <c r="CZ59" i="1499"/>
  <c r="CN59" i="1499"/>
  <c r="DK59" i="1499"/>
  <c r="CY59" i="1499"/>
  <c r="CM59" i="1499"/>
  <c r="DI59" i="1499"/>
  <c r="CW59" i="1499"/>
  <c r="CK59" i="1499"/>
  <c r="BP5" i="1500"/>
  <c r="I6" i="7"/>
  <c r="DI5" i="1500"/>
  <c r="DG5" i="1500"/>
  <c r="DE5" i="1500"/>
  <c r="DH5" i="1500"/>
  <c r="DF5" i="1500"/>
  <c r="BM19" i="1500"/>
  <c r="BM18" i="1500"/>
  <c r="O5" i="1499"/>
  <c r="AB5" i="1499"/>
  <c r="ED4" i="1500"/>
  <c r="EC4" i="1500"/>
  <c r="EF4" i="1500"/>
  <c r="EE4" i="1500"/>
  <c r="AF4" i="1499"/>
  <c r="CX4" i="1500"/>
  <c r="AD4" i="1499"/>
  <c r="CV4" i="1500"/>
  <c r="L5" i="7"/>
  <c r="AK5" i="1499" s="1"/>
  <c r="AP5" i="7"/>
  <c r="CZ5" i="1500" s="1"/>
  <c r="DW5" i="1500"/>
  <c r="DT5" i="1500"/>
  <c r="DM5" i="1500"/>
  <c r="DK5" i="1500"/>
  <c r="DY5" i="1500"/>
  <c r="K5" i="7"/>
  <c r="AJ5" i="1499" s="1"/>
  <c r="EA5" i="1500"/>
  <c r="AS5" i="7"/>
  <c r="DC5" i="1500" s="1"/>
  <c r="DX5" i="1500"/>
  <c r="DN5" i="1500"/>
  <c r="EB5" i="1500"/>
  <c r="M5" i="7"/>
  <c r="AL5" i="1499" s="1"/>
  <c r="DP5" i="1500"/>
  <c r="DV5" i="1500"/>
  <c r="DO5" i="1500"/>
  <c r="DZ5" i="1500"/>
  <c r="DR5" i="1500"/>
  <c r="DS5" i="1500"/>
  <c r="DU5" i="1500"/>
  <c r="DL5" i="1500"/>
  <c r="DQ5" i="1500"/>
  <c r="J9" i="7"/>
  <c r="BT9" i="1500" s="1"/>
  <c r="CI6" i="7" l="1"/>
  <c r="CQ6" i="7"/>
  <c r="CV6" i="7"/>
  <c r="CF6" i="7"/>
  <c r="Q5" i="1504" s="1"/>
  <c r="CA6" i="7"/>
  <c r="CJ6" i="7"/>
  <c r="CR6" i="7"/>
  <c r="CN6" i="7"/>
  <c r="CB6" i="7"/>
  <c r="CK6" i="7"/>
  <c r="CS6" i="7"/>
  <c r="CE6" i="7"/>
  <c r="CG6" i="7"/>
  <c r="S5" i="1504" s="1"/>
  <c r="CC6" i="7"/>
  <c r="T5" i="1504" s="1"/>
  <c r="CL6" i="7"/>
  <c r="CT6" i="7"/>
  <c r="CW6" i="7"/>
  <c r="CP6" i="7"/>
  <c r="CD6" i="7"/>
  <c r="U5" i="1504" s="1"/>
  <c r="CM6" i="7"/>
  <c r="CU6" i="7"/>
  <c r="CO6" i="7"/>
  <c r="CH6" i="7"/>
  <c r="AQ5" i="7"/>
  <c r="DA5" i="1500" s="1"/>
  <c r="D7" i="7"/>
  <c r="T7" i="7" s="1"/>
  <c r="AK7" i="7"/>
  <c r="BJ7" i="1499" s="1"/>
  <c r="AT5" i="7"/>
  <c r="DD5" i="1500" s="1"/>
  <c r="AP7" i="7"/>
  <c r="DL60" i="1499"/>
  <c r="CZ60" i="1499"/>
  <c r="CN60" i="1499"/>
  <c r="DK60" i="1499"/>
  <c r="CY60" i="1499"/>
  <c r="CM60" i="1499"/>
  <c r="DJ60" i="1499"/>
  <c r="CX60" i="1499"/>
  <c r="CL60" i="1499"/>
  <c r="DI60" i="1499"/>
  <c r="CW60" i="1499"/>
  <c r="CK60" i="1499"/>
  <c r="DH60" i="1499"/>
  <c r="CV60" i="1499"/>
  <c r="CJ60" i="1499"/>
  <c r="DG60" i="1499"/>
  <c r="CU60" i="1499"/>
  <c r="CI60" i="1499"/>
  <c r="DF60" i="1499"/>
  <c r="CT60" i="1499"/>
  <c r="CH60" i="1499"/>
  <c r="DE60" i="1499"/>
  <c r="CS60" i="1499"/>
  <c r="DD60" i="1499"/>
  <c r="CR60" i="1499"/>
  <c r="CP60" i="1499"/>
  <c r="DC60" i="1499"/>
  <c r="CQ60" i="1499"/>
  <c r="DB60" i="1499"/>
  <c r="DA60" i="1499"/>
  <c r="CO60" i="1499"/>
  <c r="K6" i="7"/>
  <c r="AJ6" i="1499" s="1"/>
  <c r="DJ5" i="1500"/>
  <c r="CT5" i="1500"/>
  <c r="CG5" i="1500"/>
  <c r="BS5" i="1500"/>
  <c r="AE4" i="1501"/>
  <c r="AF4" i="1501"/>
  <c r="AG4" i="1501"/>
  <c r="AH4" i="1501"/>
  <c r="AI4" i="1501"/>
  <c r="T4" i="1501"/>
  <c r="AJ4" i="1501"/>
  <c r="U4" i="1501"/>
  <c r="AK4" i="1501"/>
  <c r="V4" i="1501"/>
  <c r="AL4" i="1501"/>
  <c r="W4" i="1501"/>
  <c r="AM4" i="1501"/>
  <c r="AD4" i="1501"/>
  <c r="X4" i="1501"/>
  <c r="AN4" i="1501"/>
  <c r="Y4" i="1501"/>
  <c r="AO4" i="1501"/>
  <c r="Z4" i="1501"/>
  <c r="AP4" i="1501"/>
  <c r="AA4" i="1501"/>
  <c r="AQ4" i="1501"/>
  <c r="AB4" i="1501"/>
  <c r="AC4" i="1501"/>
  <c r="EJ5" i="1500"/>
  <c r="X5" i="1499"/>
  <c r="CP5" i="1500"/>
  <c r="J5" i="1499"/>
  <c r="CB5" i="1500"/>
  <c r="R5" i="1499"/>
  <c r="CJ5" i="1500"/>
  <c r="N5" i="1499"/>
  <c r="CF5" i="1500"/>
  <c r="AA5" i="1499"/>
  <c r="CS5" i="1500"/>
  <c r="D5" i="1499"/>
  <c r="BV5" i="1500"/>
  <c r="L5" i="1499"/>
  <c r="CD5" i="1500"/>
  <c r="I5" i="1499"/>
  <c r="CA5" i="1500"/>
  <c r="P5" i="1499"/>
  <c r="CH5" i="1500"/>
  <c r="G5" i="1499"/>
  <c r="BY5" i="1500"/>
  <c r="Y5" i="1499"/>
  <c r="CQ5" i="1500"/>
  <c r="Q5" i="1499"/>
  <c r="CI5" i="1500"/>
  <c r="S5" i="1499"/>
  <c r="CK5" i="1500"/>
  <c r="U5" i="1499"/>
  <c r="CM5" i="1500"/>
  <c r="H5" i="1499"/>
  <c r="BZ5" i="1500"/>
  <c r="F5" i="1499"/>
  <c r="BX5" i="1500"/>
  <c r="K5" i="1499"/>
  <c r="CC5" i="1500"/>
  <c r="E5" i="1499"/>
  <c r="BW5" i="1500"/>
  <c r="C5" i="1499"/>
  <c r="BU5" i="1500"/>
  <c r="V5" i="1499"/>
  <c r="CN5" i="1500"/>
  <c r="W5" i="1499"/>
  <c r="CO5" i="1500"/>
  <c r="T5" i="1499"/>
  <c r="CL5" i="1500"/>
  <c r="Z5" i="1499"/>
  <c r="CR5" i="1500"/>
  <c r="M5" i="1499"/>
  <c r="CE5" i="1500"/>
  <c r="AC5" i="1499"/>
  <c r="CU5" i="1500"/>
  <c r="AE4" i="1499"/>
  <c r="CW4" i="1500"/>
  <c r="BW5" i="7"/>
  <c r="EG5" i="1500" s="1"/>
  <c r="BY5" i="7"/>
  <c r="EI5" i="1500" s="1"/>
  <c r="BX5" i="7"/>
  <c r="EH5" i="1500" s="1"/>
  <c r="EE5" i="1500"/>
  <c r="J10" i="7"/>
  <c r="BT10" i="1500" s="1"/>
  <c r="Y5" i="1504" l="1"/>
  <c r="K5" i="1506"/>
  <c r="J5" i="1506"/>
  <c r="X5" i="1504"/>
  <c r="V5" i="1504"/>
  <c r="H5" i="1506"/>
  <c r="L5" i="1506"/>
  <c r="Z5" i="1504"/>
  <c r="A22" i="1495"/>
  <c r="EK22" i="1500" s="1"/>
  <c r="AA7" i="7"/>
  <c r="Z7" i="7"/>
  <c r="AB7" i="7"/>
  <c r="AF7" i="7"/>
  <c r="AH7" i="7"/>
  <c r="BG7" i="1499" s="1"/>
  <c r="Y7" i="7"/>
  <c r="AD7" i="7"/>
  <c r="AI7" i="7"/>
  <c r="BP7" i="7" s="1"/>
  <c r="AC7" i="7"/>
  <c r="AE7" i="7"/>
  <c r="BD7" i="1499" s="1"/>
  <c r="AJ7" i="7"/>
  <c r="AS7" i="7"/>
  <c r="AG7" i="7"/>
  <c r="BF7" i="1499" s="1"/>
  <c r="X7" i="7"/>
  <c r="AW7" i="1499" s="1"/>
  <c r="N7" i="7"/>
  <c r="AU7" i="7" s="1"/>
  <c r="P7" i="7"/>
  <c r="AO7" i="1499" s="1"/>
  <c r="AS7" i="1499"/>
  <c r="BA7" i="7"/>
  <c r="R7" i="7"/>
  <c r="Q7" i="7"/>
  <c r="U7" i="7"/>
  <c r="V7" i="7"/>
  <c r="O7" i="7"/>
  <c r="S7" i="7"/>
  <c r="W7" i="7"/>
  <c r="AR5" i="7"/>
  <c r="DB5" i="1500" s="1"/>
  <c r="BR7" i="7"/>
  <c r="A7" i="1495"/>
  <c r="Q5" i="1502" s="1"/>
  <c r="AQ6" i="7"/>
  <c r="DA6" i="1500" s="1"/>
  <c r="K7" i="7"/>
  <c r="AP6" i="7"/>
  <c r="CZ6" i="1500" s="1"/>
  <c r="AS6" i="7"/>
  <c r="DC6" i="1500" s="1"/>
  <c r="M6" i="7"/>
  <c r="AL6" i="1499" s="1"/>
  <c r="L6" i="7"/>
  <c r="AK6" i="1499" s="1"/>
  <c r="BP6" i="1500"/>
  <c r="I7" i="7"/>
  <c r="X5" i="1501"/>
  <c r="AM5" i="1501"/>
  <c r="W5" i="1501"/>
  <c r="AE5" i="1501"/>
  <c r="AD5" i="1501"/>
  <c r="AC5" i="1501"/>
  <c r="AB5" i="1501"/>
  <c r="AQ5" i="1501"/>
  <c r="C6" i="1499"/>
  <c r="BU6" i="1500"/>
  <c r="AD5" i="1499"/>
  <c r="CV5" i="1500"/>
  <c r="ED5" i="1500"/>
  <c r="EC5" i="1500"/>
  <c r="AF5" i="1499"/>
  <c r="CX5" i="1500"/>
  <c r="EF5" i="1500"/>
  <c r="J11" i="7"/>
  <c r="BT11" i="1500" s="1"/>
  <c r="CB7" i="7" l="1"/>
  <c r="CK7" i="7"/>
  <c r="CS7" i="7"/>
  <c r="CP7" i="7"/>
  <c r="CQ7" i="7"/>
  <c r="CC7" i="7"/>
  <c r="T6" i="1504" s="1"/>
  <c r="CL7" i="7"/>
  <c r="CT7" i="7"/>
  <c r="CJ7" i="7"/>
  <c r="CD7" i="7"/>
  <c r="U6" i="1504" s="1"/>
  <c r="CM7" i="7"/>
  <c r="CU7" i="7"/>
  <c r="CI7" i="7"/>
  <c r="CA7" i="7"/>
  <c r="CE7" i="7"/>
  <c r="CN7" i="7"/>
  <c r="CV7" i="7"/>
  <c r="CG7" i="7"/>
  <c r="S6" i="1504" s="1"/>
  <c r="CF7" i="7"/>
  <c r="Q6" i="1504" s="1"/>
  <c r="CO7" i="7"/>
  <c r="CW7" i="7"/>
  <c r="CH7" i="7"/>
  <c r="CR7" i="7"/>
  <c r="BO7" i="7"/>
  <c r="AM7" i="1499"/>
  <c r="BL7" i="7"/>
  <c r="BE7" i="7"/>
  <c r="AW7" i="7"/>
  <c r="BH7" i="1499"/>
  <c r="BN7" i="7"/>
  <c r="AL7" i="7"/>
  <c r="BK7" i="1499" s="1"/>
  <c r="AP7" i="1499"/>
  <c r="AX7" i="7"/>
  <c r="BB7" i="1499"/>
  <c r="BJ7" i="7"/>
  <c r="AY7" i="1499"/>
  <c r="BG7" i="7"/>
  <c r="BE7" i="1499"/>
  <c r="BM7" i="7"/>
  <c r="AQ7" i="1499"/>
  <c r="AY7" i="7"/>
  <c r="C7" i="1499"/>
  <c r="AJ7" i="1499"/>
  <c r="AV7" i="1499"/>
  <c r="BD7" i="7"/>
  <c r="AN7" i="7"/>
  <c r="BM7" i="1499" s="1"/>
  <c r="AR7" i="1499"/>
  <c r="AZ7" i="7"/>
  <c r="AX7" i="1499"/>
  <c r="BF7" i="7"/>
  <c r="BC7" i="7"/>
  <c r="AU7" i="1499"/>
  <c r="BA7" i="1499"/>
  <c r="BI7" i="7"/>
  <c r="AT7" i="1499"/>
  <c r="BB7" i="7"/>
  <c r="AN7" i="1499"/>
  <c r="AV7" i="7"/>
  <c r="BI7" i="1499"/>
  <c r="BQ7" i="7"/>
  <c r="AZ7" i="1499"/>
  <c r="BH7" i="7"/>
  <c r="BC7" i="1499"/>
  <c r="BK7" i="7"/>
  <c r="L4" i="1502"/>
  <c r="N7" i="1499"/>
  <c r="F7" i="1499"/>
  <c r="K7" i="1499"/>
  <c r="BZ7" i="7"/>
  <c r="DW6" i="1500"/>
  <c r="X7" i="1499"/>
  <c r="DF6" i="1500"/>
  <c r="G7" i="1499"/>
  <c r="DE6" i="1500"/>
  <c r="DZ6" i="1500"/>
  <c r="AA7" i="1499"/>
  <c r="DK6" i="1500"/>
  <c r="L7" i="1499"/>
  <c r="AB6" i="1499"/>
  <c r="AB7" i="1499"/>
  <c r="CM6" i="1500"/>
  <c r="U7" i="1499"/>
  <c r="BV6" i="1500"/>
  <c r="L7" i="7"/>
  <c r="AK7" i="1499" s="1"/>
  <c r="DQ6" i="1500"/>
  <c r="R7" i="1499"/>
  <c r="V6" i="1499"/>
  <c r="V7" i="1499"/>
  <c r="DS6" i="1500"/>
  <c r="T7" i="1499"/>
  <c r="DP6" i="1500"/>
  <c r="Q7" i="1499"/>
  <c r="DI6" i="1500"/>
  <c r="J7" i="1499"/>
  <c r="P6" i="1499"/>
  <c r="P7" i="1499"/>
  <c r="DL6" i="1500"/>
  <c r="M7" i="1499"/>
  <c r="AT6" i="7"/>
  <c r="DD6" i="1500" s="1"/>
  <c r="M7" i="7"/>
  <c r="W6" i="1499"/>
  <c r="W7" i="1499"/>
  <c r="AQ7" i="7"/>
  <c r="AR7" i="7" s="1"/>
  <c r="DH6" i="1500"/>
  <c r="I7" i="1499"/>
  <c r="DG6" i="1500"/>
  <c r="H7" i="1499"/>
  <c r="CK6" i="1500"/>
  <c r="S7" i="1499"/>
  <c r="O6" i="1499"/>
  <c r="O7" i="1499"/>
  <c r="Z6" i="1499"/>
  <c r="Z7" i="1499"/>
  <c r="DX6" i="1500"/>
  <c r="Y7" i="1499"/>
  <c r="AC6" i="1499"/>
  <c r="AC7" i="1499"/>
  <c r="DJ6" i="1500"/>
  <c r="D8" i="7"/>
  <c r="AC8" i="7" s="1"/>
  <c r="AN5" i="1501"/>
  <c r="K6" i="1499"/>
  <c r="CC6" i="1500"/>
  <c r="BX6" i="7"/>
  <c r="EH6" i="1500" s="1"/>
  <c r="CQ6" i="1500"/>
  <c r="CP6" i="1500"/>
  <c r="X6" i="1499"/>
  <c r="DN6" i="1500"/>
  <c r="CS6" i="1500"/>
  <c r="U6" i="1499"/>
  <c r="AA6" i="1499"/>
  <c r="M6" i="1499"/>
  <c r="CE6" i="1500"/>
  <c r="CH6" i="1500"/>
  <c r="AR6" i="7"/>
  <c r="AH5" i="1501"/>
  <c r="AJ5" i="1501"/>
  <c r="DR6" i="1500"/>
  <c r="CJ6" i="1500"/>
  <c r="DO6" i="1500"/>
  <c r="R6" i="1499"/>
  <c r="DY6" i="1500"/>
  <c r="U5" i="1501"/>
  <c r="AF5" i="1501"/>
  <c r="AG5" i="1501"/>
  <c r="AO5" i="1501"/>
  <c r="CR6" i="1500"/>
  <c r="AI5" i="1501"/>
  <c r="E6" i="1499"/>
  <c r="D6" i="1499"/>
  <c r="CA6" i="1500"/>
  <c r="Y5" i="1501"/>
  <c r="V5" i="1501"/>
  <c r="T5" i="1501"/>
  <c r="S6" i="1499"/>
  <c r="BW6" i="1500"/>
  <c r="BX6" i="1500"/>
  <c r="Z5" i="1501"/>
  <c r="F6" i="1499"/>
  <c r="AP5" i="1501"/>
  <c r="AK5" i="1501"/>
  <c r="I6" i="1499"/>
  <c r="AA5" i="1501"/>
  <c r="AL5" i="1501"/>
  <c r="EA6" i="1500"/>
  <c r="CB6" i="1500"/>
  <c r="CT6" i="1500"/>
  <c r="J6" i="1499"/>
  <c r="CU6" i="1500"/>
  <c r="CI6" i="1500"/>
  <c r="CN6" i="1500"/>
  <c r="Q6" i="1499"/>
  <c r="CO6" i="1500"/>
  <c r="DU6" i="1500"/>
  <c r="DV6" i="1500"/>
  <c r="CG6" i="1500"/>
  <c r="EB6" i="1500"/>
  <c r="CD6" i="1500"/>
  <c r="L6" i="1499"/>
  <c r="BZ6" i="1500"/>
  <c r="Y6" i="1499"/>
  <c r="H6" i="1499"/>
  <c r="N6" i="1499"/>
  <c r="T6" i="1499"/>
  <c r="CF6" i="1500"/>
  <c r="CL6" i="1500"/>
  <c r="DM6" i="1500"/>
  <c r="BY6" i="1500"/>
  <c r="G6" i="1499"/>
  <c r="CX6" i="1500"/>
  <c r="BS6" i="1500"/>
  <c r="BP7" i="1500"/>
  <c r="CW5" i="1500"/>
  <c r="AE5" i="1499"/>
  <c r="CZ7" i="1500"/>
  <c r="J12" i="7"/>
  <c r="DC7" i="1500"/>
  <c r="K6" i="1506" l="1"/>
  <c r="Y6" i="1504"/>
  <c r="AE8" i="7"/>
  <c r="V6" i="1504"/>
  <c r="H6" i="1506"/>
  <c r="X6" i="1504"/>
  <c r="J6" i="1506"/>
  <c r="L6" i="1506"/>
  <c r="Z6" i="1504"/>
  <c r="A23" i="1495"/>
  <c r="EK23" i="1500" s="1"/>
  <c r="AM7" i="7"/>
  <c r="BL7" i="1499" s="1"/>
  <c r="Z8" i="7"/>
  <c r="Y8" i="7"/>
  <c r="AI8" i="7"/>
  <c r="AB8" i="7"/>
  <c r="AF8" i="7"/>
  <c r="AG8" i="7"/>
  <c r="AH8" i="7"/>
  <c r="AD8" i="7"/>
  <c r="AJ8" i="7"/>
  <c r="BI8" i="1499" s="1"/>
  <c r="AA8" i="7"/>
  <c r="BS7" i="7"/>
  <c r="BT7" i="7" s="1"/>
  <c r="R8" i="7"/>
  <c r="AQ8" i="1499" s="1"/>
  <c r="Q8" i="1499"/>
  <c r="W8" i="1499"/>
  <c r="P8" i="7"/>
  <c r="H8" i="1499" s="1"/>
  <c r="N8" i="7"/>
  <c r="E7" i="1499"/>
  <c r="AL7" i="1499"/>
  <c r="O8" i="7"/>
  <c r="S8" i="7"/>
  <c r="BU7" i="7"/>
  <c r="BV7" i="7" s="1"/>
  <c r="X8" i="7"/>
  <c r="P8" i="1499" s="1"/>
  <c r="W8" i="7"/>
  <c r="O8" i="1499" s="1"/>
  <c r="Q8" i="7"/>
  <c r="I8" i="1499" s="1"/>
  <c r="AX8" i="1499"/>
  <c r="BF8" i="7"/>
  <c r="U8" i="7"/>
  <c r="V8" i="7"/>
  <c r="N8" i="1499" s="1"/>
  <c r="T8" i="7"/>
  <c r="A8" i="1495"/>
  <c r="Q6" i="1502" s="1"/>
  <c r="L5" i="1502"/>
  <c r="L6" i="1502"/>
  <c r="DA7" i="1500"/>
  <c r="L8" i="7"/>
  <c r="D7" i="1499"/>
  <c r="AK8" i="7"/>
  <c r="BJ8" i="1499" s="1"/>
  <c r="BY6" i="7"/>
  <c r="EI6" i="1500" s="1"/>
  <c r="DR7" i="1500"/>
  <c r="DI7" i="1500"/>
  <c r="DG7" i="1500"/>
  <c r="DL7" i="1500"/>
  <c r="DO7" i="1500"/>
  <c r="BT12" i="1500"/>
  <c r="J13" i="7"/>
  <c r="BX7" i="7"/>
  <c r="EH7" i="1500" s="1"/>
  <c r="DH7" i="1500"/>
  <c r="DS7" i="1500"/>
  <c r="AF7" i="1499"/>
  <c r="I8" i="7"/>
  <c r="AP8" i="7"/>
  <c r="AS8" i="7"/>
  <c r="BW6" i="7"/>
  <c r="EG6" i="1500" s="1"/>
  <c r="K8" i="7"/>
  <c r="DU7" i="1500"/>
  <c r="DF7" i="1500"/>
  <c r="DY7" i="1500"/>
  <c r="EB7" i="1500"/>
  <c r="DV7" i="1500"/>
  <c r="DQ7" i="1500"/>
  <c r="DW7" i="1500"/>
  <c r="M8" i="7"/>
  <c r="AT7" i="7"/>
  <c r="DD7" i="1500" s="1"/>
  <c r="DB6" i="1500"/>
  <c r="EE6" i="1500"/>
  <c r="EC6" i="1500"/>
  <c r="DZ7" i="1500"/>
  <c r="AF6" i="1499"/>
  <c r="DM7" i="1500"/>
  <c r="DT6" i="1500"/>
  <c r="EJ6" i="1500"/>
  <c r="AD6" i="1499"/>
  <c r="CV6" i="1500"/>
  <c r="DX7" i="1500"/>
  <c r="EA7" i="1500"/>
  <c r="BS7" i="1500"/>
  <c r="AH6" i="1501"/>
  <c r="AI6" i="1501"/>
  <c r="T6" i="1501"/>
  <c r="AJ6" i="1501"/>
  <c r="U6" i="1501"/>
  <c r="AK6" i="1501"/>
  <c r="V6" i="1501"/>
  <c r="AL6" i="1501"/>
  <c r="W6" i="1501"/>
  <c r="AM6" i="1501"/>
  <c r="AG6" i="1501"/>
  <c r="X6" i="1501"/>
  <c r="AN6" i="1501"/>
  <c r="Y6" i="1501"/>
  <c r="AO6" i="1501"/>
  <c r="Z6" i="1501"/>
  <c r="AP6" i="1501"/>
  <c r="AA6" i="1501"/>
  <c r="AQ6" i="1501"/>
  <c r="AB6" i="1501"/>
  <c r="AC6" i="1501"/>
  <c r="AD6" i="1501"/>
  <c r="AE6" i="1501"/>
  <c r="AF6" i="1501"/>
  <c r="CC7" i="1500"/>
  <c r="AE6" i="1499"/>
  <c r="CW6" i="1500"/>
  <c r="CI7" i="1500"/>
  <c r="CH7" i="1500"/>
  <c r="CQ7" i="1500"/>
  <c r="CS7" i="1500"/>
  <c r="CF7" i="1500"/>
  <c r="CL7" i="1500"/>
  <c r="CB7" i="1500"/>
  <c r="BW7" i="1500"/>
  <c r="BY7" i="1500"/>
  <c r="CO7" i="1500"/>
  <c r="CJ7" i="1500"/>
  <c r="CK7" i="1500"/>
  <c r="CE7" i="1500"/>
  <c r="CG7" i="1500"/>
  <c r="CR7" i="1500"/>
  <c r="BX7" i="1500"/>
  <c r="CT7" i="1500"/>
  <c r="CP7" i="1500"/>
  <c r="CN7" i="1500"/>
  <c r="BU7" i="1500"/>
  <c r="BZ7" i="1500"/>
  <c r="CA7" i="1500"/>
  <c r="CU7" i="1500"/>
  <c r="CM7" i="1500"/>
  <c r="BV7" i="1500"/>
  <c r="CD7" i="1500"/>
  <c r="BT13" i="1500"/>
  <c r="CD8" i="7" l="1"/>
  <c r="U7" i="1504" s="1"/>
  <c r="CM8" i="7"/>
  <c r="CU8" i="7"/>
  <c r="CR8" i="7"/>
  <c r="CC8" i="7"/>
  <c r="T7" i="1504" s="1"/>
  <c r="CE8" i="7"/>
  <c r="CN8" i="7"/>
  <c r="CV8" i="7"/>
  <c r="CF8" i="7"/>
  <c r="Q7" i="1504" s="1"/>
  <c r="CO8" i="7"/>
  <c r="CW8" i="7"/>
  <c r="CB8" i="7"/>
  <c r="CL8" i="7"/>
  <c r="CH8" i="7"/>
  <c r="CP8" i="7"/>
  <c r="CJ8" i="7"/>
  <c r="CK8" i="7"/>
  <c r="CT8" i="7"/>
  <c r="CI8" i="7"/>
  <c r="CQ8" i="7"/>
  <c r="CG8" i="7"/>
  <c r="S7" i="1504" s="1"/>
  <c r="CA8" i="7"/>
  <c r="CS8" i="7"/>
  <c r="AB8" i="1499"/>
  <c r="AY8" i="7"/>
  <c r="DI8" i="1500" s="1"/>
  <c r="BQ8" i="7"/>
  <c r="AR8" i="1499"/>
  <c r="AZ8" i="7"/>
  <c r="BA8" i="1499"/>
  <c r="BI8" i="7"/>
  <c r="AN8" i="1499"/>
  <c r="AV8" i="7"/>
  <c r="DF8" i="1500" s="1"/>
  <c r="BB8" i="7"/>
  <c r="DL8" i="1500" s="1"/>
  <c r="AT8" i="1499"/>
  <c r="D8" i="1499"/>
  <c r="AK8" i="1499"/>
  <c r="AZ8" i="1499"/>
  <c r="BH8" i="7"/>
  <c r="DR8" i="1500" s="1"/>
  <c r="BH8" i="1499"/>
  <c r="BP8" i="7"/>
  <c r="DZ8" i="1500" s="1"/>
  <c r="AV8" i="1499"/>
  <c r="BD8" i="7"/>
  <c r="DN8" i="1500" s="1"/>
  <c r="BE8" i="1499"/>
  <c r="BM8" i="7"/>
  <c r="M8" i="1499"/>
  <c r="BE8" i="7"/>
  <c r="DO8" i="1500" s="1"/>
  <c r="AW8" i="1499"/>
  <c r="AY8" i="1499"/>
  <c r="BG8" i="7"/>
  <c r="DQ8" i="1500" s="1"/>
  <c r="E8" i="1499"/>
  <c r="AL8" i="1499"/>
  <c r="X8" i="1499"/>
  <c r="BC8" i="1499"/>
  <c r="BK8" i="7"/>
  <c r="DU8" i="1500" s="1"/>
  <c r="AM8" i="1499"/>
  <c r="AL8" i="7"/>
  <c r="AN8" i="7"/>
  <c r="BM8" i="1499" s="1"/>
  <c r="AU8" i="7"/>
  <c r="BB8" i="1499"/>
  <c r="BJ8" i="7"/>
  <c r="DT8" i="1500" s="1"/>
  <c r="G8" i="1499"/>
  <c r="S8" i="1499"/>
  <c r="R8" i="1499"/>
  <c r="BF8" i="1499"/>
  <c r="BN8" i="7"/>
  <c r="DX8" i="1500" s="1"/>
  <c r="AS8" i="1499"/>
  <c r="BA8" i="7"/>
  <c r="DK8" i="1500" s="1"/>
  <c r="U8" i="1499"/>
  <c r="V8" i="1499"/>
  <c r="AO8" i="1499"/>
  <c r="AW8" i="7"/>
  <c r="DG8" i="1500" s="1"/>
  <c r="AP8" i="1499"/>
  <c r="AX8" i="7"/>
  <c r="DH8" i="1500" s="1"/>
  <c r="D9" i="7"/>
  <c r="Z9" i="7" s="1"/>
  <c r="T8" i="1499"/>
  <c r="BD8" i="1499"/>
  <c r="BL8" i="7"/>
  <c r="DV8" i="1500" s="1"/>
  <c r="AU8" i="1499"/>
  <c r="BC8" i="7"/>
  <c r="DM8" i="1500" s="1"/>
  <c r="C8" i="1499"/>
  <c r="AJ8" i="1499"/>
  <c r="BG8" i="1499"/>
  <c r="BO8" i="7"/>
  <c r="DY8" i="1500" s="1"/>
  <c r="L8" i="1499"/>
  <c r="Z8" i="1499"/>
  <c r="AA8" i="1499"/>
  <c r="J8" i="1499"/>
  <c r="Y8" i="1499"/>
  <c r="F8" i="1499"/>
  <c r="K8" i="1499"/>
  <c r="DP8" i="1500"/>
  <c r="BR8" i="7"/>
  <c r="EB8" i="1500" s="1"/>
  <c r="AC8" i="1499"/>
  <c r="AE7" i="1499"/>
  <c r="AD7" i="1499"/>
  <c r="J14" i="7"/>
  <c r="BT20" i="1500"/>
  <c r="DN7" i="1500"/>
  <c r="BY7" i="7"/>
  <c r="EI7" i="1500" s="1"/>
  <c r="EJ7" i="1500"/>
  <c r="AQ8" i="7"/>
  <c r="AR8" i="7" s="1"/>
  <c r="DT7" i="1500"/>
  <c r="AP9" i="7"/>
  <c r="AT8" i="7"/>
  <c r="DD8" i="1500" s="1"/>
  <c r="EA8" i="1500"/>
  <c r="DJ7" i="1500"/>
  <c r="DE7" i="1500"/>
  <c r="DK7" i="1500"/>
  <c r="DS8" i="1500"/>
  <c r="BW7" i="7"/>
  <c r="EG7" i="1500" s="1"/>
  <c r="DP7" i="1500"/>
  <c r="DB7" i="1500"/>
  <c r="EF6" i="1500"/>
  <c r="ED6" i="1500"/>
  <c r="DW8" i="1500"/>
  <c r="BP8" i="1500"/>
  <c r="B15" i="1500"/>
  <c r="CX7" i="1500"/>
  <c r="CV7" i="1500"/>
  <c r="CZ8" i="1500"/>
  <c r="BT14" i="1500"/>
  <c r="DC8" i="1500"/>
  <c r="X7" i="1504" l="1"/>
  <c r="J7" i="1506"/>
  <c r="Y7" i="1504"/>
  <c r="K7" i="1506"/>
  <c r="H7" i="1506"/>
  <c r="V7" i="1504"/>
  <c r="Z7" i="1504"/>
  <c r="L7" i="1506"/>
  <c r="A24" i="1495"/>
  <c r="EK24" i="1500" s="1"/>
  <c r="AF9" i="7"/>
  <c r="AG9" i="7"/>
  <c r="AI9" i="7"/>
  <c r="AE9" i="7"/>
  <c r="AH9" i="7"/>
  <c r="AD9" i="7"/>
  <c r="AJ9" i="7"/>
  <c r="AA9" i="7"/>
  <c r="Y9" i="7"/>
  <c r="AB9" i="7"/>
  <c r="AC9" i="7"/>
  <c r="I9" i="7"/>
  <c r="AK9" i="7"/>
  <c r="BJ9" i="1499" s="1"/>
  <c r="X9" i="7"/>
  <c r="AW9" i="1499" s="1"/>
  <c r="P9" i="7"/>
  <c r="H9" i="1499" s="1"/>
  <c r="O9" i="7"/>
  <c r="G9" i="1499" s="1"/>
  <c r="AS9" i="7"/>
  <c r="N9" i="7"/>
  <c r="AU9" i="7" s="1"/>
  <c r="T9" i="7"/>
  <c r="L9" i="1499" s="1"/>
  <c r="R9" i="1499"/>
  <c r="K9" i="7"/>
  <c r="AJ9" i="1499" s="1"/>
  <c r="A9" i="1495"/>
  <c r="Q7" i="1502" s="1"/>
  <c r="BK9" i="7"/>
  <c r="W9" i="7"/>
  <c r="O9" i="1499" s="1"/>
  <c r="Q9" i="7"/>
  <c r="I9" i="1499" s="1"/>
  <c r="L9" i="7"/>
  <c r="AK9" i="1499" s="1"/>
  <c r="U9" i="7"/>
  <c r="BI9" i="7"/>
  <c r="V9" i="7"/>
  <c r="N9" i="1499" s="1"/>
  <c r="Y9" i="1499"/>
  <c r="M9" i="7"/>
  <c r="AL9" i="1499" s="1"/>
  <c r="BS8" i="7"/>
  <c r="BT8" i="7" s="1"/>
  <c r="BU8" i="7"/>
  <c r="BV8" i="7" s="1"/>
  <c r="BE9" i="1499"/>
  <c r="BM9" i="7"/>
  <c r="BH9" i="1499"/>
  <c r="BP9" i="7"/>
  <c r="R9" i="7"/>
  <c r="S9" i="7"/>
  <c r="BK8" i="1499"/>
  <c r="AM8" i="7"/>
  <c r="BL8" i="1499" s="1"/>
  <c r="BF9" i="1499"/>
  <c r="BN9" i="7"/>
  <c r="AF8" i="1499"/>
  <c r="DE8" i="1500"/>
  <c r="L7" i="1502"/>
  <c r="BZ8" i="7"/>
  <c r="EJ8" i="1500" s="1"/>
  <c r="X9" i="1499"/>
  <c r="BY8" i="7"/>
  <c r="EI8" i="1500" s="1"/>
  <c r="AD8" i="1499"/>
  <c r="BX8" i="7"/>
  <c r="EH8" i="1500" s="1"/>
  <c r="J15" i="7"/>
  <c r="BT21" i="1500"/>
  <c r="EE7" i="1500"/>
  <c r="AP10" i="7"/>
  <c r="DA8" i="1500"/>
  <c r="EC7" i="1500"/>
  <c r="BW8" i="7"/>
  <c r="EG8" i="1500" s="1"/>
  <c r="ED7" i="1500"/>
  <c r="EF7" i="1500"/>
  <c r="BX8" i="1500"/>
  <c r="DJ8" i="1500"/>
  <c r="BS8" i="1500"/>
  <c r="X7" i="1501"/>
  <c r="AN7" i="1501"/>
  <c r="Y7" i="1501"/>
  <c r="AO7" i="1501"/>
  <c r="AM7" i="1501"/>
  <c r="Z7" i="1501"/>
  <c r="AP7" i="1501"/>
  <c r="AA7" i="1501"/>
  <c r="AQ7" i="1501"/>
  <c r="AB7" i="1501"/>
  <c r="AC7" i="1501"/>
  <c r="AD7" i="1501"/>
  <c r="AE7" i="1501"/>
  <c r="AF7" i="1501"/>
  <c r="AG7" i="1501"/>
  <c r="AH7" i="1501"/>
  <c r="AI7" i="1501"/>
  <c r="T7" i="1501"/>
  <c r="AJ7" i="1501"/>
  <c r="U7" i="1501"/>
  <c r="AK7" i="1501"/>
  <c r="W7" i="1501"/>
  <c r="V7" i="1501"/>
  <c r="AL7" i="1501"/>
  <c r="B16" i="1500"/>
  <c r="CC8" i="1500"/>
  <c r="CI8" i="1500"/>
  <c r="CR8" i="1500"/>
  <c r="CA8" i="1500"/>
  <c r="CM8" i="1500"/>
  <c r="CU8" i="1500"/>
  <c r="CJ8" i="1500"/>
  <c r="BY8" i="1500"/>
  <c r="CN8" i="1500"/>
  <c r="CK8" i="1500"/>
  <c r="CH8" i="1500"/>
  <c r="CQ8" i="1500"/>
  <c r="BU8" i="1500"/>
  <c r="BW8" i="1500"/>
  <c r="CE8" i="1500"/>
  <c r="CW7" i="1500"/>
  <c r="CS8" i="1500"/>
  <c r="CP8" i="1500"/>
  <c r="BZ8" i="1500"/>
  <c r="BV8" i="1500"/>
  <c r="CF8" i="1500"/>
  <c r="CL8" i="1500"/>
  <c r="CT8" i="1500"/>
  <c r="CO8" i="1500"/>
  <c r="CD8" i="1500"/>
  <c r="CG8" i="1500"/>
  <c r="CB8" i="1500"/>
  <c r="D10" i="7" l="1"/>
  <c r="A10" i="1495" s="1"/>
  <c r="Q8" i="1502" s="1"/>
  <c r="A25" i="1495"/>
  <c r="EK25" i="1500" s="1"/>
  <c r="CF9" i="7"/>
  <c r="Q8" i="1504" s="1"/>
  <c r="CO9" i="7"/>
  <c r="CW9" i="7"/>
  <c r="CD9" i="7"/>
  <c r="U8" i="1504" s="1"/>
  <c r="CE9" i="7"/>
  <c r="CH9" i="7"/>
  <c r="CP9" i="7"/>
  <c r="CC9" i="7"/>
  <c r="T8" i="1504" s="1"/>
  <c r="CI9" i="7"/>
  <c r="CQ9" i="7"/>
  <c r="CL9" i="7"/>
  <c r="CU9" i="7"/>
  <c r="CV9" i="7"/>
  <c r="CA9" i="7"/>
  <c r="CJ9" i="7"/>
  <c r="CR9" i="7"/>
  <c r="CG9" i="7"/>
  <c r="S8" i="1504" s="1"/>
  <c r="CM9" i="7"/>
  <c r="CB9" i="7"/>
  <c r="CK9" i="7"/>
  <c r="CS9" i="7"/>
  <c r="CT9" i="7"/>
  <c r="CN9" i="7"/>
  <c r="AO9" i="1499"/>
  <c r="U10" i="7"/>
  <c r="M10" i="1499" s="1"/>
  <c r="AV9" i="7"/>
  <c r="BC9" i="7"/>
  <c r="AW9" i="7"/>
  <c r="AU9" i="1499"/>
  <c r="AC10" i="7"/>
  <c r="U10" i="1499" s="1"/>
  <c r="AB10" i="7"/>
  <c r="AC9" i="1499"/>
  <c r="Y10" i="7"/>
  <c r="AA10" i="7"/>
  <c r="BH10" i="7" s="1"/>
  <c r="BB9" i="7"/>
  <c r="AD10" i="7"/>
  <c r="BK10" i="7" s="1"/>
  <c r="M9" i="1499"/>
  <c r="BR9" i="7"/>
  <c r="EB9" i="1500" s="1"/>
  <c r="AH10" i="7"/>
  <c r="BE9" i="7"/>
  <c r="X10" i="7"/>
  <c r="P10" i="1499" s="1"/>
  <c r="AE10" i="7"/>
  <c r="P9" i="1499"/>
  <c r="D9" i="1499"/>
  <c r="O10" i="7"/>
  <c r="AV10" i="7" s="1"/>
  <c r="AI10" i="7"/>
  <c r="BH10" i="1499" s="1"/>
  <c r="P10" i="7"/>
  <c r="H10" i="1499" s="1"/>
  <c r="AJ10" i="7"/>
  <c r="AS10" i="7"/>
  <c r="S9" i="1499"/>
  <c r="AG10" i="7"/>
  <c r="AT9" i="1499"/>
  <c r="V10" i="7"/>
  <c r="AU10" i="1499" s="1"/>
  <c r="Z10" i="7"/>
  <c r="R10" i="1499" s="1"/>
  <c r="BH9" i="7"/>
  <c r="DR9" i="1500" s="1"/>
  <c r="AF10" i="7"/>
  <c r="U9" i="1499"/>
  <c r="AK10" i="7"/>
  <c r="AC10" i="1499" s="1"/>
  <c r="I10" i="7"/>
  <c r="L10" i="7"/>
  <c r="AZ9" i="1499"/>
  <c r="Z9" i="1499"/>
  <c r="AA9" i="1499"/>
  <c r="T9" i="1499"/>
  <c r="BG9" i="7"/>
  <c r="DQ9" i="1500" s="1"/>
  <c r="AY9" i="1499"/>
  <c r="AT9" i="7"/>
  <c r="DD9" i="1500" s="1"/>
  <c r="AN9" i="1499"/>
  <c r="C9" i="1499"/>
  <c r="E9" i="1499"/>
  <c r="BA9" i="7"/>
  <c r="DK9" i="1500" s="1"/>
  <c r="AV9" i="1499"/>
  <c r="AS9" i="1499"/>
  <c r="T10" i="7"/>
  <c r="L10" i="1499" s="1"/>
  <c r="AN9" i="7"/>
  <c r="BM9" i="1499" s="1"/>
  <c r="BD9" i="7"/>
  <c r="DN9" i="1500" s="1"/>
  <c r="BA9" i="1499"/>
  <c r="AL9" i="7"/>
  <c r="BK9" i="1499" s="1"/>
  <c r="N10" i="7"/>
  <c r="AU10" i="7" s="1"/>
  <c r="W10" i="7"/>
  <c r="AP9" i="1499"/>
  <c r="BJ9" i="7"/>
  <c r="AX9" i="7"/>
  <c r="DH9" i="1500" s="1"/>
  <c r="K10" i="7"/>
  <c r="C10" i="1499" s="1"/>
  <c r="BL9" i="7"/>
  <c r="DV9" i="1500" s="1"/>
  <c r="BB9" i="1499"/>
  <c r="Q10" i="7"/>
  <c r="W9" i="1499"/>
  <c r="BD9" i="1499"/>
  <c r="BO9" i="7"/>
  <c r="DY9" i="1500" s="1"/>
  <c r="M10" i="7"/>
  <c r="AT10" i="7" s="1"/>
  <c r="AQ9" i="7"/>
  <c r="AR9" i="7" s="1"/>
  <c r="L8" i="1502" s="1"/>
  <c r="BG9" i="1499"/>
  <c r="AM9" i="1499"/>
  <c r="BC9" i="1499"/>
  <c r="V9" i="1499"/>
  <c r="F9" i="1499"/>
  <c r="R10" i="7"/>
  <c r="AQ9" i="1499"/>
  <c r="AY9" i="7"/>
  <c r="DI9" i="1500" s="1"/>
  <c r="J9" i="1499"/>
  <c r="S10" i="7"/>
  <c r="K10" i="1499" s="1"/>
  <c r="AR9" i="1499"/>
  <c r="AZ9" i="7"/>
  <c r="BX9" i="7" s="1"/>
  <c r="BI9" i="1499"/>
  <c r="BQ9" i="7"/>
  <c r="EA9" i="1500" s="1"/>
  <c r="AT10" i="1499"/>
  <c r="BB10" i="7"/>
  <c r="AO10" i="1499"/>
  <c r="AW10" i="7"/>
  <c r="Q10" i="1499"/>
  <c r="BF9" i="7"/>
  <c r="DP9" i="1500" s="1"/>
  <c r="AX9" i="1499"/>
  <c r="Q9" i="1499"/>
  <c r="G10" i="1499"/>
  <c r="AE8" i="1499"/>
  <c r="AB9" i="1499"/>
  <c r="K9" i="1499"/>
  <c r="BI10" i="7"/>
  <c r="BA10" i="1499"/>
  <c r="AP11" i="7"/>
  <c r="EE8" i="1500"/>
  <c r="EC8" i="1500"/>
  <c r="BT22" i="1500"/>
  <c r="DB8" i="1500"/>
  <c r="DF9" i="1500"/>
  <c r="DE9" i="1500"/>
  <c r="DG9" i="1500"/>
  <c r="B17" i="1500"/>
  <c r="BP9" i="1500"/>
  <c r="CV8" i="1500"/>
  <c r="CX8" i="1500"/>
  <c r="BT15" i="1500"/>
  <c r="CZ9" i="1500"/>
  <c r="DL9" i="1500"/>
  <c r="ED8" i="1500"/>
  <c r="EF8" i="1500"/>
  <c r="DX9" i="1500"/>
  <c r="DW9" i="1500"/>
  <c r="DM9" i="1500"/>
  <c r="DZ9" i="1500"/>
  <c r="DU9" i="1500"/>
  <c r="DS9" i="1500"/>
  <c r="DO9" i="1500"/>
  <c r="DC9" i="1500"/>
  <c r="BJ10" i="1499" l="1"/>
  <c r="BR10" i="7"/>
  <c r="L8" i="1506"/>
  <c r="Z8" i="1504"/>
  <c r="D11" i="7"/>
  <c r="A26" i="1495"/>
  <c r="EK26" i="1500" s="1"/>
  <c r="CI10" i="7"/>
  <c r="CQ10" i="7"/>
  <c r="CE10" i="7"/>
  <c r="CO10" i="7"/>
  <c r="CH10" i="7"/>
  <c r="CA10" i="7"/>
  <c r="CJ10" i="7"/>
  <c r="CR10" i="7"/>
  <c r="CV10" i="7"/>
  <c r="CP10" i="7"/>
  <c r="CB10" i="7"/>
  <c r="CK10" i="7"/>
  <c r="CS10" i="7"/>
  <c r="CG10" i="7"/>
  <c r="S9" i="1504" s="1"/>
  <c r="CC10" i="7"/>
  <c r="T9" i="1504" s="1"/>
  <c r="CL10" i="7"/>
  <c r="CT10" i="7"/>
  <c r="CN10" i="7"/>
  <c r="CW10" i="7"/>
  <c r="CD10" i="7"/>
  <c r="U9" i="1504" s="1"/>
  <c r="CM10" i="7"/>
  <c r="CU10" i="7"/>
  <c r="CF10" i="7"/>
  <c r="Q9" i="1504" s="1"/>
  <c r="AA10" i="1499"/>
  <c r="J8" i="1506"/>
  <c r="X8" i="1504"/>
  <c r="H8" i="1506"/>
  <c r="V8" i="1504"/>
  <c r="K8" i="1506"/>
  <c r="Y8" i="1504"/>
  <c r="V10" i="1499"/>
  <c r="AY10" i="1499"/>
  <c r="AZ10" i="1499"/>
  <c r="BG10" i="7"/>
  <c r="BC10" i="7"/>
  <c r="BP10" i="7"/>
  <c r="N10" i="1499"/>
  <c r="AE11" i="7"/>
  <c r="W10" i="1499"/>
  <c r="AK11" i="7"/>
  <c r="AC11" i="1499" s="1"/>
  <c r="AN10" i="1499"/>
  <c r="AH11" i="7"/>
  <c r="O11" i="7"/>
  <c r="G11" i="1499" s="1"/>
  <c r="D10" i="1499"/>
  <c r="AD11" i="7"/>
  <c r="W11" i="7"/>
  <c r="O11" i="1499" s="1"/>
  <c r="AG11" i="7"/>
  <c r="BN11" i="7" s="1"/>
  <c r="BL10" i="7"/>
  <c r="Z11" i="7"/>
  <c r="BE10" i="7"/>
  <c r="V11" i="7"/>
  <c r="AA11" i="7"/>
  <c r="S10" i="1499"/>
  <c r="AF11" i="7"/>
  <c r="X10" i="1499"/>
  <c r="X11" i="7"/>
  <c r="BE11" i="7" s="1"/>
  <c r="Y11" i="7"/>
  <c r="Q11" i="7"/>
  <c r="AX11" i="7" s="1"/>
  <c r="AQ10" i="7"/>
  <c r="AR10" i="7" s="1"/>
  <c r="BE10" i="1499"/>
  <c r="AJ11" i="7"/>
  <c r="Z10" i="1499"/>
  <c r="BM10" i="7"/>
  <c r="AB11" i="7"/>
  <c r="T10" i="1499"/>
  <c r="AK10" i="1499"/>
  <c r="BD10" i="1499"/>
  <c r="AW10" i="1499"/>
  <c r="K11" i="7"/>
  <c r="AJ11" i="1499" s="1"/>
  <c r="P11" i="7"/>
  <c r="AS11" i="7"/>
  <c r="U11" i="7"/>
  <c r="M11" i="1499" s="1"/>
  <c r="AI11" i="7"/>
  <c r="AC11" i="7"/>
  <c r="BC10" i="1499"/>
  <c r="AJ10" i="1499"/>
  <c r="AM10" i="1499"/>
  <c r="AD9" i="1499"/>
  <c r="N11" i="7"/>
  <c r="BW9" i="7"/>
  <c r="EG9" i="1500" s="1"/>
  <c r="AF9" i="1499"/>
  <c r="I10" i="1499"/>
  <c r="BZ9" i="7"/>
  <c r="EJ9" i="1500" s="1"/>
  <c r="BG10" i="1499"/>
  <c r="AM9" i="7"/>
  <c r="BL9" i="1499" s="1"/>
  <c r="BD10" i="7"/>
  <c r="AV10" i="1499"/>
  <c r="O10" i="1499"/>
  <c r="DT9" i="1500"/>
  <c r="BN10" i="7"/>
  <c r="BA10" i="7"/>
  <c r="BF10" i="1499"/>
  <c r="F10" i="1499"/>
  <c r="AS10" i="1499"/>
  <c r="Y10" i="1499"/>
  <c r="T11" i="7"/>
  <c r="L11" i="1499" s="1"/>
  <c r="BO10" i="7"/>
  <c r="BB10" i="1499"/>
  <c r="AX10" i="7"/>
  <c r="BJ10" i="7"/>
  <c r="AP10" i="1499"/>
  <c r="E10" i="1499"/>
  <c r="BY9" i="7"/>
  <c r="EI9" i="1500" s="1"/>
  <c r="DA9" i="1500"/>
  <c r="M11" i="7"/>
  <c r="AL11" i="1499" s="1"/>
  <c r="AL10" i="1499"/>
  <c r="BI10" i="1499"/>
  <c r="BQ10" i="7"/>
  <c r="AB10" i="1499"/>
  <c r="BU9" i="7"/>
  <c r="BV9" i="7" s="1"/>
  <c r="AL10" i="7"/>
  <c r="AD10" i="1499" s="1"/>
  <c r="BP11" i="7"/>
  <c r="BS9" i="7"/>
  <c r="BT9" i="7" s="1"/>
  <c r="S11" i="7"/>
  <c r="K11" i="1499" s="1"/>
  <c r="AR10" i="1499"/>
  <c r="AZ10" i="7"/>
  <c r="BX10" i="7" s="1"/>
  <c r="AN10" i="7"/>
  <c r="AO11" i="1499"/>
  <c r="AW11" i="7"/>
  <c r="Q11" i="1499"/>
  <c r="BF10" i="7"/>
  <c r="AX10" i="1499"/>
  <c r="BE11" i="1499"/>
  <c r="R11" i="7"/>
  <c r="AQ10" i="1499"/>
  <c r="AY10" i="7"/>
  <c r="J10" i="1499"/>
  <c r="X11" i="1499"/>
  <c r="AA11" i="1499"/>
  <c r="L9" i="1502"/>
  <c r="H11" i="1499"/>
  <c r="V11" i="1499"/>
  <c r="BT24" i="1500"/>
  <c r="BT23" i="1500"/>
  <c r="AP12" i="7"/>
  <c r="BS9" i="1500"/>
  <c r="AD8" i="1501"/>
  <c r="AE8" i="1501"/>
  <c r="AF8" i="1501"/>
  <c r="AC8" i="1501"/>
  <c r="AG8" i="1501"/>
  <c r="AH8" i="1501"/>
  <c r="AI8" i="1501"/>
  <c r="T8" i="1501"/>
  <c r="AJ8" i="1501"/>
  <c r="U8" i="1501"/>
  <c r="AK8" i="1501"/>
  <c r="V8" i="1501"/>
  <c r="AL8" i="1501"/>
  <c r="W8" i="1501"/>
  <c r="AM8" i="1501"/>
  <c r="X8" i="1501"/>
  <c r="AN8" i="1501"/>
  <c r="Y8" i="1501"/>
  <c r="AO8" i="1501"/>
  <c r="Z8" i="1501"/>
  <c r="AP8" i="1501"/>
  <c r="AA8" i="1501"/>
  <c r="AQ8" i="1501"/>
  <c r="AB8" i="1501"/>
  <c r="B18" i="1500"/>
  <c r="CK9" i="1500"/>
  <c r="CU9" i="1500"/>
  <c r="CI9" i="1500"/>
  <c r="CL9" i="1500"/>
  <c r="CT9" i="1500"/>
  <c r="CQ9" i="1500"/>
  <c r="CM9" i="1500"/>
  <c r="CA9" i="1500"/>
  <c r="CW8" i="1500"/>
  <c r="BZ9" i="1500"/>
  <c r="DJ9" i="1500"/>
  <c r="BV9" i="1500"/>
  <c r="BW9" i="1500"/>
  <c r="CH9" i="1500"/>
  <c r="CC9" i="1500"/>
  <c r="CE9" i="1500"/>
  <c r="CG9" i="1500"/>
  <c r="CO9" i="1500"/>
  <c r="BX9" i="1500"/>
  <c r="BU9" i="1500"/>
  <c r="CF9" i="1500"/>
  <c r="BY9" i="1500"/>
  <c r="CN9" i="1500"/>
  <c r="CP9" i="1500"/>
  <c r="CB9" i="1500"/>
  <c r="CJ9" i="1500"/>
  <c r="CS9" i="1500"/>
  <c r="CR9" i="1500"/>
  <c r="BT16" i="1500"/>
  <c r="CD9" i="1500"/>
  <c r="EH9" i="1500"/>
  <c r="V9" i="1504" l="1"/>
  <c r="H9" i="1506"/>
  <c r="Y9" i="1504"/>
  <c r="K9" i="1506"/>
  <c r="A11" i="1495"/>
  <c r="Q9" i="1502" s="1"/>
  <c r="I11" i="7"/>
  <c r="BB11" i="7"/>
  <c r="X9" i="1504"/>
  <c r="J9" i="1506"/>
  <c r="AT11" i="1499"/>
  <c r="Z9" i="1504"/>
  <c r="L9" i="1506"/>
  <c r="L11" i="7"/>
  <c r="AN11" i="1499"/>
  <c r="AV11" i="7"/>
  <c r="AB11" i="1499"/>
  <c r="AP11" i="1499"/>
  <c r="BF11" i="1499"/>
  <c r="AW11" i="1499"/>
  <c r="Z11" i="1499"/>
  <c r="P11" i="1499"/>
  <c r="BL11" i="7"/>
  <c r="BD11" i="1499"/>
  <c r="BD11" i="7"/>
  <c r="BR11" i="7"/>
  <c r="BJ11" i="1499"/>
  <c r="BH11" i="1499"/>
  <c r="AV11" i="1499"/>
  <c r="W11" i="1499"/>
  <c r="BM11" i="7"/>
  <c r="BC11" i="1499"/>
  <c r="T11" i="1499"/>
  <c r="Y11" i="1499"/>
  <c r="BA11" i="1499"/>
  <c r="C11" i="1499"/>
  <c r="AQ11" i="7"/>
  <c r="AR11" i="7" s="1"/>
  <c r="L10" i="1502" s="1"/>
  <c r="N11" i="1499"/>
  <c r="BH11" i="7"/>
  <c r="AM11" i="1499"/>
  <c r="AZ11" i="1499"/>
  <c r="BI11" i="7"/>
  <c r="S11" i="1499"/>
  <c r="AU11" i="1499"/>
  <c r="BG11" i="7"/>
  <c r="I11" i="1499"/>
  <c r="BC11" i="7"/>
  <c r="AY11" i="1499"/>
  <c r="R11" i="1499"/>
  <c r="F11" i="1499"/>
  <c r="AU11" i="7"/>
  <c r="BU10" i="7"/>
  <c r="BV10" i="7" s="1"/>
  <c r="BO11" i="7"/>
  <c r="AE9" i="1499"/>
  <c r="BS10" i="7"/>
  <c r="BT10" i="7" s="1"/>
  <c r="E11" i="1499"/>
  <c r="BG11" i="1499"/>
  <c r="BJ11" i="7"/>
  <c r="BB11" i="1499"/>
  <c r="U11" i="1499"/>
  <c r="BK11" i="7"/>
  <c r="BZ10" i="7"/>
  <c r="BA11" i="7"/>
  <c r="AS11" i="1499"/>
  <c r="AT11" i="7"/>
  <c r="AL11" i="7"/>
  <c r="BK11" i="1499" s="1"/>
  <c r="EC9" i="1500"/>
  <c r="EE9" i="1500"/>
  <c r="J11" i="1499"/>
  <c r="BW10" i="7"/>
  <c r="AN11" i="7"/>
  <c r="BM11" i="1499" s="1"/>
  <c r="BM10" i="1499"/>
  <c r="AF10" i="1499"/>
  <c r="AZ11" i="7"/>
  <c r="BX11" i="7" s="1"/>
  <c r="AR11" i="1499"/>
  <c r="BK10" i="1499"/>
  <c r="AM10" i="7"/>
  <c r="AX11" i="1499"/>
  <c r="BF11" i="7"/>
  <c r="BY10" i="7"/>
  <c r="AY11" i="7"/>
  <c r="AQ11" i="1499"/>
  <c r="BI11" i="1499"/>
  <c r="BQ11" i="7"/>
  <c r="AP13" i="7"/>
  <c r="DU10" i="1500"/>
  <c r="DM10" i="1500"/>
  <c r="DW10" i="1500"/>
  <c r="DX10" i="1500"/>
  <c r="DV10" i="1500"/>
  <c r="DY10" i="1500"/>
  <c r="DR10" i="1500"/>
  <c r="EB10" i="1500"/>
  <c r="DN10" i="1500"/>
  <c r="DK10" i="1500"/>
  <c r="DZ10" i="1500"/>
  <c r="EA10" i="1500"/>
  <c r="DQ10" i="1500"/>
  <c r="DS10" i="1500"/>
  <c r="DT10" i="1500"/>
  <c r="DF10" i="1500"/>
  <c r="DE10" i="1500"/>
  <c r="DH10" i="1500"/>
  <c r="DI10" i="1500"/>
  <c r="BP10" i="1500"/>
  <c r="B19" i="1500"/>
  <c r="BT17" i="1500"/>
  <c r="DB9" i="1500"/>
  <c r="DL10" i="1500"/>
  <c r="CV9" i="1500"/>
  <c r="CX9" i="1500"/>
  <c r="CZ10" i="1500"/>
  <c r="EF9" i="1500"/>
  <c r="ED9" i="1500"/>
  <c r="DO10" i="1500"/>
  <c r="DG10" i="1500"/>
  <c r="DP10" i="1500"/>
  <c r="DD10" i="1500"/>
  <c r="DA10" i="1500"/>
  <c r="DC10" i="1500"/>
  <c r="BZ11" i="7" l="1"/>
  <c r="D12" i="7"/>
  <c r="A27" i="1495"/>
  <c r="EK27" i="1500" s="1"/>
  <c r="CG11" i="7"/>
  <c r="S10" i="1504" s="1"/>
  <c r="CB11" i="7"/>
  <c r="CK11" i="7"/>
  <c r="CS11" i="7"/>
  <c r="CH11" i="7"/>
  <c r="CQ11" i="7"/>
  <c r="CJ11" i="7"/>
  <c r="CC11" i="7"/>
  <c r="T10" i="1504" s="1"/>
  <c r="CL11" i="7"/>
  <c r="CT11" i="7"/>
  <c r="CD11" i="7"/>
  <c r="U10" i="1504" s="1"/>
  <c r="CM11" i="7"/>
  <c r="CU11" i="7"/>
  <c r="CP11" i="7"/>
  <c r="CI11" i="7"/>
  <c r="CR11" i="7"/>
  <c r="CE11" i="7"/>
  <c r="CN11" i="7"/>
  <c r="CV11" i="7"/>
  <c r="CF11" i="7"/>
  <c r="Q10" i="1504" s="1"/>
  <c r="CO11" i="7"/>
  <c r="CW11" i="7"/>
  <c r="CA11" i="7"/>
  <c r="P12" i="7"/>
  <c r="Y12" i="7"/>
  <c r="AI12" i="7"/>
  <c r="AH12" i="7"/>
  <c r="AK11" i="1499"/>
  <c r="L12" i="7"/>
  <c r="D11" i="1499"/>
  <c r="AC12" i="7"/>
  <c r="V12" i="7"/>
  <c r="Z12" i="1499"/>
  <c r="AM11" i="7"/>
  <c r="BL11" i="1499" s="1"/>
  <c r="AD11" i="1499"/>
  <c r="BO12" i="7"/>
  <c r="AF11" i="1499"/>
  <c r="BW11" i="7"/>
  <c r="BY11" i="7"/>
  <c r="BU11" i="7"/>
  <c r="BV11" i="7" s="1"/>
  <c r="BF12" i="7"/>
  <c r="BL10" i="1499"/>
  <c r="AE10" i="1499"/>
  <c r="BS11" i="7"/>
  <c r="BT11" i="7" s="1"/>
  <c r="AP14" i="7"/>
  <c r="CZ20" i="1500"/>
  <c r="DJ10" i="1500"/>
  <c r="BS10" i="1500"/>
  <c r="T9" i="1501"/>
  <c r="AJ9" i="1501"/>
  <c r="U9" i="1501"/>
  <c r="AK9" i="1501"/>
  <c r="V9" i="1501"/>
  <c r="AL9" i="1501"/>
  <c r="W9" i="1501"/>
  <c r="AM9" i="1501"/>
  <c r="X9" i="1501"/>
  <c r="AN9" i="1501"/>
  <c r="Y9" i="1501"/>
  <c r="AO9" i="1501"/>
  <c r="Z9" i="1501"/>
  <c r="AP9" i="1501"/>
  <c r="AA9" i="1501"/>
  <c r="AQ9" i="1501"/>
  <c r="AB9" i="1501"/>
  <c r="AI9" i="1501"/>
  <c r="AC9" i="1501"/>
  <c r="AD9" i="1501"/>
  <c r="AE9" i="1501"/>
  <c r="AF9" i="1501"/>
  <c r="AG9" i="1501"/>
  <c r="AH9" i="1501"/>
  <c r="X28" i="1494"/>
  <c r="CP10" i="1500"/>
  <c r="BZ10" i="1500"/>
  <c r="CF10" i="1500"/>
  <c r="CR10" i="1500"/>
  <c r="BX10" i="1500"/>
  <c r="CL10" i="1500"/>
  <c r="CS10" i="1500"/>
  <c r="CE10" i="1500"/>
  <c r="CH10" i="1500"/>
  <c r="CN10" i="1500"/>
  <c r="CI10" i="1500"/>
  <c r="BY10" i="1500"/>
  <c r="BW10" i="1500"/>
  <c r="CU10" i="1500"/>
  <c r="CG10" i="1500"/>
  <c r="BV10" i="1500"/>
  <c r="CM10" i="1500"/>
  <c r="CK10" i="1500"/>
  <c r="CT10" i="1500"/>
  <c r="CW9" i="1500"/>
  <c r="CC10" i="1500"/>
  <c r="CO10" i="1500"/>
  <c r="CJ10" i="1500"/>
  <c r="CQ10" i="1500"/>
  <c r="CB10" i="1500"/>
  <c r="CD10" i="1500"/>
  <c r="BU10" i="1500"/>
  <c r="CA10" i="1500"/>
  <c r="BT19" i="1500"/>
  <c r="BT18" i="1500"/>
  <c r="EH10" i="1500"/>
  <c r="EC10" i="1500"/>
  <c r="EE10" i="1500"/>
  <c r="EJ10" i="1500"/>
  <c r="AK12" i="1499" l="1"/>
  <c r="D12" i="1499"/>
  <c r="H10" i="1506"/>
  <c r="V10" i="1504"/>
  <c r="BG12" i="1499"/>
  <c r="L10" i="1506"/>
  <c r="Z10" i="1504"/>
  <c r="BH12" i="1499"/>
  <c r="BP12" i="7"/>
  <c r="AA12" i="1499"/>
  <c r="J10" i="1506"/>
  <c r="X10" i="1504"/>
  <c r="AU12" i="1499"/>
  <c r="BC12" i="7"/>
  <c r="N12" i="1499"/>
  <c r="AO12" i="1499"/>
  <c r="AW12" i="7"/>
  <c r="H12" i="1499"/>
  <c r="Y10" i="1504"/>
  <c r="K10" i="1506"/>
  <c r="Q12" i="1499"/>
  <c r="U12" i="1499"/>
  <c r="BJ12" i="7"/>
  <c r="BB12" i="1499"/>
  <c r="I12" i="7"/>
  <c r="AS12" i="7"/>
  <c r="A12" i="1495"/>
  <c r="Q10" i="1502" s="1"/>
  <c r="M12" i="7"/>
  <c r="S12" i="7"/>
  <c r="R12" i="7"/>
  <c r="AJ12" i="7"/>
  <c r="O12" i="7"/>
  <c r="X12" i="7"/>
  <c r="AK12" i="7"/>
  <c r="AB12" i="7"/>
  <c r="AD12" i="7"/>
  <c r="Z12" i="7"/>
  <c r="U12" i="7"/>
  <c r="W12" i="7"/>
  <c r="AG12" i="7"/>
  <c r="K12" i="7"/>
  <c r="N12" i="7"/>
  <c r="AF12" i="7"/>
  <c r="AA12" i="7"/>
  <c r="AE12" i="7"/>
  <c r="Q12" i="7"/>
  <c r="T12" i="7"/>
  <c r="AX12" i="1499"/>
  <c r="AE11" i="1499"/>
  <c r="CZ21" i="1500"/>
  <c r="DE11" i="1500"/>
  <c r="DG11" i="1500"/>
  <c r="EG10" i="1500"/>
  <c r="EI10" i="1500"/>
  <c r="DB10" i="1500"/>
  <c r="CV10" i="1500"/>
  <c r="CX10" i="1500"/>
  <c r="BP11" i="1500"/>
  <c r="DL11" i="1500"/>
  <c r="ED10" i="1500"/>
  <c r="EF10" i="1500"/>
  <c r="DY11" i="1500"/>
  <c r="DV11" i="1500"/>
  <c r="DW11" i="1500"/>
  <c r="DZ11" i="1500"/>
  <c r="DM11" i="1500"/>
  <c r="EA11" i="1500"/>
  <c r="DU11" i="1500"/>
  <c r="DR11" i="1500"/>
  <c r="DT11" i="1500"/>
  <c r="DS11" i="1500"/>
  <c r="DD11" i="1500"/>
  <c r="DX11" i="1500"/>
  <c r="DN11" i="1500"/>
  <c r="DK11" i="1500"/>
  <c r="DO11" i="1500"/>
  <c r="DQ11" i="1500"/>
  <c r="DC11" i="1500"/>
  <c r="DA11" i="1500"/>
  <c r="DF11" i="1500"/>
  <c r="EB11" i="1500"/>
  <c r="DP11" i="1500"/>
  <c r="B3" i="1492"/>
  <c r="C3" i="1492"/>
  <c r="AJ12" i="1499" l="1"/>
  <c r="C12" i="1499"/>
  <c r="AQ12" i="7"/>
  <c r="AR12" i="7" s="1"/>
  <c r="L11" i="1502" s="1"/>
  <c r="K13" i="7"/>
  <c r="P12" i="1499"/>
  <c r="X13" i="7"/>
  <c r="AW12" i="1499"/>
  <c r="BE12" i="7"/>
  <c r="D13" i="7"/>
  <c r="A28" i="1495"/>
  <c r="EK28" i="1500" s="1"/>
  <c r="CD12" i="7"/>
  <c r="U11" i="1504" s="1"/>
  <c r="CM12" i="7"/>
  <c r="CU12" i="7"/>
  <c r="CV12" i="7"/>
  <c r="CJ12" i="7"/>
  <c r="CL12" i="7"/>
  <c r="CG12" i="7"/>
  <c r="S11" i="1504" s="1"/>
  <c r="CE12" i="7"/>
  <c r="CN12" i="7"/>
  <c r="CR12" i="7"/>
  <c r="CT12" i="7"/>
  <c r="CF12" i="7"/>
  <c r="Q11" i="1504" s="1"/>
  <c r="CO12" i="7"/>
  <c r="CW12" i="7"/>
  <c r="CS12" i="7"/>
  <c r="CH12" i="7"/>
  <c r="CP12" i="7"/>
  <c r="CK12" i="7"/>
  <c r="CI12" i="7"/>
  <c r="CQ12" i="7"/>
  <c r="CA12" i="7"/>
  <c r="CB12" i="7"/>
  <c r="CC12" i="7"/>
  <c r="T11" i="1504" s="1"/>
  <c r="AG13" i="7"/>
  <c r="Y12" i="1499"/>
  <c r="BN12" i="7"/>
  <c r="BF12" i="1499"/>
  <c r="G12" i="1499"/>
  <c r="O13" i="7"/>
  <c r="AN12" i="1499"/>
  <c r="AV12" i="7"/>
  <c r="T13" i="7"/>
  <c r="BA12" i="7"/>
  <c r="AS12" i="1499"/>
  <c r="L12" i="1499"/>
  <c r="O12" i="1499"/>
  <c r="W13" i="7"/>
  <c r="AV12" i="1499"/>
  <c r="BD12" i="7"/>
  <c r="AJ13" i="7"/>
  <c r="BI12" i="1499"/>
  <c r="BQ12" i="7"/>
  <c r="AB12" i="1499"/>
  <c r="AC13" i="7"/>
  <c r="Y13" i="7"/>
  <c r="AH13" i="7"/>
  <c r="U13" i="7"/>
  <c r="AT12" i="1499"/>
  <c r="BB12" i="7"/>
  <c r="M12" i="1499"/>
  <c r="AQ12" i="1499"/>
  <c r="AY12" i="7"/>
  <c r="J12" i="1499"/>
  <c r="R13" i="7"/>
  <c r="P13" i="7"/>
  <c r="I12" i="1499"/>
  <c r="Q13" i="7"/>
  <c r="AP12" i="1499"/>
  <c r="AX12" i="7"/>
  <c r="AE13" i="7"/>
  <c r="BD12" i="1499"/>
  <c r="BL12" i="7"/>
  <c r="W12" i="1499"/>
  <c r="R12" i="1499"/>
  <c r="AY12" i="1499"/>
  <c r="BG12" i="7"/>
  <c r="Z13" i="7"/>
  <c r="K12" i="1499"/>
  <c r="S13" i="7"/>
  <c r="AR12" i="1499"/>
  <c r="AZ12" i="7"/>
  <c r="AA13" i="7"/>
  <c r="S12" i="1499"/>
  <c r="AZ12" i="1499"/>
  <c r="BH12" i="7"/>
  <c r="BC12" i="1499"/>
  <c r="V12" i="1499"/>
  <c r="BK12" i="7"/>
  <c r="AD13" i="7"/>
  <c r="AL12" i="1499"/>
  <c r="M13" i="7"/>
  <c r="E12" i="1499"/>
  <c r="AT12" i="7"/>
  <c r="AF13" i="7"/>
  <c r="BE12" i="1499"/>
  <c r="BM12" i="7"/>
  <c r="X12" i="1499"/>
  <c r="AB13" i="7"/>
  <c r="BA12" i="1499"/>
  <c r="T12" i="1499"/>
  <c r="BI12" i="7"/>
  <c r="AI13" i="7"/>
  <c r="N13" i="7"/>
  <c r="AM12" i="1499"/>
  <c r="F12" i="1499"/>
  <c r="AU12" i="7"/>
  <c r="AL12" i="7"/>
  <c r="AN12" i="7"/>
  <c r="BR12" i="7"/>
  <c r="AC12" i="1499"/>
  <c r="BJ12" i="1499"/>
  <c r="AK13" i="7"/>
  <c r="V13" i="7"/>
  <c r="AP15" i="7"/>
  <c r="DI11" i="1500"/>
  <c r="DH11" i="1500"/>
  <c r="DJ11" i="1500"/>
  <c r="CZ11" i="1500"/>
  <c r="BS11" i="1500"/>
  <c r="Z10" i="1501"/>
  <c r="AP10" i="1501"/>
  <c r="AA10" i="1501"/>
  <c r="AQ10" i="1501"/>
  <c r="AB10" i="1501"/>
  <c r="AC10" i="1501"/>
  <c r="AD10" i="1501"/>
  <c r="AE10" i="1501"/>
  <c r="AF10" i="1501"/>
  <c r="AG10" i="1501"/>
  <c r="AH10" i="1501"/>
  <c r="AI10" i="1501"/>
  <c r="T10" i="1501"/>
  <c r="AJ10" i="1501"/>
  <c r="Y10" i="1501"/>
  <c r="U10" i="1501"/>
  <c r="AK10" i="1501"/>
  <c r="V10" i="1501"/>
  <c r="AL10" i="1501"/>
  <c r="AO10" i="1501"/>
  <c r="W10" i="1501"/>
  <c r="AM10" i="1501"/>
  <c r="X10" i="1501"/>
  <c r="AN10" i="1501"/>
  <c r="CU11" i="1500"/>
  <c r="CS11" i="1500"/>
  <c r="CE11" i="1500"/>
  <c r="CP11" i="1500"/>
  <c r="BZ11" i="1500"/>
  <c r="CJ11" i="1500"/>
  <c r="CM11" i="1500"/>
  <c r="BU11" i="1500"/>
  <c r="CH11" i="1500"/>
  <c r="CN11" i="1500"/>
  <c r="CC11" i="1500"/>
  <c r="BY11" i="1500"/>
  <c r="CW10" i="1500"/>
  <c r="BV11" i="1500"/>
  <c r="CK11" i="1500"/>
  <c r="CD11" i="1500"/>
  <c r="CA11" i="1500"/>
  <c r="CG11" i="1500"/>
  <c r="CT11" i="1500"/>
  <c r="CR11" i="1500"/>
  <c r="CI11" i="1500"/>
  <c r="CQ11" i="1500"/>
  <c r="CO11" i="1500"/>
  <c r="CB11" i="1500"/>
  <c r="CF11" i="1500"/>
  <c r="CL11" i="1500"/>
  <c r="BW11" i="1500"/>
  <c r="BX11" i="1500"/>
  <c r="EH11" i="1500"/>
  <c r="BP12" i="1500"/>
  <c r="EG11" i="1500"/>
  <c r="EI11" i="1500"/>
  <c r="EJ11" i="1500"/>
  <c r="AU13" i="7" l="1"/>
  <c r="BX20" i="1500"/>
  <c r="AM13" i="1499"/>
  <c r="F13" i="1499"/>
  <c r="AN13" i="7"/>
  <c r="AL13" i="7"/>
  <c r="K13" i="1499"/>
  <c r="AZ13" i="7"/>
  <c r="AR13" i="1499"/>
  <c r="CC20" i="1500"/>
  <c r="J13" i="1499"/>
  <c r="AQ13" i="1499"/>
  <c r="CB20" i="1500"/>
  <c r="AY13" i="7"/>
  <c r="DI20" i="1500" s="1"/>
  <c r="CR20" i="1500"/>
  <c r="Z13" i="1499"/>
  <c r="BO13" i="7"/>
  <c r="DY20" i="1500" s="1"/>
  <c r="BG13" i="1499"/>
  <c r="AA13" i="1499"/>
  <c r="CS20" i="1500"/>
  <c r="BP13" i="7"/>
  <c r="DZ20" i="1500" s="1"/>
  <c r="BH13" i="1499"/>
  <c r="X13" i="1499"/>
  <c r="BM13" i="7"/>
  <c r="DW20" i="1500" s="1"/>
  <c r="BE13" i="1499"/>
  <c r="CP20" i="1500"/>
  <c r="W13" i="1499"/>
  <c r="CO20" i="1500"/>
  <c r="BL13" i="7"/>
  <c r="DV20" i="1500" s="1"/>
  <c r="BD13" i="1499"/>
  <c r="Q13" i="1499"/>
  <c r="CI20" i="1500"/>
  <c r="AX13" i="1499"/>
  <c r="BF13" i="7"/>
  <c r="O13" i="1499"/>
  <c r="AV13" i="1499"/>
  <c r="CG20" i="1500"/>
  <c r="BD13" i="7"/>
  <c r="DN20" i="1500" s="1"/>
  <c r="AV13" i="7"/>
  <c r="DF20" i="1500" s="1"/>
  <c r="AN13" i="1499"/>
  <c r="G13" i="1499"/>
  <c r="BY20" i="1500"/>
  <c r="R13" i="1499"/>
  <c r="CJ20" i="1500"/>
  <c r="AY13" i="1499"/>
  <c r="BG13" i="7"/>
  <c r="DQ20" i="1500" s="1"/>
  <c r="CM20" i="1500"/>
  <c r="BJ13" i="7"/>
  <c r="BB13" i="1499"/>
  <c r="U13" i="1499"/>
  <c r="H11" i="1506"/>
  <c r="V11" i="1504"/>
  <c r="AW13" i="1499"/>
  <c r="BE13" i="7"/>
  <c r="DO20" i="1500" s="1"/>
  <c r="P13" i="1499"/>
  <c r="CH20" i="1500"/>
  <c r="BM12" i="1499"/>
  <c r="AF12" i="1499"/>
  <c r="BK12" i="1499"/>
  <c r="AD12" i="1499"/>
  <c r="AM12" i="7"/>
  <c r="AL13" i="1499"/>
  <c r="AT13" i="7"/>
  <c r="DD20" i="1500" s="1"/>
  <c r="BW20" i="1500"/>
  <c r="E13" i="1499"/>
  <c r="I13" i="1499"/>
  <c r="CA20" i="1500"/>
  <c r="AX13" i="7"/>
  <c r="DH20" i="1500" s="1"/>
  <c r="AP13" i="1499"/>
  <c r="AQ13" i="7"/>
  <c r="AJ13" i="1499"/>
  <c r="BU20" i="1500"/>
  <c r="C13" i="1499"/>
  <c r="BS12" i="7"/>
  <c r="BT12" i="7" s="1"/>
  <c r="BU12" i="7"/>
  <c r="BV12" i="7" s="1"/>
  <c r="T13" i="1499"/>
  <c r="BA13" i="1499"/>
  <c r="BI13" i="7"/>
  <c r="DS20" i="1500" s="1"/>
  <c r="CL20" i="1500"/>
  <c r="BH13" i="7"/>
  <c r="DR20" i="1500" s="1"/>
  <c r="CK20" i="1500"/>
  <c r="AZ13" i="1499"/>
  <c r="S13" i="1499"/>
  <c r="BY12" i="7"/>
  <c r="L11" i="1506"/>
  <c r="Z11" i="1504"/>
  <c r="CF20" i="1500"/>
  <c r="AU13" i="1499"/>
  <c r="N13" i="1499"/>
  <c r="BC13" i="7"/>
  <c r="DM20" i="1500" s="1"/>
  <c r="V13" i="1499"/>
  <c r="CN20" i="1500"/>
  <c r="BK13" i="7"/>
  <c r="DU20" i="1500" s="1"/>
  <c r="BC13" i="1499"/>
  <c r="BX12" i="7"/>
  <c r="BW12" i="7"/>
  <c r="H13" i="1499"/>
  <c r="BZ20" i="1500"/>
  <c r="AO13" i="1499"/>
  <c r="AW13" i="7"/>
  <c r="DG20" i="1500" s="1"/>
  <c r="CT20" i="1500"/>
  <c r="BI13" i="1499"/>
  <c r="BQ13" i="7"/>
  <c r="EA20" i="1500" s="1"/>
  <c r="AB13" i="1499"/>
  <c r="L13" i="1499"/>
  <c r="AS13" i="1499"/>
  <c r="CD20" i="1500"/>
  <c r="BA13" i="7"/>
  <c r="Y13" i="1499"/>
  <c r="BN13" i="7"/>
  <c r="DX20" i="1500" s="1"/>
  <c r="BF13" i="1499"/>
  <c r="CQ20" i="1500"/>
  <c r="AC13" i="1499"/>
  <c r="BJ13" i="1499"/>
  <c r="BR13" i="7"/>
  <c r="EB20" i="1500" s="1"/>
  <c r="CU20" i="1500"/>
  <c r="BZ12" i="7"/>
  <c r="M13" i="1499"/>
  <c r="AT13" i="1499"/>
  <c r="BB13" i="7"/>
  <c r="DL20" i="1500" s="1"/>
  <c r="CE20" i="1500"/>
  <c r="Y11" i="1504"/>
  <c r="K11" i="1506"/>
  <c r="J11" i="1506"/>
  <c r="X11" i="1504"/>
  <c r="A13" i="1495"/>
  <c r="Q11" i="1502" s="1"/>
  <c r="I13" i="7"/>
  <c r="AS13" i="7"/>
  <c r="DC20" i="1500" s="1"/>
  <c r="BP20" i="1500"/>
  <c r="L13" i="7"/>
  <c r="CZ22" i="1500"/>
  <c r="EC11" i="1500"/>
  <c r="EE11" i="1500"/>
  <c r="DB11" i="1500"/>
  <c r="CX11" i="1500"/>
  <c r="CV11" i="1500"/>
  <c r="DL12" i="1500"/>
  <c r="ED11" i="1500"/>
  <c r="EF11" i="1500"/>
  <c r="DY12" i="1500"/>
  <c r="DV12" i="1500"/>
  <c r="DI12" i="1500"/>
  <c r="DU12" i="1500"/>
  <c r="DO12" i="1500"/>
  <c r="DN12" i="1500"/>
  <c r="DW12" i="1500"/>
  <c r="DS12" i="1500"/>
  <c r="DM12" i="1500"/>
  <c r="DR12" i="1500"/>
  <c r="DH12" i="1500"/>
  <c r="DF12" i="1500"/>
  <c r="DC12" i="1500"/>
  <c r="DD12" i="1500"/>
  <c r="DK12" i="1500"/>
  <c r="EB12" i="1500"/>
  <c r="DZ12" i="1500"/>
  <c r="DT12" i="1500"/>
  <c r="EA12" i="1500"/>
  <c r="DQ12" i="1500"/>
  <c r="DX12" i="1500"/>
  <c r="DG12" i="1500"/>
  <c r="DE12" i="1500"/>
  <c r="DP12" i="1500"/>
  <c r="CF13" i="7" l="1"/>
  <c r="Q12" i="1504" s="1"/>
  <c r="CO13" i="7"/>
  <c r="CW13" i="7"/>
  <c r="CL13" i="7"/>
  <c r="CV13" i="7"/>
  <c r="CH13" i="7"/>
  <c r="CP13" i="7"/>
  <c r="CG13" i="7"/>
  <c r="S12" i="1504" s="1"/>
  <c r="CI13" i="7"/>
  <c r="CQ13" i="7"/>
  <c r="CB13" i="7"/>
  <c r="CD13" i="7"/>
  <c r="U12" i="1504" s="1"/>
  <c r="CE13" i="7"/>
  <c r="CA13" i="7"/>
  <c r="CJ13" i="7"/>
  <c r="CR13" i="7"/>
  <c r="CS13" i="7"/>
  <c r="CC13" i="7"/>
  <c r="T12" i="1504" s="1"/>
  <c r="CM13" i="7"/>
  <c r="CK13" i="7"/>
  <c r="CT13" i="7"/>
  <c r="CU13" i="7"/>
  <c r="CN13" i="7"/>
  <c r="X19" i="1501"/>
  <c r="AB19" i="1501"/>
  <c r="T19" i="1501"/>
  <c r="AE19" i="1501"/>
  <c r="AN19" i="1501"/>
  <c r="AC19" i="1501"/>
  <c r="AJ19" i="1501"/>
  <c r="AO19" i="1501"/>
  <c r="Y19" i="1501"/>
  <c r="AD19" i="1501"/>
  <c r="U19" i="1501"/>
  <c r="AK19" i="1501"/>
  <c r="Z19" i="1501"/>
  <c r="AF19" i="1501"/>
  <c r="V19" i="1501"/>
  <c r="D14" i="7"/>
  <c r="AP19" i="1501"/>
  <c r="AG19" i="1501"/>
  <c r="AL19" i="1501"/>
  <c r="W19" i="1501"/>
  <c r="AA19" i="1501"/>
  <c r="AH19" i="1501"/>
  <c r="BS20" i="1500"/>
  <c r="AM19" i="1501"/>
  <c r="AQ19" i="1501"/>
  <c r="AI19" i="1501"/>
  <c r="AB14" i="7"/>
  <c r="M14" i="7"/>
  <c r="CV20" i="1500"/>
  <c r="AM13" i="7"/>
  <c r="BK13" i="1499"/>
  <c r="AD13" i="1499"/>
  <c r="AC14" i="7"/>
  <c r="AH14" i="7"/>
  <c r="DA20" i="1500"/>
  <c r="AR13" i="7"/>
  <c r="X14" i="7"/>
  <c r="BM13" i="1499"/>
  <c r="AF13" i="1499"/>
  <c r="CX20" i="1500"/>
  <c r="BV20" i="1500"/>
  <c r="D13" i="1499"/>
  <c r="AK13" i="1499"/>
  <c r="L14" i="7"/>
  <c r="BZ13" i="7"/>
  <c r="EJ20" i="1500" s="1"/>
  <c r="DT20" i="1500"/>
  <c r="T14" i="7"/>
  <c r="BL12" i="1499"/>
  <c r="AE12" i="1499"/>
  <c r="DP20" i="1500"/>
  <c r="BW13" i="7"/>
  <c r="EG20" i="1500" s="1"/>
  <c r="BX13" i="7"/>
  <c r="EH20" i="1500" s="1"/>
  <c r="DJ20" i="1500"/>
  <c r="DK20" i="1500"/>
  <c r="BY13" i="7"/>
  <c r="EI20" i="1500" s="1"/>
  <c r="AD14" i="7"/>
  <c r="Y14" i="7"/>
  <c r="S14" i="7"/>
  <c r="DE20" i="1500"/>
  <c r="BU13" i="7"/>
  <c r="BS13" i="7"/>
  <c r="CH23" i="1500"/>
  <c r="BX23" i="1500"/>
  <c r="CE23" i="1500"/>
  <c r="BY23" i="1500"/>
  <c r="CM23" i="1500"/>
  <c r="CI23" i="1500"/>
  <c r="DO23" i="1500"/>
  <c r="DF23" i="1500"/>
  <c r="DC23" i="1500"/>
  <c r="CA23" i="1500"/>
  <c r="DQ23" i="1500"/>
  <c r="BP23" i="1500"/>
  <c r="DA12" i="1500"/>
  <c r="DJ12" i="1500"/>
  <c r="CZ12" i="1500"/>
  <c r="BS12" i="1500"/>
  <c r="AF11" i="1501"/>
  <c r="AG11" i="1501"/>
  <c r="AH11" i="1501"/>
  <c r="AI11" i="1501"/>
  <c r="T11" i="1501"/>
  <c r="AJ11" i="1501"/>
  <c r="U11" i="1501"/>
  <c r="AK11" i="1501"/>
  <c r="V11" i="1501"/>
  <c r="AL11" i="1501"/>
  <c r="W11" i="1501"/>
  <c r="AM11" i="1501"/>
  <c r="X11" i="1501"/>
  <c r="AN11" i="1501"/>
  <c r="Y11" i="1501"/>
  <c r="AO11" i="1501"/>
  <c r="AE11" i="1501"/>
  <c r="Z11" i="1501"/>
  <c r="AP11" i="1501"/>
  <c r="AA11" i="1501"/>
  <c r="AQ11" i="1501"/>
  <c r="AB11" i="1501"/>
  <c r="AC11" i="1501"/>
  <c r="AD11" i="1501"/>
  <c r="CI12" i="1500"/>
  <c r="CS12" i="1500"/>
  <c r="CT12" i="1500"/>
  <c r="CL12" i="1500"/>
  <c r="CW11" i="1500"/>
  <c r="CU12" i="1500"/>
  <c r="CQ12" i="1500"/>
  <c r="CG12" i="1500"/>
  <c r="CH12" i="1500"/>
  <c r="BV12" i="1500"/>
  <c r="CA12" i="1500"/>
  <c r="CO12" i="1500"/>
  <c r="BW12" i="1500"/>
  <c r="CN12" i="1500"/>
  <c r="BU12" i="1500"/>
  <c r="CB12" i="1500"/>
  <c r="CM12" i="1500"/>
  <c r="CJ12" i="1500"/>
  <c r="CE12" i="1500"/>
  <c r="BY12" i="1500"/>
  <c r="CD12" i="1500"/>
  <c r="CP12" i="1500"/>
  <c r="BZ12" i="1500"/>
  <c r="CK12" i="1500"/>
  <c r="CF12" i="1500"/>
  <c r="CC12" i="1500"/>
  <c r="CR12" i="1500"/>
  <c r="BX12" i="1500"/>
  <c r="EH12" i="1500"/>
  <c r="EJ12" i="1500"/>
  <c r="BP13" i="1500"/>
  <c r="EC12" i="1500"/>
  <c r="EE12" i="1500"/>
  <c r="EI12" i="1500"/>
  <c r="EG12" i="1500"/>
  <c r="CC21" i="1500" l="1"/>
  <c r="AR14" i="1499"/>
  <c r="K14" i="1499"/>
  <c r="AZ14" i="7"/>
  <c r="CR21" i="1500"/>
  <c r="BG14" i="1499"/>
  <c r="BO14" i="7"/>
  <c r="DY21" i="1500" s="1"/>
  <c r="Z14" i="1499"/>
  <c r="BW21" i="1500"/>
  <c r="E14" i="1499"/>
  <c r="AT14" i="7"/>
  <c r="DD21" i="1500" s="1"/>
  <c r="AL14" i="1499"/>
  <c r="AA14" i="7"/>
  <c r="AS14" i="7"/>
  <c r="DC21" i="1500" s="1"/>
  <c r="I14" i="7"/>
  <c r="BP21" i="1500"/>
  <c r="A14" i="1495"/>
  <c r="Q12" i="1502" s="1"/>
  <c r="AK14" i="7"/>
  <c r="K14" i="7"/>
  <c r="CI21" i="1500"/>
  <c r="BF14" i="7"/>
  <c r="AX14" i="1499"/>
  <c r="Q14" i="1499"/>
  <c r="BV21" i="1500"/>
  <c r="D14" i="1499"/>
  <c r="AK14" i="1499"/>
  <c r="CM21" i="1500"/>
  <c r="BJ14" i="7"/>
  <c r="U14" i="1499"/>
  <c r="BB14" i="1499"/>
  <c r="AG14" i="7"/>
  <c r="BK14" i="7"/>
  <c r="DU21" i="1500" s="1"/>
  <c r="BC14" i="1499"/>
  <c r="CN21" i="1500"/>
  <c r="V14" i="1499"/>
  <c r="R14" i="7"/>
  <c r="AJ14" i="7"/>
  <c r="AE14" i="7"/>
  <c r="AF14" i="7"/>
  <c r="Z12" i="1504"/>
  <c r="L12" i="1506"/>
  <c r="AS14" i="1499"/>
  <c r="BA14" i="7"/>
  <c r="CD21" i="1500"/>
  <c r="L14" i="1499"/>
  <c r="CH21" i="1500"/>
  <c r="AW14" i="1499"/>
  <c r="P14" i="1499"/>
  <c r="BE14" i="7"/>
  <c r="DO21" i="1500" s="1"/>
  <c r="CW20" i="1500"/>
  <c r="BL13" i="1499"/>
  <c r="AE13" i="1499"/>
  <c r="BI14" i="7"/>
  <c r="DS21" i="1500" s="1"/>
  <c r="BA14" i="1499"/>
  <c r="CL21" i="1500"/>
  <c r="T14" i="1499"/>
  <c r="BT13" i="7"/>
  <c r="ED20" i="1500" s="1"/>
  <c r="EC20" i="1500"/>
  <c r="U14" i="7"/>
  <c r="O14" i="7"/>
  <c r="L12" i="1502"/>
  <c r="DB20" i="1500"/>
  <c r="P14" i="7"/>
  <c r="K12" i="1506"/>
  <c r="Y12" i="1504"/>
  <c r="BV13" i="7"/>
  <c r="EF20" i="1500" s="1"/>
  <c r="EE20" i="1500"/>
  <c r="AI14" i="7"/>
  <c r="Q14" i="7"/>
  <c r="W14" i="7"/>
  <c r="H12" i="1506"/>
  <c r="V12" i="1504"/>
  <c r="V14" i="7"/>
  <c r="N14" i="7"/>
  <c r="Z14" i="7"/>
  <c r="J12" i="1506"/>
  <c r="X12" i="1504"/>
  <c r="A29" i="1495"/>
  <c r="EK29" i="1500" s="1"/>
  <c r="BW23" i="1500"/>
  <c r="DD23" i="1500"/>
  <c r="CJ23" i="1500"/>
  <c r="AH22" i="1501"/>
  <c r="AI22" i="1501"/>
  <c r="T22" i="1501"/>
  <c r="AJ22" i="1501"/>
  <c r="U22" i="1501"/>
  <c r="AK22" i="1501"/>
  <c r="V22" i="1501"/>
  <c r="AL22" i="1501"/>
  <c r="W22" i="1501"/>
  <c r="AM22" i="1501"/>
  <c r="X22" i="1501"/>
  <c r="AN22" i="1501"/>
  <c r="Y22" i="1501"/>
  <c r="AO22" i="1501"/>
  <c r="Z22" i="1501"/>
  <c r="AP22" i="1501"/>
  <c r="AA22" i="1501"/>
  <c r="AQ22" i="1501"/>
  <c r="AB22" i="1501"/>
  <c r="AC22" i="1501"/>
  <c r="AD22" i="1501"/>
  <c r="AE22" i="1501"/>
  <c r="AF22" i="1501"/>
  <c r="AG22" i="1501"/>
  <c r="DT23" i="1500"/>
  <c r="DL23" i="1500"/>
  <c r="DJ23" i="1500"/>
  <c r="EB23" i="1500"/>
  <c r="DP23" i="1500"/>
  <c r="CX23" i="1500"/>
  <c r="DX23" i="1500"/>
  <c r="CQ23" i="1500"/>
  <c r="CU23" i="1500"/>
  <c r="BU23" i="1500"/>
  <c r="DZ23" i="1500"/>
  <c r="CS23" i="1500"/>
  <c r="CZ23" i="1500"/>
  <c r="DS23" i="1500"/>
  <c r="CL23" i="1500"/>
  <c r="CD23" i="1500"/>
  <c r="DU23" i="1500"/>
  <c r="CN23" i="1500"/>
  <c r="DH23" i="1500"/>
  <c r="DN23" i="1500"/>
  <c r="CG23" i="1500"/>
  <c r="DV23" i="1500"/>
  <c r="CO23" i="1500"/>
  <c r="BV23" i="1500"/>
  <c r="CC23" i="1500"/>
  <c r="DY23" i="1500"/>
  <c r="CR23" i="1500"/>
  <c r="DG23" i="1500"/>
  <c r="BZ23" i="1500"/>
  <c r="DW23" i="1500"/>
  <c r="CP23" i="1500"/>
  <c r="DI23" i="1500"/>
  <c r="CB23" i="1500"/>
  <c r="EA23" i="1500"/>
  <c r="CT23" i="1500"/>
  <c r="DR23" i="1500"/>
  <c r="CK23" i="1500"/>
  <c r="DM23" i="1500"/>
  <c r="CF23" i="1500"/>
  <c r="DE23" i="1500"/>
  <c r="BS23" i="1500"/>
  <c r="CV12" i="1500"/>
  <c r="CX12" i="1500"/>
  <c r="DL13" i="1500"/>
  <c r="DK13" i="1500"/>
  <c r="DD13" i="1500"/>
  <c r="EF12" i="1500"/>
  <c r="ED12" i="1500"/>
  <c r="DI13" i="1500"/>
  <c r="DY13" i="1500"/>
  <c r="DV13" i="1500"/>
  <c r="DN13" i="1500"/>
  <c r="DW13" i="1500"/>
  <c r="DO13" i="1500"/>
  <c r="DE13" i="1500"/>
  <c r="DX13" i="1500"/>
  <c r="DH13" i="1500"/>
  <c r="DS13" i="1500"/>
  <c r="DU13" i="1500"/>
  <c r="EA13" i="1500"/>
  <c r="DG13" i="1500"/>
  <c r="DQ13" i="1500"/>
  <c r="DT13" i="1500"/>
  <c r="DM13" i="1500"/>
  <c r="EB13" i="1500"/>
  <c r="DP13" i="1500"/>
  <c r="DC13" i="1500"/>
  <c r="DA13" i="1500"/>
  <c r="BS13" i="1500"/>
  <c r="DF13" i="1500"/>
  <c r="DZ13" i="1500"/>
  <c r="DR13" i="1500"/>
  <c r="AV14" i="1499" l="1"/>
  <c r="BD14" i="7"/>
  <c r="DN21" i="1500" s="1"/>
  <c r="O14" i="1499"/>
  <c r="CG21" i="1500"/>
  <c r="BW14" i="7"/>
  <c r="EG21" i="1500" s="1"/>
  <c r="DP21" i="1500"/>
  <c r="BH14" i="7"/>
  <c r="DR21" i="1500" s="1"/>
  <c r="AZ14" i="1499"/>
  <c r="S14" i="1499"/>
  <c r="CK21" i="1500"/>
  <c r="AX14" i="7"/>
  <c r="DH21" i="1500" s="1"/>
  <c r="CA21" i="1500"/>
  <c r="I14" i="1499"/>
  <c r="AP14" i="1499"/>
  <c r="BP14" i="7"/>
  <c r="DZ21" i="1500" s="1"/>
  <c r="AA14" i="1499"/>
  <c r="CS21" i="1500"/>
  <c r="BH14" i="1499"/>
  <c r="BY21" i="1500"/>
  <c r="G14" i="1499"/>
  <c r="AN14" i="1499"/>
  <c r="AV14" i="7"/>
  <c r="DF21" i="1500" s="1"/>
  <c r="X14" i="1499"/>
  <c r="BM14" i="7"/>
  <c r="DW21" i="1500" s="1"/>
  <c r="CP21" i="1500"/>
  <c r="BE14" i="1499"/>
  <c r="BU21" i="1500"/>
  <c r="C14" i="1499"/>
  <c r="AJ14" i="1499"/>
  <c r="AQ14" i="7"/>
  <c r="BG14" i="7"/>
  <c r="DQ21" i="1500" s="1"/>
  <c r="CJ21" i="1500"/>
  <c r="AY14" i="1499"/>
  <c r="R14" i="1499"/>
  <c r="CE21" i="1500"/>
  <c r="AT14" i="1499"/>
  <c r="BB14" i="7"/>
  <c r="DL21" i="1500" s="1"/>
  <c r="M14" i="1499"/>
  <c r="BL14" i="7"/>
  <c r="DV21" i="1500" s="1"/>
  <c r="BD14" i="1499"/>
  <c r="CO21" i="1500"/>
  <c r="W14" i="1499"/>
  <c r="BN14" i="7"/>
  <c r="DX21" i="1500" s="1"/>
  <c r="CQ21" i="1500"/>
  <c r="BF14" i="1499"/>
  <c r="Y14" i="1499"/>
  <c r="AC14" i="1499"/>
  <c r="BR14" i="7"/>
  <c r="EB21" i="1500" s="1"/>
  <c r="BJ14" i="1499"/>
  <c r="CU21" i="1500"/>
  <c r="AM14" i="1499"/>
  <c r="BX21" i="1500"/>
  <c r="AL14" i="7"/>
  <c r="AN14" i="7"/>
  <c r="AU14" i="7"/>
  <c r="F14" i="1499"/>
  <c r="CT21" i="1500"/>
  <c r="AB14" i="1499"/>
  <c r="BQ14" i="7"/>
  <c r="EA21" i="1500" s="1"/>
  <c r="BI14" i="1499"/>
  <c r="DJ21" i="1500"/>
  <c r="BX14" i="7"/>
  <c r="EH21" i="1500" s="1"/>
  <c r="AU14" i="1499"/>
  <c r="BC14" i="7"/>
  <c r="DM21" i="1500" s="1"/>
  <c r="CF21" i="1500"/>
  <c r="N14" i="1499"/>
  <c r="CB21" i="1500"/>
  <c r="AQ14" i="1499"/>
  <c r="AY14" i="7"/>
  <c r="DI21" i="1500" s="1"/>
  <c r="J14" i="1499"/>
  <c r="DK21" i="1500"/>
  <c r="BY14" i="7"/>
  <c r="EI21" i="1500" s="1"/>
  <c r="X20" i="1501"/>
  <c r="A30" i="1495"/>
  <c r="EK30" i="1500" s="1"/>
  <c r="CI14" i="7"/>
  <c r="CQ14" i="7"/>
  <c r="CA14" i="7"/>
  <c r="CR14" i="7"/>
  <c r="CM14" i="7"/>
  <c r="CN14" i="7"/>
  <c r="CO14" i="7"/>
  <c r="CJ14" i="7"/>
  <c r="CU14" i="7"/>
  <c r="CF14" i="7"/>
  <c r="Q13" i="1504" s="1"/>
  <c r="CP14" i="7"/>
  <c r="CB14" i="7"/>
  <c r="CK14" i="7"/>
  <c r="CS14" i="7"/>
  <c r="CE14" i="7"/>
  <c r="CW14" i="7"/>
  <c r="CH14" i="7"/>
  <c r="CG14" i="7"/>
  <c r="S13" i="1504" s="1"/>
  <c r="CC14" i="7"/>
  <c r="T13" i="1504" s="1"/>
  <c r="CL14" i="7"/>
  <c r="CT14" i="7"/>
  <c r="CD14" i="7"/>
  <c r="U13" i="1504" s="1"/>
  <c r="CV14" i="7"/>
  <c r="Y20" i="1501"/>
  <c r="AP20" i="1501"/>
  <c r="W20" i="1501"/>
  <c r="AM20" i="1501"/>
  <c r="AF20" i="1501"/>
  <c r="AD20" i="1501"/>
  <c r="AL20" i="1501"/>
  <c r="D15" i="7"/>
  <c r="K15" i="7" s="1"/>
  <c r="AJ20" i="1501"/>
  <c r="AI20" i="1501"/>
  <c r="Z20" i="1501"/>
  <c r="U20" i="1501"/>
  <c r="AG20" i="1501"/>
  <c r="AK20" i="1501"/>
  <c r="T20" i="1501"/>
  <c r="AC20" i="1501"/>
  <c r="BS21" i="1500"/>
  <c r="AA20" i="1501"/>
  <c r="AO20" i="1501"/>
  <c r="AH20" i="1501"/>
  <c r="AN20" i="1501"/>
  <c r="AB20" i="1501"/>
  <c r="AQ20" i="1501"/>
  <c r="AE20" i="1501"/>
  <c r="V20" i="1501"/>
  <c r="BZ21" i="1500"/>
  <c r="H14" i="1499"/>
  <c r="AW14" i="7"/>
  <c r="DG21" i="1500" s="1"/>
  <c r="AO14" i="1499"/>
  <c r="DT21" i="1500"/>
  <c r="BZ14" i="7"/>
  <c r="EJ21" i="1500" s="1"/>
  <c r="CO24" i="1500"/>
  <c r="CP24" i="1500"/>
  <c r="CK24" i="1500"/>
  <c r="BV24" i="1500"/>
  <c r="EJ23" i="1500"/>
  <c r="BX24" i="1500"/>
  <c r="BZ24" i="1500"/>
  <c r="EG23" i="1500"/>
  <c r="CV23" i="1500"/>
  <c r="EI23" i="1500"/>
  <c r="DK23" i="1500"/>
  <c r="EH23" i="1500"/>
  <c r="DC24" i="1500"/>
  <c r="DA23" i="1500"/>
  <c r="BP24" i="1500"/>
  <c r="DB12" i="1500"/>
  <c r="DJ13" i="1500"/>
  <c r="CZ13" i="1500"/>
  <c r="CH13" i="1500"/>
  <c r="CK13" i="1500"/>
  <c r="CD13" i="1500"/>
  <c r="BY13" i="1500"/>
  <c r="CA13" i="1500"/>
  <c r="BW13" i="1500"/>
  <c r="CE13" i="1500"/>
  <c r="CW12" i="1500"/>
  <c r="BX13" i="1500"/>
  <c r="CQ13" i="1500"/>
  <c r="CI13" i="1500"/>
  <c r="BU13" i="1500"/>
  <c r="CJ13" i="1500"/>
  <c r="BZ13" i="1500"/>
  <c r="CL13" i="1500"/>
  <c r="CM13" i="1500"/>
  <c r="CO13" i="1500"/>
  <c r="BV13" i="1500"/>
  <c r="CU13" i="1500"/>
  <c r="CR13" i="1500"/>
  <c r="CC13" i="1500"/>
  <c r="CS13" i="1500"/>
  <c r="CN13" i="1500"/>
  <c r="CP13" i="1500"/>
  <c r="CF13" i="1500"/>
  <c r="CB13" i="1500"/>
  <c r="CG13" i="1500"/>
  <c r="CT13" i="1500"/>
  <c r="EH13" i="1500"/>
  <c r="BP14" i="1500"/>
  <c r="EJ13" i="1500"/>
  <c r="EC13" i="1500"/>
  <c r="EE13" i="1500"/>
  <c r="EG13" i="1500"/>
  <c r="EI13" i="1500"/>
  <c r="AQ15" i="7" l="1"/>
  <c r="C15" i="1499"/>
  <c r="AJ15" i="1499"/>
  <c r="BU22" i="1500"/>
  <c r="CV21" i="1500"/>
  <c r="BK14" i="1499"/>
  <c r="AD14" i="1499"/>
  <c r="AM14" i="7"/>
  <c r="AG15" i="7"/>
  <c r="Y13" i="1504"/>
  <c r="K13" i="1506"/>
  <c r="V15" i="7"/>
  <c r="J13" i="1506"/>
  <c r="X13" i="1504"/>
  <c r="V13" i="1504"/>
  <c r="H13" i="1506"/>
  <c r="U15" i="7"/>
  <c r="AI15" i="7"/>
  <c r="R15" i="7"/>
  <c r="AK15" i="7"/>
  <c r="W15" i="7"/>
  <c r="N15" i="7"/>
  <c r="AF15" i="7"/>
  <c r="BP22" i="1500"/>
  <c r="A15" i="1495"/>
  <c r="Q13" i="1502" s="1"/>
  <c r="AS15" i="7"/>
  <c r="DC22" i="1500" s="1"/>
  <c r="I15" i="7"/>
  <c r="AC15" i="7"/>
  <c r="AD15" i="7"/>
  <c r="AB15" i="7"/>
  <c r="Y15" i="7"/>
  <c r="S15" i="7"/>
  <c r="T15" i="7"/>
  <c r="M15" i="7"/>
  <c r="L15" i="7"/>
  <c r="X15" i="7"/>
  <c r="AH15" i="7"/>
  <c r="AE15" i="7"/>
  <c r="DA21" i="1500"/>
  <c r="AR14" i="7"/>
  <c r="AA15" i="7"/>
  <c r="L13" i="1506"/>
  <c r="Z13" i="1504"/>
  <c r="BS14" i="7"/>
  <c r="BU14" i="7"/>
  <c r="DE21" i="1500"/>
  <c r="P15" i="7"/>
  <c r="AJ15" i="7"/>
  <c r="CX21" i="1500"/>
  <c r="BM14" i="1499"/>
  <c r="AF14" i="1499"/>
  <c r="Z15" i="7"/>
  <c r="O15" i="7"/>
  <c r="Q15" i="7"/>
  <c r="AD2" i="1504"/>
  <c r="AJ2" i="1504" s="1"/>
  <c r="EZ3" i="1500"/>
  <c r="CI24" i="1500"/>
  <c r="CD24" i="1500"/>
  <c r="DK24" i="1500"/>
  <c r="BU24" i="1500"/>
  <c r="BS24" i="1500"/>
  <c r="AI23" i="1501"/>
  <c r="T23" i="1501"/>
  <c r="AJ23" i="1501"/>
  <c r="U23" i="1501"/>
  <c r="AK23" i="1501"/>
  <c r="V23" i="1501"/>
  <c r="AL23" i="1501"/>
  <c r="W23" i="1501"/>
  <c r="AM23" i="1501"/>
  <c r="X23" i="1501"/>
  <c r="AN23" i="1501"/>
  <c r="Y23" i="1501"/>
  <c r="AO23" i="1501"/>
  <c r="Z23" i="1501"/>
  <c r="AP23" i="1501"/>
  <c r="AA23" i="1501"/>
  <c r="AQ23" i="1501"/>
  <c r="AB23" i="1501"/>
  <c r="AC23" i="1501"/>
  <c r="AD23" i="1501"/>
  <c r="AE23" i="1501"/>
  <c r="AF23" i="1501"/>
  <c r="AG23" i="1501"/>
  <c r="AH23" i="1501"/>
  <c r="DB23" i="1500"/>
  <c r="EA24" i="1500"/>
  <c r="DZ24" i="1500"/>
  <c r="DM24" i="1500"/>
  <c r="DX24" i="1500"/>
  <c r="DH24" i="1500"/>
  <c r="DQ24" i="1500"/>
  <c r="DI24" i="1500"/>
  <c r="DR24" i="1500"/>
  <c r="DS24" i="1500"/>
  <c r="DO24" i="1500"/>
  <c r="DG24" i="1500"/>
  <c r="DY24" i="1500"/>
  <c r="DU24" i="1500"/>
  <c r="DN24" i="1500"/>
  <c r="DF24" i="1500"/>
  <c r="DL24" i="1500"/>
  <c r="DW24" i="1500"/>
  <c r="DV24" i="1500"/>
  <c r="CN24" i="1500"/>
  <c r="CE24" i="1500"/>
  <c r="EF23" i="1500"/>
  <c r="EE23" i="1500"/>
  <c r="DE24" i="1500"/>
  <c r="CH24" i="1500"/>
  <c r="DJ24" i="1500"/>
  <c r="CC24" i="1500"/>
  <c r="CG24" i="1500"/>
  <c r="CT24" i="1500"/>
  <c r="CL24" i="1500"/>
  <c r="ED23" i="1500"/>
  <c r="EC23" i="1500"/>
  <c r="CS24" i="1500"/>
  <c r="EB24" i="1500"/>
  <c r="CU24" i="1500"/>
  <c r="CA24" i="1500"/>
  <c r="CQ24" i="1500"/>
  <c r="CJ24" i="1500"/>
  <c r="CB24" i="1500"/>
  <c r="CW23" i="1500"/>
  <c r="BY24" i="1500"/>
  <c r="CR24" i="1500"/>
  <c r="CZ24" i="1500"/>
  <c r="CM24" i="1500"/>
  <c r="CF24" i="1500"/>
  <c r="DD24" i="1500"/>
  <c r="BW24" i="1500"/>
  <c r="DP24" i="1500"/>
  <c r="DB13" i="1500"/>
  <c r="B11" i="1492"/>
  <c r="CX13" i="1500"/>
  <c r="CV13" i="1500"/>
  <c r="DD14" i="1500"/>
  <c r="DL14" i="1500"/>
  <c r="EF13" i="1500"/>
  <c r="ED13" i="1500"/>
  <c r="DM14" i="1500"/>
  <c r="DY14" i="1500"/>
  <c r="DV14" i="1500"/>
  <c r="DI14" i="1500"/>
  <c r="DU14" i="1500"/>
  <c r="DQ14" i="1500"/>
  <c r="DR14" i="1500"/>
  <c r="DZ14" i="1500"/>
  <c r="EA14" i="1500"/>
  <c r="DS14" i="1500"/>
  <c r="EB14" i="1500"/>
  <c r="DH14" i="1500"/>
  <c r="DT14" i="1500"/>
  <c r="DW14" i="1500"/>
  <c r="DF14" i="1500"/>
  <c r="DG14" i="1500"/>
  <c r="DC14" i="1500"/>
  <c r="BS14" i="1500"/>
  <c r="DA14" i="1500"/>
  <c r="DN14" i="1500"/>
  <c r="DP14" i="1500"/>
  <c r="DO14" i="1500"/>
  <c r="DE14" i="1500"/>
  <c r="DX14" i="1500"/>
  <c r="DK14" i="1500"/>
  <c r="BQ15" i="7" l="1"/>
  <c r="EA22" i="1500" s="1"/>
  <c r="AB15" i="1499"/>
  <c r="BI15" i="1499"/>
  <c r="CT22" i="1500"/>
  <c r="L13" i="1502"/>
  <c r="DB21" i="1500"/>
  <c r="AR15" i="1499"/>
  <c r="CC22" i="1500"/>
  <c r="K15" i="1499"/>
  <c r="AZ15" i="7"/>
  <c r="CW21" i="1500"/>
  <c r="BL14" i="1499"/>
  <c r="AE14" i="1499"/>
  <c r="BZ22" i="1500"/>
  <c r="H15" i="1499"/>
  <c r="AO15" i="1499"/>
  <c r="AW15" i="7"/>
  <c r="DG22" i="1500" s="1"/>
  <c r="Q15" i="1499"/>
  <c r="CI22" i="1500"/>
  <c r="AX15" i="1499"/>
  <c r="BF15" i="7"/>
  <c r="BE15" i="1499"/>
  <c r="BM15" i="7"/>
  <c r="DW22" i="1500" s="1"/>
  <c r="CP22" i="1500"/>
  <c r="X15" i="1499"/>
  <c r="I15" i="1499"/>
  <c r="AP15" i="1499"/>
  <c r="AX15" i="7"/>
  <c r="DH22" i="1500" s="1"/>
  <c r="CA22" i="1500"/>
  <c r="BD15" i="1499"/>
  <c r="BL15" i="7"/>
  <c r="DV22" i="1500" s="1"/>
  <c r="CO22" i="1500"/>
  <c r="W15" i="1499"/>
  <c r="CL22" i="1500"/>
  <c r="BA15" i="1499"/>
  <c r="T15" i="1499"/>
  <c r="BI15" i="7"/>
  <c r="DS22" i="1500" s="1"/>
  <c r="AM15" i="1499"/>
  <c r="AN15" i="7"/>
  <c r="BX22" i="1500"/>
  <c r="F15" i="1499"/>
  <c r="AU15" i="7"/>
  <c r="AL15" i="7"/>
  <c r="AN15" i="1499"/>
  <c r="AV15" i="7"/>
  <c r="DF22" i="1500" s="1"/>
  <c r="BY22" i="1500"/>
  <c r="G15" i="1499"/>
  <c r="BV14" i="7"/>
  <c r="EF21" i="1500" s="1"/>
  <c r="EE21" i="1500"/>
  <c r="CR22" i="1500"/>
  <c r="Z15" i="1499"/>
  <c r="BG15" i="1499"/>
  <c r="BO15" i="7"/>
  <c r="DY22" i="1500" s="1"/>
  <c r="V15" i="1499"/>
  <c r="BC15" i="1499"/>
  <c r="BK15" i="7"/>
  <c r="DU22" i="1500" s="1"/>
  <c r="CN22" i="1500"/>
  <c r="O15" i="1499"/>
  <c r="CG22" i="1500"/>
  <c r="AV15" i="1499"/>
  <c r="BD15" i="7"/>
  <c r="DN22" i="1500" s="1"/>
  <c r="CJ22" i="1500"/>
  <c r="BG15" i="7"/>
  <c r="DQ22" i="1500" s="1"/>
  <c r="R15" i="1499"/>
  <c r="AY15" i="1499"/>
  <c r="BT14" i="7"/>
  <c r="ED21" i="1500" s="1"/>
  <c r="EC21" i="1500"/>
  <c r="AW15" i="1499"/>
  <c r="BE15" i="7"/>
  <c r="DO22" i="1500" s="1"/>
  <c r="P15" i="1499"/>
  <c r="CH22" i="1500"/>
  <c r="BJ15" i="7"/>
  <c r="DT22" i="1500" s="1"/>
  <c r="BB15" i="1499"/>
  <c r="CM22" i="1500"/>
  <c r="U15" i="1499"/>
  <c r="CU22" i="1500"/>
  <c r="BJ15" i="1499"/>
  <c r="AC15" i="1499"/>
  <c r="BR15" i="7"/>
  <c r="EB22" i="1500" s="1"/>
  <c r="AU15" i="1499"/>
  <c r="BC15" i="7"/>
  <c r="DM22" i="1500" s="1"/>
  <c r="CF22" i="1500"/>
  <c r="N15" i="1499"/>
  <c r="BV22" i="1500"/>
  <c r="D15" i="1499"/>
  <c r="AK15" i="1499"/>
  <c r="CB15" i="7"/>
  <c r="CK15" i="7"/>
  <c r="CS15" i="7"/>
  <c r="CL15" i="7"/>
  <c r="CA15" i="7"/>
  <c r="CC15" i="7"/>
  <c r="T14" i="1504" s="1"/>
  <c r="Y14" i="1504" s="1"/>
  <c r="CT15" i="7"/>
  <c r="CD15" i="7"/>
  <c r="U14" i="1504" s="1"/>
  <c r="Z14" i="1504" s="1"/>
  <c r="CM15" i="7"/>
  <c r="CU15" i="7"/>
  <c r="CW15" i="7"/>
  <c r="CP15" i="7"/>
  <c r="CR15" i="7"/>
  <c r="CE15" i="7"/>
  <c r="CN15" i="7"/>
  <c r="CV15" i="7"/>
  <c r="CO15" i="7"/>
  <c r="CH15" i="7"/>
  <c r="CI15" i="7"/>
  <c r="CG15" i="7"/>
  <c r="S14" i="1504" s="1"/>
  <c r="X14" i="1504" s="1"/>
  <c r="CF15" i="7"/>
  <c r="Q14" i="1504" s="1"/>
  <c r="V14" i="1504" s="1"/>
  <c r="CQ15" i="7"/>
  <c r="CJ15" i="7"/>
  <c r="BS22" i="1500"/>
  <c r="AQ15" i="1499"/>
  <c r="AY15" i="7"/>
  <c r="DI22" i="1500" s="1"/>
  <c r="CB22" i="1500"/>
  <c r="J15" i="1499"/>
  <c r="E15" i="1499"/>
  <c r="AL15" i="1499"/>
  <c r="BW22" i="1500"/>
  <c r="AT15" i="7"/>
  <c r="DD22" i="1500" s="1"/>
  <c r="BP15" i="7"/>
  <c r="DZ22" i="1500" s="1"/>
  <c r="BH15" i="1499"/>
  <c r="CS22" i="1500"/>
  <c r="AA15" i="1499"/>
  <c r="BH15" i="7"/>
  <c r="DR22" i="1500" s="1"/>
  <c r="AZ15" i="1499"/>
  <c r="S15" i="1499"/>
  <c r="CK22" i="1500"/>
  <c r="AS15" i="1499"/>
  <c r="BA15" i="7"/>
  <c r="L15" i="1499"/>
  <c r="CD22" i="1500"/>
  <c r="CE22" i="1500"/>
  <c r="AT15" i="1499"/>
  <c r="BB15" i="7"/>
  <c r="DL22" i="1500" s="1"/>
  <c r="M15" i="1499"/>
  <c r="BF15" i="1499"/>
  <c r="BN15" i="7"/>
  <c r="DX22" i="1500" s="1"/>
  <c r="CQ22" i="1500"/>
  <c r="Y15" i="1499"/>
  <c r="AR15" i="7"/>
  <c r="DA22" i="1500"/>
  <c r="DA24" i="1500"/>
  <c r="DB24" i="1500"/>
  <c r="BT21" i="1499" a="1"/>
  <c r="BP21" i="1499" a="1"/>
  <c r="BT25" i="1499" a="1"/>
  <c r="BP25" i="1499" a="1"/>
  <c r="BP24" i="1499" a="1"/>
  <c r="BT24" i="1499" a="1"/>
  <c r="BT20" i="1499" a="1"/>
  <c r="BP20" i="1499" a="1"/>
  <c r="BT26" i="1499" a="1"/>
  <c r="BP26" i="1499" a="1"/>
  <c r="BP27" i="1499" a="1"/>
  <c r="BT27" i="1499" a="1"/>
  <c r="BP12" i="1499" a="1"/>
  <c r="BT12" i="1499" a="1"/>
  <c r="BT10" i="1499" a="1"/>
  <c r="BP10" i="1499" a="1"/>
  <c r="BP9" i="1499" a="1"/>
  <c r="BT9" i="1499" a="1"/>
  <c r="BT16" i="1499" a="1"/>
  <c r="BP16" i="1499" a="1"/>
  <c r="BT18" i="1499" a="1"/>
  <c r="BP18" i="1499" a="1"/>
  <c r="BP17" i="1499" a="1"/>
  <c r="BT17" i="1499" a="1"/>
  <c r="BT22" i="1499" a="1"/>
  <c r="BP22" i="1499" a="1"/>
  <c r="BP29" i="1499" a="1"/>
  <c r="BT29" i="1499" a="1"/>
  <c r="BP11" i="1499" a="1"/>
  <c r="BT11" i="1499" a="1"/>
  <c r="BP8" i="1499" a="1"/>
  <c r="BT8" i="1499" a="1"/>
  <c r="BT28" i="1499" a="1"/>
  <c r="BP28" i="1499" a="1"/>
  <c r="BT30" i="1499" a="1"/>
  <c r="BP30" i="1499" a="1"/>
  <c r="EI24" i="1500"/>
  <c r="EH24" i="1500"/>
  <c r="EG24" i="1500"/>
  <c r="CV24" i="1500"/>
  <c r="CX24" i="1500"/>
  <c r="EJ24" i="1500"/>
  <c r="DT24" i="1500"/>
  <c r="CZ14" i="1500"/>
  <c r="B42" i="1492"/>
  <c r="B12" i="1492" s="1"/>
  <c r="DJ14" i="1500"/>
  <c r="B15" i="1492"/>
  <c r="BU14" i="1500"/>
  <c r="CC14" i="1500"/>
  <c r="BX14" i="1500"/>
  <c r="CE14" i="1500"/>
  <c r="CU14" i="1500"/>
  <c r="CN14" i="1500"/>
  <c r="CG14" i="1500"/>
  <c r="CP14" i="1500"/>
  <c r="BW14" i="1500"/>
  <c r="CI14" i="1500"/>
  <c r="CD14" i="1500"/>
  <c r="BV14" i="1500"/>
  <c r="CT14" i="1500"/>
  <c r="BY14" i="1500"/>
  <c r="CK14" i="1500"/>
  <c r="CJ14" i="1500"/>
  <c r="CH14" i="1500"/>
  <c r="CB14" i="1500"/>
  <c r="CF14" i="1500"/>
  <c r="CO14" i="1500"/>
  <c r="CS14" i="1500"/>
  <c r="CA14" i="1500"/>
  <c r="BZ14" i="1500"/>
  <c r="CR14" i="1500"/>
  <c r="CW13" i="1500"/>
  <c r="CQ14" i="1500"/>
  <c r="CL14" i="1500"/>
  <c r="CM14" i="1500"/>
  <c r="EH14" i="1500"/>
  <c r="EJ14" i="1500"/>
  <c r="BP15" i="1500"/>
  <c r="EC14" i="1500"/>
  <c r="EE14" i="1500"/>
  <c r="DB14" i="1500"/>
  <c r="EI14" i="1500"/>
  <c r="EG14" i="1500"/>
  <c r="BZ15" i="7" l="1"/>
  <c r="EJ22" i="1500" s="1"/>
  <c r="DK22" i="1500"/>
  <c r="BY15" i="7"/>
  <c r="EI22" i="1500" s="1"/>
  <c r="CX22" i="1500"/>
  <c r="BM15" i="1499"/>
  <c r="AF15" i="1499"/>
  <c r="DP22" i="1500"/>
  <c r="BW15" i="7"/>
  <c r="EG22" i="1500" s="1"/>
  <c r="L14" i="1502"/>
  <c r="DB22" i="1500"/>
  <c r="AM15" i="7"/>
  <c r="BK15" i="1499"/>
  <c r="AD15" i="1499"/>
  <c r="CV22" i="1500"/>
  <c r="DE22" i="1500"/>
  <c r="BU15" i="7"/>
  <c r="BS15" i="7"/>
  <c r="BV36" i="1499" a="1"/>
  <c r="BP19" i="1499" a="1"/>
  <c r="BP36" i="1499" a="1"/>
  <c r="DJ22" i="1500"/>
  <c r="BX15" i="7"/>
  <c r="EH22" i="1500" s="1"/>
  <c r="BR10" i="1499"/>
  <c r="BQ10" i="1499"/>
  <c r="BS10" i="1499"/>
  <c r="BP10" i="1499"/>
  <c r="BT29" i="1499"/>
  <c r="BU29" i="1499"/>
  <c r="BV29" i="1499"/>
  <c r="BW29" i="1499"/>
  <c r="BX29" i="1499"/>
  <c r="BT12" i="1499"/>
  <c r="BX12" i="1499"/>
  <c r="BV12" i="1499"/>
  <c r="BW12" i="1499"/>
  <c r="BU12" i="1499"/>
  <c r="BW10" i="1499"/>
  <c r="BV10" i="1499"/>
  <c r="BU10" i="1499"/>
  <c r="BT10" i="1499"/>
  <c r="BX10" i="1499"/>
  <c r="BP29" i="1499"/>
  <c r="BQ29" i="1499"/>
  <c r="BR29" i="1499"/>
  <c r="BS29" i="1499"/>
  <c r="BP12" i="1499"/>
  <c r="BR12" i="1499"/>
  <c r="BS12" i="1499"/>
  <c r="BQ12" i="1499"/>
  <c r="BT11" i="1499"/>
  <c r="BU11" i="1499"/>
  <c r="BX11" i="1499"/>
  <c r="BV11" i="1499"/>
  <c r="BW11" i="1499"/>
  <c r="BP22" i="1499"/>
  <c r="BS22" i="1499"/>
  <c r="BR22" i="1499"/>
  <c r="BQ22" i="1499"/>
  <c r="BT27" i="1499"/>
  <c r="BW27" i="1499"/>
  <c r="BX27" i="1499"/>
  <c r="BU27" i="1499"/>
  <c r="BV27" i="1499"/>
  <c r="BT22" i="1499"/>
  <c r="BU22" i="1499"/>
  <c r="BX22" i="1499"/>
  <c r="BW22" i="1499"/>
  <c r="BV22" i="1499"/>
  <c r="BP27" i="1499"/>
  <c r="BS27" i="1499"/>
  <c r="BR27" i="1499"/>
  <c r="BQ27" i="1499"/>
  <c r="BP11" i="1499"/>
  <c r="BS11" i="1499"/>
  <c r="BR11" i="1499"/>
  <c r="BQ11" i="1499"/>
  <c r="BT17" i="1499"/>
  <c r="BU17" i="1499"/>
  <c r="BW17" i="1499"/>
  <c r="BV17" i="1499"/>
  <c r="BX17" i="1499"/>
  <c r="BP26" i="1499"/>
  <c r="BQ26" i="1499"/>
  <c r="BR26" i="1499"/>
  <c r="BS26" i="1499"/>
  <c r="BP17" i="1499"/>
  <c r="BQ17" i="1499"/>
  <c r="BS17" i="1499"/>
  <c r="BR17" i="1499"/>
  <c r="BT26" i="1499"/>
  <c r="BX26" i="1499"/>
  <c r="BV26" i="1499"/>
  <c r="BU26" i="1499"/>
  <c r="BW26" i="1499"/>
  <c r="BT30" i="1499"/>
  <c r="BV30" i="1499"/>
  <c r="BX30" i="1499"/>
  <c r="BW30" i="1499"/>
  <c r="BU30" i="1499"/>
  <c r="BP20" i="1499"/>
  <c r="BQ20" i="1499"/>
  <c r="CA20" i="1499" s="1"/>
  <c r="BR20" i="1499"/>
  <c r="BS20" i="1499"/>
  <c r="BP30" i="1499"/>
  <c r="BQ30" i="1499"/>
  <c r="BR30" i="1499"/>
  <c r="BS30" i="1499"/>
  <c r="BP32" i="1499" a="1"/>
  <c r="BT32" i="1499" a="1"/>
  <c r="BT20" i="1499"/>
  <c r="BU20" i="1499"/>
  <c r="BV20" i="1499"/>
  <c r="BX20" i="1499"/>
  <c r="BW20" i="1499"/>
  <c r="BP18" i="1499"/>
  <c r="BR18" i="1499"/>
  <c r="BQ18" i="1499"/>
  <c r="BS18" i="1499"/>
  <c r="BT24" i="1499"/>
  <c r="BX24" i="1499"/>
  <c r="BV24" i="1499"/>
  <c r="BW24" i="1499"/>
  <c r="BU24" i="1499"/>
  <c r="BP28" i="1499"/>
  <c r="BS28" i="1499"/>
  <c r="BR28" i="1499"/>
  <c r="BQ28" i="1499"/>
  <c r="BT18" i="1499"/>
  <c r="BW18" i="1499"/>
  <c r="BV18" i="1499"/>
  <c r="BX18" i="1499"/>
  <c r="BU18" i="1499"/>
  <c r="BP24" i="1499"/>
  <c r="BS24" i="1499"/>
  <c r="BR24" i="1499"/>
  <c r="BQ24" i="1499"/>
  <c r="BT28" i="1499"/>
  <c r="BW28" i="1499"/>
  <c r="BV28" i="1499"/>
  <c r="BU28" i="1499"/>
  <c r="BX28" i="1499"/>
  <c r="BP16" i="1499"/>
  <c r="BS16" i="1499"/>
  <c r="BQ16" i="1499"/>
  <c r="BR16" i="1499"/>
  <c r="BP25" i="1499"/>
  <c r="BS25" i="1499"/>
  <c r="BR25" i="1499"/>
  <c r="BQ25" i="1499"/>
  <c r="BT16" i="1499"/>
  <c r="BX16" i="1499"/>
  <c r="BW16" i="1499"/>
  <c r="BV16" i="1499"/>
  <c r="BU16" i="1499"/>
  <c r="BT25" i="1499"/>
  <c r="BU25" i="1499"/>
  <c r="BX25" i="1499"/>
  <c r="BW25" i="1499"/>
  <c r="BV25" i="1499"/>
  <c r="BV8" i="1499"/>
  <c r="BW8" i="1499"/>
  <c r="BX8" i="1499"/>
  <c r="BT8" i="1499"/>
  <c r="BU8" i="1499"/>
  <c r="BT9" i="1499"/>
  <c r="BW9" i="1499"/>
  <c r="BV9" i="1499"/>
  <c r="BU9" i="1499"/>
  <c r="BX9" i="1499"/>
  <c r="BP21" i="1499"/>
  <c r="BS21" i="1499"/>
  <c r="BR21" i="1499"/>
  <c r="BQ21" i="1499"/>
  <c r="BP8" i="1499"/>
  <c r="BS8" i="1499"/>
  <c r="BQ8" i="1499"/>
  <c r="BR8" i="1499"/>
  <c r="BP9" i="1499"/>
  <c r="BS9" i="1499"/>
  <c r="BR9" i="1499"/>
  <c r="BQ9" i="1499"/>
  <c r="BT21" i="1499"/>
  <c r="BX21" i="1499"/>
  <c r="BV21" i="1499"/>
  <c r="BU21" i="1499"/>
  <c r="BW21" i="1499"/>
  <c r="EF24" i="1500"/>
  <c r="EE24" i="1500"/>
  <c r="CW24" i="1500"/>
  <c r="ED24" i="1500"/>
  <c r="EC24" i="1500"/>
  <c r="CX14" i="1500"/>
  <c r="CV14" i="1500"/>
  <c r="CZ15" i="1500"/>
  <c r="DD15" i="1500"/>
  <c r="DL15" i="1500"/>
  <c r="EF14" i="1500"/>
  <c r="ED14" i="1500"/>
  <c r="DY15" i="1500"/>
  <c r="DV15" i="1500"/>
  <c r="DI15" i="1500"/>
  <c r="DW15" i="1500"/>
  <c r="DQ15" i="1500"/>
  <c r="DF15" i="1500"/>
  <c r="DR15" i="1500"/>
  <c r="DK15" i="1500"/>
  <c r="DJ15" i="1500"/>
  <c r="DM15" i="1500"/>
  <c r="DG15" i="1500"/>
  <c r="EA15" i="1500"/>
  <c r="DO15" i="1500"/>
  <c r="DS15" i="1500"/>
  <c r="DU15" i="1500"/>
  <c r="DE15" i="1500"/>
  <c r="DN15" i="1500"/>
  <c r="EB15" i="1500"/>
  <c r="DP15" i="1500"/>
  <c r="DX15" i="1500"/>
  <c r="DT15" i="1500"/>
  <c r="DH15" i="1500"/>
  <c r="DZ15" i="1500"/>
  <c r="BS15" i="1500"/>
  <c r="DA15" i="1500"/>
  <c r="DC15" i="1500"/>
  <c r="BV15" i="7" l="1"/>
  <c r="EF22" i="1500" s="1"/>
  <c r="EE22" i="1500"/>
  <c r="BP34" i="1499" a="1"/>
  <c r="BT34" i="1499" a="1"/>
  <c r="BU36" i="1499"/>
  <c r="BR36" i="1499"/>
  <c r="BT36" i="1499"/>
  <c r="BZ19" i="1499" s="1"/>
  <c r="BS36" i="1499"/>
  <c r="CA19" i="1499" s="1"/>
  <c r="BP36" i="1499"/>
  <c r="CD19" i="1499" s="1"/>
  <c r="BQ36" i="1499"/>
  <c r="CC19" i="1499" s="1"/>
  <c r="BQ19" i="1499"/>
  <c r="BR19" i="1499"/>
  <c r="BP19" i="1499"/>
  <c r="BS19" i="1499"/>
  <c r="BL15" i="1499"/>
  <c r="AE15" i="1499"/>
  <c r="CW22" i="1500"/>
  <c r="BV36" i="1499"/>
  <c r="CE19" i="1499" s="1"/>
  <c r="CA36" i="1499"/>
  <c r="BY36" i="1499"/>
  <c r="BW36" i="1499"/>
  <c r="BZ36" i="1499"/>
  <c r="BX36" i="1499"/>
  <c r="CB36" i="1499"/>
  <c r="BY19" i="1499" s="1"/>
  <c r="EC22" i="1500"/>
  <c r="BT15" i="7"/>
  <c r="ED22" i="1500" s="1"/>
  <c r="BT32" i="1499"/>
  <c r="BW32" i="1499"/>
  <c r="BV32" i="1499"/>
  <c r="BU32" i="1499"/>
  <c r="BX32" i="1499"/>
  <c r="BQ32" i="1499"/>
  <c r="BS32" i="1499"/>
  <c r="BP32" i="1499"/>
  <c r="BR32" i="1499"/>
  <c r="CG15" i="1500"/>
  <c r="CE15" i="1500"/>
  <c r="CD15" i="1500"/>
  <c r="CM15" i="1500"/>
  <c r="CH15" i="1500"/>
  <c r="CW14" i="1500"/>
  <c r="CI15" i="1500"/>
  <c r="CS15" i="1500"/>
  <c r="CC15" i="1500"/>
  <c r="CJ15" i="1500"/>
  <c r="CU15" i="1500"/>
  <c r="CK15" i="1500"/>
  <c r="CL15" i="1500"/>
  <c r="BV15" i="1500"/>
  <c r="CF15" i="1500"/>
  <c r="CB15" i="1500"/>
  <c r="CT15" i="1500"/>
  <c r="BU15" i="1500"/>
  <c r="CO15" i="1500"/>
  <c r="BW15" i="1500"/>
  <c r="CQ15" i="1500"/>
  <c r="BY15" i="1500"/>
  <c r="CR15" i="1500"/>
  <c r="CP15" i="1500"/>
  <c r="BZ15" i="1500"/>
  <c r="CN15" i="1500"/>
  <c r="CA15" i="1500"/>
  <c r="BX15" i="1500"/>
  <c r="DS16" i="1500"/>
  <c r="DY16" i="1500"/>
  <c r="DP16" i="1500"/>
  <c r="DM16" i="1500"/>
  <c r="DU16" i="1500"/>
  <c r="DW16" i="1500"/>
  <c r="EH15" i="1500"/>
  <c r="EJ15" i="1500"/>
  <c r="EC15" i="1500"/>
  <c r="EE15" i="1500"/>
  <c r="EI15" i="1500"/>
  <c r="EG15" i="1500"/>
  <c r="DB15" i="1500"/>
  <c r="CB19" i="1499" l="1"/>
  <c r="P11" i="1495" s="1"/>
  <c r="BT33" i="1499" a="1"/>
  <c r="BP33" i="1499" a="1"/>
  <c r="BX34" i="1499"/>
  <c r="BW34" i="1499"/>
  <c r="BT34" i="1499"/>
  <c r="BV34" i="1499"/>
  <c r="BU34" i="1499"/>
  <c r="BP34" i="1499"/>
  <c r="BR34" i="1499"/>
  <c r="BQ34" i="1499"/>
  <c r="BS34" i="1499"/>
  <c r="DV16" i="1500"/>
  <c r="CV15" i="1500"/>
  <c r="CG16" i="1500"/>
  <c r="CX15" i="1500"/>
  <c r="BX16" i="1500"/>
  <c r="CE16" i="1500"/>
  <c r="CT16" i="1500"/>
  <c r="BP16" i="1500"/>
  <c r="DJ16" i="1500"/>
  <c r="DG16" i="1500"/>
  <c r="DL16" i="1500"/>
  <c r="DN16" i="1500"/>
  <c r="DE16" i="1500"/>
  <c r="DQ16" i="1500"/>
  <c r="EA16" i="1500"/>
  <c r="EB16" i="1500"/>
  <c r="DF16" i="1500"/>
  <c r="DX16" i="1500"/>
  <c r="DH16" i="1500"/>
  <c r="DD16" i="1500"/>
  <c r="DO16" i="1500"/>
  <c r="DZ16" i="1500"/>
  <c r="DI16" i="1500"/>
  <c r="DK16" i="1500"/>
  <c r="DT16" i="1500"/>
  <c r="DR16" i="1500"/>
  <c r="DA16" i="1500"/>
  <c r="BS16" i="1500"/>
  <c r="CZ16" i="1500"/>
  <c r="DC16" i="1500"/>
  <c r="ED15" i="1500"/>
  <c r="EF15" i="1500"/>
  <c r="CD28" i="1499"/>
  <c r="P15" i="1495" l="1"/>
  <c r="P8" i="1495"/>
  <c r="D28" i="1495"/>
  <c r="P11" i="1506" s="1"/>
  <c r="V11" i="1506" s="1"/>
  <c r="D30" i="1495"/>
  <c r="P13" i="1506" s="1"/>
  <c r="V13" i="1506" s="1"/>
  <c r="D25" i="1495"/>
  <c r="P8" i="1506" s="1"/>
  <c r="V8" i="1506" s="1"/>
  <c r="P7" i="1495"/>
  <c r="D29" i="1495"/>
  <c r="EN29" i="1500" s="1"/>
  <c r="D22" i="1495"/>
  <c r="P5" i="1506" s="1"/>
  <c r="V5" i="1506" s="1"/>
  <c r="D24" i="1495"/>
  <c r="P6" i="1495"/>
  <c r="P14" i="1495"/>
  <c r="P4" i="1495"/>
  <c r="D21" i="1495"/>
  <c r="P4" i="1506" s="1"/>
  <c r="V4" i="1506" s="1"/>
  <c r="P10" i="1495"/>
  <c r="P9" i="1495"/>
  <c r="D19" i="1495"/>
  <c r="P2" i="1506" s="1"/>
  <c r="V2" i="1506" s="1"/>
  <c r="P12" i="1495"/>
  <c r="D27" i="1495"/>
  <c r="P10" i="1506" s="1"/>
  <c r="V10" i="1506" s="1"/>
  <c r="D26" i="1495"/>
  <c r="P9" i="1506" s="1"/>
  <c r="V9" i="1506" s="1"/>
  <c r="D23" i="1495"/>
  <c r="EN23" i="1500" s="1"/>
  <c r="P5" i="1495"/>
  <c r="D20" i="1495"/>
  <c r="P3" i="1506" s="1"/>
  <c r="V3" i="1506" s="1"/>
  <c r="P13" i="1495"/>
  <c r="P7" i="1506"/>
  <c r="V7" i="1506" s="1"/>
  <c r="EN24" i="1500"/>
  <c r="EN27" i="1500"/>
  <c r="BP33" i="1499"/>
  <c r="BR33" i="1499"/>
  <c r="BQ33" i="1499"/>
  <c r="BS33" i="1499"/>
  <c r="BT33" i="1499"/>
  <c r="BW33" i="1499"/>
  <c r="BU33" i="1499"/>
  <c r="BX33" i="1499"/>
  <c r="BV33" i="1499"/>
  <c r="EG16" i="1500"/>
  <c r="CQ16" i="1500"/>
  <c r="BY16" i="1500"/>
  <c r="CB16" i="1500"/>
  <c r="BZ16" i="1500"/>
  <c r="CD16" i="1500"/>
  <c r="CF16" i="1500"/>
  <c r="CC16" i="1500"/>
  <c r="CH16" i="1500"/>
  <c r="EJ16" i="1500"/>
  <c r="CP16" i="1500"/>
  <c r="CL16" i="1500"/>
  <c r="CW15" i="1500"/>
  <c r="CN16" i="1500"/>
  <c r="BV16" i="1500"/>
  <c r="CS16" i="1500"/>
  <c r="BW16" i="1500"/>
  <c r="EI16" i="1500"/>
  <c r="CO16" i="1500"/>
  <c r="CM16" i="1500"/>
  <c r="CU16" i="1500"/>
  <c r="CI16" i="1500"/>
  <c r="BU16" i="1500"/>
  <c r="CR16" i="1500"/>
  <c r="CA16" i="1500"/>
  <c r="CJ16" i="1500"/>
  <c r="CK16" i="1500"/>
  <c r="EC16" i="1500"/>
  <c r="EE16" i="1500"/>
  <c r="EH16" i="1500"/>
  <c r="DB16" i="1500"/>
  <c r="CD27" i="1499"/>
  <c r="CC27" i="1499"/>
  <c r="CD8" i="1499"/>
  <c r="CD23" i="1499"/>
  <c r="EN26" i="1500" l="1"/>
  <c r="P6" i="1506"/>
  <c r="V6" i="1506" s="1"/>
  <c r="EN28" i="1500"/>
  <c r="P12" i="1506"/>
  <c r="V12" i="1506" s="1"/>
  <c r="EN21" i="1500"/>
  <c r="EN25" i="1500"/>
  <c r="EN20" i="1500"/>
  <c r="EN22" i="1500"/>
  <c r="EN30" i="1500"/>
  <c r="CN17" i="1500"/>
  <c r="CB17" i="1500"/>
  <c r="CW16" i="1500"/>
  <c r="CV16" i="1500"/>
  <c r="BP17" i="1500"/>
  <c r="CX16" i="1500"/>
  <c r="DV17" i="1500"/>
  <c r="DD17" i="1500"/>
  <c r="ED16" i="1500"/>
  <c r="DF17" i="1500"/>
  <c r="DR17" i="1500"/>
  <c r="CJ17" i="1500"/>
  <c r="EF16" i="1500"/>
  <c r="EB17" i="1500"/>
  <c r="DZ17" i="1500"/>
  <c r="DE17" i="1500"/>
  <c r="DJ17" i="1500"/>
  <c r="CZ17" i="1500"/>
  <c r="DC17" i="1500"/>
  <c r="BS17" i="1500"/>
  <c r="DA17" i="1500"/>
  <c r="EA17" i="1500"/>
  <c r="DP17" i="1500"/>
  <c r="DX17" i="1500"/>
  <c r="DN17" i="1500"/>
  <c r="DU17" i="1500"/>
  <c r="DQ17" i="1500"/>
  <c r="DO17" i="1500"/>
  <c r="DW17" i="1500"/>
  <c r="DI17" i="1500"/>
  <c r="DG17" i="1500"/>
  <c r="DT17" i="1500"/>
  <c r="DK17" i="1500"/>
  <c r="DS17" i="1500"/>
  <c r="DL17" i="1500"/>
  <c r="DH17" i="1500"/>
  <c r="DY17" i="1500"/>
  <c r="DM17" i="1500"/>
  <c r="CC23" i="1499"/>
  <c r="CC8" i="1499"/>
  <c r="CD6" i="1499"/>
  <c r="BZ17" i="1500" l="1"/>
  <c r="BX17" i="1500"/>
  <c r="CC17" i="1500"/>
  <c r="CE17" i="1500"/>
  <c r="CS17" i="1500"/>
  <c r="CI17" i="1500"/>
  <c r="CT17" i="1500"/>
  <c r="BY17" i="1500"/>
  <c r="CA17" i="1500"/>
  <c r="CR17" i="1500"/>
  <c r="CU17" i="1500"/>
  <c r="CQ17" i="1500"/>
  <c r="BW17" i="1500"/>
  <c r="CK17" i="1500"/>
  <c r="CP17" i="1500"/>
  <c r="CL17" i="1500"/>
  <c r="CH17" i="1500"/>
  <c r="BU17" i="1500"/>
  <c r="CO17" i="1500"/>
  <c r="CD17" i="1500"/>
  <c r="CM17" i="1500"/>
  <c r="BV17" i="1500"/>
  <c r="CF17" i="1500"/>
  <c r="CG17" i="1500"/>
  <c r="EI17" i="1500"/>
  <c r="DB17" i="1500"/>
  <c r="DI18" i="1500"/>
  <c r="DK18" i="1500"/>
  <c r="EB18" i="1500"/>
  <c r="EJ17" i="1500"/>
  <c r="EH17" i="1500"/>
  <c r="EG17" i="1500"/>
  <c r="EE17" i="1500"/>
  <c r="EC17" i="1500"/>
  <c r="CC6" i="1499"/>
  <c r="DX18" i="1500" l="1"/>
  <c r="EA18" i="1500"/>
  <c r="DU18" i="1500"/>
  <c r="BP18" i="1500"/>
  <c r="CU18" i="1500"/>
  <c r="DQ18" i="1500"/>
  <c r="DF18" i="1500"/>
  <c r="CX17" i="1500"/>
  <c r="BV18" i="1500"/>
  <c r="CV17" i="1500"/>
  <c r="CS18" i="1500"/>
  <c r="DT18" i="1500"/>
  <c r="DE18" i="1500"/>
  <c r="DL18" i="1500"/>
  <c r="DZ18" i="1500"/>
  <c r="DR18" i="1500"/>
  <c r="DS18" i="1500"/>
  <c r="DW18" i="1500"/>
  <c r="DM18" i="1500"/>
  <c r="DC18" i="1500"/>
  <c r="CZ18" i="1500"/>
  <c r="DA18" i="1500"/>
  <c r="BS18" i="1500"/>
  <c r="ED17" i="1500"/>
  <c r="DY18" i="1500"/>
  <c r="DG18" i="1500"/>
  <c r="DD18" i="1500"/>
  <c r="EF17" i="1500"/>
  <c r="DJ18" i="1500"/>
  <c r="DV18" i="1500"/>
  <c r="DH18" i="1500"/>
  <c r="DP18" i="1500"/>
  <c r="DO18" i="1500"/>
  <c r="DN18" i="1500"/>
  <c r="EJ18" i="1500" l="1"/>
  <c r="BY18" i="1500"/>
  <c r="CN18" i="1500"/>
  <c r="CO18" i="1500"/>
  <c r="CM18" i="1500"/>
  <c r="CC18" i="1500"/>
  <c r="CK18" i="1500"/>
  <c r="BX18" i="1500"/>
  <c r="CH18" i="1500"/>
  <c r="CA18" i="1500"/>
  <c r="CP18" i="1500"/>
  <c r="CB18" i="1500"/>
  <c r="BW18" i="1500"/>
  <c r="CE18" i="1500"/>
  <c r="CL18" i="1500"/>
  <c r="CI18" i="1500"/>
  <c r="CJ18" i="1500"/>
  <c r="BZ18" i="1500"/>
  <c r="CR18" i="1500"/>
  <c r="CD18" i="1500"/>
  <c r="CF18" i="1500"/>
  <c r="CQ18" i="1500"/>
  <c r="BU18" i="1500"/>
  <c r="CW17" i="1500"/>
  <c r="CT18" i="1500"/>
  <c r="CG18" i="1500"/>
  <c r="DP19" i="1500"/>
  <c r="EA19" i="1500"/>
  <c r="DY19" i="1500"/>
  <c r="DB18" i="1500"/>
  <c r="EH18" i="1500"/>
  <c r="EG18" i="1500"/>
  <c r="EI18" i="1500"/>
  <c r="EE18" i="1500"/>
  <c r="EC18" i="1500"/>
  <c r="BY4" i="1499"/>
  <c r="CA4" i="1499"/>
  <c r="BZ4" i="1499"/>
  <c r="CC4" i="1499"/>
  <c r="CB4" i="1499"/>
  <c r="CH13" i="1499" l="1"/>
  <c r="CH10" i="1499"/>
  <c r="CH7" i="1499"/>
  <c r="CH4" i="1499"/>
  <c r="CH14" i="1499"/>
  <c r="CH11" i="1499"/>
  <c r="CH8" i="1499"/>
  <c r="CH5" i="1499"/>
  <c r="CH15" i="1499"/>
  <c r="CH12" i="1499"/>
  <c r="CH9" i="1499"/>
  <c r="CH6" i="1499"/>
  <c r="CH47" i="1499"/>
  <c r="CH48" i="1499"/>
  <c r="CH49" i="1499"/>
  <c r="CH37" i="1499"/>
  <c r="CH38" i="1499"/>
  <c r="CH39" i="1499"/>
  <c r="CH40" i="1499"/>
  <c r="CH41" i="1499"/>
  <c r="CH42" i="1499"/>
  <c r="CH43" i="1499"/>
  <c r="CH44" i="1499"/>
  <c r="CH45" i="1499"/>
  <c r="CH46" i="1499"/>
  <c r="CP19" i="1500"/>
  <c r="CB19" i="1500"/>
  <c r="BZ19" i="1500"/>
  <c r="CJ19" i="1500"/>
  <c r="DJ19" i="1500"/>
  <c r="BP19" i="1500"/>
  <c r="CA19" i="1500"/>
  <c r="CX18" i="1500"/>
  <c r="CK19" i="1500"/>
  <c r="CQ19" i="1500"/>
  <c r="BT15" i="1499" a="1"/>
  <c r="CE19" i="1500"/>
  <c r="CF19" i="1500"/>
  <c r="B4" i="1492" a="1"/>
  <c r="B4" i="1492" s="1"/>
  <c r="EK16" i="1500"/>
  <c r="EK17" i="1500"/>
  <c r="EK18" i="1500"/>
  <c r="CV18" i="1500"/>
  <c r="DQ19" i="1500"/>
  <c r="DI19" i="1500"/>
  <c r="DF19" i="1500"/>
  <c r="DO19" i="1500"/>
  <c r="DN19" i="1500"/>
  <c r="DS19" i="1500"/>
  <c r="DH19" i="1500"/>
  <c r="DW19" i="1500"/>
  <c r="DU19" i="1500"/>
  <c r="DV19" i="1500"/>
  <c r="R9" i="1494" a="1"/>
  <c r="R9" i="1494" s="1"/>
  <c r="EB19" i="1500"/>
  <c r="DD19" i="1500"/>
  <c r="C15" i="1492"/>
  <c r="C4" i="1492" s="1" a="1"/>
  <c r="C4" i="1492" s="1"/>
  <c r="DR19" i="1500"/>
  <c r="DG19" i="1500"/>
  <c r="DX19" i="1500"/>
  <c r="DZ19" i="1500"/>
  <c r="DE19" i="1500"/>
  <c r="DT19" i="1500"/>
  <c r="EF18" i="1500"/>
  <c r="DM19" i="1500"/>
  <c r="DK19" i="1500"/>
  <c r="DL19" i="1500"/>
  <c r="R28" i="1494" a="1"/>
  <c r="R28" i="1494" s="1"/>
  <c r="EK19" i="1500"/>
  <c r="CZ19" i="1500"/>
  <c r="DA19" i="1500"/>
  <c r="DC19" i="1500"/>
  <c r="BS19" i="1500"/>
  <c r="ED18" i="1500"/>
  <c r="N24" i="1494" a="1"/>
  <c r="N24" i="1494" s="1"/>
  <c r="F12" i="1494"/>
  <c r="L21" i="1494" a="1"/>
  <c r="L21" i="1494" s="1"/>
  <c r="EK8" i="1500"/>
  <c r="EK15" i="1500"/>
  <c r="EK7" i="1500"/>
  <c r="EK14" i="1500"/>
  <c r="EK6" i="1500"/>
  <c r="EK13" i="1500"/>
  <c r="EK5" i="1500"/>
  <c r="EK12" i="1500"/>
  <c r="EK4" i="1500"/>
  <c r="EK11" i="1500"/>
  <c r="EK10" i="1500"/>
  <c r="EK9" i="1500"/>
  <c r="CH3" i="1499"/>
  <c r="BT15" i="1499" l="1"/>
  <c r="BV15" i="1499"/>
  <c r="BX15" i="1499"/>
  <c r="BW15" i="1499"/>
  <c r="BU15" i="1499"/>
  <c r="BP23" i="1499" a="1"/>
  <c r="BT23" i="1499" a="1"/>
  <c r="BT19" i="1499" a="1"/>
  <c r="BT14" i="1499" a="1"/>
  <c r="BP14" i="1499" a="1"/>
  <c r="BP15" i="1499" a="1"/>
  <c r="CT19" i="1500"/>
  <c r="CM19" i="1500"/>
  <c r="CH19" i="1500"/>
  <c r="CI19" i="1500"/>
  <c r="EG19" i="1500"/>
  <c r="BW19" i="1500"/>
  <c r="EE19" i="1500"/>
  <c r="CU19" i="1500"/>
  <c r="CO19" i="1500"/>
  <c r="BU19" i="1500"/>
  <c r="CC19" i="1500"/>
  <c r="CS19" i="1500"/>
  <c r="CN19" i="1500"/>
  <c r="CW18" i="1500"/>
  <c r="CG19" i="1500"/>
  <c r="BV19" i="1500"/>
  <c r="BX19" i="1500"/>
  <c r="CR19" i="1500"/>
  <c r="BY19" i="1500"/>
  <c r="CL19" i="1500"/>
  <c r="H21" i="1494"/>
  <c r="CD19" i="1500"/>
  <c r="P9" i="1494" a="1"/>
  <c r="P9" i="1494" s="1"/>
  <c r="CC12" i="1499"/>
  <c r="H11" i="1494"/>
  <c r="P28" i="1494" a="1"/>
  <c r="P28" i="1494" s="1"/>
  <c r="F24" i="1494"/>
  <c r="H28" i="1494"/>
  <c r="P24" i="1494" a="1"/>
  <c r="P24" i="1494" s="1"/>
  <c r="H9" i="1494"/>
  <c r="R5" i="1494" a="1"/>
  <c r="R5" i="1494" s="1"/>
  <c r="F5" i="1494"/>
  <c r="L5" i="1494" a="1"/>
  <c r="L5" i="1494" s="1"/>
  <c r="B21" i="1492" s="1"/>
  <c r="H5" i="1494"/>
  <c r="N5" i="1494" a="1"/>
  <c r="N5" i="1494" s="1"/>
  <c r="P5" i="1494" a="1"/>
  <c r="P5" i="1494" s="1"/>
  <c r="C21" i="1492" s="1"/>
  <c r="F9" i="1494"/>
  <c r="L28" i="1494" a="1"/>
  <c r="L28" i="1494" s="1"/>
  <c r="N11" i="1494" a="1"/>
  <c r="N11" i="1494" s="1"/>
  <c r="L9" i="1494" a="1"/>
  <c r="L9" i="1494" s="1"/>
  <c r="L24" i="1494" a="1"/>
  <c r="L24" i="1494" s="1"/>
  <c r="R19" i="1494" a="1"/>
  <c r="R19" i="1494" s="1"/>
  <c r="F11" i="1494"/>
  <c r="R24" i="1494" a="1"/>
  <c r="R24" i="1494" s="1"/>
  <c r="CC15" i="1499"/>
  <c r="CC20" i="1499"/>
  <c r="F20" i="1494"/>
  <c r="H20" i="1494"/>
  <c r="L26" i="1494" a="1"/>
  <c r="L26" i="1494" s="1"/>
  <c r="F26" i="1494"/>
  <c r="P26" i="1494" a="1"/>
  <c r="P26" i="1494" s="1"/>
  <c r="R26" i="1494" a="1"/>
  <c r="R26" i="1494" s="1"/>
  <c r="H26" i="1494"/>
  <c r="N26" i="1494" a="1"/>
  <c r="N26" i="1494" s="1"/>
  <c r="EJ19" i="1500"/>
  <c r="N9" i="1494" a="1"/>
  <c r="N9" i="1494" s="1"/>
  <c r="EC19" i="1500"/>
  <c r="P11" i="1494" a="1"/>
  <c r="P11" i="1494" s="1"/>
  <c r="DB19" i="1500"/>
  <c r="F4" i="1494"/>
  <c r="F14" i="1494"/>
  <c r="P18" i="1494" a="1"/>
  <c r="P18" i="1494" s="1"/>
  <c r="P15" i="1494" a="1"/>
  <c r="P15" i="1494" s="1"/>
  <c r="R18" i="1494" a="1"/>
  <c r="R18" i="1494" s="1"/>
  <c r="F25" i="1494"/>
  <c r="P25" i="1494" s="1" a="1"/>
  <c r="P25" i="1494" s="1"/>
  <c r="F28" i="1494"/>
  <c r="N4" i="1494" a="1"/>
  <c r="N4" i="1494" s="1"/>
  <c r="P21" i="1494" a="1"/>
  <c r="P21" i="1494" s="1"/>
  <c r="R12" i="1494" a="1"/>
  <c r="R12" i="1494" s="1"/>
  <c r="F19" i="1494"/>
  <c r="H25" i="1494"/>
  <c r="N25" i="1494" s="1" a="1"/>
  <c r="N25" i="1494" s="1"/>
  <c r="R15" i="1494" a="1"/>
  <c r="R15" i="1494" s="1"/>
  <c r="L4" i="1494" a="1"/>
  <c r="L4" i="1494" s="1"/>
  <c r="B16" i="1492" s="1"/>
  <c r="B26" i="1492" s="1"/>
  <c r="P4" i="1494" a="1"/>
  <c r="P4" i="1494" s="1"/>
  <c r="C16" i="1492" s="1"/>
  <c r="H23" i="1494"/>
  <c r="F17" i="1494"/>
  <c r="L12" i="1494" a="1"/>
  <c r="L12" i="1494" s="1"/>
  <c r="L14" i="1494" a="1"/>
  <c r="L14" i="1494" s="1"/>
  <c r="F13" i="1494"/>
  <c r="H19" i="1494"/>
  <c r="F23" i="1494"/>
  <c r="F22" i="1494"/>
  <c r="H17" i="1494"/>
  <c r="P12" i="1494" a="1"/>
  <c r="P12" i="1494" s="1"/>
  <c r="F18" i="1494"/>
  <c r="N15" i="1494" a="1"/>
  <c r="N15" i="1494" s="1"/>
  <c r="L15" i="1494" a="1"/>
  <c r="L15" i="1494" s="1"/>
  <c r="R4" i="1494" a="1"/>
  <c r="R4" i="1494" s="1"/>
  <c r="H22" i="1494"/>
  <c r="L17" i="1494" a="1"/>
  <c r="L17" i="1494" s="1"/>
  <c r="F21" i="1494"/>
  <c r="N12" i="1494" a="1"/>
  <c r="N12" i="1494" s="1"/>
  <c r="H14" i="1494"/>
  <c r="N18" i="1494" a="1"/>
  <c r="N18" i="1494" s="1"/>
  <c r="H15" i="1494"/>
  <c r="N17" i="1494" a="1"/>
  <c r="N17" i="1494" s="1"/>
  <c r="N21" i="1494" a="1"/>
  <c r="N21" i="1494" s="1"/>
  <c r="H24" i="1494"/>
  <c r="N14" i="1494" a="1"/>
  <c r="N14" i="1494" s="1"/>
  <c r="R17" i="1494" a="1"/>
  <c r="R17" i="1494" s="1"/>
  <c r="R21" i="1494" a="1"/>
  <c r="R21" i="1494" s="1"/>
  <c r="P14" i="1494" a="1"/>
  <c r="P14" i="1494" s="1"/>
  <c r="H27" i="1494"/>
  <c r="R27" i="1494" s="1" a="1"/>
  <c r="R27" i="1494" s="1"/>
  <c r="L18" i="1494" a="1"/>
  <c r="L18" i="1494" s="1"/>
  <c r="P19" i="1494" a="1"/>
  <c r="P19" i="1494" s="1"/>
  <c r="H4" i="1494"/>
  <c r="P17" i="1494" a="1"/>
  <c r="P17" i="1494" s="1"/>
  <c r="R14" i="1494" a="1"/>
  <c r="R14" i="1494" s="1"/>
  <c r="H18" i="1494"/>
  <c r="F15" i="1494"/>
  <c r="N19" i="1494" a="1"/>
  <c r="N19" i="1494" s="1"/>
  <c r="H13" i="1494"/>
  <c r="R11" i="1494" a="1"/>
  <c r="R11" i="1494" s="1"/>
  <c r="L19" i="1494" a="1"/>
  <c r="L19" i="1494" s="1"/>
  <c r="EH19" i="1500"/>
  <c r="C42" i="1492"/>
  <c r="EI19" i="1500"/>
  <c r="L11" i="1494" a="1"/>
  <c r="L11" i="1494" s="1"/>
  <c r="H12" i="1494"/>
  <c r="EF19" i="1500"/>
  <c r="P16" i="1494" a="1"/>
  <c r="P16" i="1494" s="1"/>
  <c r="N16" i="1494" a="1"/>
  <c r="N16" i="1494" s="1"/>
  <c r="F16" i="1494"/>
  <c r="L16" i="1494" a="1"/>
  <c r="L16" i="1494" s="1"/>
  <c r="R16" i="1494" a="1"/>
  <c r="R16" i="1494" s="1"/>
  <c r="H16" i="1494"/>
  <c r="N28" i="1494" a="1"/>
  <c r="N28" i="1494" s="1"/>
  <c r="F27" i="1494"/>
  <c r="L27" i="1494" s="1" a="1"/>
  <c r="L27" i="1494" s="1"/>
  <c r="P10" i="1494" a="1"/>
  <c r="P10" i="1494" s="1"/>
  <c r="N10" i="1494" a="1"/>
  <c r="N10" i="1494" s="1"/>
  <c r="N23" i="1494" a="1"/>
  <c r="N23" i="1494" s="1"/>
  <c r="H10" i="1494"/>
  <c r="P23" i="1494" a="1"/>
  <c r="P23" i="1494" s="1"/>
  <c r="R10" i="1494" a="1"/>
  <c r="R10" i="1494" s="1"/>
  <c r="F10" i="1494"/>
  <c r="L10" i="1494" a="1"/>
  <c r="L10" i="1494" s="1"/>
  <c r="R23" i="1494" a="1"/>
  <c r="R23" i="1494" s="1"/>
  <c r="L23" i="1494" a="1"/>
  <c r="L23" i="1494" s="1"/>
  <c r="CA12" i="1499" l="1"/>
  <c r="BX19" i="1499"/>
  <c r="BW19" i="1499"/>
  <c r="BU19" i="1499"/>
  <c r="BV19" i="1499"/>
  <c r="BT19" i="1499"/>
  <c r="BZ11" i="1499"/>
  <c r="CA11" i="1499"/>
  <c r="CB11" i="1499"/>
  <c r="CC11" i="1499"/>
  <c r="BP6" i="1499" a="1"/>
  <c r="BT6" i="1499" a="1"/>
  <c r="BT31" i="1499" a="1"/>
  <c r="BP31" i="1499" a="1"/>
  <c r="BP15" i="1499"/>
  <c r="BR15" i="1499"/>
  <c r="BS15" i="1499"/>
  <c r="BQ15" i="1499"/>
  <c r="BZ18" i="1499"/>
  <c r="BY18" i="1499"/>
  <c r="CB18" i="1499"/>
  <c r="CA18" i="1499"/>
  <c r="BP7" i="1499" a="1"/>
  <c r="BT7" i="1499" a="1"/>
  <c r="BZ16" i="1499"/>
  <c r="CA16" i="1499"/>
  <c r="CB16" i="1499"/>
  <c r="BY16" i="1499"/>
  <c r="BT23" i="1499"/>
  <c r="BW23" i="1499"/>
  <c r="BV23" i="1499"/>
  <c r="BU23" i="1499"/>
  <c r="BX23" i="1499"/>
  <c r="BP23" i="1499"/>
  <c r="CB23" i="1499" s="1"/>
  <c r="BR23" i="1499"/>
  <c r="BZ23" i="1499" s="1"/>
  <c r="BQ23" i="1499"/>
  <c r="CA23" i="1499" s="1"/>
  <c r="BS23" i="1499"/>
  <c r="BY23" i="1499" s="1"/>
  <c r="CA30" i="1499"/>
  <c r="CB30" i="1499"/>
  <c r="BZ30" i="1499"/>
  <c r="BY30" i="1499"/>
  <c r="BT5" i="1499" a="1"/>
  <c r="BP5" i="1499" a="1"/>
  <c r="CA26" i="1499"/>
  <c r="BY26" i="1499"/>
  <c r="CB26" i="1499"/>
  <c r="BZ26" i="1499"/>
  <c r="CC10" i="1499"/>
  <c r="CB27" i="1499"/>
  <c r="CA27" i="1499"/>
  <c r="BY27" i="1499"/>
  <c r="BZ27" i="1499"/>
  <c r="BQ14" i="1499"/>
  <c r="BP14" i="1499"/>
  <c r="BR14" i="1499"/>
  <c r="BS14" i="1499"/>
  <c r="BT13" i="1499" a="1"/>
  <c r="BP13" i="1499" a="1"/>
  <c r="BU14" i="1499"/>
  <c r="BV14" i="1499"/>
  <c r="BT14" i="1499"/>
  <c r="BX14" i="1499"/>
  <c r="BW14" i="1499"/>
  <c r="BY21" i="1499"/>
  <c r="CB21" i="1499"/>
  <c r="CA21" i="1499"/>
  <c r="BZ21" i="1499"/>
  <c r="BY15" i="1499"/>
  <c r="BY11" i="1499"/>
  <c r="R25" i="1494" a="1"/>
  <c r="R25" i="1494" s="1"/>
  <c r="C7" i="1492"/>
  <c r="L25" i="1494" a="1"/>
  <c r="L25" i="1494" s="1"/>
  <c r="B33" i="1492" s="1"/>
  <c r="BZ20" i="1499"/>
  <c r="C8" i="1492"/>
  <c r="C17" i="1492"/>
  <c r="CB20" i="1499"/>
  <c r="BY20" i="1499"/>
  <c r="CA15" i="1499"/>
  <c r="C33" i="1492"/>
  <c r="CV19" i="1500"/>
  <c r="CW19" i="1500"/>
  <c r="CX19" i="1500"/>
  <c r="B9" i="1492"/>
  <c r="CB15" i="1499"/>
  <c r="B34" i="1492"/>
  <c r="B31" i="1492"/>
  <c r="BZ15" i="1499"/>
  <c r="CB12" i="1499"/>
  <c r="BY12" i="1499"/>
  <c r="P27" i="1494" a="1"/>
  <c r="P27" i="1494" s="1"/>
  <c r="C34" i="1492" s="1"/>
  <c r="N27" i="1494" a="1"/>
  <c r="N27" i="1494" s="1"/>
  <c r="B7" i="1492"/>
  <c r="B8" i="1492"/>
  <c r="B19" i="1492"/>
  <c r="B23" i="1492"/>
  <c r="C20" i="1492"/>
  <c r="C23" i="1492"/>
  <c r="C29" i="1492"/>
  <c r="C19" i="1492"/>
  <c r="B22" i="1492"/>
  <c r="B20" i="1492"/>
  <c r="BZ12" i="1499"/>
  <c r="C10" i="1492"/>
  <c r="C12" i="1492"/>
  <c r="L22" i="1494" a="1"/>
  <c r="L22" i="1494" s="1"/>
  <c r="B28" i="1492" s="1"/>
  <c r="P22" i="1494" a="1"/>
  <c r="P22" i="1494" s="1"/>
  <c r="C28" i="1492" s="1"/>
  <c r="C11" i="1492"/>
  <c r="C9" i="1492"/>
  <c r="R22" i="1494" a="1"/>
  <c r="R22" i="1494" s="1"/>
  <c r="N22" i="1494" a="1"/>
  <c r="N22" i="1494" s="1"/>
  <c r="B29" i="1492"/>
  <c r="CC26" i="1499"/>
  <c r="C52" i="1492"/>
  <c r="ED19" i="1500"/>
  <c r="B18" i="1492"/>
  <c r="L13" i="1494" a="1"/>
  <c r="L13" i="1494" s="1"/>
  <c r="B13" i="1492" s="1"/>
  <c r="P13" i="1494" a="1"/>
  <c r="P13" i="1494" s="1"/>
  <c r="C13" i="1492" s="1"/>
  <c r="C18" i="1492"/>
  <c r="C35" i="1492"/>
  <c r="B35" i="1492"/>
  <c r="B52" i="1492"/>
  <c r="R20" i="1494" a="1"/>
  <c r="R20" i="1494" s="1"/>
  <c r="N20" i="1494" a="1"/>
  <c r="N20" i="1494" s="1"/>
  <c r="B17" i="1492"/>
  <c r="C22" i="1492"/>
  <c r="L20" i="1494" a="1"/>
  <c r="L20" i="1494" s="1"/>
  <c r="B25" i="1492" s="1"/>
  <c r="P20" i="1494" a="1"/>
  <c r="P20" i="1494" s="1"/>
  <c r="C25" i="1492" s="1"/>
  <c r="N13" i="1494" a="1"/>
  <c r="N13" i="1494" s="1"/>
  <c r="R13" i="1494" a="1"/>
  <c r="R13" i="1494" s="1"/>
  <c r="B10" i="1492"/>
  <c r="C31" i="1492"/>
  <c r="C26" i="1492"/>
  <c r="G27" i="1495" l="1"/>
  <c r="G28" i="1495"/>
  <c r="G29" i="1495"/>
  <c r="G25" i="1495"/>
  <c r="G30" i="1495"/>
  <c r="G20" i="1495"/>
  <c r="G21" i="1495"/>
  <c r="G19" i="1495"/>
  <c r="S2" i="1506" s="1"/>
  <c r="Y2" i="1506" s="1"/>
  <c r="H4" i="1495"/>
  <c r="G22" i="1495"/>
  <c r="G23" i="1495"/>
  <c r="G24" i="1495"/>
  <c r="G26" i="1495"/>
  <c r="CT14" i="1499"/>
  <c r="CT11" i="1499"/>
  <c r="CT8" i="1499"/>
  <c r="CT5" i="1499"/>
  <c r="CT15" i="1499"/>
  <c r="CT12" i="1499"/>
  <c r="CT9" i="1499"/>
  <c r="CT6" i="1499"/>
  <c r="CT13" i="1499"/>
  <c r="CT10" i="1499"/>
  <c r="CT7" i="1499"/>
  <c r="CT4" i="1499"/>
  <c r="CO4" i="1499"/>
  <c r="CO5" i="1499"/>
  <c r="CO11" i="1499"/>
  <c r="CO15" i="1499"/>
  <c r="CO10" i="1499"/>
  <c r="CO9" i="1499"/>
  <c r="CO7" i="1499"/>
  <c r="CO14" i="1499"/>
  <c r="CO6" i="1499"/>
  <c r="CO13" i="1499"/>
  <c r="CO8" i="1499"/>
  <c r="CO12" i="1499"/>
  <c r="DA13" i="1499"/>
  <c r="DA10" i="1499"/>
  <c r="DA7" i="1499"/>
  <c r="DA4" i="1499"/>
  <c r="DA14" i="1499"/>
  <c r="DA11" i="1499"/>
  <c r="DA8" i="1499"/>
  <c r="DA5" i="1499"/>
  <c r="DA15" i="1499"/>
  <c r="DA12" i="1499"/>
  <c r="DA9" i="1499"/>
  <c r="DA6" i="1499"/>
  <c r="CP5" i="1499"/>
  <c r="CP15" i="1499"/>
  <c r="CP12" i="1499"/>
  <c r="CP9" i="1499"/>
  <c r="CP6" i="1499"/>
  <c r="CP13" i="1499"/>
  <c r="CP10" i="1499"/>
  <c r="CP7" i="1499"/>
  <c r="CP4" i="1499"/>
  <c r="CP14" i="1499"/>
  <c r="CP8" i="1499"/>
  <c r="CP11" i="1499"/>
  <c r="CV14" i="1499"/>
  <c r="CV11" i="1499"/>
  <c r="CV8" i="1499"/>
  <c r="CV5" i="1499"/>
  <c r="CV15" i="1499"/>
  <c r="CV12" i="1499"/>
  <c r="CV9" i="1499"/>
  <c r="CV6" i="1499"/>
  <c r="CV13" i="1499"/>
  <c r="CV10" i="1499"/>
  <c r="CV4" i="1499"/>
  <c r="CV7" i="1499"/>
  <c r="DE13" i="1499"/>
  <c r="DE5" i="1499"/>
  <c r="DE11" i="1499"/>
  <c r="DE10" i="1499"/>
  <c r="DE9" i="1499"/>
  <c r="DE14" i="1499"/>
  <c r="DE6" i="1499"/>
  <c r="DE4" i="1499"/>
  <c r="DE8" i="1499"/>
  <c r="DE15" i="1499"/>
  <c r="DE7" i="1499"/>
  <c r="DE12" i="1499"/>
  <c r="CS11" i="1499"/>
  <c r="CS8" i="1499"/>
  <c r="CS5" i="1499"/>
  <c r="CS15" i="1499"/>
  <c r="CS12" i="1499"/>
  <c r="CS9" i="1499"/>
  <c r="CS6" i="1499"/>
  <c r="CS13" i="1499"/>
  <c r="CS10" i="1499"/>
  <c r="CS7" i="1499"/>
  <c r="CS4" i="1499"/>
  <c r="CS14" i="1499"/>
  <c r="CY7" i="1499"/>
  <c r="CY4" i="1499"/>
  <c r="CY14" i="1499"/>
  <c r="CY11" i="1499"/>
  <c r="CY8" i="1499"/>
  <c r="CY5" i="1499"/>
  <c r="CY15" i="1499"/>
  <c r="CY12" i="1499"/>
  <c r="CY9" i="1499"/>
  <c r="CY6" i="1499"/>
  <c r="CY13" i="1499"/>
  <c r="CY10" i="1499"/>
  <c r="CX4" i="1499"/>
  <c r="CX14" i="1499"/>
  <c r="CX11" i="1499"/>
  <c r="CX8" i="1499"/>
  <c r="CX5" i="1499"/>
  <c r="CX15" i="1499"/>
  <c r="CX12" i="1499"/>
  <c r="CX9" i="1499"/>
  <c r="CX6" i="1499"/>
  <c r="CX13" i="1499"/>
  <c r="CX10" i="1499"/>
  <c r="CX7" i="1499"/>
  <c r="DD15" i="1499"/>
  <c r="DD14" i="1499"/>
  <c r="DD13" i="1499"/>
  <c r="DD11" i="1499"/>
  <c r="DD10" i="1499"/>
  <c r="DD4" i="1499"/>
  <c r="DD12" i="1499"/>
  <c r="DD5" i="1499"/>
  <c r="DD9" i="1499"/>
  <c r="DD8" i="1499"/>
  <c r="DD7" i="1499"/>
  <c r="DD6" i="1499"/>
  <c r="DH14" i="1499"/>
  <c r="DH6" i="1499"/>
  <c r="DH15" i="1499"/>
  <c r="DH13" i="1499"/>
  <c r="DH5" i="1499"/>
  <c r="DH12" i="1499"/>
  <c r="DH4" i="1499"/>
  <c r="DH8" i="1499"/>
  <c r="DH11" i="1499"/>
  <c r="DH10" i="1499"/>
  <c r="DH9" i="1499"/>
  <c r="DH7" i="1499"/>
  <c r="CT48" i="1499"/>
  <c r="M4" i="1495"/>
  <c r="EW4" i="1500" s="1"/>
  <c r="Q15" i="1495"/>
  <c r="FA15" i="1500" s="1"/>
  <c r="I6" i="1495"/>
  <c r="ES6" i="1500" s="1"/>
  <c r="CW49" i="1499"/>
  <c r="CT46" i="1499"/>
  <c r="CT74" i="1499" s="1"/>
  <c r="CT45" i="1499"/>
  <c r="CT73" i="1499" s="1"/>
  <c r="CT44" i="1499"/>
  <c r="CT72" i="1499" s="1"/>
  <c r="CT43" i="1499"/>
  <c r="CT71" i="1499" s="1"/>
  <c r="CT3" i="1499"/>
  <c r="CT47" i="1499"/>
  <c r="CT39" i="1499"/>
  <c r="CT38" i="1499"/>
  <c r="CT66" i="1499" s="1"/>
  <c r="CT40" i="1499"/>
  <c r="CT68" i="1499" s="1"/>
  <c r="CT37" i="1499"/>
  <c r="CT41" i="1499"/>
  <c r="CT69" i="1499" s="1"/>
  <c r="CT42" i="1499"/>
  <c r="CT70" i="1499" s="1"/>
  <c r="CT49" i="1499"/>
  <c r="L5" i="1495"/>
  <c r="EV5" i="1500" s="1"/>
  <c r="L7" i="1495"/>
  <c r="I12" i="1495"/>
  <c r="ES12" i="1500" s="1"/>
  <c r="L10" i="1495"/>
  <c r="EV10" i="1500" s="1"/>
  <c r="Q10" i="1495"/>
  <c r="FA10" i="1500" s="1"/>
  <c r="Q8" i="1495"/>
  <c r="I8" i="1495"/>
  <c r="ES8" i="1500" s="1"/>
  <c r="L15" i="1495"/>
  <c r="Q9" i="1495"/>
  <c r="FA9" i="1500" s="1"/>
  <c r="I11" i="1495"/>
  <c r="ES11" i="1500" s="1"/>
  <c r="O10" i="1495"/>
  <c r="L20" i="1492" s="1"/>
  <c r="O11" i="1495"/>
  <c r="EY11" i="1500" s="1"/>
  <c r="O9" i="1495"/>
  <c r="EY9" i="1500" s="1"/>
  <c r="EY19" i="1500"/>
  <c r="O13" i="1495"/>
  <c r="O20" i="1492" s="1"/>
  <c r="O14" i="1495"/>
  <c r="P20" i="1492" s="1"/>
  <c r="O7" i="1495"/>
  <c r="EY7" i="1500" s="1"/>
  <c r="O8" i="1495"/>
  <c r="EY8" i="1500" s="1"/>
  <c r="EY17" i="1500"/>
  <c r="EY16" i="1500"/>
  <c r="O12" i="1495"/>
  <c r="N20" i="1492" s="1"/>
  <c r="EY18" i="1500"/>
  <c r="O6" i="1495"/>
  <c r="H20" i="1492" s="1"/>
  <c r="O5" i="1495"/>
  <c r="EY5" i="1500" s="1"/>
  <c r="O15" i="1495"/>
  <c r="Q20" i="1492" s="1"/>
  <c r="I13" i="1495"/>
  <c r="ES13" i="1500" s="1"/>
  <c r="L13" i="1495"/>
  <c r="EV13" i="1500" s="1"/>
  <c r="I9" i="1495"/>
  <c r="ES9" i="1500" s="1"/>
  <c r="L9" i="1495"/>
  <c r="EV9" i="1500" s="1"/>
  <c r="Q6" i="1495"/>
  <c r="FA6" i="1500" s="1"/>
  <c r="I5" i="1495"/>
  <c r="ES5" i="1500" s="1"/>
  <c r="AA12" i="1495"/>
  <c r="FK12" i="1500" s="1"/>
  <c r="AA15" i="1495"/>
  <c r="AA6" i="1495"/>
  <c r="FK6" i="1500" s="1"/>
  <c r="AA13" i="1495"/>
  <c r="FK13" i="1500" s="1"/>
  <c r="FK16" i="1500"/>
  <c r="AA10" i="1495"/>
  <c r="FK10" i="1500" s="1"/>
  <c r="AA7" i="1495"/>
  <c r="FK7" i="1500" s="1"/>
  <c r="AA9" i="1495"/>
  <c r="AA8" i="1495"/>
  <c r="FK8" i="1500" s="1"/>
  <c r="AA11" i="1495"/>
  <c r="FK18" i="1500"/>
  <c r="AA5" i="1495"/>
  <c r="FK5" i="1500" s="1"/>
  <c r="AA14" i="1495"/>
  <c r="I14" i="1495"/>
  <c r="ES14" i="1500" s="1"/>
  <c r="L14" i="1495"/>
  <c r="Q11" i="1495"/>
  <c r="M8" i="1495"/>
  <c r="EW8" i="1500" s="1"/>
  <c r="M13" i="1495"/>
  <c r="EW13" i="1500" s="1"/>
  <c r="M15" i="1495"/>
  <c r="EW15" i="1500" s="1"/>
  <c r="M11" i="1495"/>
  <c r="EW11" i="1500" s="1"/>
  <c r="M9" i="1495"/>
  <c r="EW9" i="1500" s="1"/>
  <c r="M12" i="1495"/>
  <c r="EW12" i="1500" s="1"/>
  <c r="M10" i="1495"/>
  <c r="EW10" i="1500" s="1"/>
  <c r="EW19" i="1500"/>
  <c r="M14" i="1495"/>
  <c r="EW14" i="1500" s="1"/>
  <c r="EW18" i="1500"/>
  <c r="EW17" i="1500"/>
  <c r="M7" i="1495"/>
  <c r="EW7" i="1500" s="1"/>
  <c r="M5" i="1495"/>
  <c r="EW5" i="1500" s="1"/>
  <c r="M6" i="1495"/>
  <c r="EW6" i="1500" s="1"/>
  <c r="EW16" i="1500"/>
  <c r="I10" i="1495"/>
  <c r="ES10" i="1500" s="1"/>
  <c r="L12" i="1495"/>
  <c r="EV12" i="1500" s="1"/>
  <c r="Q7" i="1495"/>
  <c r="FA7" i="1500" s="1"/>
  <c r="AD13" i="1504"/>
  <c r="AJ13" i="1504" s="1"/>
  <c r="I15" i="1495"/>
  <c r="ES15" i="1500" s="1"/>
  <c r="EV19" i="1500"/>
  <c r="FA16" i="1500"/>
  <c r="FH18" i="1500"/>
  <c r="FH16" i="1500"/>
  <c r="X9" i="1495"/>
  <c r="X12" i="1495"/>
  <c r="X6" i="1495"/>
  <c r="X8" i="1495"/>
  <c r="X15" i="1495"/>
  <c r="FH17" i="1500"/>
  <c r="X14" i="1495"/>
  <c r="X5" i="1495"/>
  <c r="FH5" i="1500" s="1"/>
  <c r="X7" i="1495"/>
  <c r="FH7" i="1500" s="1"/>
  <c r="X10" i="1495"/>
  <c r="X13" i="1495"/>
  <c r="FH13" i="1500" s="1"/>
  <c r="X11" i="1495"/>
  <c r="FH11" i="1500" s="1"/>
  <c r="FH19" i="1500"/>
  <c r="H6" i="1495"/>
  <c r="H7" i="1495"/>
  <c r="AG6" i="1504" s="1"/>
  <c r="AM6" i="1504" s="1"/>
  <c r="H5" i="1495"/>
  <c r="ER18" i="1500"/>
  <c r="H12" i="1495"/>
  <c r="H15" i="1495"/>
  <c r="AG14" i="1504" s="1"/>
  <c r="AM14" i="1504" s="1"/>
  <c r="H13" i="1495"/>
  <c r="H14" i="1495"/>
  <c r="AG13" i="1504" s="1"/>
  <c r="AM13" i="1504" s="1"/>
  <c r="ER19" i="1500"/>
  <c r="H10" i="1495"/>
  <c r="AG9" i="1504" s="1"/>
  <c r="AM9" i="1504" s="1"/>
  <c r="H8" i="1495"/>
  <c r="AG7" i="1504" s="1"/>
  <c r="AM7" i="1504" s="1"/>
  <c r="H11" i="1495"/>
  <c r="AG10" i="1504" s="1"/>
  <c r="AM10" i="1504" s="1"/>
  <c r="H9" i="1495"/>
  <c r="AG8" i="1504" s="1"/>
  <c r="AM8" i="1504" s="1"/>
  <c r="FB17" i="1500"/>
  <c r="R9" i="1495"/>
  <c r="FB9" i="1500" s="1"/>
  <c r="FB18" i="1500"/>
  <c r="FB19" i="1500"/>
  <c r="R10" i="1495"/>
  <c r="FB10" i="1500" s="1"/>
  <c r="R14" i="1495"/>
  <c r="FB14" i="1500" s="1"/>
  <c r="R8" i="1495"/>
  <c r="FB8" i="1500" s="1"/>
  <c r="R5" i="1495"/>
  <c r="FB5" i="1500" s="1"/>
  <c r="R12" i="1495"/>
  <c r="FB12" i="1500" s="1"/>
  <c r="R11" i="1495"/>
  <c r="FB11" i="1500" s="1"/>
  <c r="R7" i="1495"/>
  <c r="FB7" i="1500" s="1"/>
  <c r="R13" i="1495"/>
  <c r="FB13" i="1500" s="1"/>
  <c r="R15" i="1495"/>
  <c r="FB15" i="1500" s="1"/>
  <c r="R6" i="1495"/>
  <c r="FB6" i="1500" s="1"/>
  <c r="W13" i="1495"/>
  <c r="FG13" i="1500" s="1"/>
  <c r="W8" i="1495"/>
  <c r="FG8" i="1500" s="1"/>
  <c r="W15" i="1495"/>
  <c r="FG15" i="1500" s="1"/>
  <c r="FG16" i="1500"/>
  <c r="W7" i="1495"/>
  <c r="FG7" i="1500" s="1"/>
  <c r="W5" i="1495"/>
  <c r="FG5" i="1500" s="1"/>
  <c r="W6" i="1495"/>
  <c r="FG6" i="1500" s="1"/>
  <c r="FG18" i="1500"/>
  <c r="FG19" i="1500"/>
  <c r="W9" i="1495"/>
  <c r="FG9" i="1500" s="1"/>
  <c r="W12" i="1495"/>
  <c r="FG12" i="1500" s="1"/>
  <c r="FG17" i="1500"/>
  <c r="W11" i="1495"/>
  <c r="FG11" i="1500" s="1"/>
  <c r="W10" i="1495"/>
  <c r="FG10" i="1500" s="1"/>
  <c r="W14" i="1495"/>
  <c r="ES16" i="1500"/>
  <c r="L8" i="1495"/>
  <c r="Q14" i="1495"/>
  <c r="FA14" i="1500" s="1"/>
  <c r="ES19" i="1500"/>
  <c r="EV17" i="1500"/>
  <c r="Q13" i="1495"/>
  <c r="T5" i="1495"/>
  <c r="FD5" i="1500" s="1"/>
  <c r="FD18" i="1500"/>
  <c r="T10" i="1495"/>
  <c r="FD10" i="1500" s="1"/>
  <c r="FD17" i="1500"/>
  <c r="T13" i="1495"/>
  <c r="FD13" i="1500" s="1"/>
  <c r="T7" i="1495"/>
  <c r="FD7" i="1500" s="1"/>
  <c r="T11" i="1495"/>
  <c r="M26" i="1492" s="1"/>
  <c r="T8" i="1495"/>
  <c r="FD8" i="1500" s="1"/>
  <c r="T9" i="1495"/>
  <c r="FD9" i="1500" s="1"/>
  <c r="T15" i="1495"/>
  <c r="FD15" i="1500" s="1"/>
  <c r="T6" i="1495"/>
  <c r="FD6" i="1500" s="1"/>
  <c r="T12" i="1495"/>
  <c r="FD19" i="1500"/>
  <c r="T14" i="1495"/>
  <c r="P26" i="1492" s="1"/>
  <c r="ES18" i="1500"/>
  <c r="EV18" i="1500"/>
  <c r="Q12" i="1495"/>
  <c r="FA12" i="1500" s="1"/>
  <c r="ES17" i="1500"/>
  <c r="L11" i="1495"/>
  <c r="M17" i="1492" s="1"/>
  <c r="Q5" i="1495"/>
  <c r="FA5" i="1500" s="1"/>
  <c r="I7" i="1495"/>
  <c r="ES7" i="1500" s="1"/>
  <c r="L6" i="1495"/>
  <c r="EV6" i="1500" s="1"/>
  <c r="T4" i="1495"/>
  <c r="FD4" i="1500" s="1"/>
  <c r="DA49" i="1499"/>
  <c r="DA48" i="1499"/>
  <c r="DA46" i="1499"/>
  <c r="DA74" i="1499" s="1"/>
  <c r="DA41" i="1499"/>
  <c r="DA69" i="1499" s="1"/>
  <c r="DA45" i="1499"/>
  <c r="DA73" i="1499" s="1"/>
  <c r="DA40" i="1499"/>
  <c r="DA68" i="1499" s="1"/>
  <c r="CV42" i="1499"/>
  <c r="CV70" i="1499" s="1"/>
  <c r="DE47" i="1499"/>
  <c r="DA38" i="1499"/>
  <c r="DA66" i="1499" s="1"/>
  <c r="DA37" i="1499"/>
  <c r="AZ4" i="1495" s="1"/>
  <c r="DA3" i="1499"/>
  <c r="DA47" i="1499"/>
  <c r="CV39" i="1499"/>
  <c r="CV67" i="1499" s="1"/>
  <c r="CV47" i="1499"/>
  <c r="CA29" i="1499"/>
  <c r="BY29" i="1499"/>
  <c r="CB29" i="1499"/>
  <c r="BZ29" i="1499"/>
  <c r="CV38" i="1499"/>
  <c r="CV48" i="1499"/>
  <c r="DA44" i="1499"/>
  <c r="DA72" i="1499" s="1"/>
  <c r="CV49" i="1499"/>
  <c r="O4" i="1495"/>
  <c r="EY4" i="1500" s="1"/>
  <c r="DA43" i="1499"/>
  <c r="DA71" i="1499" s="1"/>
  <c r="CB22" i="1499"/>
  <c r="CV37" i="1499"/>
  <c r="CV3" i="1499"/>
  <c r="DA42" i="1499"/>
  <c r="DA70" i="1499" s="1"/>
  <c r="BQ13" i="1499"/>
  <c r="BR13" i="1499"/>
  <c r="BS13" i="1499"/>
  <c r="BP13" i="1499"/>
  <c r="BX13" i="1499"/>
  <c r="BV13" i="1499"/>
  <c r="BW13" i="1499"/>
  <c r="BU13" i="1499"/>
  <c r="BT13" i="1499"/>
  <c r="CC13" i="1499" s="1"/>
  <c r="CB24" i="1499"/>
  <c r="BY24" i="1499"/>
  <c r="CA24" i="1499"/>
  <c r="BZ24" i="1499"/>
  <c r="BT7" i="1499"/>
  <c r="BX7" i="1499"/>
  <c r="BU7" i="1499"/>
  <c r="BV7" i="1499"/>
  <c r="BW7" i="1499"/>
  <c r="CV46" i="1499"/>
  <c r="CV74" i="1499" s="1"/>
  <c r="BP7" i="1499"/>
  <c r="CB7" i="1499" s="1"/>
  <c r="BQ7" i="1499"/>
  <c r="CA7" i="1499" s="1"/>
  <c r="BR7" i="1499"/>
  <c r="BZ7" i="1499" s="1"/>
  <c r="BS7" i="1499"/>
  <c r="BY7" i="1499" s="1"/>
  <c r="BQ31" i="1499"/>
  <c r="CA31" i="1499" s="1"/>
  <c r="BS31" i="1499"/>
  <c r="BY31" i="1499" s="1"/>
  <c r="BR31" i="1499"/>
  <c r="BZ31" i="1499" s="1"/>
  <c r="BP31" i="1499"/>
  <c r="CB31" i="1499" s="1"/>
  <c r="CV45" i="1499"/>
  <c r="CV73" i="1499" s="1"/>
  <c r="DA39" i="1499"/>
  <c r="DA67" i="1499" s="1"/>
  <c r="BW31" i="1499"/>
  <c r="BX31" i="1499"/>
  <c r="BU31" i="1499"/>
  <c r="BT31" i="1499"/>
  <c r="BV31" i="1499"/>
  <c r="CV44" i="1499"/>
  <c r="CV72" i="1499" s="1"/>
  <c r="BR5" i="1499"/>
  <c r="BZ5" i="1499" s="1"/>
  <c r="BQ5" i="1499"/>
  <c r="CA5" i="1499" s="1"/>
  <c r="BS5" i="1499"/>
  <c r="BY5" i="1499" s="1"/>
  <c r="BP5" i="1499"/>
  <c r="CB5" i="1499" s="1"/>
  <c r="BT6" i="1499"/>
  <c r="BU6" i="1499"/>
  <c r="BX6" i="1499"/>
  <c r="BW6" i="1499"/>
  <c r="BV6" i="1499"/>
  <c r="CB25" i="1499"/>
  <c r="BY25" i="1499"/>
  <c r="CV43" i="1499"/>
  <c r="CV71" i="1499" s="1"/>
  <c r="BV5" i="1499"/>
  <c r="BU5" i="1499"/>
  <c r="BT5" i="1499"/>
  <c r="BX5" i="1499"/>
  <c r="BW5" i="1499"/>
  <c r="BS6" i="1499"/>
  <c r="BY6" i="1499" s="1"/>
  <c r="BQ6" i="1499"/>
  <c r="CA6" i="1499" s="1"/>
  <c r="BR6" i="1499"/>
  <c r="BZ6" i="1499" s="1"/>
  <c r="BP6" i="1499"/>
  <c r="CB6" i="1499" s="1"/>
  <c r="CB8" i="1499"/>
  <c r="CA8" i="1499"/>
  <c r="BZ8" i="1499"/>
  <c r="BY8" i="1499"/>
  <c r="CV41" i="1499"/>
  <c r="BY28" i="1499"/>
  <c r="CA28" i="1499"/>
  <c r="CV40" i="1499"/>
  <c r="CV68" i="1499" s="1"/>
  <c r="BZ17" i="1499"/>
  <c r="CA9" i="1499"/>
  <c r="CB9" i="1499"/>
  <c r="CO47" i="1499"/>
  <c r="CO48" i="1499"/>
  <c r="CO49" i="1499"/>
  <c r="CW47" i="1499"/>
  <c r="CS47" i="1499"/>
  <c r="CS48" i="1499"/>
  <c r="CS49" i="1499"/>
  <c r="DD47" i="1499"/>
  <c r="DD48" i="1499"/>
  <c r="DD49" i="1499"/>
  <c r="CP47" i="1499"/>
  <c r="CP48" i="1499"/>
  <c r="CP49" i="1499"/>
  <c r="CX47" i="1499"/>
  <c r="CX48" i="1499"/>
  <c r="CX49" i="1499"/>
  <c r="DH47" i="1499"/>
  <c r="DH48" i="1499"/>
  <c r="DH49" i="1499"/>
  <c r="DE49" i="1499"/>
  <c r="CY47" i="1499"/>
  <c r="CY48" i="1499"/>
  <c r="CY49" i="1499"/>
  <c r="DE48" i="1499"/>
  <c r="DE45" i="1499"/>
  <c r="DE73" i="1499" s="1"/>
  <c r="CS40" i="1499"/>
  <c r="CA10" i="1499"/>
  <c r="CO39" i="1499"/>
  <c r="DE43" i="1499"/>
  <c r="DE71" i="1499" s="1"/>
  <c r="CO37" i="1499"/>
  <c r="DE42" i="1499"/>
  <c r="CS43" i="1499"/>
  <c r="CS41" i="1499"/>
  <c r="CW45" i="1499"/>
  <c r="CW73" i="1499" s="1"/>
  <c r="CX37" i="1499"/>
  <c r="CX38" i="1499"/>
  <c r="CX39" i="1499"/>
  <c r="CX40" i="1499"/>
  <c r="CX41" i="1499"/>
  <c r="CX42" i="1499"/>
  <c r="CX43" i="1499"/>
  <c r="CX44" i="1499"/>
  <c r="CX45" i="1499"/>
  <c r="CX46" i="1499"/>
  <c r="DE44" i="1499"/>
  <c r="CS42" i="1499"/>
  <c r="CO38" i="1499"/>
  <c r="CW44" i="1499"/>
  <c r="DD37" i="1499"/>
  <c r="DD38" i="1499"/>
  <c r="DD39" i="1499"/>
  <c r="DD40" i="1499"/>
  <c r="DD41" i="1499"/>
  <c r="DD42" i="1499"/>
  <c r="DD43" i="1499"/>
  <c r="DD44" i="1499"/>
  <c r="DD45" i="1499"/>
  <c r="DD46" i="1499"/>
  <c r="DE41" i="1499"/>
  <c r="CS39" i="1499"/>
  <c r="EZ17" i="1500"/>
  <c r="CW42" i="1499"/>
  <c r="DE40" i="1499"/>
  <c r="CS38" i="1499"/>
  <c r="CO46" i="1499"/>
  <c r="DH37" i="1499"/>
  <c r="DH38" i="1499"/>
  <c r="DH39" i="1499"/>
  <c r="DH40" i="1499"/>
  <c r="DH41" i="1499"/>
  <c r="DH42" i="1499"/>
  <c r="DH43" i="1499"/>
  <c r="DH44" i="1499"/>
  <c r="DH45" i="1499"/>
  <c r="DH46" i="1499"/>
  <c r="DE39" i="1499"/>
  <c r="CS37" i="1499"/>
  <c r="CO45" i="1499"/>
  <c r="CO73" i="1499" s="1"/>
  <c r="CW40" i="1499"/>
  <c r="DE38" i="1499"/>
  <c r="CO44" i="1499"/>
  <c r="DE37" i="1499"/>
  <c r="CO43" i="1499"/>
  <c r="CY37" i="1499"/>
  <c r="CY38" i="1499"/>
  <c r="CY39" i="1499"/>
  <c r="CY40" i="1499"/>
  <c r="CY41" i="1499"/>
  <c r="CY42" i="1499"/>
  <c r="CY43" i="1499"/>
  <c r="CY44" i="1499"/>
  <c r="CY45" i="1499"/>
  <c r="CY46" i="1499"/>
  <c r="CP37" i="1499"/>
  <c r="CP38" i="1499"/>
  <c r="CP39" i="1499"/>
  <c r="CP40" i="1499"/>
  <c r="CP41" i="1499"/>
  <c r="CP42" i="1499"/>
  <c r="CP43" i="1499"/>
  <c r="CP44" i="1499"/>
  <c r="CP72" i="1499" s="1"/>
  <c r="CP45" i="1499"/>
  <c r="CP73" i="1499" s="1"/>
  <c r="CP46" i="1499"/>
  <c r="CS46" i="1499"/>
  <c r="CO42" i="1499"/>
  <c r="CS45" i="1499"/>
  <c r="CS73" i="1499" s="1"/>
  <c r="CO41" i="1499"/>
  <c r="DE46" i="1499"/>
  <c r="CS44" i="1499"/>
  <c r="CS72" i="1499" s="1"/>
  <c r="CO40" i="1499"/>
  <c r="EZ19" i="1500"/>
  <c r="BZ10" i="1499"/>
  <c r="BY10" i="1499"/>
  <c r="EZ18" i="1500"/>
  <c r="FK15" i="1500"/>
  <c r="DH3" i="1499"/>
  <c r="FK17" i="1500"/>
  <c r="FA17" i="1500"/>
  <c r="FA19" i="1500"/>
  <c r="FA18" i="1500"/>
  <c r="Q4" i="1495"/>
  <c r="FA4" i="1500" s="1"/>
  <c r="AA4" i="1495"/>
  <c r="FK19" i="1500"/>
  <c r="CO3" i="1499"/>
  <c r="CX3" i="1499"/>
  <c r="CC24" i="1499"/>
  <c r="EV16" i="1500"/>
  <c r="DE3" i="1499"/>
  <c r="CS3" i="1499"/>
  <c r="EV7" i="1500"/>
  <c r="CP3" i="1499"/>
  <c r="EV14" i="1500"/>
  <c r="CC25" i="1499"/>
  <c r="L4" i="1495"/>
  <c r="EV4" i="1500" s="1"/>
  <c r="BZ25" i="1499"/>
  <c r="CA25" i="1499"/>
  <c r="CC7" i="1499"/>
  <c r="ER10" i="1500"/>
  <c r="X4" i="1495"/>
  <c r="FH4" i="1500" s="1"/>
  <c r="I4" i="1495"/>
  <c r="ES4" i="1500" s="1"/>
  <c r="FB16" i="1500"/>
  <c r="R4" i="1495"/>
  <c r="FB4" i="1500" s="1"/>
  <c r="CC5" i="1499"/>
  <c r="DD3" i="1499"/>
  <c r="CB10" i="1499"/>
  <c r="CY3" i="1499"/>
  <c r="FG14" i="1500"/>
  <c r="W4" i="1495"/>
  <c r="FG4" i="1500" s="1"/>
  <c r="CA22" i="1499"/>
  <c r="BY22" i="1499"/>
  <c r="BZ22" i="1499"/>
  <c r="CA17" i="1499"/>
  <c r="CB17" i="1499"/>
  <c r="BY17" i="1499"/>
  <c r="BZ9" i="1499"/>
  <c r="BY9" i="1499"/>
  <c r="CC28" i="1499"/>
  <c r="BY14" i="1499"/>
  <c r="CB14" i="1499"/>
  <c r="BZ14" i="1499"/>
  <c r="CA14" i="1499"/>
  <c r="E4" i="1495" l="1"/>
  <c r="I20" i="1492"/>
  <c r="O18" i="1492"/>
  <c r="O35" i="1492"/>
  <c r="K26" i="1492"/>
  <c r="J20" i="1492"/>
  <c r="K20" i="1492"/>
  <c r="DA65" i="1499"/>
  <c r="F30" i="1495"/>
  <c r="R13" i="1506" s="1"/>
  <c r="X13" i="1506" s="1"/>
  <c r="F26" i="1492"/>
  <c r="AS4" i="1495"/>
  <c r="AS5" i="1495" s="1"/>
  <c r="AS6" i="1495" s="1"/>
  <c r="AS7" i="1495" s="1"/>
  <c r="AS8" i="1495" s="1"/>
  <c r="AS9" i="1495" s="1"/>
  <c r="AS10" i="1495" s="1"/>
  <c r="AS11" i="1495" s="1"/>
  <c r="AS12" i="1495" s="1"/>
  <c r="AS13" i="1495" s="1"/>
  <c r="AS14" i="1495" s="1"/>
  <c r="AS15" i="1495" s="1"/>
  <c r="S11" i="1506"/>
  <c r="Y11" i="1506" s="1"/>
  <c r="EQ28" i="1500"/>
  <c r="S10" i="1506"/>
  <c r="Y10" i="1506" s="1"/>
  <c r="EQ27" i="1500"/>
  <c r="F29" i="1495"/>
  <c r="F28" i="1495"/>
  <c r="G4" i="1495"/>
  <c r="S9" i="1506"/>
  <c r="Y9" i="1506" s="1"/>
  <c r="EQ26" i="1500"/>
  <c r="F19" i="1495"/>
  <c r="R2" i="1506" s="1"/>
  <c r="X2" i="1506" s="1"/>
  <c r="E21" i="1495"/>
  <c r="E25" i="1495"/>
  <c r="E27" i="1495"/>
  <c r="E29" i="1495"/>
  <c r="E20" i="1495"/>
  <c r="E22" i="1495"/>
  <c r="E24" i="1495"/>
  <c r="E26" i="1495"/>
  <c r="K4" i="1495"/>
  <c r="E23" i="1495"/>
  <c r="E30" i="1495"/>
  <c r="E28" i="1495"/>
  <c r="E19" i="1495"/>
  <c r="Q2" i="1506" s="1"/>
  <c r="W2" i="1506" s="1"/>
  <c r="S7" i="1506"/>
  <c r="Y7" i="1506" s="1"/>
  <c r="EQ24" i="1500"/>
  <c r="F27" i="1495"/>
  <c r="F18" i="1492"/>
  <c r="S6" i="1506"/>
  <c r="Y6" i="1506" s="1"/>
  <c r="EQ23" i="1500"/>
  <c r="F26" i="1495"/>
  <c r="S5" i="1506"/>
  <c r="Y5" i="1506" s="1"/>
  <c r="EQ22" i="1500"/>
  <c r="F25" i="1495"/>
  <c r="S12" i="1506"/>
  <c r="Y12" i="1506" s="1"/>
  <c r="EQ29" i="1500"/>
  <c r="F24" i="1495"/>
  <c r="J18" i="1492"/>
  <c r="F23" i="1495"/>
  <c r="S4" i="1506"/>
  <c r="Y4" i="1506" s="1"/>
  <c r="EQ21" i="1500"/>
  <c r="F22" i="1495"/>
  <c r="S3" i="1506"/>
  <c r="Y3" i="1506" s="1"/>
  <c r="EQ20" i="1500"/>
  <c r="F21" i="1495"/>
  <c r="S13" i="1506"/>
  <c r="Y13" i="1506" s="1"/>
  <c r="EQ30" i="1500"/>
  <c r="F20" i="1495"/>
  <c r="S8" i="1506"/>
  <c r="Y8" i="1506" s="1"/>
  <c r="EQ25" i="1500"/>
  <c r="L26" i="1492"/>
  <c r="O26" i="1492"/>
  <c r="CW48" i="1499"/>
  <c r="CW41" i="1499"/>
  <c r="CW69" i="1499" s="1"/>
  <c r="CW46" i="1499"/>
  <c r="CW74" i="1499" s="1"/>
  <c r="CW43" i="1499"/>
  <c r="CW71" i="1499" s="1"/>
  <c r="CW3" i="1499"/>
  <c r="F21" i="1492"/>
  <c r="CW37" i="1499"/>
  <c r="CW65" i="1499" s="1"/>
  <c r="CW38" i="1499"/>
  <c r="CW66" i="1499" s="1"/>
  <c r="BC4" i="1495"/>
  <c r="BC5" i="1495" s="1"/>
  <c r="BC6" i="1495" s="1"/>
  <c r="BC7" i="1495" s="1"/>
  <c r="BC8" i="1495" s="1"/>
  <c r="BC9" i="1495" s="1"/>
  <c r="BC10" i="1495" s="1"/>
  <c r="BC11" i="1495" s="1"/>
  <c r="BC12" i="1495" s="1"/>
  <c r="BC13" i="1495" s="1"/>
  <c r="BC14" i="1495" s="1"/>
  <c r="BC15" i="1495" s="1"/>
  <c r="AW4" i="1495"/>
  <c r="AW5" i="1495" s="1"/>
  <c r="AW6" i="1495" s="1"/>
  <c r="AW7" i="1495" s="1"/>
  <c r="AW8" i="1495" s="1"/>
  <c r="AW9" i="1495" s="1"/>
  <c r="AW10" i="1495" s="1"/>
  <c r="AW11" i="1495" s="1"/>
  <c r="AW12" i="1495" s="1"/>
  <c r="AW13" i="1495" s="1"/>
  <c r="AW14" i="1495" s="1"/>
  <c r="AW15" i="1495" s="1"/>
  <c r="AR4" i="1495"/>
  <c r="AR5" i="1495" s="1"/>
  <c r="AR6" i="1495" s="1"/>
  <c r="AR7" i="1495" s="1"/>
  <c r="AR8" i="1495" s="1"/>
  <c r="AR9" i="1495" s="1"/>
  <c r="AR10" i="1495" s="1"/>
  <c r="AR11" i="1495" s="1"/>
  <c r="AR12" i="1495" s="1"/>
  <c r="AR13" i="1495" s="1"/>
  <c r="AR14" i="1495" s="1"/>
  <c r="AR15" i="1495" s="1"/>
  <c r="BD4" i="1495"/>
  <c r="AD12" i="1504"/>
  <c r="AJ12" i="1504" s="1"/>
  <c r="CK12" i="1499"/>
  <c r="CK9" i="1499"/>
  <c r="CK6" i="1499"/>
  <c r="CK13" i="1499"/>
  <c r="CK10" i="1499"/>
  <c r="CK7" i="1499"/>
  <c r="CK4" i="1499"/>
  <c r="CK14" i="1499"/>
  <c r="CK11" i="1499"/>
  <c r="CK8" i="1499"/>
  <c r="CK5" i="1499"/>
  <c r="CK15" i="1499"/>
  <c r="CJ9" i="1499"/>
  <c r="CJ6" i="1499"/>
  <c r="CJ13" i="1499"/>
  <c r="CJ10" i="1499"/>
  <c r="CJ7" i="1499"/>
  <c r="CJ4" i="1499"/>
  <c r="CJ14" i="1499"/>
  <c r="CJ11" i="1499"/>
  <c r="CJ8" i="1499"/>
  <c r="CJ5" i="1499"/>
  <c r="CJ12" i="1499"/>
  <c r="CJ15" i="1499"/>
  <c r="CI6" i="1499"/>
  <c r="CI13" i="1499"/>
  <c r="CI10" i="1499"/>
  <c r="CI7" i="1499"/>
  <c r="CI4" i="1499"/>
  <c r="CI14" i="1499"/>
  <c r="CI11" i="1499"/>
  <c r="CI8" i="1499"/>
  <c r="CI5" i="1499"/>
  <c r="CI15" i="1499"/>
  <c r="CI12" i="1499"/>
  <c r="CI9" i="1499"/>
  <c r="CS67" i="1499"/>
  <c r="DG9" i="1499"/>
  <c r="DG6" i="1499"/>
  <c r="DG13" i="1499"/>
  <c r="DG10" i="1499"/>
  <c r="DG7" i="1499"/>
  <c r="DG4" i="1499"/>
  <c r="DG14" i="1499"/>
  <c r="DG11" i="1499"/>
  <c r="DG8" i="1499"/>
  <c r="DG5" i="1499"/>
  <c r="DG15" i="1499"/>
  <c r="DG12" i="1499"/>
  <c r="AN4" i="1495"/>
  <c r="AN5" i="1495" s="1"/>
  <c r="AN6" i="1495" s="1"/>
  <c r="AN7" i="1495" s="1"/>
  <c r="CZ10" i="1499"/>
  <c r="CZ7" i="1499"/>
  <c r="CZ4" i="1499"/>
  <c r="CZ14" i="1499"/>
  <c r="CZ11" i="1499"/>
  <c r="CZ8" i="1499"/>
  <c r="CZ5" i="1499"/>
  <c r="CZ15" i="1499"/>
  <c r="CZ12" i="1499"/>
  <c r="CZ9" i="1499"/>
  <c r="CZ6" i="1499"/>
  <c r="CZ13" i="1499"/>
  <c r="AX4" i="1495"/>
  <c r="AX5" i="1495" s="1"/>
  <c r="AX6" i="1495" s="1"/>
  <c r="AX7" i="1495" s="1"/>
  <c r="AX8" i="1495" s="1"/>
  <c r="AX9" i="1495" s="1"/>
  <c r="AX10" i="1495" s="1"/>
  <c r="AX11" i="1495" s="1"/>
  <c r="AX12" i="1495" s="1"/>
  <c r="AX13" i="1495" s="1"/>
  <c r="AX14" i="1495" s="1"/>
  <c r="AX15" i="1495" s="1"/>
  <c r="DC13" i="1499"/>
  <c r="DC10" i="1499"/>
  <c r="DC7" i="1499"/>
  <c r="DC4" i="1499"/>
  <c r="DC14" i="1499"/>
  <c r="DC11" i="1499"/>
  <c r="DC8" i="1499"/>
  <c r="DC5" i="1499"/>
  <c r="DC15" i="1499"/>
  <c r="DC12" i="1499"/>
  <c r="DC6" i="1499"/>
  <c r="DC9" i="1499"/>
  <c r="AU4" i="1495"/>
  <c r="AU5" i="1495" s="1"/>
  <c r="AU6" i="1495" s="1"/>
  <c r="AU7" i="1495" s="1"/>
  <c r="AU8" i="1495" s="1"/>
  <c r="AU9" i="1495" s="1"/>
  <c r="AU10" i="1495" s="1"/>
  <c r="AU11" i="1495" s="1"/>
  <c r="AU12" i="1495" s="1"/>
  <c r="AU13" i="1495" s="1"/>
  <c r="AU14" i="1495" s="1"/>
  <c r="AU15" i="1495" s="1"/>
  <c r="AZ5" i="1495"/>
  <c r="AZ6" i="1495" s="1"/>
  <c r="AZ7" i="1495" s="1"/>
  <c r="AZ8" i="1495" s="1"/>
  <c r="AZ9" i="1495" s="1"/>
  <c r="AZ10" i="1495" s="1"/>
  <c r="AZ11" i="1495" s="1"/>
  <c r="AZ12" i="1495" s="1"/>
  <c r="AZ13" i="1495" s="1"/>
  <c r="AZ14" i="1495" s="1"/>
  <c r="AZ15" i="1495" s="1"/>
  <c r="CL15" i="1499"/>
  <c r="CL12" i="1499"/>
  <c r="CL9" i="1499"/>
  <c r="CL6" i="1499"/>
  <c r="CL13" i="1499"/>
  <c r="CL10" i="1499"/>
  <c r="CL7" i="1499"/>
  <c r="CL4" i="1499"/>
  <c r="CL14" i="1499"/>
  <c r="CL11" i="1499"/>
  <c r="CL8" i="1499"/>
  <c r="CL5" i="1499"/>
  <c r="CN13" i="1499"/>
  <c r="CN15" i="1499"/>
  <c r="CN9" i="1499"/>
  <c r="CN6" i="1499"/>
  <c r="CN5" i="1499"/>
  <c r="CN8" i="1499"/>
  <c r="CN10" i="1499"/>
  <c r="CN12" i="1499"/>
  <c r="CN14" i="1499"/>
  <c r="CN11" i="1499"/>
  <c r="CN7" i="1499"/>
  <c r="CN4" i="1499"/>
  <c r="CV66" i="1499"/>
  <c r="DB13" i="1499"/>
  <c r="DB10" i="1499"/>
  <c r="DB7" i="1499"/>
  <c r="DB4" i="1499"/>
  <c r="DB14" i="1499"/>
  <c r="DB11" i="1499"/>
  <c r="DB8" i="1499"/>
  <c r="DB5" i="1499"/>
  <c r="DB15" i="1499"/>
  <c r="DB12" i="1499"/>
  <c r="DB9" i="1499"/>
  <c r="DB6" i="1499"/>
  <c r="CU15" i="1499"/>
  <c r="CU14" i="1499"/>
  <c r="CU13" i="1499"/>
  <c r="CU11" i="1499"/>
  <c r="CU10" i="1499"/>
  <c r="CU4" i="1499"/>
  <c r="CU12" i="1499"/>
  <c r="CU5" i="1499"/>
  <c r="CU9" i="1499"/>
  <c r="CU8" i="1499"/>
  <c r="CU7" i="1499"/>
  <c r="CU6" i="1499"/>
  <c r="BD5" i="1495"/>
  <c r="BD6" i="1495" s="1"/>
  <c r="BD7" i="1495" s="1"/>
  <c r="BD8" i="1495" s="1"/>
  <c r="BD9" i="1495" s="1"/>
  <c r="BD10" i="1495" s="1"/>
  <c r="BD11" i="1495" s="1"/>
  <c r="BD12" i="1495" s="1"/>
  <c r="BD13" i="1495" s="1"/>
  <c r="BD14" i="1495" s="1"/>
  <c r="BD15" i="1495" s="1"/>
  <c r="N21" i="1492"/>
  <c r="CT67" i="1499"/>
  <c r="CR15" i="1499"/>
  <c r="CR14" i="1499"/>
  <c r="CR11" i="1499"/>
  <c r="CR10" i="1499"/>
  <c r="CR9" i="1499"/>
  <c r="CR7" i="1499"/>
  <c r="CR6" i="1499"/>
  <c r="CR8" i="1499"/>
  <c r="CR12" i="1499"/>
  <c r="CR13" i="1499"/>
  <c r="CR5" i="1499"/>
  <c r="CR4" i="1499"/>
  <c r="AO4" i="1495"/>
  <c r="AO5" i="1495" s="1"/>
  <c r="AO6" i="1495" s="1"/>
  <c r="AO7" i="1495" s="1"/>
  <c r="AO8" i="1495" s="1"/>
  <c r="AO9" i="1495" s="1"/>
  <c r="AO10" i="1495" s="1"/>
  <c r="AO11" i="1495" s="1"/>
  <c r="AO12" i="1495" s="1"/>
  <c r="AO13" i="1495" s="1"/>
  <c r="AO14" i="1495" s="1"/>
  <c r="AO15" i="1495" s="1"/>
  <c r="DI12" i="1499"/>
  <c r="DI9" i="1499"/>
  <c r="DI6" i="1499"/>
  <c r="DI13" i="1499"/>
  <c r="DI10" i="1499"/>
  <c r="DI7" i="1499"/>
  <c r="DI4" i="1499"/>
  <c r="DI14" i="1499"/>
  <c r="DI11" i="1499"/>
  <c r="DI8" i="1499"/>
  <c r="DI5" i="1499"/>
  <c r="DI15" i="1499"/>
  <c r="AD8" i="1504"/>
  <c r="AJ8" i="1504" s="1"/>
  <c r="CM15" i="1499"/>
  <c r="CM12" i="1499"/>
  <c r="CM9" i="1499"/>
  <c r="CM6" i="1499"/>
  <c r="CM13" i="1499"/>
  <c r="CM10" i="1499"/>
  <c r="CM7" i="1499"/>
  <c r="CM4" i="1499"/>
  <c r="CM14" i="1499"/>
  <c r="CM11" i="1499"/>
  <c r="CM8" i="1499"/>
  <c r="CM5" i="1499"/>
  <c r="AD5" i="1504"/>
  <c r="AJ5" i="1504" s="1"/>
  <c r="BG4" i="1495"/>
  <c r="BG5" i="1495" s="1"/>
  <c r="BG6" i="1495" s="1"/>
  <c r="BG7" i="1495" s="1"/>
  <c r="BG8" i="1495" s="1"/>
  <c r="BG9" i="1495" s="1"/>
  <c r="BG10" i="1495" s="1"/>
  <c r="BG11" i="1495" s="1"/>
  <c r="BG12" i="1495" s="1"/>
  <c r="BG13" i="1495" s="1"/>
  <c r="BG14" i="1495" s="1"/>
  <c r="BG15" i="1495" s="1"/>
  <c r="CW39" i="1499"/>
  <c r="CW67" i="1499" s="1"/>
  <c r="EZ13" i="1500"/>
  <c r="CW5" i="1499"/>
  <c r="CW7" i="1499"/>
  <c r="CW9" i="1499"/>
  <c r="CW11" i="1499"/>
  <c r="CW13" i="1499"/>
  <c r="CW15" i="1499"/>
  <c r="CW4" i="1499"/>
  <c r="CW6" i="1499"/>
  <c r="CW8" i="1499"/>
  <c r="CW10" i="1499"/>
  <c r="CW12" i="1499"/>
  <c r="CW14" i="1499"/>
  <c r="ER11" i="1500"/>
  <c r="J26" i="1492"/>
  <c r="I26" i="1492"/>
  <c r="EL13" i="1500"/>
  <c r="ER4" i="1500"/>
  <c r="AG3" i="1504"/>
  <c r="AM3" i="1504" s="1"/>
  <c r="ER5" i="1500"/>
  <c r="AG4" i="1504"/>
  <c r="AM4" i="1504" s="1"/>
  <c r="EZ15" i="1500"/>
  <c r="AD14" i="1504"/>
  <c r="AJ14" i="1504" s="1"/>
  <c r="ER6" i="1500"/>
  <c r="AG5" i="1504"/>
  <c r="AM5" i="1504" s="1"/>
  <c r="EZ10" i="1500"/>
  <c r="AD9" i="1504"/>
  <c r="AJ9" i="1504" s="1"/>
  <c r="I21" i="1492"/>
  <c r="AD6" i="1504"/>
  <c r="AJ6" i="1504" s="1"/>
  <c r="EZ11" i="1500"/>
  <c r="AD10" i="1504"/>
  <c r="AJ10" i="1504" s="1"/>
  <c r="EZ5" i="1500"/>
  <c r="AD4" i="1504"/>
  <c r="AJ4" i="1504" s="1"/>
  <c r="ER16" i="1500"/>
  <c r="ER13" i="1500"/>
  <c r="AG12" i="1504"/>
  <c r="AM12" i="1504" s="1"/>
  <c r="EZ16" i="1500"/>
  <c r="ER12" i="1500"/>
  <c r="AG11" i="1504"/>
  <c r="AM11" i="1504" s="1"/>
  <c r="ER17" i="1500"/>
  <c r="J21" i="1492"/>
  <c r="AD7" i="1504"/>
  <c r="AJ7" i="1504" s="1"/>
  <c r="F20" i="1492"/>
  <c r="CP71" i="1499"/>
  <c r="CW72" i="1499"/>
  <c r="CT65" i="1499"/>
  <c r="G10" i="1495"/>
  <c r="AF9" i="1504" s="1"/>
  <c r="AL9" i="1504" s="1"/>
  <c r="CP70" i="1499"/>
  <c r="CO71" i="1499"/>
  <c r="CP68" i="1499"/>
  <c r="CP67" i="1499"/>
  <c r="CO72" i="1499"/>
  <c r="CS71" i="1499"/>
  <c r="CO65" i="1499"/>
  <c r="CO68" i="1499"/>
  <c r="CW68" i="1499"/>
  <c r="CO74" i="1499"/>
  <c r="CO67" i="1499"/>
  <c r="CS74" i="1499"/>
  <c r="CS68" i="1499"/>
  <c r="CS70" i="1499"/>
  <c r="CP74" i="1499"/>
  <c r="H18" i="1492"/>
  <c r="EZ7" i="1500"/>
  <c r="Q18" i="1492"/>
  <c r="EY12" i="1500"/>
  <c r="EY6" i="1500"/>
  <c r="M18" i="1492"/>
  <c r="Q21" i="1492"/>
  <c r="N18" i="1492"/>
  <c r="G20" i="1492"/>
  <c r="H26" i="1492"/>
  <c r="E6" i="1495"/>
  <c r="EO6" i="1500" s="1"/>
  <c r="EO16" i="1500"/>
  <c r="E12" i="1495"/>
  <c r="EO12" i="1500" s="1"/>
  <c r="E15" i="1495"/>
  <c r="EO15" i="1500" s="1"/>
  <c r="E7" i="1495"/>
  <c r="EO7" i="1500" s="1"/>
  <c r="EO18" i="1500"/>
  <c r="E8" i="1495"/>
  <c r="EO8" i="1500" s="1"/>
  <c r="E10" i="1495"/>
  <c r="EO10" i="1500" s="1"/>
  <c r="E14" i="1495"/>
  <c r="P7" i="1492" s="1"/>
  <c r="EO17" i="1500"/>
  <c r="E9" i="1495"/>
  <c r="EO9" i="1500" s="1"/>
  <c r="E13" i="1495"/>
  <c r="EO13" i="1500" s="1"/>
  <c r="E5" i="1495"/>
  <c r="EO5" i="1500" s="1"/>
  <c r="E11" i="1495"/>
  <c r="EO11" i="1500" s="1"/>
  <c r="K18" i="1492"/>
  <c r="Q26" i="1492"/>
  <c r="EY15" i="1500"/>
  <c r="CB13" i="1499"/>
  <c r="BY13" i="1499"/>
  <c r="CL3" i="1499"/>
  <c r="CL37" i="1499"/>
  <c r="CL42" i="1499"/>
  <c r="CL70" i="1499" s="1"/>
  <c r="DG46" i="1499"/>
  <c r="DG74" i="1499" s="1"/>
  <c r="CL47" i="1499"/>
  <c r="G18" i="1492"/>
  <c r="I18" i="1492"/>
  <c r="G7" i="1495"/>
  <c r="G13" i="1495"/>
  <c r="EZ8" i="1500"/>
  <c r="EY10" i="1500"/>
  <c r="L18" i="1492"/>
  <c r="BZ13" i="1499"/>
  <c r="CA13" i="1499"/>
  <c r="EP18" i="1500"/>
  <c r="F6" i="1495"/>
  <c r="EP6" i="1500" s="1"/>
  <c r="F10" i="1495"/>
  <c r="EP10" i="1500" s="1"/>
  <c r="F11" i="1495"/>
  <c r="EP11" i="1500" s="1"/>
  <c r="F9" i="1495"/>
  <c r="EP9" i="1500" s="1"/>
  <c r="F8" i="1495"/>
  <c r="EP8" i="1500" s="1"/>
  <c r="F7" i="1495"/>
  <c r="EP7" i="1500" s="1"/>
  <c r="EP17" i="1500"/>
  <c r="F13" i="1495"/>
  <c r="EP13" i="1500" s="1"/>
  <c r="F14" i="1495"/>
  <c r="EP14" i="1500" s="1"/>
  <c r="F12" i="1495"/>
  <c r="EP12" i="1500" s="1"/>
  <c r="F5" i="1495"/>
  <c r="EP5" i="1500" s="1"/>
  <c r="EP16" i="1500"/>
  <c r="F15" i="1495"/>
  <c r="EP15" i="1500" s="1"/>
  <c r="K6" i="1495"/>
  <c r="K10" i="1495"/>
  <c r="EU10" i="1500" s="1"/>
  <c r="K11" i="1495"/>
  <c r="EU19" i="1500"/>
  <c r="K13" i="1495"/>
  <c r="K8" i="1495"/>
  <c r="K14" i="1495"/>
  <c r="K7" i="1495"/>
  <c r="K15" i="1495"/>
  <c r="K9" i="1495"/>
  <c r="K12" i="1495"/>
  <c r="AE11" i="1504" s="1"/>
  <c r="AK11" i="1504" s="1"/>
  <c r="K5" i="1495"/>
  <c r="EY13" i="1500"/>
  <c r="G5" i="1495"/>
  <c r="G15" i="1495"/>
  <c r="EY14" i="1500"/>
  <c r="G6" i="1495"/>
  <c r="CV69" i="1499"/>
  <c r="C11" i="1495"/>
  <c r="EM11" i="1500" s="1"/>
  <c r="C13" i="1495"/>
  <c r="EM13" i="1500" s="1"/>
  <c r="C5" i="1495"/>
  <c r="C7" i="1495"/>
  <c r="C14" i="1495"/>
  <c r="C12" i="1495"/>
  <c r="EM12" i="1500" s="1"/>
  <c r="C8" i="1495"/>
  <c r="EM8" i="1500" s="1"/>
  <c r="C6" i="1495"/>
  <c r="EM6" i="1500" s="1"/>
  <c r="C10" i="1495"/>
  <c r="EM10" i="1500" s="1"/>
  <c r="C15" i="1495"/>
  <c r="EM15" i="1500" s="1"/>
  <c r="EM16" i="1500"/>
  <c r="C9" i="1495"/>
  <c r="EM9" i="1500" s="1"/>
  <c r="EQ18" i="1500"/>
  <c r="DE70" i="1499"/>
  <c r="CO69" i="1499"/>
  <c r="G8" i="1495"/>
  <c r="P18" i="1492"/>
  <c r="G26" i="1492"/>
  <c r="CP69" i="1499"/>
  <c r="EL8" i="1500"/>
  <c r="EL17" i="1500"/>
  <c r="EL19" i="1500"/>
  <c r="EL9" i="1500"/>
  <c r="EL16" i="1500"/>
  <c r="EL6" i="1500"/>
  <c r="EL7" i="1500"/>
  <c r="EL18" i="1500"/>
  <c r="EL12" i="1500"/>
  <c r="EL11" i="1500"/>
  <c r="G11" i="1495"/>
  <c r="DB41" i="1499"/>
  <c r="DB69" i="1499" s="1"/>
  <c r="U8" i="1495"/>
  <c r="FE8" i="1500" s="1"/>
  <c r="U15" i="1495"/>
  <c r="FE15" i="1500" s="1"/>
  <c r="FE16" i="1500"/>
  <c r="U14" i="1495"/>
  <c r="FE14" i="1500" s="1"/>
  <c r="U13" i="1495"/>
  <c r="O28" i="1492" s="1"/>
  <c r="U7" i="1495"/>
  <c r="FE7" i="1500" s="1"/>
  <c r="U5" i="1495"/>
  <c r="FE5" i="1500" s="1"/>
  <c r="U6" i="1495"/>
  <c r="FE6" i="1500" s="1"/>
  <c r="FE18" i="1500"/>
  <c r="FE19" i="1500"/>
  <c r="FE17" i="1500"/>
  <c r="U12" i="1495"/>
  <c r="FE12" i="1500" s="1"/>
  <c r="U11" i="1495"/>
  <c r="FE11" i="1500" s="1"/>
  <c r="U10" i="1495"/>
  <c r="FE10" i="1500" s="1"/>
  <c r="U9" i="1495"/>
  <c r="FE9" i="1500" s="1"/>
  <c r="AB5" i="1495"/>
  <c r="FL5" i="1500" s="1"/>
  <c r="AB6" i="1495"/>
  <c r="FL6" i="1500" s="1"/>
  <c r="AB8" i="1495"/>
  <c r="FL8" i="1500" s="1"/>
  <c r="AB11" i="1495"/>
  <c r="FL11" i="1500" s="1"/>
  <c r="FL17" i="1500"/>
  <c r="AB12" i="1495"/>
  <c r="FL12" i="1500" s="1"/>
  <c r="FL16" i="1500"/>
  <c r="AB10" i="1495"/>
  <c r="FL10" i="1500" s="1"/>
  <c r="AB14" i="1495"/>
  <c r="FL14" i="1500" s="1"/>
  <c r="AB9" i="1495"/>
  <c r="FL9" i="1500" s="1"/>
  <c r="AB13" i="1495"/>
  <c r="FL13" i="1500" s="1"/>
  <c r="AB15" i="1495"/>
  <c r="FL15" i="1500" s="1"/>
  <c r="AB7" i="1495"/>
  <c r="FL7" i="1500" s="1"/>
  <c r="FL18" i="1500"/>
  <c r="FL19" i="1500"/>
  <c r="CW70" i="1499"/>
  <c r="EZ14" i="1500"/>
  <c r="CL49" i="1499"/>
  <c r="FD14" i="1500"/>
  <c r="FD16" i="1500"/>
  <c r="EQ19" i="1500"/>
  <c r="CS69" i="1499"/>
  <c r="EX16" i="1500"/>
  <c r="N5" i="1495"/>
  <c r="EX5" i="1500" s="1"/>
  <c r="EX17" i="1500"/>
  <c r="N11" i="1495"/>
  <c r="EX11" i="1500" s="1"/>
  <c r="EX18" i="1500"/>
  <c r="N15" i="1495"/>
  <c r="EX15" i="1500" s="1"/>
  <c r="N9" i="1495"/>
  <c r="EX9" i="1500" s="1"/>
  <c r="N8" i="1495"/>
  <c r="EX8" i="1500" s="1"/>
  <c r="N7" i="1495"/>
  <c r="EX7" i="1500" s="1"/>
  <c r="N10" i="1495"/>
  <c r="EX10" i="1500" s="1"/>
  <c r="N6" i="1495"/>
  <c r="EX6" i="1500" s="1"/>
  <c r="N12" i="1495"/>
  <c r="EX12" i="1500" s="1"/>
  <c r="N14" i="1495"/>
  <c r="EX14" i="1500" s="1"/>
  <c r="EX19" i="1500"/>
  <c r="N13" i="1495"/>
  <c r="EX13" i="1500" s="1"/>
  <c r="G12" i="1495"/>
  <c r="S11" i="1495"/>
  <c r="FC11" i="1500" s="1"/>
  <c r="S5" i="1495"/>
  <c r="FC5" i="1500" s="1"/>
  <c r="S6" i="1495"/>
  <c r="FC6" i="1500" s="1"/>
  <c r="S12" i="1495"/>
  <c r="FC12" i="1500" s="1"/>
  <c r="FC18" i="1500"/>
  <c r="FC19" i="1500"/>
  <c r="S8" i="1495"/>
  <c r="FC8" i="1500" s="1"/>
  <c r="S13" i="1495"/>
  <c r="FC13" i="1500" s="1"/>
  <c r="S10" i="1495"/>
  <c r="FC10" i="1500" s="1"/>
  <c r="S15" i="1495"/>
  <c r="FC15" i="1500" s="1"/>
  <c r="FC17" i="1500"/>
  <c r="S9" i="1495"/>
  <c r="FC9" i="1500" s="1"/>
  <c r="S7" i="1495"/>
  <c r="FC7" i="1500" s="1"/>
  <c r="S14" i="1495"/>
  <c r="FC14" i="1500" s="1"/>
  <c r="G9" i="1495"/>
  <c r="CO70" i="1499"/>
  <c r="V8" i="1495"/>
  <c r="FF8" i="1500" s="1"/>
  <c r="V13" i="1495"/>
  <c r="FF13" i="1500" s="1"/>
  <c r="V7" i="1495"/>
  <c r="FF7" i="1500" s="1"/>
  <c r="V5" i="1495"/>
  <c r="FF5" i="1500" s="1"/>
  <c r="V6" i="1495"/>
  <c r="FF6" i="1500" s="1"/>
  <c r="FF18" i="1500"/>
  <c r="FF19" i="1500"/>
  <c r="V11" i="1495"/>
  <c r="FF11" i="1500" s="1"/>
  <c r="V15" i="1495"/>
  <c r="FF15" i="1500" s="1"/>
  <c r="FF17" i="1500"/>
  <c r="V10" i="1495"/>
  <c r="FF10" i="1500" s="1"/>
  <c r="V14" i="1495"/>
  <c r="FF14" i="1500" s="1"/>
  <c r="V9" i="1495"/>
  <c r="FF9" i="1500" s="1"/>
  <c r="V12" i="1495"/>
  <c r="FF12" i="1500" s="1"/>
  <c r="FF16" i="1500"/>
  <c r="Z5" i="1495"/>
  <c r="FJ5" i="1500" s="1"/>
  <c r="FJ19" i="1500"/>
  <c r="Z6" i="1495"/>
  <c r="FJ6" i="1500" s="1"/>
  <c r="Z8" i="1495"/>
  <c r="J34" i="1492" s="1"/>
  <c r="Z15" i="1495"/>
  <c r="FJ15" i="1500" s="1"/>
  <c r="Z11" i="1495"/>
  <c r="FJ11" i="1500" s="1"/>
  <c r="Z7" i="1495"/>
  <c r="FJ7" i="1500" s="1"/>
  <c r="FJ16" i="1500"/>
  <c r="FJ17" i="1500"/>
  <c r="Z9" i="1495"/>
  <c r="FJ9" i="1500" s="1"/>
  <c r="Z10" i="1495"/>
  <c r="FJ10" i="1500" s="1"/>
  <c r="Z13" i="1495"/>
  <c r="FJ13" i="1500" s="1"/>
  <c r="FJ18" i="1500"/>
  <c r="Z14" i="1495"/>
  <c r="FJ14" i="1500" s="1"/>
  <c r="Z12" i="1495"/>
  <c r="FJ12" i="1500" s="1"/>
  <c r="G14" i="1495"/>
  <c r="EN18" i="1500"/>
  <c r="D11" i="1495"/>
  <c r="D8" i="1495"/>
  <c r="D9" i="1495"/>
  <c r="EN19" i="1500"/>
  <c r="D13" i="1495"/>
  <c r="EN16" i="1500"/>
  <c r="D5" i="1495"/>
  <c r="D6" i="1495"/>
  <c r="D7" i="1495"/>
  <c r="D10" i="1495"/>
  <c r="EN17" i="1500"/>
  <c r="D14" i="1495"/>
  <c r="D12" i="1495"/>
  <c r="D15" i="1495"/>
  <c r="FD12" i="1500"/>
  <c r="FD11" i="1500"/>
  <c r="DG38" i="1499"/>
  <c r="DG3" i="1499"/>
  <c r="DG44" i="1499"/>
  <c r="DG72" i="1499" s="1"/>
  <c r="DG49" i="1499"/>
  <c r="DG43" i="1499"/>
  <c r="DG71" i="1499" s="1"/>
  <c r="DG48" i="1499"/>
  <c r="DG42" i="1499"/>
  <c r="DG47" i="1499"/>
  <c r="DG45" i="1499"/>
  <c r="DG73" i="1499" s="1"/>
  <c r="DG41" i="1499"/>
  <c r="DG40" i="1499"/>
  <c r="DG68" i="1499" s="1"/>
  <c r="DG39" i="1499"/>
  <c r="Z4" i="1495"/>
  <c r="FJ4" i="1500" s="1"/>
  <c r="DG37" i="1499"/>
  <c r="N26" i="1492"/>
  <c r="CL38" i="1499"/>
  <c r="CL46" i="1499"/>
  <c r="CL45" i="1499"/>
  <c r="CL44" i="1499"/>
  <c r="CL43" i="1499"/>
  <c r="CL41" i="1499"/>
  <c r="CL40" i="1499"/>
  <c r="EO4" i="1500"/>
  <c r="CL48" i="1499"/>
  <c r="CL39" i="1499"/>
  <c r="BZ32" i="1499"/>
  <c r="CB32" i="1499"/>
  <c r="CA32" i="1499"/>
  <c r="BY32" i="1499"/>
  <c r="BZ33" i="1499"/>
  <c r="CB33" i="1499"/>
  <c r="CA33" i="1499"/>
  <c r="BY33" i="1499"/>
  <c r="M20" i="1492"/>
  <c r="CV65" i="1499"/>
  <c r="CB34" i="1499"/>
  <c r="BZ34" i="1499"/>
  <c r="CA34" i="1499"/>
  <c r="BY34" i="1499"/>
  <c r="CI47" i="1499"/>
  <c r="CI48" i="1499"/>
  <c r="CI49" i="1499"/>
  <c r="DC47" i="1499"/>
  <c r="DC48" i="1499"/>
  <c r="DC49" i="1499"/>
  <c r="CU47" i="1499"/>
  <c r="CU48" i="1499"/>
  <c r="CU49" i="1499"/>
  <c r="CN47" i="1499"/>
  <c r="CN48" i="1499"/>
  <c r="CN49" i="1499"/>
  <c r="CZ47" i="1499"/>
  <c r="CZ48" i="1499"/>
  <c r="CZ49" i="1499"/>
  <c r="CR47" i="1499"/>
  <c r="CR48" i="1499"/>
  <c r="CR49" i="1499"/>
  <c r="DB48" i="1499"/>
  <c r="CM47" i="1499"/>
  <c r="CM48" i="1499"/>
  <c r="CM49" i="1499"/>
  <c r="DB49" i="1499"/>
  <c r="DI47" i="1499"/>
  <c r="DI48" i="1499"/>
  <c r="DI49" i="1499"/>
  <c r="CK47" i="1499"/>
  <c r="CK48" i="1499"/>
  <c r="CK49" i="1499"/>
  <c r="CJ47" i="1499"/>
  <c r="CJ48" i="1499"/>
  <c r="CJ49" i="1499"/>
  <c r="DB47" i="1499"/>
  <c r="EM4" i="1500"/>
  <c r="L21" i="1492"/>
  <c r="D4" i="1495"/>
  <c r="EL15" i="1500"/>
  <c r="EL10" i="1500"/>
  <c r="EL4" i="1500"/>
  <c r="M21" i="1492"/>
  <c r="G21" i="1492"/>
  <c r="P21" i="1492"/>
  <c r="DB39" i="1499"/>
  <c r="DB67" i="1499" s="1"/>
  <c r="CZ37" i="1499"/>
  <c r="CZ38" i="1499"/>
  <c r="CZ39" i="1499"/>
  <c r="CZ40" i="1499"/>
  <c r="CZ41" i="1499"/>
  <c r="CZ42" i="1499"/>
  <c r="CZ43" i="1499"/>
  <c r="CZ44" i="1499"/>
  <c r="CZ45" i="1499"/>
  <c r="CZ46" i="1499"/>
  <c r="CJ37" i="1499"/>
  <c r="CJ38" i="1499"/>
  <c r="CJ39" i="1499"/>
  <c r="CJ40" i="1499"/>
  <c r="CJ41" i="1499"/>
  <c r="CJ42" i="1499"/>
  <c r="CJ43" i="1499"/>
  <c r="CJ44" i="1499"/>
  <c r="CJ45" i="1499"/>
  <c r="CJ46" i="1499"/>
  <c r="CN37" i="1499"/>
  <c r="CN38" i="1499"/>
  <c r="CN39" i="1499"/>
  <c r="CN40" i="1499"/>
  <c r="CN41" i="1499"/>
  <c r="CN42" i="1499"/>
  <c r="CN43" i="1499"/>
  <c r="CN44" i="1499"/>
  <c r="CN45" i="1499"/>
  <c r="CN46" i="1499"/>
  <c r="CY68" i="1499"/>
  <c r="DE66" i="1499"/>
  <c r="DH70" i="1499"/>
  <c r="DB45" i="1499"/>
  <c r="DD69" i="1499"/>
  <c r="CX68" i="1499"/>
  <c r="CY67" i="1499"/>
  <c r="CY65" i="1499"/>
  <c r="DB43" i="1499"/>
  <c r="DH67" i="1499"/>
  <c r="DD66" i="1499"/>
  <c r="CX65" i="1499"/>
  <c r="DE74" i="1499"/>
  <c r="CP66" i="1499"/>
  <c r="DH66" i="1499"/>
  <c r="DE69" i="1499"/>
  <c r="DD65" i="1499"/>
  <c r="DE68" i="1499"/>
  <c r="CM37" i="1499"/>
  <c r="CM38" i="1499"/>
  <c r="CM39" i="1499"/>
  <c r="CM67" i="1499" s="1"/>
  <c r="CM40" i="1499"/>
  <c r="CM41" i="1499"/>
  <c r="CM42" i="1499"/>
  <c r="CM43" i="1499"/>
  <c r="CM44" i="1499"/>
  <c r="CM45" i="1499"/>
  <c r="CM46" i="1499"/>
  <c r="CP65" i="1499"/>
  <c r="CS65" i="1499"/>
  <c r="DH65" i="1499"/>
  <c r="DH69" i="1499"/>
  <c r="CX66" i="1499"/>
  <c r="CK37" i="1499"/>
  <c r="CK38" i="1499"/>
  <c r="CK39" i="1499"/>
  <c r="CK40" i="1499"/>
  <c r="CK41" i="1499"/>
  <c r="CK42" i="1499"/>
  <c r="CK43" i="1499"/>
  <c r="CK44" i="1499"/>
  <c r="CK45" i="1499"/>
  <c r="CK46" i="1499"/>
  <c r="DB46" i="1499"/>
  <c r="CY74" i="1499"/>
  <c r="DE67" i="1499"/>
  <c r="CX74" i="1499"/>
  <c r="DE72" i="1499"/>
  <c r="CU37" i="1499"/>
  <c r="CU38" i="1499"/>
  <c r="CU39" i="1499"/>
  <c r="CU40" i="1499"/>
  <c r="CU68" i="1499" s="1"/>
  <c r="CU41" i="1499"/>
  <c r="CU42" i="1499"/>
  <c r="CU43" i="1499"/>
  <c r="CU44" i="1499"/>
  <c r="CU72" i="1499" s="1"/>
  <c r="CU45" i="1499"/>
  <c r="CU73" i="1499" s="1"/>
  <c r="CU46" i="1499"/>
  <c r="CU74" i="1499" s="1"/>
  <c r="CY73" i="1499"/>
  <c r="DD74" i="1499"/>
  <c r="CX73" i="1499"/>
  <c r="CI37" i="1499"/>
  <c r="CI38" i="1499"/>
  <c r="CI39" i="1499"/>
  <c r="CI40" i="1499"/>
  <c r="CI41" i="1499"/>
  <c r="CI42" i="1499"/>
  <c r="CI43" i="1499"/>
  <c r="CI44" i="1499"/>
  <c r="CI45" i="1499"/>
  <c r="CI46" i="1499"/>
  <c r="DD68" i="1499"/>
  <c r="CY72" i="1499"/>
  <c r="DE65" i="1499"/>
  <c r="DB42" i="1499"/>
  <c r="DH74" i="1499"/>
  <c r="DD73" i="1499"/>
  <c r="CX72" i="1499"/>
  <c r="DB38" i="1499"/>
  <c r="CR37" i="1499"/>
  <c r="CR38" i="1499"/>
  <c r="CR39" i="1499"/>
  <c r="CR67" i="1499" s="1"/>
  <c r="CR40" i="1499"/>
  <c r="CR41" i="1499"/>
  <c r="CR42" i="1499"/>
  <c r="CR43" i="1499"/>
  <c r="CR44" i="1499"/>
  <c r="CR72" i="1499" s="1"/>
  <c r="CR45" i="1499"/>
  <c r="CR73" i="1499" s="1"/>
  <c r="CR46" i="1499"/>
  <c r="CS66" i="1499"/>
  <c r="CY71" i="1499"/>
  <c r="DH73" i="1499"/>
  <c r="DD72" i="1499"/>
  <c r="CO66" i="1499"/>
  <c r="CX71" i="1499"/>
  <c r="DB37" i="1499"/>
  <c r="DC37" i="1499"/>
  <c r="DC38" i="1499"/>
  <c r="DC39" i="1499"/>
  <c r="DC40" i="1499"/>
  <c r="DC41" i="1499"/>
  <c r="DC42" i="1499"/>
  <c r="DC43" i="1499"/>
  <c r="DC44" i="1499"/>
  <c r="DC45" i="1499"/>
  <c r="DC46" i="1499"/>
  <c r="CX67" i="1499"/>
  <c r="DH68" i="1499"/>
  <c r="G35" i="1492"/>
  <c r="DB40" i="1499"/>
  <c r="CY70" i="1499"/>
  <c r="DH72" i="1499"/>
  <c r="DD71" i="1499"/>
  <c r="CX70" i="1499"/>
  <c r="DI37" i="1499"/>
  <c r="DI65" i="1499" s="1"/>
  <c r="DI38" i="1499"/>
  <c r="DI66" i="1499" s="1"/>
  <c r="DI39" i="1499"/>
  <c r="DI67" i="1499" s="1"/>
  <c r="DI40" i="1499"/>
  <c r="DI68" i="1499" s="1"/>
  <c r="DI41" i="1499"/>
  <c r="DI69" i="1499" s="1"/>
  <c r="DI42" i="1499"/>
  <c r="DI70" i="1499" s="1"/>
  <c r="DI43" i="1499"/>
  <c r="DI71" i="1499" s="1"/>
  <c r="DI44" i="1499"/>
  <c r="DI72" i="1499" s="1"/>
  <c r="DI45" i="1499"/>
  <c r="DI73" i="1499" s="1"/>
  <c r="DI46" i="1499"/>
  <c r="DI74" i="1499" s="1"/>
  <c r="CY66" i="1499"/>
  <c r="DD67" i="1499"/>
  <c r="CY69" i="1499"/>
  <c r="DH71" i="1499"/>
  <c r="DB44" i="1499"/>
  <c r="DD70" i="1499"/>
  <c r="CX69" i="1499"/>
  <c r="CJ3" i="1499"/>
  <c r="H35" i="1492"/>
  <c r="L35" i="1492"/>
  <c r="Q35" i="1492"/>
  <c r="I35" i="1492"/>
  <c r="K22" i="1492"/>
  <c r="P22" i="1492"/>
  <c r="G22" i="1492"/>
  <c r="J35" i="1492"/>
  <c r="I22" i="1492"/>
  <c r="F22" i="1492"/>
  <c r="L17" i="1492"/>
  <c r="N35" i="1492"/>
  <c r="FK14" i="1500"/>
  <c r="P35" i="1492"/>
  <c r="FA8" i="1500"/>
  <c r="J22" i="1492"/>
  <c r="FK9" i="1500"/>
  <c r="K35" i="1492"/>
  <c r="FK4" i="1500"/>
  <c r="F35" i="1492"/>
  <c r="FK11" i="1500"/>
  <c r="M35" i="1492"/>
  <c r="H22" i="1492"/>
  <c r="Q22" i="1492"/>
  <c r="L22" i="1492"/>
  <c r="N22" i="1492"/>
  <c r="FA11" i="1500"/>
  <c r="M22" i="1492"/>
  <c r="FA13" i="1500"/>
  <c r="O22" i="1492"/>
  <c r="U4" i="1495"/>
  <c r="FE4" i="1500" s="1"/>
  <c r="G10" i="1492"/>
  <c r="F17" i="1492"/>
  <c r="M10" i="1492"/>
  <c r="G17" i="1492"/>
  <c r="H17" i="1492"/>
  <c r="H10" i="1492"/>
  <c r="EV11" i="1500"/>
  <c r="F10" i="1492"/>
  <c r="O10" i="1492"/>
  <c r="I33" i="1492"/>
  <c r="K17" i="1492"/>
  <c r="DB3" i="1499"/>
  <c r="I17" i="1492"/>
  <c r="CB28" i="1499"/>
  <c r="CC34" i="1499"/>
  <c r="P17" i="1492"/>
  <c r="N17" i="1492"/>
  <c r="N10" i="1492"/>
  <c r="O17" i="1492"/>
  <c r="EV15" i="1500"/>
  <c r="Q17" i="1492"/>
  <c r="V4" i="1495"/>
  <c r="FF4" i="1500" s="1"/>
  <c r="CK3" i="1499"/>
  <c r="DC3" i="1499"/>
  <c r="EV8" i="1500"/>
  <c r="J17" i="1492"/>
  <c r="L10" i="1492"/>
  <c r="ER14" i="1500"/>
  <c r="P10" i="1492"/>
  <c r="ER8" i="1500"/>
  <c r="J10" i="1492"/>
  <c r="F33" i="1492"/>
  <c r="M33" i="1492"/>
  <c r="ER7" i="1500"/>
  <c r="I10" i="1492"/>
  <c r="ER15" i="1500"/>
  <c r="Q10" i="1492"/>
  <c r="FH15" i="1500"/>
  <c r="Q33" i="1492"/>
  <c r="FH14" i="1500"/>
  <c r="P33" i="1492"/>
  <c r="O33" i="1492"/>
  <c r="FH6" i="1500"/>
  <c r="H33" i="1492"/>
  <c r="FH9" i="1500"/>
  <c r="K33" i="1492"/>
  <c r="G33" i="1492"/>
  <c r="FH8" i="1500"/>
  <c r="J33" i="1492"/>
  <c r="FH12" i="1500"/>
  <c r="N33" i="1492"/>
  <c r="FH10" i="1500"/>
  <c r="L33" i="1492"/>
  <c r="ER9" i="1500"/>
  <c r="K10" i="1492"/>
  <c r="BZ28" i="1499"/>
  <c r="G23" i="1492"/>
  <c r="F4" i="1495"/>
  <c r="EP4" i="1500" s="1"/>
  <c r="H31" i="1492"/>
  <c r="H23" i="1492"/>
  <c r="CU3" i="1499"/>
  <c r="O31" i="1492"/>
  <c r="M31" i="1492"/>
  <c r="M23" i="1492"/>
  <c r="K31" i="1492"/>
  <c r="N31" i="1492"/>
  <c r="N23" i="1492"/>
  <c r="AB4" i="1495"/>
  <c r="FL4" i="1500" s="1"/>
  <c r="DI3" i="1499"/>
  <c r="N4" i="1495"/>
  <c r="EX4" i="1500" s="1"/>
  <c r="F31" i="1492"/>
  <c r="L31" i="1492"/>
  <c r="P23" i="1492"/>
  <c r="O23" i="1492"/>
  <c r="CI3" i="1499"/>
  <c r="CM3" i="1499"/>
  <c r="FC16" i="1500"/>
  <c r="S4" i="1495"/>
  <c r="FC4" i="1500" s="1"/>
  <c r="Q31" i="1492"/>
  <c r="G31" i="1492"/>
  <c r="EM18" i="1500"/>
  <c r="EM17" i="1500"/>
  <c r="EL5" i="1500"/>
  <c r="EL14" i="1500"/>
  <c r="K23" i="1492"/>
  <c r="Q23" i="1492"/>
  <c r="CN3" i="1499"/>
  <c r="CR3" i="1499"/>
  <c r="J31" i="1492"/>
  <c r="CZ3" i="1499"/>
  <c r="P31" i="1492"/>
  <c r="I23" i="1492"/>
  <c r="F23" i="1492"/>
  <c r="I31" i="1492"/>
  <c r="J23" i="1492"/>
  <c r="L23" i="1492"/>
  <c r="EO19" i="1500" l="1"/>
  <c r="K34" i="1492"/>
  <c r="EP30" i="1500"/>
  <c r="C21" i="1495"/>
  <c r="O4" i="1506" s="1"/>
  <c r="EP19" i="1500"/>
  <c r="R8" i="1506"/>
  <c r="X8" i="1506" s="1"/>
  <c r="EP25" i="1500"/>
  <c r="Q7" i="1506"/>
  <c r="W7" i="1506" s="1"/>
  <c r="EO24" i="1500"/>
  <c r="J4" i="1495"/>
  <c r="Q5" i="1506"/>
  <c r="W5" i="1506" s="1"/>
  <c r="EO22" i="1500"/>
  <c r="C19" i="1495"/>
  <c r="R3" i="1506"/>
  <c r="X3" i="1506" s="1"/>
  <c r="EP20" i="1500"/>
  <c r="Q3" i="1506"/>
  <c r="W3" i="1506" s="1"/>
  <c r="EO20" i="1500"/>
  <c r="C30" i="1495"/>
  <c r="R9" i="1506"/>
  <c r="X9" i="1506" s="1"/>
  <c r="EP26" i="1500"/>
  <c r="Q12" i="1506"/>
  <c r="W12" i="1506" s="1"/>
  <c r="EO29" i="1500"/>
  <c r="C29" i="1495"/>
  <c r="Q10" i="1506"/>
  <c r="W10" i="1506" s="1"/>
  <c r="EO27" i="1500"/>
  <c r="C28" i="1495"/>
  <c r="R4" i="1506"/>
  <c r="X4" i="1506" s="1"/>
  <c r="EP21" i="1500"/>
  <c r="Q8" i="1506"/>
  <c r="W8" i="1506" s="1"/>
  <c r="EO25" i="1500"/>
  <c r="C27" i="1495"/>
  <c r="Q4" i="1506"/>
  <c r="W4" i="1506" s="1"/>
  <c r="EO21" i="1500"/>
  <c r="C20" i="1495"/>
  <c r="R10" i="1506"/>
  <c r="X10" i="1506" s="1"/>
  <c r="EP27" i="1500"/>
  <c r="C26" i="1495"/>
  <c r="R5" i="1506"/>
  <c r="X5" i="1506" s="1"/>
  <c r="EP22" i="1500"/>
  <c r="C25" i="1495"/>
  <c r="C24" i="1495"/>
  <c r="C23" i="1495"/>
  <c r="R6" i="1506"/>
  <c r="X6" i="1506" s="1"/>
  <c r="EP23" i="1500"/>
  <c r="Q11" i="1506"/>
  <c r="W11" i="1506" s="1"/>
  <c r="EO28" i="1500"/>
  <c r="R11" i="1506"/>
  <c r="X11" i="1506" s="1"/>
  <c r="EP28" i="1500"/>
  <c r="C22" i="1495"/>
  <c r="Q13" i="1506"/>
  <c r="W13" i="1506" s="1"/>
  <c r="EO30" i="1500"/>
  <c r="R12" i="1506"/>
  <c r="X12" i="1506" s="1"/>
  <c r="EP29" i="1500"/>
  <c r="R7" i="1506"/>
  <c r="X7" i="1506" s="1"/>
  <c r="EP24" i="1500"/>
  <c r="Q6" i="1506"/>
  <c r="W6" i="1506" s="1"/>
  <c r="EO23" i="1500"/>
  <c r="Q9" i="1506"/>
  <c r="W9" i="1506" s="1"/>
  <c r="EO26" i="1500"/>
  <c r="AD3" i="1504"/>
  <c r="AJ3" i="1504" s="1"/>
  <c r="EZ4" i="1500"/>
  <c r="O21" i="1492"/>
  <c r="K21" i="1492"/>
  <c r="AV4" i="1495"/>
  <c r="AV5" i="1495" s="1"/>
  <c r="AV6" i="1495" s="1"/>
  <c r="AV7" i="1495" s="1"/>
  <c r="AV8" i="1495" s="1"/>
  <c r="AV9" i="1495" s="1"/>
  <c r="AV10" i="1495" s="1"/>
  <c r="AV11" i="1495" s="1"/>
  <c r="AV12" i="1495" s="1"/>
  <c r="AV13" i="1495" s="1"/>
  <c r="AV14" i="1495" s="1"/>
  <c r="AV15" i="1495" s="1"/>
  <c r="H21" i="1492"/>
  <c r="AD11" i="1504"/>
  <c r="AJ11" i="1504" s="1"/>
  <c r="EZ12" i="1500"/>
  <c r="EZ6" i="1500"/>
  <c r="AM4" i="1495"/>
  <c r="AM5" i="1495" s="1"/>
  <c r="AM6" i="1495" s="1"/>
  <c r="AM7" i="1495" s="1"/>
  <c r="AM8" i="1495" s="1"/>
  <c r="AM9" i="1495" s="1"/>
  <c r="AM10" i="1495" s="1"/>
  <c r="BB4" i="1495"/>
  <c r="BB5" i="1495" s="1"/>
  <c r="BB6" i="1495" s="1"/>
  <c r="BB7" i="1495" s="1"/>
  <c r="BB8" i="1495" s="1"/>
  <c r="BB9" i="1495" s="1"/>
  <c r="BB10" i="1495" s="1"/>
  <c r="BB11" i="1495" s="1"/>
  <c r="BB12" i="1495" s="1"/>
  <c r="BB13" i="1495" s="1"/>
  <c r="BB14" i="1495" s="1"/>
  <c r="BB15" i="1495" s="1"/>
  <c r="AY4" i="1495"/>
  <c r="AY5" i="1495" s="1"/>
  <c r="AY6" i="1495" s="1"/>
  <c r="AY7" i="1495" s="1"/>
  <c r="AY8" i="1495" s="1"/>
  <c r="AY9" i="1495" s="1"/>
  <c r="AY10" i="1495" s="1"/>
  <c r="AY11" i="1495" s="1"/>
  <c r="AY12" i="1495" s="1"/>
  <c r="AY13" i="1495" s="1"/>
  <c r="AY14" i="1495" s="1"/>
  <c r="AY15" i="1495" s="1"/>
  <c r="AT4" i="1495"/>
  <c r="AT5" i="1495" s="1"/>
  <c r="AT6" i="1495" s="1"/>
  <c r="AT7" i="1495" s="1"/>
  <c r="AT8" i="1495" s="1"/>
  <c r="AT9" i="1495" s="1"/>
  <c r="AT10" i="1495" s="1"/>
  <c r="AT11" i="1495" s="1"/>
  <c r="AT12" i="1495" s="1"/>
  <c r="AT13" i="1495" s="1"/>
  <c r="AT14" i="1495" s="1"/>
  <c r="AT15" i="1495" s="1"/>
  <c r="BA4" i="1495"/>
  <c r="BA5" i="1495" s="1"/>
  <c r="BA6" i="1495" s="1"/>
  <c r="BA7" i="1495" s="1"/>
  <c r="BA8" i="1495" s="1"/>
  <c r="BA9" i="1495" s="1"/>
  <c r="BA10" i="1495" s="1"/>
  <c r="BA11" i="1495" s="1"/>
  <c r="BA12" i="1495" s="1"/>
  <c r="BA13" i="1495" s="1"/>
  <c r="BA14" i="1495" s="1"/>
  <c r="BA15" i="1495" s="1"/>
  <c r="EZ9" i="1500"/>
  <c r="DF8" i="1499"/>
  <c r="AN8" i="1495"/>
  <c r="AN9" i="1495" s="1"/>
  <c r="AN10" i="1495" s="1"/>
  <c r="DG67" i="1499"/>
  <c r="DF11" i="1499"/>
  <c r="CQ8" i="1499"/>
  <c r="CQ5" i="1499"/>
  <c r="CQ15" i="1499"/>
  <c r="CQ12" i="1499"/>
  <c r="CQ9" i="1499"/>
  <c r="CQ6" i="1499"/>
  <c r="CQ13" i="1499"/>
  <c r="CQ10" i="1499"/>
  <c r="CQ7" i="1499"/>
  <c r="CQ4" i="1499"/>
  <c r="CQ14" i="1499"/>
  <c r="CQ11" i="1499"/>
  <c r="DF14" i="1499"/>
  <c r="DF4" i="1499"/>
  <c r="DF7" i="1499"/>
  <c r="AL4" i="1495"/>
  <c r="AL5" i="1495" s="1"/>
  <c r="AL6" i="1495" s="1"/>
  <c r="AL7" i="1495" s="1"/>
  <c r="AL8" i="1495" s="1"/>
  <c r="AL9" i="1495" s="1"/>
  <c r="AL10" i="1495" s="1"/>
  <c r="AL11" i="1495" s="1"/>
  <c r="AL12" i="1495" s="1"/>
  <c r="AL13" i="1495" s="1"/>
  <c r="AL14" i="1495" s="1"/>
  <c r="AL15" i="1495" s="1"/>
  <c r="DF10" i="1499"/>
  <c r="DF13" i="1499"/>
  <c r="AQ4" i="1495"/>
  <c r="AQ5" i="1495" s="1"/>
  <c r="AQ6" i="1495" s="1"/>
  <c r="AQ7" i="1495" s="1"/>
  <c r="AQ8" i="1495" s="1"/>
  <c r="AQ9" i="1495" s="1"/>
  <c r="AQ10" i="1495" s="1"/>
  <c r="AQ11" i="1495" s="1"/>
  <c r="AQ12" i="1495" s="1"/>
  <c r="AQ13" i="1495" s="1"/>
  <c r="AQ14" i="1495" s="1"/>
  <c r="AQ15" i="1495" s="1"/>
  <c r="DF6" i="1499"/>
  <c r="DG66" i="1499"/>
  <c r="DF12" i="1499"/>
  <c r="DF9" i="1499"/>
  <c r="DF15" i="1499"/>
  <c r="BF4" i="1495"/>
  <c r="BF5" i="1495" s="1"/>
  <c r="BF6" i="1495" s="1"/>
  <c r="BF7" i="1495" s="1"/>
  <c r="BF8" i="1495" s="1"/>
  <c r="BF9" i="1495" s="1"/>
  <c r="BF10" i="1495" s="1"/>
  <c r="BF11" i="1495" s="1"/>
  <c r="BF12" i="1495" s="1"/>
  <c r="BF13" i="1495" s="1"/>
  <c r="BF14" i="1495" s="1"/>
  <c r="BF15" i="1495" s="1"/>
  <c r="DF5" i="1499"/>
  <c r="AK4" i="1495"/>
  <c r="AK5" i="1495" s="1"/>
  <c r="AK6" i="1495" s="1"/>
  <c r="AK7" i="1495" s="1"/>
  <c r="AK8" i="1495" s="1"/>
  <c r="AK9" i="1495" s="1"/>
  <c r="AK10" i="1495" s="1"/>
  <c r="AK11" i="1495" s="1"/>
  <c r="AK12" i="1495" s="1"/>
  <c r="AK13" i="1495" s="1"/>
  <c r="AK14" i="1495" s="1"/>
  <c r="AK15" i="1495" s="1"/>
  <c r="DJ5" i="1499"/>
  <c r="DJ12" i="1499"/>
  <c r="DJ14" i="1499"/>
  <c r="DJ10" i="1499"/>
  <c r="DJ8" i="1499"/>
  <c r="DJ15" i="1499"/>
  <c r="DJ6" i="1499"/>
  <c r="DJ7" i="1499"/>
  <c r="DJ13" i="1499"/>
  <c r="DJ4" i="1499"/>
  <c r="DJ11" i="1499"/>
  <c r="DJ9" i="1499"/>
  <c r="DK10" i="1499"/>
  <c r="DK7" i="1499"/>
  <c r="DK9" i="1499"/>
  <c r="DK12" i="1499"/>
  <c r="DK15" i="1499"/>
  <c r="DK4" i="1499"/>
  <c r="DK8" i="1499"/>
  <c r="DK11" i="1499"/>
  <c r="DK14" i="1499"/>
  <c r="DK6" i="1499"/>
  <c r="DK13" i="1499"/>
  <c r="DK5" i="1499"/>
  <c r="DL14" i="1499"/>
  <c r="DL5" i="1499"/>
  <c r="DL12" i="1499"/>
  <c r="DL10" i="1499"/>
  <c r="DL8" i="1499"/>
  <c r="DL15" i="1499"/>
  <c r="DL6" i="1499"/>
  <c r="DL11" i="1499"/>
  <c r="DL13" i="1499"/>
  <c r="DL7" i="1499"/>
  <c r="DL4" i="1499"/>
  <c r="DL9" i="1499"/>
  <c r="EQ10" i="1500"/>
  <c r="AI14" i="1495"/>
  <c r="FS14" i="1500" s="1"/>
  <c r="AE13" i="1504"/>
  <c r="AK13" i="1504" s="1"/>
  <c r="EU8" i="1500"/>
  <c r="AE7" i="1504"/>
  <c r="AK7" i="1504" s="1"/>
  <c r="AI13" i="1495"/>
  <c r="FS13" i="1500" s="1"/>
  <c r="AE12" i="1504"/>
  <c r="AK12" i="1504" s="1"/>
  <c r="EQ14" i="1500"/>
  <c r="AF13" i="1504"/>
  <c r="AL13" i="1504" s="1"/>
  <c r="EQ9" i="1500"/>
  <c r="AF8" i="1504"/>
  <c r="AL8" i="1504" s="1"/>
  <c r="EQ6" i="1500"/>
  <c r="AF5" i="1504"/>
  <c r="AL5" i="1504" s="1"/>
  <c r="EQ12" i="1500"/>
  <c r="AF11" i="1504"/>
  <c r="AL11" i="1504" s="1"/>
  <c r="EQ17" i="1500"/>
  <c r="AI11" i="1495"/>
  <c r="FS11" i="1500" s="1"/>
  <c r="AE10" i="1504"/>
  <c r="AK10" i="1504" s="1"/>
  <c r="EQ15" i="1500"/>
  <c r="AF14" i="1504"/>
  <c r="AL14" i="1504" s="1"/>
  <c r="AI10" i="1495"/>
  <c r="FS10" i="1500" s="1"/>
  <c r="AE9" i="1504"/>
  <c r="AK9" i="1504" s="1"/>
  <c r="EQ5" i="1500"/>
  <c r="AF4" i="1504"/>
  <c r="AL4" i="1504" s="1"/>
  <c r="EU6" i="1500"/>
  <c r="AE5" i="1504"/>
  <c r="AK5" i="1504" s="1"/>
  <c r="EU5" i="1500"/>
  <c r="AE4" i="1504"/>
  <c r="AK4" i="1504" s="1"/>
  <c r="AI7" i="1495"/>
  <c r="FS7" i="1500" s="1"/>
  <c r="AE6" i="1504"/>
  <c r="AK6" i="1504" s="1"/>
  <c r="EQ13" i="1500"/>
  <c r="AF12" i="1504"/>
  <c r="AL12" i="1504" s="1"/>
  <c r="EQ11" i="1500"/>
  <c r="AF10" i="1504"/>
  <c r="AL10" i="1504" s="1"/>
  <c r="AI9" i="1495"/>
  <c r="FS9" i="1500" s="1"/>
  <c r="AE8" i="1504"/>
  <c r="AK8" i="1504" s="1"/>
  <c r="EQ16" i="1500"/>
  <c r="EQ8" i="1500"/>
  <c r="AF7" i="1504"/>
  <c r="AL7" i="1504" s="1"/>
  <c r="EU4" i="1500"/>
  <c r="AE3" i="1504"/>
  <c r="AK3" i="1504" s="1"/>
  <c r="AI15" i="1495"/>
  <c r="FS15" i="1500" s="1"/>
  <c r="AE14" i="1504"/>
  <c r="AK14" i="1504" s="1"/>
  <c r="EQ7" i="1500"/>
  <c r="AF6" i="1504"/>
  <c r="AL6" i="1504" s="1"/>
  <c r="EQ4" i="1500"/>
  <c r="AF3" i="1504"/>
  <c r="AL3" i="1504" s="1"/>
  <c r="FS17" i="1500"/>
  <c r="EU13" i="1500"/>
  <c r="CM74" i="1499"/>
  <c r="CM72" i="1499"/>
  <c r="CL66" i="1499"/>
  <c r="CL67" i="1499"/>
  <c r="CL75" i="1499"/>
  <c r="CR68" i="1499"/>
  <c r="CN70" i="1499"/>
  <c r="CM73" i="1499"/>
  <c r="CM68" i="1499"/>
  <c r="CL68" i="1499"/>
  <c r="CL65" i="1499"/>
  <c r="CL71" i="1499"/>
  <c r="CL72" i="1499"/>
  <c r="CL73" i="1499"/>
  <c r="CL74" i="1499"/>
  <c r="CR74" i="1499"/>
  <c r="CN73" i="1499"/>
  <c r="CN71" i="1499"/>
  <c r="CN68" i="1499"/>
  <c r="CN67" i="1499"/>
  <c r="CN72" i="1499"/>
  <c r="CN74" i="1499"/>
  <c r="I34" i="1492"/>
  <c r="J7" i="1492"/>
  <c r="EU17" i="1500"/>
  <c r="N7" i="1492"/>
  <c r="CQ37" i="1499"/>
  <c r="H34" i="1492"/>
  <c r="J11" i="1495"/>
  <c r="CQ49" i="1499"/>
  <c r="CQ48" i="1499"/>
  <c r="CQ39" i="1499"/>
  <c r="CQ41" i="1499"/>
  <c r="CQ69" i="1499" s="1"/>
  <c r="CQ38" i="1499"/>
  <c r="Q34" i="1492"/>
  <c r="EU11" i="1500"/>
  <c r="FS19" i="1500"/>
  <c r="CQ47" i="1499"/>
  <c r="N34" i="1492"/>
  <c r="CQ40" i="1499"/>
  <c r="CQ44" i="1499"/>
  <c r="CQ46" i="1499"/>
  <c r="CQ42" i="1499"/>
  <c r="CQ70" i="1499" s="1"/>
  <c r="CQ3" i="1499"/>
  <c r="CQ43" i="1499"/>
  <c r="G34" i="1492"/>
  <c r="AI8" i="1495"/>
  <c r="FS8" i="1500" s="1"/>
  <c r="CQ45" i="1499"/>
  <c r="CQ73" i="1499" s="1"/>
  <c r="EU14" i="1500"/>
  <c r="FQ18" i="1500"/>
  <c r="J15" i="1495"/>
  <c r="Q15" i="1492" s="1"/>
  <c r="J13" i="1495"/>
  <c r="AH13" i="1495" s="1"/>
  <c r="FR13" i="1500" s="1"/>
  <c r="FR19" i="1500"/>
  <c r="J12" i="1495"/>
  <c r="J14" i="1495"/>
  <c r="J7" i="1495"/>
  <c r="J9" i="1495"/>
  <c r="J10" i="1495"/>
  <c r="J6" i="1495"/>
  <c r="J5" i="1495"/>
  <c r="I7" i="1492"/>
  <c r="I9" i="1492"/>
  <c r="H7" i="1492"/>
  <c r="EO14" i="1500"/>
  <c r="Q7" i="1492"/>
  <c r="P34" i="1492"/>
  <c r="O7" i="1492"/>
  <c r="K7" i="1492"/>
  <c r="L34" i="1492"/>
  <c r="F34" i="1492"/>
  <c r="Y5" i="1495"/>
  <c r="FI5" i="1500" s="1"/>
  <c r="F7" i="1492"/>
  <c r="Y11" i="1495"/>
  <c r="FI11" i="1500" s="1"/>
  <c r="Y13" i="1495"/>
  <c r="FI13" i="1500" s="1"/>
  <c r="Y9" i="1495"/>
  <c r="FI9" i="1500" s="1"/>
  <c r="J8" i="1495"/>
  <c r="EU15" i="1500"/>
  <c r="EU9" i="1500"/>
  <c r="EU7" i="1500"/>
  <c r="DJ3" i="1499"/>
  <c r="EU18" i="1500"/>
  <c r="AI6" i="1495"/>
  <c r="FS6" i="1500" s="1"/>
  <c r="L7" i="1492"/>
  <c r="EU16" i="1500"/>
  <c r="FJ8" i="1500"/>
  <c r="Y15" i="1495"/>
  <c r="FI15" i="1500" s="1"/>
  <c r="M34" i="1492"/>
  <c r="DG70" i="1499"/>
  <c r="Y8" i="1495"/>
  <c r="FI8" i="1500" s="1"/>
  <c r="CM69" i="1499"/>
  <c r="Y14" i="1495"/>
  <c r="FI14" i="1500" s="1"/>
  <c r="CM70" i="1499"/>
  <c r="FM17" i="1500"/>
  <c r="AC11" i="1495"/>
  <c r="FM11" i="1500" s="1"/>
  <c r="FM18" i="1500"/>
  <c r="AC15" i="1495"/>
  <c r="FM15" i="1500" s="1"/>
  <c r="FM19" i="1500"/>
  <c r="AC14" i="1495"/>
  <c r="FM14" i="1500" s="1"/>
  <c r="AC7" i="1495"/>
  <c r="FM7" i="1500" s="1"/>
  <c r="AC10" i="1495"/>
  <c r="FM10" i="1500" s="1"/>
  <c r="AC13" i="1495"/>
  <c r="FM13" i="1500" s="1"/>
  <c r="FM16" i="1500"/>
  <c r="AC5" i="1495"/>
  <c r="FM5" i="1500" s="1"/>
  <c r="AC12" i="1495"/>
  <c r="FM12" i="1500" s="1"/>
  <c r="AC6" i="1495"/>
  <c r="FM6" i="1500" s="1"/>
  <c r="AC9" i="1495"/>
  <c r="FM9" i="1500" s="1"/>
  <c r="AC8" i="1495"/>
  <c r="FM8" i="1500" s="1"/>
  <c r="EM5" i="1500"/>
  <c r="M7" i="1492"/>
  <c r="Y10" i="1495"/>
  <c r="FI10" i="1500" s="1"/>
  <c r="EM7" i="1500"/>
  <c r="AE7" i="1495"/>
  <c r="FO7" i="1500" s="1"/>
  <c r="FO16" i="1500"/>
  <c r="FO18" i="1500"/>
  <c r="AE5" i="1495"/>
  <c r="FO5" i="1500" s="1"/>
  <c r="AE6" i="1495"/>
  <c r="FO6" i="1500" s="1"/>
  <c r="AE15" i="1495"/>
  <c r="FO15" i="1500" s="1"/>
  <c r="AE10" i="1495"/>
  <c r="FO10" i="1500" s="1"/>
  <c r="AE9" i="1495"/>
  <c r="FO9" i="1500" s="1"/>
  <c r="FO19" i="1500"/>
  <c r="FO17" i="1500"/>
  <c r="AE13" i="1495"/>
  <c r="FO13" i="1500" s="1"/>
  <c r="AE8" i="1495"/>
  <c r="FO8" i="1500" s="1"/>
  <c r="AE12" i="1495"/>
  <c r="FO12" i="1500" s="1"/>
  <c r="AE14" i="1495"/>
  <c r="FO14" i="1500" s="1"/>
  <c r="AE11" i="1495"/>
  <c r="FO11" i="1500" s="1"/>
  <c r="Y7" i="1495"/>
  <c r="FI7" i="1500" s="1"/>
  <c r="CM71" i="1499"/>
  <c r="AD10" i="1495"/>
  <c r="FN10" i="1500" s="1"/>
  <c r="FN17" i="1500"/>
  <c r="AD12" i="1495"/>
  <c r="FN12" i="1500" s="1"/>
  <c r="FN19" i="1500"/>
  <c r="AD8" i="1495"/>
  <c r="FN8" i="1500" s="1"/>
  <c r="FN16" i="1500"/>
  <c r="AD7" i="1495"/>
  <c r="FN7" i="1500" s="1"/>
  <c r="AD14" i="1495"/>
  <c r="FN14" i="1500" s="1"/>
  <c r="AD9" i="1495"/>
  <c r="FN9" i="1500" s="1"/>
  <c r="AD13" i="1495"/>
  <c r="FN13" i="1500" s="1"/>
  <c r="AD5" i="1495"/>
  <c r="FN5" i="1500" s="1"/>
  <c r="FN18" i="1500"/>
  <c r="AD11" i="1495"/>
  <c r="FN11" i="1500" s="1"/>
  <c r="AD6" i="1495"/>
  <c r="FN6" i="1500" s="1"/>
  <c r="AD15" i="1495"/>
  <c r="FN15" i="1500" s="1"/>
  <c r="CR71" i="1499"/>
  <c r="FI17" i="1500"/>
  <c r="CR70" i="1499"/>
  <c r="CN69" i="1499"/>
  <c r="FI16" i="1500"/>
  <c r="CR69" i="1499"/>
  <c r="CL69" i="1499"/>
  <c r="Y12" i="1495"/>
  <c r="FI12" i="1500" s="1"/>
  <c r="AI5" i="1495"/>
  <c r="FS5" i="1500" s="1"/>
  <c r="FI19" i="1500"/>
  <c r="EU12" i="1500"/>
  <c r="CU71" i="1499"/>
  <c r="FI18" i="1500"/>
  <c r="CU70" i="1499"/>
  <c r="DG69" i="1499"/>
  <c r="Y6" i="1495"/>
  <c r="FI6" i="1500" s="1"/>
  <c r="AI12" i="1495"/>
  <c r="FS12" i="1500" s="1"/>
  <c r="CU69" i="1499"/>
  <c r="EM14" i="1500"/>
  <c r="O34" i="1492"/>
  <c r="DG65" i="1499"/>
  <c r="DJ46" i="1499"/>
  <c r="DJ74" i="1499" s="1"/>
  <c r="DJ45" i="1499"/>
  <c r="DJ73" i="1499" s="1"/>
  <c r="AC4" i="1495"/>
  <c r="FM4" i="1500" s="1"/>
  <c r="G7" i="1492"/>
  <c r="DJ44" i="1499"/>
  <c r="DJ72" i="1499" s="1"/>
  <c r="DJ43" i="1499"/>
  <c r="DJ71" i="1499" s="1"/>
  <c r="DJ42" i="1499"/>
  <c r="DJ70" i="1499" s="1"/>
  <c r="DJ41" i="1499"/>
  <c r="DJ69" i="1499" s="1"/>
  <c r="DJ40" i="1499"/>
  <c r="DJ68" i="1499" s="1"/>
  <c r="DJ39" i="1499"/>
  <c r="DJ67" i="1499" s="1"/>
  <c r="DJ38" i="1499"/>
  <c r="DJ66" i="1499" s="1"/>
  <c r="DJ49" i="1499"/>
  <c r="DJ37" i="1499"/>
  <c r="DJ65" i="1499" s="1"/>
  <c r="DJ48" i="1499"/>
  <c r="DJ47" i="1499"/>
  <c r="DF47" i="1499"/>
  <c r="DK47" i="1499"/>
  <c r="DK48" i="1499"/>
  <c r="DK49" i="1499"/>
  <c r="DF49" i="1499"/>
  <c r="DL49" i="1499"/>
  <c r="DF48" i="1499"/>
  <c r="DL48" i="1499"/>
  <c r="DL47" i="1499"/>
  <c r="DF38" i="1499"/>
  <c r="DF66" i="1499" s="1"/>
  <c r="DF37" i="1499"/>
  <c r="DL40" i="1499"/>
  <c r="DL68" i="1499" s="1"/>
  <c r="CR65" i="1499"/>
  <c r="CN65" i="1499"/>
  <c r="CZ73" i="1499"/>
  <c r="DB66" i="1499"/>
  <c r="CZ72" i="1499"/>
  <c r="DC66" i="1499"/>
  <c r="DL46" i="1499"/>
  <c r="DL74" i="1499" s="1"/>
  <c r="CZ71" i="1499"/>
  <c r="DK37" i="1499"/>
  <c r="DK65" i="1499" s="1"/>
  <c r="DK38" i="1499"/>
  <c r="DK66" i="1499" s="1"/>
  <c r="DK39" i="1499"/>
  <c r="DK67" i="1499" s="1"/>
  <c r="DK40" i="1499"/>
  <c r="DK68" i="1499" s="1"/>
  <c r="DK41" i="1499"/>
  <c r="DK69" i="1499" s="1"/>
  <c r="DK42" i="1499"/>
  <c r="DK70" i="1499" s="1"/>
  <c r="DK43" i="1499"/>
  <c r="DK71" i="1499" s="1"/>
  <c r="DK44" i="1499"/>
  <c r="DK72" i="1499" s="1"/>
  <c r="DK45" i="1499"/>
  <c r="DK73" i="1499" s="1"/>
  <c r="DK46" i="1499"/>
  <c r="DK74" i="1499" s="1"/>
  <c r="DC65" i="1499"/>
  <c r="DF46" i="1499"/>
  <c r="DL45" i="1499"/>
  <c r="DL73" i="1499" s="1"/>
  <c r="CZ70" i="1499"/>
  <c r="DB65" i="1499"/>
  <c r="DF45" i="1499"/>
  <c r="DL44" i="1499"/>
  <c r="DL72" i="1499" s="1"/>
  <c r="CZ69" i="1499"/>
  <c r="H28" i="1492"/>
  <c r="DF44" i="1499"/>
  <c r="DL43" i="1499"/>
  <c r="DL71" i="1499" s="1"/>
  <c r="CU67" i="1499"/>
  <c r="CZ68" i="1499"/>
  <c r="DC68" i="1499"/>
  <c r="DC67" i="1499"/>
  <c r="DB72" i="1499"/>
  <c r="DC74" i="1499"/>
  <c r="DF43" i="1499"/>
  <c r="DL42" i="1499"/>
  <c r="DL70" i="1499" s="1"/>
  <c r="CU66" i="1499"/>
  <c r="CZ67" i="1499"/>
  <c r="DC73" i="1499"/>
  <c r="DF42" i="1499"/>
  <c r="DL41" i="1499"/>
  <c r="DL69" i="1499" s="1"/>
  <c r="CU65" i="1499"/>
  <c r="DB71" i="1499"/>
  <c r="DB73" i="1499"/>
  <c r="CZ66" i="1499"/>
  <c r="DC72" i="1499"/>
  <c r="DF41" i="1499"/>
  <c r="DB70" i="1499"/>
  <c r="CM66" i="1499"/>
  <c r="CZ65" i="1499"/>
  <c r="DB68" i="1499"/>
  <c r="DC71" i="1499"/>
  <c r="DF40" i="1499"/>
  <c r="DL39" i="1499"/>
  <c r="DL67" i="1499" s="1"/>
  <c r="CM65" i="1499"/>
  <c r="DC70" i="1499"/>
  <c r="DF39" i="1499"/>
  <c r="DL38" i="1499"/>
  <c r="DL66" i="1499" s="1"/>
  <c r="DC69" i="1499"/>
  <c r="CR66" i="1499"/>
  <c r="DL37" i="1499"/>
  <c r="DL65" i="1499" s="1"/>
  <c r="DB74" i="1499"/>
  <c r="CN66" i="1499"/>
  <c r="CZ74" i="1499"/>
  <c r="FE13" i="1500"/>
  <c r="K28" i="1492"/>
  <c r="M28" i="1492"/>
  <c r="Q28" i="1492"/>
  <c r="I28" i="1492"/>
  <c r="F28" i="1492"/>
  <c r="N28" i="1492"/>
  <c r="L28" i="1492"/>
  <c r="J28" i="1492"/>
  <c r="G28" i="1492"/>
  <c r="P28" i="1492"/>
  <c r="AE4" i="1495"/>
  <c r="FO4" i="1500" s="1"/>
  <c r="DL3" i="1499"/>
  <c r="EN14" i="1500"/>
  <c r="P4" i="1492"/>
  <c r="EN8" i="1500"/>
  <c r="J4" i="1492"/>
  <c r="L4" i="1492"/>
  <c r="EN10" i="1500"/>
  <c r="Q4" i="1492"/>
  <c r="EN15" i="1500"/>
  <c r="K4" i="1492"/>
  <c r="EN9" i="1500"/>
  <c r="EN4" i="1500"/>
  <c r="F4" i="1492"/>
  <c r="G4" i="1492"/>
  <c r="EN5" i="1500"/>
  <c r="M4" i="1492"/>
  <c r="EN11" i="1500"/>
  <c r="N4" i="1492"/>
  <c r="EN12" i="1500"/>
  <c r="EN13" i="1500"/>
  <c r="O4" i="1492"/>
  <c r="EN7" i="1500"/>
  <c r="I4" i="1492"/>
  <c r="EN6" i="1500"/>
  <c r="H4" i="1492"/>
  <c r="G9" i="1492"/>
  <c r="P9" i="1492"/>
  <c r="Y4" i="1495"/>
  <c r="FI4" i="1500" s="1"/>
  <c r="DF3" i="1499"/>
  <c r="F11" i="1492"/>
  <c r="H11" i="1492"/>
  <c r="M42" i="1492"/>
  <c r="M12" i="1492" s="1"/>
  <c r="P25" i="1492"/>
  <c r="L25" i="1492"/>
  <c r="I19" i="1492"/>
  <c r="H16" i="1492"/>
  <c r="I16" i="1492"/>
  <c r="G8" i="1492"/>
  <c r="AD4" i="1495"/>
  <c r="FN4" i="1500" s="1"/>
  <c r="M11" i="1492"/>
  <c r="P11" i="1492"/>
  <c r="H42" i="1492"/>
  <c r="H12" i="1492" s="1"/>
  <c r="Q25" i="1492"/>
  <c r="K25" i="1492"/>
  <c r="K9" i="1492"/>
  <c r="N19" i="1492"/>
  <c r="P16" i="1492"/>
  <c r="O16" i="1492"/>
  <c r="I8" i="1492"/>
  <c r="H8" i="1492"/>
  <c r="L9" i="1492"/>
  <c r="L11" i="1492"/>
  <c r="G11" i="1492"/>
  <c r="N42" i="1492"/>
  <c r="N12" i="1492" s="1"/>
  <c r="J42" i="1492"/>
  <c r="J12" i="1492" s="1"/>
  <c r="G25" i="1492"/>
  <c r="H25" i="1492"/>
  <c r="P19" i="1492"/>
  <c r="N16" i="1492"/>
  <c r="G16" i="1492"/>
  <c r="J8" i="1492"/>
  <c r="O8" i="1492"/>
  <c r="O9" i="1492"/>
  <c r="F9" i="1492"/>
  <c r="K11" i="1492"/>
  <c r="I11" i="1492"/>
  <c r="P42" i="1492"/>
  <c r="P12" i="1492" s="1"/>
  <c r="O42" i="1492"/>
  <c r="O12" i="1492" s="1"/>
  <c r="J25" i="1492"/>
  <c r="F25" i="1492"/>
  <c r="F19" i="1492"/>
  <c r="Q19" i="1492"/>
  <c r="Q9" i="1492"/>
  <c r="Q16" i="1492"/>
  <c r="M16" i="1492"/>
  <c r="L8" i="1492"/>
  <c r="F8" i="1492"/>
  <c r="DK3" i="1499"/>
  <c r="N11" i="1492"/>
  <c r="G42" i="1492"/>
  <c r="G12" i="1492" s="1"/>
  <c r="F42" i="1492"/>
  <c r="F12" i="1492" s="1"/>
  <c r="M25" i="1492"/>
  <c r="K19" i="1492"/>
  <c r="H19" i="1492"/>
  <c r="J9" i="1492"/>
  <c r="H9" i="1492"/>
  <c r="K16" i="1492"/>
  <c r="K8" i="1492"/>
  <c r="M8" i="1492"/>
  <c r="Q11" i="1492"/>
  <c r="I42" i="1492"/>
  <c r="I12" i="1492" s="1"/>
  <c r="Q42" i="1492"/>
  <c r="Q12" i="1492" s="1"/>
  <c r="I25" i="1492"/>
  <c r="M19" i="1492"/>
  <c r="G19" i="1492"/>
  <c r="L16" i="1492"/>
  <c r="FS18" i="1500"/>
  <c r="N8" i="1492"/>
  <c r="J11" i="1492"/>
  <c r="K42" i="1492"/>
  <c r="K12" i="1492" s="1"/>
  <c r="O25" i="1492"/>
  <c r="L19" i="1492"/>
  <c r="J19" i="1492"/>
  <c r="J16" i="1492"/>
  <c r="FS16" i="1500"/>
  <c r="Q8" i="1492"/>
  <c r="O11" i="1492"/>
  <c r="L42" i="1492"/>
  <c r="L12" i="1492" s="1"/>
  <c r="N25" i="1492"/>
  <c r="N9" i="1492"/>
  <c r="O19" i="1492"/>
  <c r="M9" i="1492"/>
  <c r="AI4" i="1495"/>
  <c r="FS4" i="1500" s="1"/>
  <c r="F16" i="1492"/>
  <c r="P8" i="1492"/>
  <c r="EM21" i="1500" l="1"/>
  <c r="U4" i="1506"/>
  <c r="T4" i="1506"/>
  <c r="O3" i="1506"/>
  <c r="EM20" i="1500"/>
  <c r="O13" i="1506"/>
  <c r="EM30" i="1500"/>
  <c r="O5" i="1506"/>
  <c r="EM22" i="1500"/>
  <c r="O10" i="1506"/>
  <c r="EM27" i="1500"/>
  <c r="O2" i="1506"/>
  <c r="EM19" i="1500"/>
  <c r="O6" i="1506"/>
  <c r="EM23" i="1500"/>
  <c r="O11" i="1506"/>
  <c r="EM28" i="1500"/>
  <c r="O7" i="1506"/>
  <c r="EM24" i="1500"/>
  <c r="O8" i="1506"/>
  <c r="EM25" i="1500"/>
  <c r="O12" i="1506"/>
  <c r="EM29" i="1500"/>
  <c r="O9" i="1506"/>
  <c r="EM26" i="1500"/>
  <c r="BE4" i="1495"/>
  <c r="BE5" i="1495" s="1"/>
  <c r="BE6" i="1495" s="1"/>
  <c r="BE7" i="1495" s="1"/>
  <c r="BE8" i="1495" s="1"/>
  <c r="BE9" i="1495" s="1"/>
  <c r="BE10" i="1495" s="1"/>
  <c r="BE11" i="1495" s="1"/>
  <c r="BE12" i="1495" s="1"/>
  <c r="BE13" i="1495" s="1"/>
  <c r="BE14" i="1495" s="1"/>
  <c r="BE15" i="1495" s="1"/>
  <c r="AM11" i="1495"/>
  <c r="AM12" i="1495" s="1"/>
  <c r="AM13" i="1495" s="1"/>
  <c r="AM14" i="1495" s="1"/>
  <c r="AM15" i="1495" s="1"/>
  <c r="CQ67" i="1499"/>
  <c r="CQ65" i="1499"/>
  <c r="AP4" i="1495"/>
  <c r="AP5" i="1495" s="1"/>
  <c r="AP6" i="1495" s="1"/>
  <c r="AP7" i="1495" s="1"/>
  <c r="AP8" i="1495" s="1"/>
  <c r="AP9" i="1495" s="1"/>
  <c r="AP10" i="1495" s="1"/>
  <c r="AP11" i="1495" s="1"/>
  <c r="AP12" i="1495" s="1"/>
  <c r="AP13" i="1495" s="1"/>
  <c r="AP14" i="1495" s="1"/>
  <c r="AP15" i="1495" s="1"/>
  <c r="AN11" i="1495"/>
  <c r="AH15" i="1495"/>
  <c r="FR15" i="1500" s="1"/>
  <c r="AF14" i="1495"/>
  <c r="AC13" i="1504"/>
  <c r="AI13" i="1504" s="1"/>
  <c r="AF7" i="1495"/>
  <c r="AC6" i="1504"/>
  <c r="AI6" i="1504" s="1"/>
  <c r="AF12" i="1495"/>
  <c r="AC11" i="1504"/>
  <c r="AI11" i="1504" s="1"/>
  <c r="AF11" i="1495"/>
  <c r="AC10" i="1504"/>
  <c r="AI10" i="1504" s="1"/>
  <c r="AF13" i="1495"/>
  <c r="AC12" i="1504"/>
  <c r="AI12" i="1504" s="1"/>
  <c r="AF15" i="1495"/>
  <c r="AC14" i="1504"/>
  <c r="AI14" i="1504" s="1"/>
  <c r="AG4" i="1495"/>
  <c r="FQ4" i="1500" s="1"/>
  <c r="AC3" i="1504"/>
  <c r="AI3" i="1504" s="1"/>
  <c r="AF8" i="1495"/>
  <c r="AC7" i="1504"/>
  <c r="AI7" i="1504" s="1"/>
  <c r="AF5" i="1495"/>
  <c r="AC4" i="1504"/>
  <c r="AI4" i="1504" s="1"/>
  <c r="AF6" i="1495"/>
  <c r="AC5" i="1504"/>
  <c r="AI5" i="1504" s="1"/>
  <c r="I15" i="1492"/>
  <c r="AF10" i="1495"/>
  <c r="AC9" i="1504"/>
  <c r="AI9" i="1504" s="1"/>
  <c r="AF9" i="1495"/>
  <c r="AC8" i="1504"/>
  <c r="AI8" i="1504" s="1"/>
  <c r="ET14" i="1500"/>
  <c r="P15" i="1492"/>
  <c r="AG11" i="1495"/>
  <c r="FQ11" i="1500" s="1"/>
  <c r="ET19" i="1500"/>
  <c r="ET15" i="1500"/>
  <c r="M15" i="1492"/>
  <c r="CQ68" i="1499"/>
  <c r="ET7" i="1500"/>
  <c r="CQ71" i="1499"/>
  <c r="AH11" i="1495"/>
  <c r="FR11" i="1500" s="1"/>
  <c r="K15" i="1492"/>
  <c r="ET11" i="1500"/>
  <c r="ET9" i="1500"/>
  <c r="ET13" i="1500"/>
  <c r="O15" i="1492"/>
  <c r="N15" i="1492"/>
  <c r="ET12" i="1500"/>
  <c r="ET16" i="1500"/>
  <c r="CQ66" i="1499"/>
  <c r="ET8" i="1500"/>
  <c r="J15" i="1492"/>
  <c r="AH12" i="1495"/>
  <c r="FR12" i="1500" s="1"/>
  <c r="AG13" i="1495"/>
  <c r="FQ13" i="1500" s="1"/>
  <c r="F15" i="1492"/>
  <c r="AF4" i="1495"/>
  <c r="ET18" i="1500"/>
  <c r="AH4" i="1495"/>
  <c r="FR4" i="1500" s="1"/>
  <c r="AG15" i="1495"/>
  <c r="FQ15" i="1500" s="1"/>
  <c r="FR18" i="1500"/>
  <c r="FP18" i="1500"/>
  <c r="ET17" i="1500"/>
  <c r="ET4" i="1500"/>
  <c r="ET10" i="1500"/>
  <c r="FQ19" i="1500"/>
  <c r="AG14" i="1495"/>
  <c r="FQ14" i="1500" s="1"/>
  <c r="CQ72" i="1499"/>
  <c r="CQ74" i="1499"/>
  <c r="AH8" i="1495"/>
  <c r="FR8" i="1500" s="1"/>
  <c r="AH9" i="1495"/>
  <c r="FR9" i="1500" s="1"/>
  <c r="AG8" i="1495"/>
  <c r="FQ8" i="1500" s="1"/>
  <c r="H15" i="1492"/>
  <c r="AH7" i="1495"/>
  <c r="FR7" i="1500" s="1"/>
  <c r="ET6" i="1500"/>
  <c r="L15" i="1492"/>
  <c r="AG7" i="1495"/>
  <c r="FQ7" i="1500" s="1"/>
  <c r="AG10" i="1495"/>
  <c r="FQ10" i="1500" s="1"/>
  <c r="AG9" i="1495"/>
  <c r="FQ9" i="1500" s="1"/>
  <c r="FP19" i="1500"/>
  <c r="AG5" i="1495"/>
  <c r="FQ5" i="1500" s="1"/>
  <c r="FR16" i="1500"/>
  <c r="G15" i="1492"/>
  <c r="AH10" i="1495"/>
  <c r="FR10" i="1500" s="1"/>
  <c r="ET5" i="1500"/>
  <c r="AG12" i="1495"/>
  <c r="FQ12" i="1500" s="1"/>
  <c r="AH14" i="1495"/>
  <c r="FR14" i="1500" s="1"/>
  <c r="AH5" i="1495"/>
  <c r="FR5" i="1500" s="1"/>
  <c r="FQ17" i="1500"/>
  <c r="AG6" i="1495"/>
  <c r="FQ6" i="1500" s="1"/>
  <c r="AH6" i="1495"/>
  <c r="FR6" i="1500" s="1"/>
  <c r="FR17" i="1500"/>
  <c r="FQ16" i="1500"/>
  <c r="DF65" i="1499"/>
  <c r="DF68" i="1499"/>
  <c r="DF72" i="1499"/>
  <c r="DF74" i="1499"/>
  <c r="DF70" i="1499"/>
  <c r="DF69" i="1499"/>
  <c r="DF67" i="1499"/>
  <c r="DF71" i="1499"/>
  <c r="DF73" i="1499"/>
  <c r="P52" i="1492"/>
  <c r="M52" i="1492"/>
  <c r="N52" i="1492"/>
  <c r="K52" i="1492"/>
  <c r="L52" i="1492"/>
  <c r="Q52" i="1492"/>
  <c r="O52" i="1492"/>
  <c r="H52" i="1492"/>
  <c r="F52" i="1492"/>
  <c r="G52" i="1492"/>
  <c r="J52" i="1492"/>
  <c r="I52" i="1492"/>
  <c r="U11" i="1506" l="1"/>
  <c r="T11" i="1506"/>
  <c r="U6" i="1506"/>
  <c r="T6" i="1506"/>
  <c r="U10" i="1506"/>
  <c r="T10" i="1506"/>
  <c r="U2" i="1506"/>
  <c r="T2" i="1506"/>
  <c r="U5" i="1506"/>
  <c r="T5" i="1506"/>
  <c r="U12" i="1506"/>
  <c r="T12" i="1506"/>
  <c r="U13" i="1506"/>
  <c r="T13" i="1506"/>
  <c r="U9" i="1506"/>
  <c r="T9" i="1506"/>
  <c r="U8" i="1506"/>
  <c r="T8" i="1506"/>
  <c r="U3" i="1506"/>
  <c r="T3" i="1506"/>
  <c r="U7" i="1506"/>
  <c r="T7" i="1506"/>
  <c r="AN12" i="1495"/>
  <c r="FP11" i="1500"/>
  <c r="AH10" i="1504"/>
  <c r="FP13" i="1500"/>
  <c r="AH12" i="1504"/>
  <c r="FP8" i="1500"/>
  <c r="AH7" i="1504"/>
  <c r="FP9" i="1500"/>
  <c r="AH8" i="1504"/>
  <c r="FP12" i="1500"/>
  <c r="AH11" i="1504"/>
  <c r="FP5" i="1500"/>
  <c r="AH4" i="1504"/>
  <c r="FP7" i="1500"/>
  <c r="AH6" i="1504"/>
  <c r="FP6" i="1500"/>
  <c r="AH5" i="1504"/>
  <c r="FP17" i="1500"/>
  <c r="FP10" i="1500"/>
  <c r="AH9" i="1504"/>
  <c r="FP15" i="1500"/>
  <c r="AH14" i="1504"/>
  <c r="FP16" i="1500"/>
  <c r="FP4" i="1500"/>
  <c r="AH3" i="1504"/>
  <c r="FP14" i="1500"/>
  <c r="AH13" i="1504"/>
  <c r="AN13" i="1495" l="1"/>
  <c r="AN14" i="1495" l="1"/>
  <c r="AN15" i="149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7" authorId="0" shapeId="0" xr:uid="{00000000-0006-0000-0000-000001000000}">
      <text>
        <r>
          <rPr>
            <b/>
            <sz val="8"/>
            <color indexed="81"/>
            <rFont val="Tahoma"/>
            <family val="2"/>
          </rPr>
          <t>Congratulations!  Now, to read the other notes in this worksheet, simply point to those cells with red dots.</t>
        </r>
      </text>
    </comment>
    <comment ref="D36" authorId="0" shapeId="0" xr:uid="{00000000-0006-0000-0000-000002000000}">
      <text>
        <r>
          <rPr>
            <b/>
            <sz val="8"/>
            <color indexed="81"/>
            <rFont val="Tahoma"/>
            <family val="2"/>
          </rPr>
          <t>These formulas are rearrangements of the above equations, which have been solved for the generation terms.  The time derivatives have been approximated as time differences.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Yen-An Lu</author>
  </authors>
  <commentList>
    <comment ref="AK2" authorId="0" shapeId="0" xr:uid="{00000000-0006-0000-0400-000001000000}">
      <text>
        <r>
          <rPr>
            <b/>
            <sz val="9"/>
            <color indexed="81"/>
            <rFont val="Tahoma"/>
            <family val="2"/>
          </rPr>
          <t>Yen-An Lu:</t>
        </r>
        <r>
          <rPr>
            <sz val="9"/>
            <color indexed="81"/>
            <rFont val="Tahoma"/>
            <family val="2"/>
          </rPr>
          <t xml:space="preserve">
Need to check the formula before using it</t>
        </r>
      </text>
    </comment>
    <comment ref="AL2" authorId="0" shapeId="0" xr:uid="{00000000-0006-0000-0400-000002000000}">
      <text>
        <r>
          <rPr>
            <b/>
            <sz val="9"/>
            <color rgb="FF000000"/>
            <rFont val="Tahoma"/>
            <family val="2"/>
          </rPr>
          <t>Yen-An Lu:</t>
        </r>
        <r>
          <rPr>
            <sz val="9"/>
            <color rgb="FF000000"/>
            <rFont val="Tahoma"/>
            <family val="2"/>
          </rPr>
          <t xml:space="preserve">
</t>
        </r>
        <r>
          <rPr>
            <sz val="9"/>
            <color rgb="FF000000"/>
            <rFont val="Tahoma"/>
            <family val="2"/>
          </rPr>
          <t>Need to check the formula before using it</t>
        </r>
      </text>
    </comment>
    <comment ref="AM2" authorId="0" shapeId="0" xr:uid="{00000000-0006-0000-0400-000003000000}">
      <text>
        <r>
          <rPr>
            <b/>
            <sz val="9"/>
            <color rgb="FF000000"/>
            <rFont val="Tahoma"/>
            <family val="2"/>
          </rPr>
          <t>Yen-An Lu:</t>
        </r>
        <r>
          <rPr>
            <sz val="9"/>
            <color rgb="FF000000"/>
            <rFont val="Tahoma"/>
            <family val="2"/>
          </rPr>
          <t xml:space="preserve">
</t>
        </r>
        <r>
          <rPr>
            <sz val="9"/>
            <color rgb="FF000000"/>
            <rFont val="Tahoma"/>
            <family val="2"/>
          </rPr>
          <t>Need to check the formula before using it</t>
        </r>
      </text>
    </comment>
    <comment ref="AN2" authorId="0" shapeId="0" xr:uid="{00000000-0006-0000-0400-000004000000}">
      <text>
        <r>
          <rPr>
            <b/>
            <sz val="9"/>
            <color indexed="81"/>
            <rFont val="Tahoma"/>
            <family val="2"/>
          </rPr>
          <t>Yen-An Lu:</t>
        </r>
        <r>
          <rPr>
            <sz val="9"/>
            <color indexed="81"/>
            <rFont val="Tahoma"/>
            <family val="2"/>
          </rPr>
          <t xml:space="preserve">
Need to check the formula before using it</t>
        </r>
      </text>
    </comment>
    <comment ref="BS2" authorId="0" shapeId="0" xr:uid="{00000000-0006-0000-0400-000005000000}">
      <text>
        <r>
          <rPr>
            <b/>
            <sz val="9"/>
            <color rgb="FF000000"/>
            <rFont val="Tahoma"/>
            <family val="2"/>
          </rPr>
          <t>Yen-An Lu:</t>
        </r>
        <r>
          <rPr>
            <sz val="9"/>
            <color rgb="FF000000"/>
            <rFont val="Tahoma"/>
            <family val="2"/>
          </rPr>
          <t xml:space="preserve">
</t>
        </r>
        <r>
          <rPr>
            <sz val="9"/>
            <color rgb="FF000000"/>
            <rFont val="Tahoma"/>
            <family val="2"/>
          </rPr>
          <t xml:space="preserve">Need to check the formula before using it
</t>
        </r>
      </text>
    </comment>
    <comment ref="BT2" authorId="0" shapeId="0" xr:uid="{00000000-0006-0000-0400-000006000000}">
      <text>
        <r>
          <rPr>
            <b/>
            <sz val="9"/>
            <color rgb="FF000000"/>
            <rFont val="Tahoma"/>
            <family val="2"/>
          </rPr>
          <t>Yen-An Lu:</t>
        </r>
        <r>
          <rPr>
            <sz val="9"/>
            <color rgb="FF000000"/>
            <rFont val="Tahoma"/>
            <family val="2"/>
          </rPr>
          <t xml:space="preserve">
</t>
        </r>
        <r>
          <rPr>
            <sz val="9"/>
            <color rgb="FF000000"/>
            <rFont val="Tahoma"/>
            <family val="2"/>
          </rPr>
          <t>Need to check the formula before using it</t>
        </r>
      </text>
    </comment>
    <comment ref="BU2" authorId="0" shapeId="0" xr:uid="{00000000-0006-0000-0400-000007000000}">
      <text>
        <r>
          <rPr>
            <b/>
            <sz val="9"/>
            <color rgb="FF000000"/>
            <rFont val="Tahoma"/>
            <family val="2"/>
          </rPr>
          <t>Yen-An Lu:</t>
        </r>
        <r>
          <rPr>
            <sz val="9"/>
            <color rgb="FF000000"/>
            <rFont val="Tahoma"/>
            <family val="2"/>
          </rPr>
          <t xml:space="preserve">
</t>
        </r>
        <r>
          <rPr>
            <sz val="9"/>
            <color rgb="FF000000"/>
            <rFont val="Tahoma"/>
            <family val="2"/>
          </rPr>
          <t>Need to check the formula before using it</t>
        </r>
      </text>
    </comment>
    <comment ref="BV2" authorId="0" shapeId="0" xr:uid="{00000000-0006-0000-0400-000008000000}">
      <text>
        <r>
          <rPr>
            <b/>
            <sz val="9"/>
            <color rgb="FF000000"/>
            <rFont val="Tahoma"/>
            <family val="2"/>
          </rPr>
          <t>Yen-An Lu:</t>
        </r>
        <r>
          <rPr>
            <sz val="9"/>
            <color rgb="FF000000"/>
            <rFont val="Tahoma"/>
            <family val="2"/>
          </rPr>
          <t xml:space="preserve">
</t>
        </r>
        <r>
          <rPr>
            <sz val="9"/>
            <color rgb="FF000000"/>
            <rFont val="Tahoma"/>
            <family val="2"/>
          </rPr>
          <t>Need to check the formula before using it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J2" authorId="0" shapeId="0" xr:uid="{00000000-0006-0000-0E00-000001000000}">
      <text>
        <r>
          <rPr>
            <sz val="9"/>
            <color indexed="81"/>
            <rFont val="Tahoma"/>
            <family val="2"/>
          </rPr>
          <t>Select "No" for any metabolite that does not have two distinct slopes indicating different stoichiometric ratios</t>
        </r>
      </text>
    </comment>
    <comment ref="W28" authorId="0" shapeId="0" xr:uid="{00000000-0006-0000-0E00-000002000000}">
      <text>
        <r>
          <rPr>
            <sz val="9"/>
            <color indexed="81"/>
            <rFont val="Tahoma"/>
            <family val="2"/>
          </rPr>
          <t xml:space="preserve">Select the last sample in metabolic state one (last point before change in slope)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B3" authorId="0" shapeId="0" xr:uid="{00000000-0006-0000-0F00-000001000000}">
      <text>
        <r>
          <rPr>
            <sz val="9"/>
            <color indexed="81"/>
            <rFont val="Tahoma"/>
            <family val="2"/>
          </rPr>
          <t>These specific rates are calculated based on regimes with different stoichiometric ratios. To set two metabolic states, go to "Stoichiometric Ratios" tab</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<sst xmlns="http://schemas.openxmlformats.org/spreadsheetml/2006/main" count="1435" uniqueCount="659">
  <si>
    <t>SAMPLE #</t>
  </si>
  <si>
    <t>DATE</t>
  </si>
  <si>
    <t>TIME</t>
  </si>
  <si>
    <t>RUN TIME (HOURS)</t>
  </si>
  <si>
    <t>VOLUME BEFORE SAMPLING (mL)</t>
  </si>
  <si>
    <t>SAMPLE VOLUME (mL)</t>
  </si>
  <si>
    <t>VOLUME AFTER SAMPLING (mL)</t>
  </si>
  <si>
    <t>VIABILITY (%)</t>
  </si>
  <si>
    <t>OPTICAL DENSITY</t>
  </si>
  <si>
    <t>GLUCOSE CONC. (mM)</t>
  </si>
  <si>
    <t>LACTATE CONC. (mM)</t>
  </si>
  <si>
    <t>OC/GC (mol/mol)</t>
  </si>
  <si>
    <t>OSMOLALITY (mmol/kg)</t>
  </si>
  <si>
    <t>ASPARTATE CONC. (mM)</t>
  </si>
  <si>
    <t>GLUTAMATE CONC. (mM)</t>
  </si>
  <si>
    <t>ASPARAGINE CONC. (mM)</t>
  </si>
  <si>
    <t>SERINE CONC. (mM)</t>
  </si>
  <si>
    <t>HISTIDINE CONC. (mM)</t>
  </si>
  <si>
    <t>GLYCINE CONC. (mM)</t>
  </si>
  <si>
    <t>ALANINE CONC. (mM)</t>
  </si>
  <si>
    <t>TYROSINE  CONC. (mM)</t>
  </si>
  <si>
    <t>METHIONINE CONC. (mM)</t>
  </si>
  <si>
    <t>FEED ASPARTATE CONC. (mM)</t>
  </si>
  <si>
    <t>FEED GLUTAMATE CONC. (mM)</t>
  </si>
  <si>
    <t>FEED ASPARAGINE CONC. (mM)</t>
  </si>
  <si>
    <t>FEED SERINE CONC. (mM)</t>
  </si>
  <si>
    <t>FEED GLUTAMINE CONC. (mM)</t>
  </si>
  <si>
    <t>FEED HISTIDINE CONC. (mM)</t>
  </si>
  <si>
    <t>FEED GLYCINE CONC. (mM)</t>
  </si>
  <si>
    <t>FEED THREONINE CONC. (mM)</t>
  </si>
  <si>
    <t>FEED ARGININE CONC. (mM)</t>
  </si>
  <si>
    <t>FEED ALANINE CONC. (mM)</t>
  </si>
  <si>
    <t>FEED METHIONINE CONC. (mM)</t>
  </si>
  <si>
    <t>FEED VALINE CONC. (mM)</t>
  </si>
  <si>
    <t>FEED LEUCINE CONC. (mM)</t>
  </si>
  <si>
    <t>FEED LYSINE CONC. (mM)</t>
  </si>
  <si>
    <t xml:space="preserve">GLUTAMINE* CONC. (mM) </t>
  </si>
  <si>
    <t>THREONINE* CONC. (mM)</t>
  </si>
  <si>
    <t>ARGININE* CONC. (mM)</t>
  </si>
  <si>
    <t>VALINE* CONC. (mM)</t>
  </si>
  <si>
    <t>ISOLEUCINE* CONC. (mM)</t>
  </si>
  <si>
    <t>LEUCINE* CONC. (mM)</t>
  </si>
  <si>
    <t>LYSINE* CONC. (mM)</t>
  </si>
  <si>
    <t>Gln/Glc (mol/mol)</t>
  </si>
  <si>
    <t>FEED ISOLEUCINE CONC. (mM)</t>
  </si>
  <si>
    <t>FEED ETHANOLAMINE CONC. (mM)</t>
  </si>
  <si>
    <t>ETHANOLAMINE CONC. (mM)</t>
  </si>
  <si>
    <t>pH</t>
  </si>
  <si>
    <t>CUM ASPARTATE CONS. (mmol)</t>
  </si>
  <si>
    <t>CUM GLUTAMATE CONS. (mmol)</t>
  </si>
  <si>
    <t>CUM ASPARAGINE CONS. (mmol)</t>
  </si>
  <si>
    <t>CUM SERINE CONS. (mmol)</t>
  </si>
  <si>
    <t>CUM GLUTAMINE CONS. (mmol)</t>
  </si>
  <si>
    <t>CUM GLYCINE CONS. (mmol)</t>
  </si>
  <si>
    <t>CUM THREONINE CONS. (mmol)</t>
  </si>
  <si>
    <t>CUM ARGININE CONS. (mmol)</t>
  </si>
  <si>
    <t>CUM TYROSINE  CONS. (mmol)</t>
  </si>
  <si>
    <t>CUM ETHANOLAMINE CONS. (mmol)</t>
  </si>
  <si>
    <t>CUM METHIONINE CONS. (mmol)</t>
  </si>
  <si>
    <t>CUM VALINE CONS. (mmol)</t>
  </si>
  <si>
    <t>CUM ISOLEUCINE CONS. (mmol)</t>
  </si>
  <si>
    <t>CUM LEUCINE CONS. (mmol)</t>
  </si>
  <si>
    <t>CUM LYSINE CONS. (mmol)</t>
  </si>
  <si>
    <r>
      <t>m</t>
    </r>
    <r>
      <rPr>
        <vertAlign val="subscript"/>
        <sz val="8"/>
        <rFont val="Arial"/>
        <family val="2"/>
      </rPr>
      <t>v</t>
    </r>
  </si>
  <si>
    <r>
      <t>k</t>
    </r>
    <r>
      <rPr>
        <vertAlign val="subscript"/>
        <sz val="8"/>
        <rFont val="Arial"/>
        <family val="2"/>
      </rPr>
      <t>d</t>
    </r>
  </si>
  <si>
    <t>CUM PHENYLALANINE CONS. (mmol)</t>
  </si>
  <si>
    <t>FEED PHENYLALANINE CONC. (mM)</t>
  </si>
  <si>
    <t>AcCoA</t>
  </si>
  <si>
    <t>ALA</t>
  </si>
  <si>
    <t>ARG</t>
  </si>
  <si>
    <t>ASN</t>
  </si>
  <si>
    <t>ASP</t>
  </si>
  <si>
    <t>BIOMASS</t>
  </si>
  <si>
    <t>CO2</t>
  </si>
  <si>
    <t>CYS</t>
  </si>
  <si>
    <t>FUM</t>
  </si>
  <si>
    <t>GLC</t>
  </si>
  <si>
    <t>GLN</t>
  </si>
  <si>
    <t>GLU</t>
  </si>
  <si>
    <t>GLY</t>
  </si>
  <si>
    <t>HIS</t>
  </si>
  <si>
    <t>ILE</t>
  </si>
  <si>
    <t>LAC</t>
  </si>
  <si>
    <t>LEU</t>
  </si>
  <si>
    <t>LYS</t>
  </si>
  <si>
    <t>MAL</t>
  </si>
  <si>
    <t>MET</t>
  </si>
  <si>
    <t>NH3</t>
  </si>
  <si>
    <t>OAA</t>
  </si>
  <si>
    <t>PHE</t>
  </si>
  <si>
    <t>PRO</t>
  </si>
  <si>
    <t>PYR</t>
  </si>
  <si>
    <t>SER</t>
  </si>
  <si>
    <t>SucCoA</t>
  </si>
  <si>
    <t>THR</t>
  </si>
  <si>
    <t>TYR</t>
  </si>
  <si>
    <t>VAL</t>
  </si>
  <si>
    <r>
      <t>D</t>
    </r>
    <r>
      <rPr>
        <sz val="8"/>
        <rFont val="Arial"/>
        <family val="2"/>
      </rPr>
      <t>L/</t>
    </r>
    <r>
      <rPr>
        <sz val="8"/>
        <rFont val="Symbol"/>
        <family val="1"/>
        <charset val="2"/>
      </rPr>
      <t>D</t>
    </r>
    <r>
      <rPr>
        <sz val="8"/>
        <rFont val="Arial"/>
        <family val="2"/>
      </rPr>
      <t>G (mol/mol)</t>
    </r>
  </si>
  <si>
    <r>
      <t>SP. OUR (mmol/10</t>
    </r>
    <r>
      <rPr>
        <vertAlign val="superscript"/>
        <sz val="8"/>
        <rFont val="Arial"/>
        <family val="2"/>
      </rPr>
      <t>9</t>
    </r>
    <r>
      <rPr>
        <sz val="8"/>
        <rFont val="Arial"/>
        <family val="2"/>
      </rPr>
      <t xml:space="preserve"> cells/hr)</t>
    </r>
  </si>
  <si>
    <r>
      <t>NH</t>
    </r>
    <r>
      <rPr>
        <vertAlign val="subscript"/>
        <sz val="8"/>
        <rFont val="Arial"/>
        <family val="2"/>
      </rPr>
      <t>3</t>
    </r>
    <r>
      <rPr>
        <sz val="8"/>
        <rFont val="Arial"/>
        <family val="2"/>
      </rPr>
      <t>/Gln (mol/mol)</t>
    </r>
  </si>
  <si>
    <r>
      <t>q</t>
    </r>
    <r>
      <rPr>
        <vertAlign val="subscript"/>
        <sz val="8"/>
        <rFont val="Arial"/>
        <family val="2"/>
      </rPr>
      <t>Nitrogen</t>
    </r>
    <r>
      <rPr>
        <sz val="8"/>
        <rFont val="Arial"/>
        <family val="2"/>
      </rPr>
      <t xml:space="preserve"> (mmol/10</t>
    </r>
    <r>
      <rPr>
        <vertAlign val="superscript"/>
        <sz val="8"/>
        <rFont val="Arial"/>
        <family val="2"/>
      </rPr>
      <t>9</t>
    </r>
    <r>
      <rPr>
        <sz val="8"/>
        <rFont val="Arial"/>
        <family val="2"/>
      </rPr>
      <t xml:space="preserve"> cells/hr)</t>
    </r>
  </si>
  <si>
    <r>
      <t>Xv V (10</t>
    </r>
    <r>
      <rPr>
        <vertAlign val="superscript"/>
        <sz val="8"/>
        <rFont val="Arial"/>
        <family val="2"/>
      </rPr>
      <t>9</t>
    </r>
    <r>
      <rPr>
        <sz val="8"/>
        <rFont val="Arial"/>
        <family val="2"/>
      </rPr>
      <t xml:space="preserve"> cells)</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</si>
  <si>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cells/hr)</t>
    </r>
  </si>
  <si>
    <r>
      <t>Sp. OUR (mmol/10</t>
    </r>
    <r>
      <rPr>
        <vertAlign val="superscript"/>
        <sz val="8"/>
        <rFont val="Arial"/>
        <family val="2"/>
      </rPr>
      <t>9</t>
    </r>
    <r>
      <rPr>
        <sz val="8"/>
        <rFont val="Arial"/>
        <family val="2"/>
      </rPr>
      <t xml:space="preserve"> cells/hr)</t>
    </r>
  </si>
  <si>
    <t>DO (%)</t>
  </si>
  <si>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</si>
  <si>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AB</t>
    </r>
    <r>
      <rPr>
        <sz val="8"/>
        <rFont val="Arial"/>
        <family val="2"/>
      </rPr>
      <t xml:space="preserve"> (mg/10</t>
    </r>
    <r>
      <rPr>
        <vertAlign val="superscript"/>
        <sz val="8"/>
        <rFont val="Arial"/>
        <family val="2"/>
      </rPr>
      <t>9</t>
    </r>
    <r>
      <rPr>
        <sz val="8"/>
        <rFont val="Arial"/>
        <family val="2"/>
      </rPr>
      <t xml:space="preserve"> cell/hr)</t>
    </r>
  </si>
  <si>
    <t>CUM IgG PROD. (mg)</t>
  </si>
  <si>
    <t>CUM GLUCOSE CONS. (mmol)</t>
  </si>
  <si>
    <r>
      <t>CUM NH</t>
    </r>
    <r>
      <rPr>
        <vertAlign val="subscript"/>
        <sz val="8"/>
        <rFont val="Arial"/>
        <family val="2"/>
      </rPr>
      <t>3</t>
    </r>
    <r>
      <rPr>
        <sz val="8"/>
        <rFont val="Arial"/>
        <family val="2"/>
      </rPr>
      <t xml:space="preserve"> PROD. (mmol)</t>
    </r>
  </si>
  <si>
    <t>CUM LACTATE PROD. (mmol)</t>
  </si>
  <si>
    <t>CUM OXYGEN CONS. (mmol)</t>
  </si>
  <si>
    <r>
      <t>CUM CELLS PROD. (x10</t>
    </r>
    <r>
      <rPr>
        <vertAlign val="superscript"/>
        <sz val="8"/>
        <rFont val="Arial"/>
        <family val="2"/>
      </rPr>
      <t>6</t>
    </r>
    <r>
      <rPr>
        <sz val="8"/>
        <rFont val="Arial"/>
        <family val="2"/>
      </rPr>
      <t xml:space="preserve"> cells)</t>
    </r>
  </si>
  <si>
    <r>
      <t>CUM NITROGEN CONS. (w/o NH</t>
    </r>
    <r>
      <rPr>
        <vertAlign val="subscript"/>
        <sz val="8"/>
        <rFont val="Arial"/>
        <family val="2"/>
      </rPr>
      <t xml:space="preserve">3, </t>
    </r>
    <r>
      <rPr>
        <sz val="8"/>
        <rFont val="Arial"/>
        <family val="2"/>
      </rPr>
      <t>Ala) (mmol)</t>
    </r>
  </si>
  <si>
    <t>CUM NITROGEN CONS. (mmol)</t>
  </si>
  <si>
    <t>Experiment ID</t>
  </si>
  <si>
    <t>Name</t>
  </si>
  <si>
    <t>Cell Line</t>
  </si>
  <si>
    <t>Data Analysis for a Computer Monitored Fed-Batch Bioreactor</t>
  </si>
  <si>
    <t xml:space="preserve">In this worksheet, those cells labelled with a red dot in the upper right corner contain additional notes, </t>
  </si>
  <si>
    <t>which can be read when the mouse cursor is on that cell.  To read an example note, place the cursor</t>
  </si>
  <si>
    <t>HERE.</t>
  </si>
  <si>
    <t>In a fedbatch culture, the culture volume is not constant and must therefore be taken into account</t>
  </si>
  <si>
    <t xml:space="preserve">in the calculations for the specific rates and cumulative consumption/production of individual species. </t>
  </si>
  <si>
    <t xml:space="preserve">In the example given below, the reactor volume, the amount of medium fed, and the oxygen uptake </t>
  </si>
  <si>
    <t xml:space="preserve">rate were all measured on-line.  The concentrations of glucose, lactate and glutamine as well as the cell </t>
  </si>
  <si>
    <t xml:space="preserve">concentration and amount of base added to maintain the culture pH were measured off-line.  </t>
  </si>
  <si>
    <t xml:space="preserve">For material balances, one can not simply use concentrations but must base calculations on total masses </t>
  </si>
  <si>
    <t>or quantities (i.e. concentration x volume).  The balance equations for this case are:</t>
  </si>
  <si>
    <t>V</t>
  </si>
  <si>
    <t>: culture volume (ml)</t>
  </si>
  <si>
    <t>m</t>
  </si>
  <si>
    <t>S, P</t>
  </si>
  <si>
    <t>: substrate and product concentration (mM)</t>
  </si>
  <si>
    <t>: substrate and product feed concentration (mM)</t>
  </si>
  <si>
    <t>F</t>
  </si>
  <si>
    <t>t</t>
  </si>
  <si>
    <t>: time (hr)</t>
  </si>
  <si>
    <t>Calculation of cumulative consumption/production</t>
  </si>
  <si>
    <t>For oxygen consumption calculations based on OUR measurements, OUR is integrated numerically for each time</t>
  </si>
  <si>
    <t>interval.  In this case, the trapezoidal method for integration is used:</t>
  </si>
  <si>
    <t xml:space="preserve">Cumulative consumption/production will then just be the sum of all the consumption/production for each discrete </t>
  </si>
  <si>
    <t>Specific rate has the form</t>
  </si>
  <si>
    <t>being consumed or produced.</t>
  </si>
  <si>
    <t>In the calculation of specific rates, care should be taken in determining the value of the derivative dSC/dt.  Errors</t>
  </si>
  <si>
    <t>The following formula is used to calculate the specific rate between two given time points:</t>
  </si>
  <si>
    <t>Run Time (hours)</t>
  </si>
  <si>
    <r>
      <t>a</t>
    </r>
    <r>
      <rPr>
        <b/>
        <sz val="10"/>
        <rFont val="Arial"/>
        <family val="2"/>
      </rPr>
      <t>KG</t>
    </r>
  </si>
  <si>
    <t>Components</t>
  </si>
  <si>
    <t>Formula</t>
  </si>
  <si>
    <t>Conc. (mg/L)</t>
  </si>
  <si>
    <t>Conc. (mM)</t>
  </si>
  <si>
    <t>Amino Acids</t>
  </si>
  <si>
    <t>L-Alanine</t>
  </si>
  <si>
    <t xml:space="preserve">L-Arginine </t>
  </si>
  <si>
    <t>L-Arginine HCI</t>
  </si>
  <si>
    <t>L-Aspartic Acid</t>
  </si>
  <si>
    <t>L-Cysteine</t>
  </si>
  <si>
    <t>L-Cystine.2HCI</t>
  </si>
  <si>
    <t xml:space="preserve">L-Glutamic Acid </t>
  </si>
  <si>
    <t>L-Glutamine</t>
  </si>
  <si>
    <t>Glycine</t>
  </si>
  <si>
    <t>L-Histidine</t>
  </si>
  <si>
    <t>L-Hydroxyproline</t>
  </si>
  <si>
    <t>L-lsoleucine</t>
  </si>
  <si>
    <t>L-Leucine</t>
  </si>
  <si>
    <t>L-Lysine.HCI</t>
  </si>
  <si>
    <t>L-Methionine</t>
  </si>
  <si>
    <t>L-Phenylalanine</t>
  </si>
  <si>
    <t>L-Proline</t>
  </si>
  <si>
    <t>L-Serine</t>
  </si>
  <si>
    <t>L-Threonine</t>
  </si>
  <si>
    <t>L-Tryptophan</t>
  </si>
  <si>
    <t>L-Valine</t>
  </si>
  <si>
    <t>Sugar</t>
  </si>
  <si>
    <t>D-Glucose</t>
  </si>
  <si>
    <t>Vitamins/Nucleotides/Minute Organics</t>
  </si>
  <si>
    <t>Ascorbic acid</t>
  </si>
  <si>
    <t>Vitamin B-12</t>
  </si>
  <si>
    <t>Biotin</t>
  </si>
  <si>
    <t>Choline Chloride</t>
  </si>
  <si>
    <t>Ergocalciferol</t>
  </si>
  <si>
    <t>Folic Acid</t>
  </si>
  <si>
    <t>I-inositol</t>
  </si>
  <si>
    <t>Menadione sodium bisulfate</t>
  </si>
  <si>
    <t>Niacinamide</t>
  </si>
  <si>
    <t>D-Calcium Pantothenate</t>
  </si>
  <si>
    <t>Pyridoxal Hydrochloride</t>
  </si>
  <si>
    <t>Pyridoxine Hydrochloride</t>
  </si>
  <si>
    <t>Riboflavin</t>
  </si>
  <si>
    <t>Thiamine Hydrochloride</t>
  </si>
  <si>
    <t>Thymidine</t>
  </si>
  <si>
    <t>Putrescine 2HCI</t>
  </si>
  <si>
    <t>Sodium Pyruvate</t>
  </si>
  <si>
    <t>Lipoic acid</t>
  </si>
  <si>
    <t>Linoleic Acid</t>
  </si>
  <si>
    <t>Para-aminobenzoic acid</t>
  </si>
  <si>
    <t>Vitamin A acetate</t>
  </si>
  <si>
    <t>Inorganic Bulk Salts, buffers</t>
  </si>
  <si>
    <t>Magnesium sulfate Anhydrous</t>
  </si>
  <si>
    <t>Potassium Chloride</t>
  </si>
  <si>
    <t>Sodium Phosophate Dibasic Anhydrous</t>
  </si>
  <si>
    <t>Sodium Chloride</t>
  </si>
  <si>
    <t>NaCl</t>
  </si>
  <si>
    <t>Calcium Chloride Anhydrous</t>
  </si>
  <si>
    <t>Sodium Bicarbonate</t>
  </si>
  <si>
    <t>Hepes buffer (1M)</t>
  </si>
  <si>
    <t>Trace Minerals</t>
  </si>
  <si>
    <t>Zinc Sulfate</t>
  </si>
  <si>
    <t>Others</t>
  </si>
  <si>
    <t>Na Hypoxanthine</t>
  </si>
  <si>
    <t>Phenol Red</t>
  </si>
  <si>
    <t>Glutathione (reduced)</t>
  </si>
  <si>
    <t>Methyl Linoleate</t>
  </si>
  <si>
    <r>
      <t>a</t>
    </r>
    <r>
      <rPr>
        <sz val="14"/>
        <rFont val="Arial"/>
        <family val="2"/>
      </rPr>
      <t>-Tocopherol phosphate, sodium salt</t>
    </r>
  </si>
  <si>
    <r>
      <t>Na</t>
    </r>
    <r>
      <rPr>
        <vertAlign val="subscript"/>
        <sz val="14"/>
        <rFont val="Arial"/>
        <family val="2"/>
      </rPr>
      <t>2</t>
    </r>
    <r>
      <rPr>
        <sz val="14"/>
        <rFont val="Arial"/>
        <family val="2"/>
      </rPr>
      <t>HPO</t>
    </r>
    <r>
      <rPr>
        <vertAlign val="subscript"/>
        <sz val="14"/>
        <rFont val="Arial"/>
        <family val="2"/>
      </rPr>
      <t>4</t>
    </r>
  </si>
  <si>
    <r>
      <t>Sodium Phosophate Dibasic.H</t>
    </r>
    <r>
      <rPr>
        <vertAlign val="subscript"/>
        <sz val="14"/>
        <rFont val="Arial"/>
        <family val="2"/>
      </rPr>
      <t>2</t>
    </r>
    <r>
      <rPr>
        <sz val="14"/>
        <rFont val="Arial"/>
        <family val="2"/>
      </rPr>
      <t>O</t>
    </r>
  </si>
  <si>
    <r>
      <t>Sodium Phosphate Monobasic.H</t>
    </r>
    <r>
      <rPr>
        <vertAlign val="subscript"/>
        <sz val="14"/>
        <rFont val="Arial"/>
        <family val="2"/>
      </rPr>
      <t>2</t>
    </r>
    <r>
      <rPr>
        <sz val="14"/>
        <rFont val="Arial"/>
        <family val="2"/>
      </rPr>
      <t>O</t>
    </r>
  </si>
  <si>
    <r>
      <t>NaH</t>
    </r>
    <r>
      <rPr>
        <vertAlign val="subscript"/>
        <sz val="14"/>
        <rFont val="Arial"/>
        <family val="2"/>
      </rPr>
      <t>2</t>
    </r>
    <r>
      <rPr>
        <sz val="14"/>
        <rFont val="Arial"/>
        <family val="2"/>
      </rPr>
      <t>PO</t>
    </r>
    <r>
      <rPr>
        <vertAlign val="subscript"/>
        <sz val="14"/>
        <rFont val="Arial"/>
        <family val="2"/>
      </rPr>
      <t>4</t>
    </r>
    <r>
      <rPr>
        <sz val="14"/>
        <rFont val="Arial"/>
        <family val="2"/>
      </rPr>
      <t>.H</t>
    </r>
    <r>
      <rPr>
        <vertAlign val="subscript"/>
        <sz val="14"/>
        <rFont val="Arial"/>
        <family val="2"/>
      </rPr>
      <t>2</t>
    </r>
    <r>
      <rPr>
        <sz val="14"/>
        <rFont val="Arial"/>
        <family val="2"/>
      </rPr>
      <t>O</t>
    </r>
  </si>
  <si>
    <r>
      <t>CaCl</t>
    </r>
    <r>
      <rPr>
        <vertAlign val="subscript"/>
        <sz val="14"/>
        <rFont val="Arial"/>
        <family val="2"/>
      </rPr>
      <t>2</t>
    </r>
  </si>
  <si>
    <r>
      <t>Calcium Nitrate.4H</t>
    </r>
    <r>
      <rPr>
        <vertAlign val="subscript"/>
        <sz val="14"/>
        <rFont val="Arial"/>
        <family val="2"/>
      </rPr>
      <t>2</t>
    </r>
    <r>
      <rPr>
        <sz val="14"/>
        <rFont val="Arial"/>
        <family val="2"/>
      </rPr>
      <t>O</t>
    </r>
  </si>
  <si>
    <r>
      <t>NaHCO</t>
    </r>
    <r>
      <rPr>
        <vertAlign val="subscript"/>
        <sz val="14"/>
        <rFont val="Arial"/>
        <family val="2"/>
      </rPr>
      <t>3</t>
    </r>
  </si>
  <si>
    <r>
      <t>Cupric Sulfate.5H</t>
    </r>
    <r>
      <rPr>
        <vertAlign val="subscript"/>
        <sz val="14"/>
        <rFont val="Arial"/>
        <family val="2"/>
      </rPr>
      <t>2</t>
    </r>
    <r>
      <rPr>
        <sz val="14"/>
        <rFont val="Arial"/>
        <family val="2"/>
      </rPr>
      <t>0</t>
    </r>
  </si>
  <si>
    <r>
      <t>Ferrous Sulfate.7H</t>
    </r>
    <r>
      <rPr>
        <vertAlign val="subscript"/>
        <sz val="14"/>
        <rFont val="Arial"/>
        <family val="2"/>
      </rPr>
      <t>2</t>
    </r>
    <r>
      <rPr>
        <sz val="14"/>
        <rFont val="Arial"/>
        <family val="2"/>
      </rPr>
      <t>0</t>
    </r>
  </si>
  <si>
    <r>
      <t>Ferric Nitrate. 9H</t>
    </r>
    <r>
      <rPr>
        <vertAlign val="subscript"/>
        <sz val="14"/>
        <rFont val="Arial"/>
        <family val="2"/>
      </rPr>
      <t>2</t>
    </r>
    <r>
      <rPr>
        <sz val="14"/>
        <rFont val="Arial"/>
        <family val="2"/>
      </rPr>
      <t>O</t>
    </r>
  </si>
  <si>
    <r>
      <t>Zinc Sulfate.7H</t>
    </r>
    <r>
      <rPr>
        <vertAlign val="subscript"/>
        <sz val="14"/>
        <rFont val="Arial"/>
        <family val="2"/>
      </rPr>
      <t>2</t>
    </r>
    <r>
      <rPr>
        <sz val="14"/>
        <rFont val="Arial"/>
        <family val="2"/>
      </rPr>
      <t>O</t>
    </r>
  </si>
  <si>
    <r>
      <t>Manganese Chloride.4H</t>
    </r>
    <r>
      <rPr>
        <vertAlign val="subscript"/>
        <sz val="14"/>
        <rFont val="Arial"/>
        <family val="2"/>
      </rPr>
      <t>2</t>
    </r>
    <r>
      <rPr>
        <sz val="14"/>
        <rFont val="Arial"/>
        <family val="2"/>
      </rPr>
      <t>O</t>
    </r>
  </si>
  <si>
    <r>
      <t>q</t>
    </r>
    <r>
      <rPr>
        <vertAlign val="subscript"/>
        <sz val="8"/>
        <rFont val="Arial"/>
        <family val="2"/>
      </rPr>
      <t>Antibody</t>
    </r>
    <r>
      <rPr>
        <sz val="8"/>
        <rFont val="Arial"/>
        <family val="2"/>
      </rPr>
      <t xml:space="preserve"> (mg/10</t>
    </r>
    <r>
      <rPr>
        <vertAlign val="superscript"/>
        <sz val="8"/>
        <rFont val="Arial"/>
        <family val="2"/>
      </rPr>
      <t>9</t>
    </r>
    <r>
      <rPr>
        <sz val="8"/>
        <rFont val="Arial"/>
        <family val="2"/>
      </rPr>
      <t xml:space="preserve"> cell/hr)</t>
    </r>
  </si>
  <si>
    <t>MW (g/mol)</t>
    <phoneticPr fontId="0" type="noConversion"/>
  </si>
  <si>
    <r>
      <t>q</t>
    </r>
    <r>
      <rPr>
        <vertAlign val="subscript"/>
        <sz val="8"/>
        <rFont val="Arial"/>
        <family val="2"/>
      </rPr>
      <t>Caa</t>
    </r>
    <r>
      <rPr>
        <sz val="8"/>
        <rFont val="Arial"/>
        <family val="2"/>
      </rPr>
      <t xml:space="preserve"> (mmol/10</t>
    </r>
    <r>
      <rPr>
        <vertAlign val="superscript"/>
        <sz val="8"/>
        <rFont val="Arial"/>
        <family val="2"/>
      </rPr>
      <t>9</t>
    </r>
    <r>
      <rPr>
        <sz val="8"/>
        <rFont val="Arial"/>
        <family val="2"/>
      </rPr>
      <t xml:space="preserve"> cells/hr)</t>
    </r>
  </si>
  <si>
    <t>Name of Media</t>
  </si>
  <si>
    <t>Lot. No.</t>
  </si>
  <si>
    <r>
      <t>L-Asparagine.H</t>
    </r>
    <r>
      <rPr>
        <sz val="14"/>
        <rFont val="Arial"/>
        <family val="2"/>
      </rPr>
      <t>2</t>
    </r>
    <r>
      <rPr>
        <sz val="14"/>
        <rFont val="Arial"/>
        <family val="2"/>
      </rPr>
      <t>O</t>
    </r>
  </si>
  <si>
    <r>
      <t>L-Cysteine.HCI.H</t>
    </r>
    <r>
      <rPr>
        <sz val="14"/>
        <rFont val="Arial"/>
        <family val="2"/>
      </rPr>
      <t>2</t>
    </r>
    <r>
      <rPr>
        <sz val="14"/>
        <rFont val="Arial"/>
        <family val="2"/>
      </rPr>
      <t>0</t>
    </r>
  </si>
  <si>
    <r>
      <t>L-Histidine.HCI. H</t>
    </r>
    <r>
      <rPr>
        <sz val="14"/>
        <rFont val="Arial"/>
        <family val="2"/>
      </rPr>
      <t>2</t>
    </r>
    <r>
      <rPr>
        <sz val="14"/>
        <rFont val="Arial"/>
        <family val="2"/>
      </rPr>
      <t>0</t>
    </r>
  </si>
  <si>
    <r>
      <t>Ca(NO</t>
    </r>
    <r>
      <rPr>
        <vertAlign val="subscript"/>
        <sz val="14"/>
        <rFont val="Arial"/>
        <family val="2"/>
      </rPr>
      <t>3</t>
    </r>
    <r>
      <rPr>
        <sz val="14"/>
        <rFont val="Arial"/>
        <family val="2"/>
      </rPr>
      <t>)</t>
    </r>
    <r>
      <rPr>
        <vertAlign val="subscript"/>
        <sz val="14"/>
        <rFont val="Arial"/>
        <family val="2"/>
      </rPr>
      <t>2.</t>
    </r>
    <r>
      <rPr>
        <sz val="14"/>
        <rFont val="Arial"/>
        <family val="2"/>
      </rPr>
      <t>4H</t>
    </r>
    <r>
      <rPr>
        <vertAlign val="subscript"/>
        <sz val="14"/>
        <rFont val="Arial"/>
        <family val="2"/>
      </rPr>
      <t>2</t>
    </r>
    <r>
      <rPr>
        <sz val="14"/>
        <rFont val="Arial"/>
        <family val="2"/>
      </rPr>
      <t>O</t>
    </r>
  </si>
  <si>
    <t>Supplements</t>
  </si>
  <si>
    <t>apo-Transferrin</t>
  </si>
  <si>
    <t>Ethanolamine</t>
  </si>
  <si>
    <t>Mercaptoethanol</t>
  </si>
  <si>
    <t>Penicillin</t>
  </si>
  <si>
    <t>Streptomycin</t>
  </si>
  <si>
    <t>Sodium Selenite</t>
  </si>
  <si>
    <t>Start-up Medium</t>
  </si>
  <si>
    <t>Specific rate calculations based on raw data using two consecutive measurements</t>
  </si>
  <si>
    <t>CUM AA CARBON CONS. (mmol)</t>
  </si>
  <si>
    <r>
      <t>q</t>
    </r>
    <r>
      <rPr>
        <vertAlign val="subscript"/>
        <sz val="8"/>
        <rFont val="Arial"/>
        <family val="2"/>
      </rPr>
      <t>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</si>
  <si>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Arginine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</si>
  <si>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Asparagine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</si>
  <si>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</si>
  <si>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</si>
  <si>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</si>
  <si>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Glycine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</si>
  <si>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Histidine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</si>
  <si>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Isoleucine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</si>
  <si>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</si>
  <si>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</si>
  <si>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Lysine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</si>
  <si>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Methionine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</si>
  <si>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Phenylalanine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</si>
  <si>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Serine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</si>
  <si>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Threonine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</si>
  <si>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Tyrosine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</si>
  <si>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Valine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</si>
  <si>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Ethanolamine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</si>
  <si>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3</t>
    </r>
    <r>
      <rPr>
        <sz val="8"/>
        <rFont val="Arial"/>
        <family val="2"/>
      </rPr>
      <t>, ALA) (mmol/10</t>
    </r>
    <r>
      <rPr>
        <vertAlign val="superscript"/>
        <sz val="8"/>
        <rFont val="Arial"/>
        <family val="2"/>
      </rPr>
      <t>9</t>
    </r>
    <r>
      <rPr>
        <sz val="8"/>
        <rFont val="Arial"/>
        <family val="2"/>
      </rPr>
      <t xml:space="preserve"> cells/hr)</t>
    </r>
  </si>
  <si>
    <t>Initial Volume (mL)</t>
  </si>
  <si>
    <t>time interval.</t>
  </si>
  <si>
    <r>
      <t>SP. OXYGEN CONSUMPTION RATE (mmol/10</t>
    </r>
    <r>
      <rPr>
        <vertAlign val="superscript"/>
        <sz val="8"/>
        <rFont val="Arial"/>
        <family val="2"/>
      </rPr>
      <t>9</t>
    </r>
    <r>
      <rPr>
        <sz val="8"/>
        <rFont val="Arial"/>
        <family val="2"/>
      </rPr>
      <t>cell/hr)</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</si>
  <si>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</si>
  <si>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</si>
  <si>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</si>
  <si>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 xml:space="preserve">3, </t>
    </r>
    <r>
      <rPr>
        <sz val="8"/>
        <rFont val="Arial"/>
        <family val="2"/>
      </rPr>
      <t>Ala)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</si>
  <si>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</si>
  <si>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(consumption only) (mmol/10</t>
    </r>
    <r>
      <rPr>
        <vertAlign val="superscript"/>
        <sz val="8"/>
        <rFont val="Arial"/>
        <family val="2"/>
      </rPr>
      <t>9</t>
    </r>
    <r>
      <rPr>
        <sz val="8"/>
        <rFont val="Arial"/>
        <family val="2"/>
      </rPr>
      <t xml:space="preserve"> cells/hr)</t>
    </r>
  </si>
  <si>
    <r>
      <t>INTEGRAL OF VIABLE CELL CONC. IVCC (x10</t>
    </r>
    <r>
      <rPr>
        <vertAlign val="superscript"/>
        <sz val="8"/>
        <rFont val="Arial"/>
        <family val="2"/>
      </rPr>
      <t>6</t>
    </r>
    <r>
      <rPr>
        <sz val="8"/>
        <rFont val="Arial"/>
        <family val="2"/>
      </rPr>
      <t xml:space="preserve"> cells hr/mL)</t>
    </r>
  </si>
  <si>
    <t>In The Feed</t>
  </si>
  <si>
    <t>Glutamine</t>
  </si>
  <si>
    <t>Alanine</t>
  </si>
  <si>
    <t>Arginine</t>
  </si>
  <si>
    <t>Asparagine</t>
  </si>
  <si>
    <t>Aspartate</t>
  </si>
  <si>
    <t>Glutamate</t>
  </si>
  <si>
    <t>Histidine</t>
  </si>
  <si>
    <t>Isoleucine</t>
  </si>
  <si>
    <t>Leucine</t>
  </si>
  <si>
    <t>Lysine</t>
  </si>
  <si>
    <t>Methionine</t>
  </si>
  <si>
    <t>Phenylalanine</t>
  </si>
  <si>
    <t>Serine</t>
  </si>
  <si>
    <t>Threonine</t>
  </si>
  <si>
    <t>Tyrosine</t>
  </si>
  <si>
    <t>Valine</t>
  </si>
  <si>
    <t>R-squared</t>
  </si>
  <si>
    <t>CUM ALANINE CONS. (mmol)</t>
  </si>
  <si>
    <t>a0</t>
  </si>
  <si>
    <t>a1</t>
  </si>
  <si>
    <t>a2</t>
  </si>
  <si>
    <t>a3</t>
  </si>
  <si>
    <t>a4</t>
  </si>
  <si>
    <t>Quantity</t>
  </si>
  <si>
    <t xml:space="preserve">Cell concentration </t>
  </si>
  <si>
    <t xml:space="preserve">OD </t>
  </si>
  <si>
    <t>OUR</t>
  </si>
  <si>
    <t>OXYGEN CONSUMED (mmol/L)</t>
  </si>
  <si>
    <r>
      <t xml:space="preserve">Cumulative </t>
    </r>
    <r>
      <rPr>
        <b/>
        <sz val="12"/>
        <rFont val="Arial"/>
        <family val="2"/>
      </rPr>
      <t>AA carbon</t>
    </r>
    <r>
      <rPr>
        <sz val="12"/>
        <rFont val="Arial"/>
        <family val="2"/>
      </rPr>
      <t xml:space="preserve"> consumed</t>
    </r>
  </si>
  <si>
    <r>
      <t xml:space="preserve">Cumulative </t>
    </r>
    <r>
      <rPr>
        <b/>
        <sz val="12"/>
        <rFont val="Arial"/>
        <family val="2"/>
      </rPr>
      <t>Alanine</t>
    </r>
    <r>
      <rPr>
        <sz val="12"/>
        <rFont val="Arial"/>
        <family val="2"/>
      </rPr>
      <t xml:space="preserve"> consumed</t>
    </r>
  </si>
  <si>
    <r>
      <t xml:space="preserve">Cumulative </t>
    </r>
    <r>
      <rPr>
        <b/>
        <sz val="12"/>
        <rFont val="Arial"/>
        <family val="2"/>
      </rPr>
      <t xml:space="preserve">Antibody </t>
    </r>
    <r>
      <rPr>
        <sz val="12"/>
        <rFont val="Arial"/>
        <family val="2"/>
      </rPr>
      <t>produced</t>
    </r>
  </si>
  <si>
    <r>
      <t xml:space="preserve">Cumulative </t>
    </r>
    <r>
      <rPr>
        <b/>
        <sz val="12"/>
        <rFont val="Arial"/>
        <family val="2"/>
      </rPr>
      <t>Arginine</t>
    </r>
    <r>
      <rPr>
        <sz val="12"/>
        <rFont val="Arial"/>
        <family val="2"/>
      </rPr>
      <t xml:space="preserve"> consumed</t>
    </r>
  </si>
  <si>
    <r>
      <t xml:space="preserve">Cumulative </t>
    </r>
    <r>
      <rPr>
        <b/>
        <sz val="12"/>
        <rFont val="Arial"/>
        <family val="2"/>
      </rPr>
      <t>Asparagine</t>
    </r>
    <r>
      <rPr>
        <sz val="12"/>
        <rFont val="Arial"/>
        <family val="2"/>
      </rPr>
      <t xml:space="preserve"> consumed</t>
    </r>
  </si>
  <si>
    <r>
      <t xml:space="preserve">Cumulative </t>
    </r>
    <r>
      <rPr>
        <b/>
        <sz val="12"/>
        <rFont val="Arial"/>
        <family val="2"/>
      </rPr>
      <t>Aspartate</t>
    </r>
    <r>
      <rPr>
        <sz val="12"/>
        <rFont val="Arial"/>
        <family val="2"/>
      </rPr>
      <t xml:space="preserve"> consumed</t>
    </r>
  </si>
  <si>
    <r>
      <t xml:space="preserve">Cumulative </t>
    </r>
    <r>
      <rPr>
        <b/>
        <sz val="12"/>
        <rFont val="Arial"/>
        <family val="2"/>
      </rPr>
      <t>Cell Number</t>
    </r>
  </si>
  <si>
    <r>
      <t xml:space="preserve">Cumulative </t>
    </r>
    <r>
      <rPr>
        <b/>
        <sz val="12"/>
        <rFont val="Arial"/>
        <family val="2"/>
      </rPr>
      <t xml:space="preserve">Glucose </t>
    </r>
    <r>
      <rPr>
        <sz val="12"/>
        <rFont val="Arial"/>
        <family val="2"/>
      </rPr>
      <t>consumed</t>
    </r>
  </si>
  <si>
    <r>
      <t xml:space="preserve">Cumulative </t>
    </r>
    <r>
      <rPr>
        <b/>
        <sz val="12"/>
        <rFont val="Arial"/>
        <family val="2"/>
      </rPr>
      <t>Glutamine</t>
    </r>
    <r>
      <rPr>
        <sz val="12"/>
        <rFont val="Arial"/>
        <family val="2"/>
      </rPr>
      <t xml:space="preserve"> Consumed</t>
    </r>
  </si>
  <si>
    <r>
      <t>Cumulative</t>
    </r>
    <r>
      <rPr>
        <b/>
        <sz val="12"/>
        <rFont val="Arial"/>
        <family val="2"/>
      </rPr>
      <t xml:space="preserve"> Glycine</t>
    </r>
    <r>
      <rPr>
        <sz val="12"/>
        <rFont val="Arial"/>
        <family val="2"/>
      </rPr>
      <t xml:space="preserve"> consumed </t>
    </r>
  </si>
  <si>
    <r>
      <t xml:space="preserve">Cumulative </t>
    </r>
    <r>
      <rPr>
        <b/>
        <sz val="12"/>
        <rFont val="Arial"/>
        <family val="2"/>
      </rPr>
      <t>Histidine</t>
    </r>
    <r>
      <rPr>
        <sz val="12"/>
        <rFont val="Arial"/>
        <family val="2"/>
      </rPr>
      <t xml:space="preserve"> consumed</t>
    </r>
  </si>
  <si>
    <r>
      <t>Cumulative</t>
    </r>
    <r>
      <rPr>
        <b/>
        <sz val="12"/>
        <rFont val="Arial"/>
        <family val="2"/>
      </rPr>
      <t xml:space="preserve"> Isoleucine</t>
    </r>
    <r>
      <rPr>
        <sz val="12"/>
        <rFont val="Arial"/>
        <family val="2"/>
      </rPr>
      <t xml:space="preserve"> consumed</t>
    </r>
  </si>
  <si>
    <r>
      <t xml:space="preserve">Cumulative </t>
    </r>
    <r>
      <rPr>
        <b/>
        <sz val="12"/>
        <rFont val="Arial"/>
        <family val="2"/>
      </rPr>
      <t>Leucine</t>
    </r>
    <r>
      <rPr>
        <sz val="12"/>
        <rFont val="Arial"/>
        <family val="2"/>
      </rPr>
      <t xml:space="preserve"> consumed</t>
    </r>
  </si>
  <si>
    <r>
      <t xml:space="preserve">Cumulative </t>
    </r>
    <r>
      <rPr>
        <b/>
        <sz val="12"/>
        <rFont val="Arial"/>
        <family val="2"/>
      </rPr>
      <t>Lysine</t>
    </r>
    <r>
      <rPr>
        <sz val="12"/>
        <rFont val="Arial"/>
        <family val="2"/>
      </rPr>
      <t xml:space="preserve"> consumed</t>
    </r>
  </si>
  <si>
    <r>
      <t xml:space="preserve">Cumulative </t>
    </r>
    <r>
      <rPr>
        <b/>
        <sz val="12"/>
        <rFont val="Arial"/>
        <family val="2"/>
      </rPr>
      <t>Methionine</t>
    </r>
    <r>
      <rPr>
        <sz val="12"/>
        <rFont val="Arial"/>
        <family val="2"/>
      </rPr>
      <t xml:space="preserve"> consumed</t>
    </r>
  </si>
  <si>
    <r>
      <t xml:space="preserve">Cumulative </t>
    </r>
    <r>
      <rPr>
        <b/>
        <sz val="12"/>
        <rFont val="Arial"/>
        <family val="2"/>
      </rPr>
      <t>NH3</t>
    </r>
    <r>
      <rPr>
        <sz val="12"/>
        <rFont val="Arial"/>
        <family val="2"/>
      </rPr>
      <t xml:space="preserve"> produced</t>
    </r>
  </si>
  <si>
    <r>
      <t xml:space="preserve">Cumulative </t>
    </r>
    <r>
      <rPr>
        <b/>
        <sz val="12"/>
        <rFont val="Arial"/>
        <family val="2"/>
      </rPr>
      <t>Nitrogen</t>
    </r>
    <r>
      <rPr>
        <sz val="12"/>
        <rFont val="Arial"/>
        <family val="2"/>
      </rPr>
      <t xml:space="preserve"> consumed</t>
    </r>
  </si>
  <si>
    <r>
      <t xml:space="preserve">Cumulative </t>
    </r>
    <r>
      <rPr>
        <b/>
        <sz val="12"/>
        <rFont val="Arial"/>
        <family val="2"/>
      </rPr>
      <t>Nitrogen</t>
    </r>
    <r>
      <rPr>
        <sz val="12"/>
        <rFont val="Arial"/>
        <family val="2"/>
      </rPr>
      <t xml:space="preserve"> consumed (w/o NH3)</t>
    </r>
  </si>
  <si>
    <r>
      <t xml:space="preserve">Cumulative </t>
    </r>
    <r>
      <rPr>
        <b/>
        <sz val="12"/>
        <rFont val="Arial"/>
        <family val="2"/>
      </rPr>
      <t>Phenylalanine</t>
    </r>
    <r>
      <rPr>
        <sz val="12"/>
        <rFont val="Arial"/>
        <family val="2"/>
      </rPr>
      <t xml:space="preserve"> consumed</t>
    </r>
  </si>
  <si>
    <r>
      <t>Cumulative</t>
    </r>
    <r>
      <rPr>
        <b/>
        <sz val="12"/>
        <rFont val="Arial"/>
        <family val="2"/>
      </rPr>
      <t xml:space="preserve"> Serine</t>
    </r>
    <r>
      <rPr>
        <sz val="12"/>
        <rFont val="Arial"/>
        <family val="2"/>
      </rPr>
      <t xml:space="preserve"> consumed</t>
    </r>
  </si>
  <si>
    <r>
      <t xml:space="preserve">Cumulative </t>
    </r>
    <r>
      <rPr>
        <b/>
        <sz val="12"/>
        <rFont val="Arial"/>
        <family val="2"/>
      </rPr>
      <t>Threonine</t>
    </r>
    <r>
      <rPr>
        <sz val="12"/>
        <rFont val="Arial"/>
        <family val="2"/>
      </rPr>
      <t xml:space="preserve"> consumed</t>
    </r>
  </si>
  <si>
    <r>
      <t>Cumulative</t>
    </r>
    <r>
      <rPr>
        <b/>
        <sz val="12"/>
        <rFont val="Arial"/>
        <family val="2"/>
      </rPr>
      <t xml:space="preserve"> Tyrosine</t>
    </r>
    <r>
      <rPr>
        <sz val="12"/>
        <rFont val="Arial"/>
        <family val="2"/>
      </rPr>
      <t xml:space="preserve"> consumed</t>
    </r>
  </si>
  <si>
    <r>
      <t xml:space="preserve">Cumulative </t>
    </r>
    <r>
      <rPr>
        <b/>
        <sz val="12"/>
        <rFont val="Arial"/>
        <family val="2"/>
      </rPr>
      <t>Valine</t>
    </r>
    <r>
      <rPr>
        <sz val="12"/>
        <rFont val="Arial"/>
        <family val="2"/>
      </rPr>
      <t xml:space="preserve"> consumed</t>
    </r>
  </si>
  <si>
    <t>Polynomial Order</t>
  </si>
  <si>
    <r>
      <t xml:space="preserve">Cumulative </t>
    </r>
    <r>
      <rPr>
        <b/>
        <sz val="12"/>
        <rFont val="Arial"/>
        <family val="2"/>
      </rPr>
      <t xml:space="preserve">Glutamate </t>
    </r>
    <r>
      <rPr>
        <sz val="12"/>
        <rFont val="Arial"/>
        <family val="2"/>
      </rPr>
      <t>consumed</t>
    </r>
  </si>
  <si>
    <t xml:space="preserve">automatically and populate the post-process calculations worksheet.  The smoothed specific rates are </t>
  </si>
  <si>
    <t>Consumption Ratio</t>
  </si>
  <si>
    <t>Feeding Medium</t>
  </si>
  <si>
    <t>Magnesium Chloride Anhydrous</t>
  </si>
  <si>
    <t>FEED GLUCOSE CONC. (mM)</t>
  </si>
  <si>
    <t>CUM HISTIDINE CONS. (mmol)</t>
  </si>
  <si>
    <r>
      <t xml:space="preserve">Cumulative </t>
    </r>
    <r>
      <rPr>
        <b/>
        <sz val="12"/>
        <rFont val="Arial"/>
        <family val="2"/>
      </rPr>
      <t>Ethanolamine</t>
    </r>
    <r>
      <rPr>
        <sz val="12"/>
        <rFont val="Arial"/>
        <family val="2"/>
      </rPr>
      <t xml:space="preserve"> consumed</t>
    </r>
  </si>
  <si>
    <t>Specific rate calcuations based on the smoothed data using regression on the cumulative consumptions or productions</t>
  </si>
  <si>
    <t>plotted alongside the results obtained using the difference method to check consistency.</t>
  </si>
  <si>
    <r>
      <t>VIABLE CELL CONC. X</t>
    </r>
    <r>
      <rPr>
        <vertAlign val="subscript"/>
        <sz val="8"/>
        <rFont val="Arial"/>
        <family val="2"/>
      </rPr>
      <t>V</t>
    </r>
    <r>
      <rPr>
        <vertAlign val="subscript"/>
        <sz val="8"/>
        <rFont val="Cambria"/>
        <family val="1"/>
        <scheme val="major"/>
      </rPr>
      <t xml:space="preserve"> </t>
    </r>
    <r>
      <rPr>
        <sz val="8"/>
        <rFont val="Arial"/>
        <family val="2"/>
      </rPr>
      <t>(x10</t>
    </r>
    <r>
      <rPr>
        <vertAlign val="superscript"/>
        <sz val="8"/>
        <rFont val="Arial"/>
        <family val="2"/>
      </rPr>
      <t>6</t>
    </r>
    <r>
      <rPr>
        <sz val="8"/>
        <rFont val="Arial"/>
        <family val="2"/>
      </rPr>
      <t xml:space="preserve"> cells/mL)</t>
    </r>
  </si>
  <si>
    <r>
      <t xml:space="preserve">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</si>
  <si>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 xml:space="preserve">Cumulative </t>
    </r>
    <r>
      <rPr>
        <b/>
        <sz val="12"/>
        <rFont val="Arial"/>
        <family val="2"/>
      </rPr>
      <t>Lactate</t>
    </r>
    <r>
      <rPr>
        <sz val="12"/>
        <rFont val="Arial"/>
        <family val="2"/>
      </rPr>
      <t xml:space="preserve"> produced</t>
    </r>
  </si>
  <si>
    <r>
      <t xml:space="preserve">Cumulative </t>
    </r>
    <r>
      <rPr>
        <b/>
        <sz val="12"/>
        <rFont val="Arial"/>
        <family val="2"/>
      </rPr>
      <t>Oxygen c</t>
    </r>
    <r>
      <rPr>
        <sz val="12"/>
        <rFont val="Arial"/>
        <family val="2"/>
      </rPr>
      <t>onsumed</t>
    </r>
  </si>
  <si>
    <r>
      <rPr>
        <sz val="8"/>
        <rFont val="Symbol"/>
        <family val="1"/>
        <charset val="2"/>
      </rPr>
      <t>m</t>
    </r>
    <r>
      <rPr>
        <sz val="8"/>
        <rFont val="Arial"/>
        <family val="2"/>
      </rPr>
      <t xml:space="preserve"> (hr</t>
    </r>
    <r>
      <rPr>
        <vertAlign val="superscript"/>
        <sz val="8"/>
        <rFont val="Arial"/>
        <family val="2"/>
      </rPr>
      <t>-1</t>
    </r>
    <r>
      <rPr>
        <sz val="8"/>
        <rFont val="Arial"/>
        <family val="2"/>
      </rPr>
      <t>)</t>
    </r>
  </si>
  <si>
    <t>L-Tyrosine</t>
  </si>
  <si>
    <t>SP. OXYGEN CONSUMPTION RATE (mmol/109cell/hr)</t>
  </si>
  <si>
    <t>CYSTINE CONC. (mM)</t>
  </si>
  <si>
    <t>PROLINE CONC. (mM)</t>
  </si>
  <si>
    <t>TRYPTOPHAN CONC. (mM)</t>
  </si>
  <si>
    <t>FEED CYSTINE CONC. (mM)</t>
  </si>
  <si>
    <t>FEED PROLINE CONC. (mM)</t>
  </si>
  <si>
    <t>FEED TRYPTOPHAN CONC. (mM)</t>
  </si>
  <si>
    <t>CUM CYSTINE CONS. (mmol)</t>
  </si>
  <si>
    <t>CUM TRYPTOPHAN CONS. (mmol)</t>
  </si>
  <si>
    <r>
      <t>q</t>
    </r>
    <r>
      <rPr>
        <vertAlign val="subscript"/>
        <sz val="8"/>
        <rFont val="Arial"/>
        <family val="2"/>
      </rPr>
      <t>Cystine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</si>
  <si>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Proline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</si>
  <si>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Tryptophan</t>
    </r>
    <r>
      <rPr>
        <sz val="8"/>
        <rFont val="Arial"/>
        <family val="2"/>
      </rPr>
      <t xml:space="preserve"> (mmol/10</t>
    </r>
    <r>
      <rPr>
        <vertAlign val="superscript"/>
        <sz val="8"/>
        <rFont val="Arial"/>
        <family val="2"/>
      </rPr>
      <t>9</t>
    </r>
    <r>
      <rPr>
        <sz val="8"/>
        <rFont val="Arial"/>
        <family val="2"/>
      </rPr>
      <t xml:space="preserve"> cell/hr)</t>
    </r>
  </si>
  <si>
    <t>RUN TIME (DAYS)</t>
  </si>
  <si>
    <t>3rd Degree Polynomial</t>
  </si>
  <si>
    <t>4th Degree Polynomial</t>
  </si>
  <si>
    <t>Best Polynomial Fit</t>
  </si>
  <si>
    <r>
      <t xml:space="preserve">Cumulative </t>
    </r>
    <r>
      <rPr>
        <b/>
        <sz val="12"/>
        <rFont val="Arial"/>
        <family val="2"/>
      </rPr>
      <t>Cystine</t>
    </r>
    <r>
      <rPr>
        <sz val="12"/>
        <rFont val="Arial"/>
        <family val="2"/>
      </rPr>
      <t xml:space="preserve"> consumed</t>
    </r>
  </si>
  <si>
    <r>
      <t xml:space="preserve">Cumulative </t>
    </r>
    <r>
      <rPr>
        <b/>
        <sz val="12"/>
        <rFont val="Arial"/>
        <family val="2"/>
      </rPr>
      <t>Proline</t>
    </r>
    <r>
      <rPr>
        <sz val="12"/>
        <rFont val="Arial"/>
        <family val="2"/>
      </rPr>
      <t xml:space="preserve"> consumed</t>
    </r>
  </si>
  <si>
    <r>
      <t xml:space="preserve">Cumulative </t>
    </r>
    <r>
      <rPr>
        <b/>
        <sz val="12"/>
        <rFont val="Arial"/>
        <family val="2"/>
      </rPr>
      <t>Tryptophan</t>
    </r>
    <r>
      <rPr>
        <sz val="12"/>
        <rFont val="Arial"/>
        <family val="2"/>
      </rPr>
      <t xml:space="preserve"> consumed</t>
    </r>
  </si>
  <si>
    <t>CUM PROLINE CONS. (mmol)</t>
  </si>
  <si>
    <t>b0</t>
  </si>
  <si>
    <t>b1</t>
  </si>
  <si>
    <t>b2</t>
  </si>
  <si>
    <t>b3</t>
  </si>
  <si>
    <t>b4</t>
  </si>
  <si>
    <t>b5</t>
  </si>
  <si>
    <t>b6</t>
  </si>
  <si>
    <t>Plotting Time (hrs)</t>
  </si>
  <si>
    <r>
      <t>VIABLE CELL CONC. X</t>
    </r>
    <r>
      <rPr>
        <vertAlign val="subscript"/>
        <sz val="8"/>
        <rFont val="Arial"/>
        <family val="2"/>
      </rPr>
      <t xml:space="preserve">V </t>
    </r>
    <r>
      <rPr>
        <sz val="8"/>
        <rFont val="Arial"/>
        <family val="2"/>
      </rPr>
      <t>(x10</t>
    </r>
    <r>
      <rPr>
        <vertAlign val="superscript"/>
        <sz val="8"/>
        <rFont val="Arial"/>
        <family val="2"/>
      </rPr>
      <t>6</t>
    </r>
    <r>
      <rPr>
        <sz val="8"/>
        <rFont val="Arial"/>
        <family val="2"/>
      </rPr>
      <t xml:space="preserve"> cells/mL)</t>
    </r>
  </si>
  <si>
    <t>FROM IN PROCESS CALCULATIONS</t>
  </si>
  <si>
    <t>Cystine</t>
  </si>
  <si>
    <t>Proline</t>
  </si>
  <si>
    <t>Tryptophan</t>
  </si>
  <si>
    <t>by Meghan McCann, David Chau, David Umulis, Jongchan Lee, Rashmi Korke and Wei-Shou Hu</t>
  </si>
  <si>
    <t xml:space="preserve">         © An Advanced Course in Cellular Bioprocess Technology 2020, University of Minnesota</t>
  </si>
  <si>
    <r>
      <t>µ (hr</t>
    </r>
    <r>
      <rPr>
        <vertAlign val="superscript"/>
        <sz val="8"/>
        <rFont val="Calibri"/>
        <family val="2"/>
      </rPr>
      <t>-1</t>
    </r>
    <r>
      <rPr>
        <sz val="8"/>
        <rFont val="Calibri"/>
        <family val="2"/>
      </rPr>
      <t>), polynomial fit</t>
    </r>
  </si>
  <si>
    <t>POLYNOMIAL FITS</t>
  </si>
  <si>
    <t>POLYNOMIAL FIT CUMULATIVE CURVES FOR PLOTTING</t>
  </si>
  <si>
    <t>Cumulative calculations based on raw data using two consecutive measurements</t>
  </si>
  <si>
    <t>IgG CONC. (mg/L)</t>
  </si>
  <si>
    <t>qO2/qGlc (mmol/mmol)</t>
  </si>
  <si>
    <t>qGln/qGlc (mmol/mmol)</t>
  </si>
  <si>
    <r>
      <t>qNH</t>
    </r>
    <r>
      <rPr>
        <vertAlign val="subscript"/>
        <sz val="8"/>
        <rFont val="Arial"/>
        <family val="2"/>
      </rPr>
      <t>3</t>
    </r>
    <r>
      <rPr>
        <sz val="8"/>
        <rFont val="Arial"/>
        <family val="2"/>
      </rPr>
      <t>/qGln (mmol/mmol)</t>
    </r>
  </si>
  <si>
    <r>
      <t>D</t>
    </r>
    <r>
      <rPr>
        <sz val="8"/>
        <rFont val="Arial"/>
        <family val="2"/>
      </rPr>
      <t>L/</t>
    </r>
    <r>
      <rPr>
        <sz val="8"/>
        <rFont val="Symbol"/>
        <family val="1"/>
        <charset val="2"/>
      </rPr>
      <t>D</t>
    </r>
    <r>
      <rPr>
        <sz val="8"/>
        <rFont val="Arial"/>
        <family val="2"/>
      </rPr>
      <t>G (mmol/mmol)</t>
    </r>
  </si>
  <si>
    <t>(Enter 3 or 4)</t>
  </si>
  <si>
    <t>Run Time (hrs)</t>
  </si>
  <si>
    <t>MALC</t>
  </si>
  <si>
    <t>NAD+</t>
  </si>
  <si>
    <t>CIT</t>
  </si>
  <si>
    <t>CITC</t>
  </si>
  <si>
    <t>OAAC</t>
  </si>
  <si>
    <t>NADHM</t>
  </si>
  <si>
    <t>O2</t>
  </si>
  <si>
    <t>AcetylCoAC</t>
  </si>
  <si>
    <t>aKGc</t>
  </si>
  <si>
    <t>GLUc</t>
  </si>
  <si>
    <t>ASPc</t>
  </si>
  <si>
    <t>FADH</t>
  </si>
  <si>
    <t>PyruvateM</t>
  </si>
  <si>
    <t>H20</t>
  </si>
  <si>
    <t>FAD</t>
  </si>
  <si>
    <t>AB</t>
  </si>
  <si>
    <t>GLNC</t>
  </si>
  <si>
    <t>GLUm</t>
  </si>
  <si>
    <t>ASPm</t>
  </si>
  <si>
    <t>PEPm</t>
  </si>
  <si>
    <t>PEPc</t>
  </si>
  <si>
    <t>aKG</t>
  </si>
  <si>
    <t>OUR (mmol/L/hr)</t>
  </si>
  <si>
    <r>
      <t>NH</t>
    </r>
    <r>
      <rPr>
        <vertAlign val="subscript"/>
        <sz val="9"/>
        <rFont val="Arial"/>
        <family val="2"/>
      </rPr>
      <t>3</t>
    </r>
    <r>
      <rPr>
        <sz val="9"/>
        <rFont val="Arial"/>
        <family val="2"/>
      </rPr>
      <t xml:space="preserve"> CONC. (mM)</t>
    </r>
  </si>
  <si>
    <r>
      <t>VIABLE CELL CONC. X</t>
    </r>
    <r>
      <rPr>
        <vertAlign val="subscript"/>
        <sz val="9"/>
        <rFont val="Arial"/>
        <family val="2"/>
      </rPr>
      <t xml:space="preserve">V </t>
    </r>
    <r>
      <rPr>
        <sz val="9"/>
        <rFont val="Arial"/>
        <family val="2"/>
      </rPr>
      <t>(x10</t>
    </r>
    <r>
      <rPr>
        <vertAlign val="superscript"/>
        <sz val="9"/>
        <rFont val="Arial"/>
        <family val="2"/>
      </rPr>
      <t>6</t>
    </r>
    <r>
      <rPr>
        <sz val="9"/>
        <rFont val="Arial"/>
        <family val="2"/>
      </rPr>
      <t xml:space="preserve"> cells/mL)</t>
    </r>
  </si>
  <si>
    <r>
      <t>DEAD CELL CONC. X</t>
    </r>
    <r>
      <rPr>
        <vertAlign val="subscript"/>
        <sz val="9"/>
        <rFont val="Arial"/>
        <family val="2"/>
      </rPr>
      <t>d</t>
    </r>
    <r>
      <rPr>
        <sz val="9"/>
        <rFont val="Arial"/>
        <family val="2"/>
      </rPr>
      <t xml:space="preserve"> (x10</t>
    </r>
    <r>
      <rPr>
        <vertAlign val="superscript"/>
        <sz val="9"/>
        <rFont val="Arial"/>
        <family val="2"/>
      </rPr>
      <t>6</t>
    </r>
    <r>
      <rPr>
        <sz val="9"/>
        <rFont val="Arial"/>
        <family val="2"/>
      </rPr>
      <t xml:space="preserve"> cells/mL)</t>
    </r>
  </si>
  <si>
    <r>
      <t xml:space="preserve"> TOTAL CELL CONC. X</t>
    </r>
    <r>
      <rPr>
        <vertAlign val="subscript"/>
        <sz val="9"/>
        <rFont val="Arial"/>
        <family val="2"/>
      </rPr>
      <t>t</t>
    </r>
    <r>
      <rPr>
        <sz val="9"/>
        <rFont val="Arial"/>
        <family val="2"/>
      </rPr>
      <t xml:space="preserve"> (x10</t>
    </r>
    <r>
      <rPr>
        <vertAlign val="superscript"/>
        <sz val="9"/>
        <rFont val="Arial"/>
        <family val="2"/>
      </rPr>
      <t>6</t>
    </r>
    <r>
      <rPr>
        <sz val="9"/>
        <rFont val="Arial"/>
        <family val="2"/>
      </rPr>
      <t xml:space="preserve"> cells/mL)</t>
    </r>
  </si>
  <si>
    <t>PHENYLALANINE CONC. (mM)</t>
  </si>
  <si>
    <t xml:space="preserve">Stoichiometric Ratios to Glucose: 
Whole Run </t>
  </si>
  <si>
    <t xml:space="preserve">Stoichiometric Ratios to Glutamine: 
Whole Run </t>
  </si>
  <si>
    <t>Lactate</t>
  </si>
  <si>
    <t>Sample #</t>
  </si>
  <si>
    <t>Time (days)</t>
  </si>
  <si>
    <t>Two Slopes?</t>
  </si>
  <si>
    <t>No</t>
  </si>
  <si>
    <t>Yes</t>
  </si>
  <si>
    <t>Stoichiometric Ratio to Glucose</t>
  </si>
  <si>
    <t>Stoichiometric Ratio to Glutamine</t>
  </si>
  <si>
    <t>Last Sample in
Stoichiometric Ratio 1</t>
  </si>
  <si>
    <t>Stoichiometric Ratios to Glucose: 
Stoichiometric Ratio 1</t>
  </si>
  <si>
    <t>Stoichiometric Ratios to Glucose: 
Stoichiometric Ratio 2</t>
  </si>
  <si>
    <t>Calculated using Stoichiometric Ratios</t>
  </si>
  <si>
    <t>Calculated from Polynomial Fit of Cumulative Curves</t>
  </si>
  <si>
    <t>GLNm</t>
  </si>
  <si>
    <t>TRP</t>
  </si>
  <si>
    <r>
      <t>Specific Production Rate (mmol/10</t>
    </r>
    <r>
      <rPr>
        <b/>
        <vertAlign val="superscript"/>
        <sz val="10"/>
        <rFont val="Arial"/>
        <family val="2"/>
      </rPr>
      <t xml:space="preserve">9 </t>
    </r>
    <r>
      <rPr>
        <b/>
        <sz val="10"/>
        <rFont val="Arial"/>
        <family val="2"/>
      </rPr>
      <t>cell/hr)</t>
    </r>
  </si>
  <si>
    <t>In addition, to reduce the chances of unintended modification of built-in formulas, all sheets</t>
  </si>
  <si>
    <t>Cells that are intended for data entry are uncolored</t>
  </si>
  <si>
    <t>R-Squared</t>
  </si>
  <si>
    <t>Stoichiometric Ratios to Glutamine: 
Stoichiometric Ratio 1</t>
  </si>
  <si>
    <t>Stoichiometric Ratios to Glutamine: 
Stoichiometric Ratio 2</t>
  </si>
  <si>
    <r>
      <t>X</t>
    </r>
    <r>
      <rPr>
        <vertAlign val="subscript"/>
        <sz val="14"/>
        <rFont val="Arial"/>
        <family val="2"/>
      </rPr>
      <t>V</t>
    </r>
  </si>
  <si>
    <r>
      <t>: viable cell concentration (10</t>
    </r>
    <r>
      <rPr>
        <vertAlign val="superscript"/>
        <sz val="14"/>
        <rFont val="Arial"/>
        <family val="2"/>
      </rPr>
      <t>6</t>
    </r>
    <r>
      <rPr>
        <sz val="14"/>
        <rFont val="Arial"/>
        <family val="2"/>
      </rPr>
      <t xml:space="preserve"> cells/ml)</t>
    </r>
  </si>
  <si>
    <r>
      <t>: specific growth rate (hr</t>
    </r>
    <r>
      <rPr>
        <vertAlign val="superscript"/>
        <sz val="14"/>
        <rFont val="Arial"/>
        <family val="2"/>
      </rPr>
      <t>-1</t>
    </r>
    <r>
      <rPr>
        <sz val="14"/>
        <rFont val="Arial"/>
        <family val="2"/>
      </rPr>
      <t>)</t>
    </r>
  </si>
  <si>
    <r>
      <t>q</t>
    </r>
    <r>
      <rPr>
        <vertAlign val="subscript"/>
        <sz val="14"/>
        <rFont val="Arial"/>
        <family val="2"/>
      </rPr>
      <t>s</t>
    </r>
  </si>
  <si>
    <r>
      <t>: specific substrate consumption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</si>
  <si>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q</t>
    </r>
    <r>
      <rPr>
        <vertAlign val="subscript"/>
        <sz val="14"/>
        <rFont val="Arial"/>
        <family val="2"/>
      </rPr>
      <t>p</t>
    </r>
  </si>
  <si>
    <r>
      <t>: specific product formation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</si>
  <si>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S</t>
    </r>
    <r>
      <rPr>
        <vertAlign val="subscript"/>
        <sz val="14"/>
        <rFont val="Arial"/>
        <family val="2"/>
      </rPr>
      <t>F</t>
    </r>
    <r>
      <rPr>
        <sz val="14"/>
        <rFont val="Arial"/>
        <family val="2"/>
      </rPr>
      <t>, P</t>
    </r>
    <r>
      <rPr>
        <vertAlign val="subscript"/>
        <sz val="14"/>
        <rFont val="Arial"/>
        <family val="2"/>
      </rPr>
      <t>F</t>
    </r>
  </si>
  <si>
    <r>
      <t>: feed flowrate (ml-hr</t>
    </r>
    <r>
      <rPr>
        <vertAlign val="superscript"/>
        <sz val="14"/>
        <rFont val="Arial"/>
        <family val="2"/>
      </rPr>
      <t>-1</t>
    </r>
    <r>
      <rPr>
        <sz val="14"/>
        <rFont val="Arial"/>
        <family val="2"/>
      </rPr>
      <t>)</t>
    </r>
  </si>
  <si>
    <r>
      <t>To find the consumption/production of a species within the time interval t</t>
    </r>
    <r>
      <rPr>
        <vertAlign val="subscript"/>
        <sz val="14"/>
        <rFont val="Arial"/>
        <family val="2"/>
      </rPr>
      <t>i</t>
    </r>
    <r>
      <rPr>
        <sz val="14"/>
        <rFont val="Arial"/>
        <family val="2"/>
      </rPr>
      <t xml:space="preserve"> and t</t>
    </r>
    <r>
      <rPr>
        <vertAlign val="subscript"/>
        <sz val="14"/>
        <rFont val="Arial"/>
        <family val="2"/>
      </rPr>
      <t>i-1</t>
    </r>
    <r>
      <rPr>
        <sz val="14"/>
        <rFont val="Arial"/>
        <family val="2"/>
      </rPr>
      <t>, the following equations apply:</t>
    </r>
  </si>
  <si>
    <r>
      <t>Cells produced           = Xv</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Xv</t>
    </r>
    <r>
      <rPr>
        <b/>
        <vertAlign val="subscript"/>
        <sz val="14"/>
        <rFont val="Arial"/>
        <family val="2"/>
      </rPr>
      <t>i-1</t>
    </r>
    <r>
      <rPr>
        <b/>
        <sz val="14"/>
        <rFont val="Arial"/>
        <family val="2"/>
      </rPr>
      <t>V</t>
    </r>
    <r>
      <rPr>
        <b/>
        <vertAlign val="subscript"/>
        <sz val="14"/>
        <rFont val="Arial"/>
        <family val="2"/>
      </rPr>
      <t>i-1</t>
    </r>
  </si>
  <si>
    <r>
      <t>Consumed substrate (SC)  = S</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 + S</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S</t>
    </r>
    <r>
      <rPr>
        <b/>
        <vertAlign val="subscript"/>
        <sz val="14"/>
        <rFont val="Arial"/>
        <family val="2"/>
      </rPr>
      <t>i</t>
    </r>
    <r>
      <rPr>
        <b/>
        <sz val="14"/>
        <rFont val="Arial"/>
        <family val="2"/>
      </rPr>
      <t>V</t>
    </r>
    <r>
      <rPr>
        <b/>
        <vertAlign val="subscript"/>
        <sz val="14"/>
        <rFont val="Arial"/>
        <family val="2"/>
      </rPr>
      <t>i</t>
    </r>
  </si>
  <si>
    <r>
      <t>Product produced (PC)      = P</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P</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P</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t>
    </r>
  </si>
  <si>
    <r>
      <t>The time that corresponds to these points is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</si>
  <si>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where q</t>
    </r>
    <r>
      <rPr>
        <vertAlign val="subscript"/>
        <sz val="14"/>
        <rFont val="Arial"/>
        <family val="2"/>
      </rPr>
      <t>S</t>
    </r>
    <r>
      <rPr>
        <sz val="14"/>
        <rFont val="Arial"/>
        <family val="2"/>
      </rPr>
      <t xml:space="preserve"> is the specific rate of consumption or production of species S and dSC/dt is the rate at which S is</t>
    </r>
  </si>
  <si>
    <t>in measurement are amplified when dSC/dt is simply approximated by DSC/Dt for a given pair of data points.</t>
  </si>
  <si>
    <r>
      <t>1.  Difference Method.</t>
    </r>
    <r>
      <rPr>
        <sz val="14"/>
        <rFont val="Arial"/>
        <family val="2"/>
      </rPr>
      <t xml:space="preserve">  This method is useful when an "instantaneous" estimate for the specific rate is desired.</t>
    </r>
  </si>
  <si>
    <r>
      <t>The time corresponding to this q</t>
    </r>
    <r>
      <rPr>
        <vertAlign val="subscript"/>
        <sz val="14"/>
        <rFont val="Arial"/>
        <family val="2"/>
      </rPr>
      <t>s</t>
    </r>
    <r>
      <rPr>
        <sz val="14"/>
        <rFont val="Arial"/>
        <family val="2"/>
      </rPr>
      <t xml:space="preserve"> will simply be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  Similarly, X</t>
    </r>
    <r>
      <rPr>
        <vertAlign val="subscript"/>
        <sz val="14"/>
        <rFont val="Arial"/>
        <family val="2"/>
      </rPr>
      <t>v</t>
    </r>
    <r>
      <rPr>
        <sz val="14"/>
        <rFont val="Arial"/>
        <family val="2"/>
      </rPr>
      <t xml:space="preserve"> and V are the average</t>
    </r>
  </si>
  <si>
    <r>
      <t>values of the cell concentration and reactor volume for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</si>
  <si>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 xml:space="preserve">2. Curve-fitting using polynomial regression. </t>
    </r>
    <r>
      <rPr>
        <sz val="14"/>
        <color rgb="FFFF0000"/>
        <rFont val="Arial"/>
        <family val="2"/>
      </rPr>
      <t xml:space="preserve"> </t>
    </r>
    <r>
      <rPr>
        <sz val="14"/>
        <rFont val="Arial"/>
        <family val="2"/>
      </rPr>
      <t>In this method, a polynomial is fit to the cumulative consumption</t>
    </r>
  </si>
  <si>
    <t xml:space="preserve">curves using a nonlinear regression.  A 3rd or 4th order polynomial fit can be chosen, which are sufficient for </t>
  </si>
  <si>
    <t>most cases. The polynomial obtained from the regression is then used to calculate the specific rate by taking</t>
  </si>
  <si>
    <t>the first derivative of the polynomial with respect to time, and dividing by XvV.  These calculations are performed</t>
  </si>
  <si>
    <r>
      <rPr>
        <b/>
        <sz val="14"/>
        <rFont val="Arial"/>
        <family val="2"/>
      </rPr>
      <t xml:space="preserve">3. Use of stoichiometric ratios. </t>
    </r>
    <r>
      <rPr>
        <sz val="14"/>
        <rFont val="Arial"/>
        <family val="2"/>
      </rPr>
      <t xml:space="preserve">This method focuses on categorizing metabolic state into regions based on </t>
    </r>
  </si>
  <si>
    <t xml:space="preserve">changes in stoichiometric ratio. First, the stoichiometric ratio is calculated from the slope of the target region of </t>
  </si>
  <si>
    <t xml:space="preserve">cumulative consumption of metabolite x vs. metabolite y. Then, this ratio is applied to the average specific glucose </t>
  </si>
  <si>
    <t>consumption rate over that time period.</t>
  </si>
  <si>
    <t>are password protected. To turn-off this protection, right click on the tab and select "Unprotect Sheet"</t>
  </si>
  <si>
    <t>Specific Rates, Growth Rate, and Glucose Consumption Rate</t>
  </si>
  <si>
    <t>Three methods to approximate the specific consumption rate in this document and are shown below.</t>
  </si>
  <si>
    <t>FEED MEDIA ADDED (mL)</t>
  </si>
  <si>
    <t>BASE ADDED (mL)</t>
  </si>
  <si>
    <t>L</t>
  </si>
  <si>
    <t>b</t>
  </si>
  <si>
    <t>k</t>
  </si>
  <si>
    <t>residual</t>
  </si>
  <si>
    <t>residual^2</t>
  </si>
  <si>
    <t>SSR</t>
  </si>
  <si>
    <t>POLYNOMIAL FIT CUMULATIVE CURVES FOR Back Calculation</t>
  </si>
  <si>
    <t>POLYNOMIAL FIT Redisual Calculation</t>
  </si>
  <si>
    <t>Back-calculated concentration based on the regression results of cumulative curve</t>
  </si>
  <si>
    <t xml:space="preserve">Measured concentration </t>
  </si>
  <si>
    <r>
      <t xml:space="preserve">Est. 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</si>
  <si>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FIT VIABLE CELL CONC. Xt</t>
    </r>
    <r>
      <rPr>
        <vertAlign val="subscript"/>
        <sz val="9"/>
        <rFont val="Arial"/>
        <family val="2"/>
      </rPr>
      <t xml:space="preserve"> </t>
    </r>
    <r>
      <rPr>
        <sz val="9"/>
        <rFont val="Arial"/>
        <family val="2"/>
      </rPr>
      <t>(x10</t>
    </r>
    <r>
      <rPr>
        <vertAlign val="superscript"/>
        <sz val="9"/>
        <rFont val="Arial"/>
        <family val="2"/>
      </rPr>
      <t>6</t>
    </r>
    <r>
      <rPr>
        <sz val="9"/>
        <rFont val="Arial"/>
        <family val="2"/>
      </rPr>
      <t xml:space="preserve"> cells/mL)</t>
    </r>
  </si>
  <si>
    <t>NIIMBL-FB01-B1</t>
  </si>
  <si>
    <t>Concentration before feeding</t>
  </si>
  <si>
    <t>Feed status</t>
  </si>
  <si>
    <t>FROM IN PROCESS CALCULATIONS (2)</t>
  </si>
  <si>
    <t>NIIMBL-FB01-B2</t>
  </si>
  <si>
    <t>VIABLE CELL CONC. XV (x106 cells/mL)</t>
  </si>
  <si>
    <t>DEAD CELL CONC. Xd (x106 cells/mL)</t>
  </si>
  <si>
    <t>NH3 CONC. (mM)</t>
  </si>
  <si>
    <t>growth_rate</t>
  </si>
  <si>
    <t>rglut1</t>
  </si>
  <si>
    <t>rmct</t>
  </si>
  <si>
    <t>rglnna</t>
  </si>
  <si>
    <t>rasnna</t>
  </si>
  <si>
    <t>raspna</t>
  </si>
  <si>
    <t>Akt</t>
  </si>
  <si>
    <t>Ncd</t>
  </si>
  <si>
    <t>hyd</t>
  </si>
  <si>
    <t>bgkrp</t>
  </si>
  <si>
    <t>CcH</t>
  </si>
  <si>
    <t>KBP</t>
  </si>
  <si>
    <t>Ccatp</t>
  </si>
  <si>
    <t>CL</t>
  </si>
  <si>
    <t>weight</t>
  </si>
  <si>
    <t>flux_states</t>
  </si>
  <si>
    <t>CL2</t>
  </si>
  <si>
    <t>LF1</t>
  </si>
  <si>
    <t>LF2</t>
  </si>
  <si>
    <t>LF3</t>
  </si>
  <si>
    <t>HF</t>
  </si>
  <si>
    <t>E0d_E0glut1</t>
  </si>
  <si>
    <t>E0d_E0hk1</t>
  </si>
  <si>
    <t>E0d_E0hk2</t>
  </si>
  <si>
    <t>E0d_E0hk3</t>
  </si>
  <si>
    <t>E0d_E0hk4</t>
  </si>
  <si>
    <t>E0d_E0pgi</t>
  </si>
  <si>
    <t>E0d_E0pfk2</t>
  </si>
  <si>
    <t>E0d_E0pfkl</t>
  </si>
  <si>
    <t>E0d_E0pfkm</t>
  </si>
  <si>
    <t>E0d_E0pfkp</t>
  </si>
  <si>
    <t>E0d_E0ald</t>
  </si>
  <si>
    <t>E0d_E0tpi</t>
  </si>
  <si>
    <t>E0d_E0gapd</t>
  </si>
  <si>
    <t>E0d_E0pgk</t>
  </si>
  <si>
    <t>E0d_E0pgm</t>
  </si>
  <si>
    <t>E0d_E0en</t>
  </si>
  <si>
    <t>E0d_E0pkm2</t>
  </si>
  <si>
    <t>E0d_E0pkm1</t>
  </si>
  <si>
    <t>E0d_E0pkl</t>
  </si>
  <si>
    <t>E0d_E0pkr</t>
  </si>
  <si>
    <t>E0d_E0ldha</t>
  </si>
  <si>
    <t>E0d_E0ldhb</t>
  </si>
  <si>
    <t>E0d_E0mct</t>
  </si>
  <si>
    <t>E0d_E0mdh1</t>
  </si>
  <si>
    <t>E0d_E0got1</t>
  </si>
  <si>
    <t>E0d_E0gshox</t>
  </si>
  <si>
    <t>E0d_E0gssgr</t>
  </si>
  <si>
    <t>E0d_E0g6pd</t>
  </si>
  <si>
    <t>E0d_E06pgd</t>
  </si>
  <si>
    <t>E0d_E0ep</t>
  </si>
  <si>
    <t>E0d_E0rpi</t>
  </si>
  <si>
    <t>E0d_E0prpps</t>
  </si>
  <si>
    <t>E0d_E0ta</t>
  </si>
  <si>
    <t>E0d_E0tk1</t>
  </si>
  <si>
    <t>E0d_E0bsn</t>
  </si>
  <si>
    <t>E0d_E0pdhc</t>
  </si>
  <si>
    <t>E0d_E0cs</t>
  </si>
  <si>
    <t>E0d_E0acon</t>
  </si>
  <si>
    <t>E0d_E0idh</t>
  </si>
  <si>
    <t>E0d_E0akgd</t>
  </si>
  <si>
    <t>E0d_E0scoas</t>
  </si>
  <si>
    <t>E0d_E0sdh</t>
  </si>
  <si>
    <t>E0d_E0fum</t>
  </si>
  <si>
    <t>E0d_E0gdh</t>
  </si>
  <si>
    <t>E0d_E0mdh2</t>
  </si>
  <si>
    <t>E0d_E0got2</t>
  </si>
  <si>
    <t>E0d_E0mmalic</t>
  </si>
  <si>
    <t>E0d_E0cmalic</t>
  </si>
  <si>
    <t>E0d_E0cly</t>
  </si>
  <si>
    <t>E0d_E0pyrh</t>
  </si>
  <si>
    <t>E0d_E0gluh</t>
  </si>
  <si>
    <t>E0d_E0glnh</t>
  </si>
  <si>
    <t>E0d_E0citmal</t>
  </si>
  <si>
    <t>E0d_E0akgmal</t>
  </si>
  <si>
    <t>E0d_E0malpi</t>
  </si>
  <si>
    <t>E0d_E0aspglu</t>
  </si>
  <si>
    <t>E0d_E0glnna</t>
  </si>
  <si>
    <t>E0d_E0gluna</t>
  </si>
  <si>
    <t>E0d_E0alana</t>
  </si>
  <si>
    <t>E0d_E0pc</t>
  </si>
  <si>
    <t>E0d_E0gpt1</t>
  </si>
  <si>
    <t>E0d_E0gls</t>
  </si>
  <si>
    <t>E0d_E0gs</t>
  </si>
  <si>
    <t>E0d_E0asn</t>
  </si>
  <si>
    <t>NIIMBL VS-002</t>
  </si>
  <si>
    <t>NIIMBL VS-003</t>
  </si>
  <si>
    <t>NIIMBL VS-001</t>
  </si>
  <si>
    <t>NIIMBL-FB01-B3</t>
  </si>
  <si>
    <t>XB50</t>
  </si>
  <si>
    <t>XB51</t>
  </si>
  <si>
    <t>XB52</t>
  </si>
  <si>
    <t>CL1</t>
  </si>
  <si>
    <t>CL3</t>
  </si>
  <si>
    <t>E0d_E0aspg</t>
  </si>
  <si>
    <t>E0d_asnna</t>
  </si>
  <si>
    <t>N0</t>
  </si>
  <si>
    <t>K</t>
  </si>
  <si>
    <t>r</t>
  </si>
  <si>
    <t>Meghan McCann</t>
  </si>
  <si>
    <t>VS</t>
  </si>
  <si>
    <t>GLUTAMINE FEED ADDED (mL)</t>
  </si>
  <si>
    <t>2-Methylglutarate</t>
  </si>
  <si>
    <t>2-Oxoisocaproate</t>
  </si>
  <si>
    <t>Butyrate</t>
  </si>
  <si>
    <t>Formate</t>
  </si>
  <si>
    <t>Isobutyrate</t>
  </si>
  <si>
    <t>Isovalerate</t>
  </si>
  <si>
    <t>Methionine sulfoxide</t>
  </si>
  <si>
    <t>Nicotinurate</t>
  </si>
  <si>
    <t>Pyroglutamate</t>
  </si>
  <si>
    <t>sn-Glycero-3-phosphocholine</t>
  </si>
  <si>
    <t>trans-4-Hydroxy-L-proline</t>
  </si>
  <si>
    <t>Acetic acid</t>
  </si>
  <si>
    <t>Choline</t>
  </si>
  <si>
    <t>Glycerol</t>
  </si>
  <si>
    <t>myo-Inositol</t>
  </si>
  <si>
    <t>O-Phosphocholine</t>
  </si>
  <si>
    <t>Citrate</t>
  </si>
  <si>
    <t>Pyruvate</t>
  </si>
  <si>
    <t>Succinate</t>
  </si>
  <si>
    <t>CD013-26</t>
  </si>
  <si>
    <t>F013-F2</t>
  </si>
  <si>
    <t>FEED LACTATE CONC. (mM)</t>
  </si>
  <si>
    <t>FEED NH3 CONC. (mM)</t>
  </si>
  <si>
    <t>5th Degree Polynomial</t>
  </si>
  <si>
    <t>6th Degree Polynomial</t>
  </si>
  <si>
    <t>Irfan Hodzic/Meghan McCann</t>
  </si>
  <si>
    <t>GS CHOZN Clone 23</t>
  </si>
  <si>
    <t>E0d_E0aspna</t>
  </si>
  <si>
    <t>GLUTAMINE ADDED (mL)</t>
  </si>
  <si>
    <t>Ceglc,avg</t>
  </si>
  <si>
    <t>Ceglc,post</t>
  </si>
  <si>
    <t>Celac,post</t>
  </si>
  <si>
    <t>Cegln,post</t>
  </si>
  <si>
    <t>Ceasn,post</t>
  </si>
  <si>
    <t>Ceasp,post</t>
  </si>
  <si>
    <t>Celac,avg</t>
  </si>
  <si>
    <t>Cegln,avg</t>
  </si>
  <si>
    <t>Ceasn,avg</t>
  </si>
  <si>
    <t>Ceasp,avg</t>
  </si>
  <si>
    <t>Ceglc,m</t>
  </si>
  <si>
    <t>Celac,m</t>
  </si>
  <si>
    <t>Cegln,m</t>
  </si>
  <si>
    <t>Ceasn,m</t>
  </si>
  <si>
    <t>Ceasp,m</t>
  </si>
  <si>
    <t>VCD</t>
  </si>
  <si>
    <t>Viability (%)</t>
  </si>
  <si>
    <t>Ceglc</t>
  </si>
  <si>
    <t>Celac</t>
  </si>
  <si>
    <t>Cegln</t>
  </si>
  <si>
    <t>Ceasn</t>
  </si>
  <si>
    <t>Ceasp</t>
  </si>
  <si>
    <t>E0d_E0asnna</t>
  </si>
  <si>
    <t>growth_rate_n</t>
  </si>
  <si>
    <t>FEED TYROSINE CONC. (mM)</t>
  </si>
  <si>
    <t>TOTAL CELL CONC. Xt (x106 cells/mL)</t>
  </si>
  <si>
    <t>ARGININE CONC. (mM)</t>
  </si>
  <si>
    <t>ISOLEUCINE CONC. (mM)</t>
  </si>
  <si>
    <t>LEUCINE CONC. (mM)</t>
  </si>
  <si>
    <t>LYSINE CONC. (mM)</t>
  </si>
  <si>
    <t>THREONINE CONC. (mM)</t>
  </si>
  <si>
    <t>VALINE CONC. (mM)</t>
  </si>
  <si>
    <t>TYROSINE CONC. (mM)</t>
  </si>
  <si>
    <t>GLUTAMINE CONC.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</si>
</sst>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000"/>
    <numFmt numFmtId="166" formatCode="0.00000E+00"/>
    <numFmt numFmtId="167" formatCode="0.000"/>
    <numFmt numFmtId="168" formatCode="[$-409]h:mm\ AM/PM;@"/>
    <numFmt numFmtId="169" formatCode="0.000000000000000000"/>
    <numFmt numFmtId="170" formatCode="0.0000000"/>
    <numFmt numFmtId="171" formatCode="[$-F400]h:mm:ss\ AM/PM"/>
  </numFmts>
  <fonts count="38" x14ac:knownFonts="1">
    <font>
      <sz val="10"/>
      <name val="Arial"/>
      <family val="2"/>
    </font>
    <font>
      <sz val="11"/>
      <color theme="1"/>
      <name val="Calibri"/>
      <family val="2"/>
      <scheme val="minor"/>
    </font>
    <font>
      <sz val="11"/>
      <color theme="1"/>
      <name val="Calibri"/>
      <family val="2"/>
      <scheme val="minor"/>
    </font>
    <font>
      <b/>
      <sz val="10"/>
      <name val="Arial"/>
      <family val="2"/>
    </font>
    <font>
      <sz val="10"/>
      <name val="Arial"/>
      <family val="2"/>
    </font>
    <font>
      <sz val="8"/>
      <name val="Arial"/>
      <family val="2"/>
    </font>
    <font>
      <b/>
      <sz val="8"/>
      <name val="Arial"/>
      <family val="2"/>
    </font>
    <font>
      <vertAlign val="superscript"/>
      <sz val="8"/>
      <name val="Arial"/>
      <family val="2"/>
    </font>
    <font>
      <sz val="8"/>
      <name val="Symbol"/>
      <family val="1"/>
      <charset val="2"/>
    </font>
    <font>
      <vertAlign val="subscript"/>
      <sz val="8"/>
      <name val="Arial"/>
      <family val="2"/>
    </font>
    <font>
      <b/>
      <sz val="8"/>
      <color indexed="81"/>
      <name val="Tahoma"/>
      <family val="2"/>
    </font>
    <font>
      <b/>
      <sz val="14"/>
      <name val="Arial"/>
      <family val="2"/>
    </font>
    <font>
      <b/>
      <sz val="12"/>
      <name val="Arial"/>
      <family val="2"/>
    </font>
    <font>
      <sz val="10"/>
      <name val="Arial"/>
      <family val="2"/>
    </font>
    <font>
      <sz val="14"/>
      <name val="Symbol"/>
      <family val="1"/>
      <charset val="2"/>
    </font>
    <font>
      <sz val="14"/>
      <name val="Arial"/>
      <family val="2"/>
    </font>
    <font>
      <b/>
      <sz val="10"/>
      <name val="Symbol"/>
      <family val="1"/>
      <charset val="2"/>
    </font>
    <font>
      <vertAlign val="subscript"/>
      <sz val="14"/>
      <name val="Arial"/>
      <family val="2"/>
    </font>
    <font>
      <b/>
      <vertAlign val="superscript"/>
      <sz val="10"/>
      <name val="Arial"/>
      <family val="2"/>
    </font>
    <font>
      <sz val="12"/>
      <name val="Arial"/>
      <family val="2"/>
    </font>
    <font>
      <vertAlign val="superscript"/>
      <sz val="8"/>
      <name val="Calibri"/>
      <family val="2"/>
    </font>
    <font>
      <vertAlign val="subscript"/>
      <sz val="8"/>
      <name val="Cambria"/>
      <family val="1"/>
      <scheme val="major"/>
    </font>
    <font>
      <sz val="9"/>
      <name val="Arial"/>
      <family val="2"/>
    </font>
    <font>
      <sz val="8"/>
      <name val="Calibri"/>
      <family val="2"/>
    </font>
    <font>
      <sz val="9"/>
      <color indexed="81"/>
      <name val="Tahoma"/>
      <family val="2"/>
    </font>
    <font>
      <vertAlign val="subscript"/>
      <sz val="9"/>
      <name val="Arial"/>
      <family val="2"/>
    </font>
    <font>
      <vertAlign val="superscript"/>
      <sz val="9"/>
      <name val="Arial"/>
      <family val="2"/>
    </font>
    <font>
      <b/>
      <sz val="9"/>
      <name val="Arial"/>
      <family val="2"/>
    </font>
    <font>
      <b/>
      <u/>
      <sz val="18"/>
      <name val="Arial"/>
      <family val="2"/>
    </font>
    <font>
      <b/>
      <u/>
      <sz val="16"/>
      <name val="Arial"/>
      <family val="2"/>
    </font>
    <font>
      <vertAlign val="superscript"/>
      <sz val="14"/>
      <name val="Arial"/>
      <family val="2"/>
    </font>
    <font>
      <b/>
      <u/>
      <sz val="14"/>
      <name val="Arial"/>
      <family val="2"/>
    </font>
    <font>
      <b/>
      <vertAlign val="subscript"/>
      <sz val="14"/>
      <name val="Arial"/>
      <family val="2"/>
    </font>
    <font>
      <u/>
      <sz val="16"/>
      <name val="Arial"/>
      <family val="2"/>
    </font>
    <font>
      <sz val="14"/>
      <color rgb="FFFF0000"/>
      <name val="Arial"/>
      <family val="2"/>
    </font>
    <font>
      <b/>
      <sz val="9"/>
      <color indexed="81"/>
      <name val="Tahoma"/>
      <family val="2"/>
    </font>
    <font>
      <b/>
      <sz val="9"/>
      <color rgb="FF000000"/>
      <name val="Tahoma"/>
      <family val="2"/>
    </font>
    <font>
      <sz val="9"/>
      <color rgb="FF000000"/>
      <name val="Tahoma"/>
      <family val="2"/>
    </font>
  </fonts>
  <fills count="20">
    <fill>
      <patternFill patternType="none"/>
    </fill>
    <fill>
      <patternFill patternType="gray125"/>
    </fill>
    <fill>
      <patternFill patternType="solid">
        <fgColor indexed="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92D050"/>
        <bgColor indexed="64"/>
      </patternFill>
    </fill>
  </fills>
  <borders count="62">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22"/>
      </left>
      <right style="thin">
        <color indexed="22"/>
      </right>
      <top style="thin">
        <color indexed="64"/>
      </top>
      <bottom style="thin">
        <color indexed="22"/>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22"/>
      </bottom>
      <diagonal/>
    </border>
    <border>
      <left/>
      <right style="thin">
        <color indexed="64"/>
      </right>
      <top style="thin">
        <color indexed="22"/>
      </top>
      <bottom style="thin">
        <color indexed="22"/>
      </bottom>
      <diagonal/>
    </border>
    <border>
      <left/>
      <right style="thin">
        <color indexed="64"/>
      </right>
      <top style="thin">
        <color indexed="22"/>
      </top>
      <bottom style="thin">
        <color indexed="64"/>
      </bottom>
      <diagonal/>
    </border>
    <border>
      <left/>
      <right style="thin">
        <color indexed="64"/>
      </right>
      <top style="thin">
        <color indexed="22"/>
      </top>
      <bottom/>
      <diagonal/>
    </border>
    <border>
      <left/>
      <right style="thin">
        <color indexed="64"/>
      </right>
      <top/>
      <bottom style="thin">
        <color indexed="22"/>
      </bottom>
      <diagonal/>
    </border>
    <border>
      <left style="thin">
        <color indexed="64"/>
      </left>
      <right/>
      <top style="thin">
        <color indexed="22"/>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22"/>
      </top>
      <bottom style="thin">
        <color indexed="22"/>
      </bottom>
      <diagonal/>
    </border>
    <border>
      <left style="thin">
        <color indexed="64"/>
      </left>
      <right/>
      <top style="thin">
        <color indexed="64"/>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style="thin">
        <color indexed="22"/>
      </left>
      <right style="thin">
        <color indexed="22"/>
      </right>
      <top style="thin">
        <color indexed="64"/>
      </top>
      <bottom style="thin">
        <color indexed="22"/>
      </bottom>
      <diagonal/>
    </border>
    <border>
      <left style="thin">
        <color indexed="22"/>
      </left>
      <right style="thin">
        <color indexed="22"/>
      </right>
      <top/>
      <bottom style="thin">
        <color indexed="22"/>
      </bottom>
      <diagonal/>
    </border>
    <border>
      <left style="thin">
        <color indexed="22"/>
      </left>
      <right style="thin">
        <color indexed="22"/>
      </right>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top style="thin">
        <color indexed="64"/>
      </top>
      <bottom style="thin">
        <color indexed="22"/>
      </bottom>
      <diagonal/>
    </border>
    <border>
      <left style="thin">
        <color indexed="22"/>
      </left>
      <right/>
      <top style="thin">
        <color indexed="22"/>
      </top>
      <bottom style="thin">
        <color indexed="22"/>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right style="thin">
        <color indexed="64"/>
      </right>
      <top style="thin">
        <color indexed="64"/>
      </top>
      <bottom/>
      <diagonal/>
    </border>
    <border>
      <left style="thin">
        <color indexed="64"/>
      </left>
      <right/>
      <top style="medium">
        <color indexed="64"/>
      </top>
      <bottom/>
      <diagonal/>
    </border>
    <border>
      <left style="thin">
        <color theme="0"/>
      </left>
      <right style="thin">
        <color theme="0"/>
      </right>
      <top style="thin">
        <color theme="0"/>
      </top>
      <bottom style="thin">
        <color theme="0"/>
      </bottom>
      <diagonal/>
    </border>
    <border>
      <left style="thin">
        <color indexed="22"/>
      </left>
      <right style="thin">
        <color indexed="22"/>
      </right>
      <top/>
      <bottom/>
      <diagonal/>
    </border>
    <border>
      <left style="thin">
        <color indexed="22"/>
      </left>
      <right/>
      <top style="thin">
        <color indexed="22"/>
      </top>
      <bottom style="thin">
        <color indexed="64"/>
      </bottom>
      <diagonal/>
    </border>
    <border>
      <left/>
      <right/>
      <top style="thin">
        <color indexed="22"/>
      </top>
      <bottom style="thin">
        <color indexed="64"/>
      </bottom>
      <diagonal/>
    </border>
    <border>
      <left/>
      <right style="thin">
        <color indexed="22"/>
      </right>
      <top style="thin">
        <color indexed="22"/>
      </top>
      <bottom style="thin">
        <color indexed="64"/>
      </bottom>
      <diagonal/>
    </border>
  </borders>
  <cellStyleXfs count="4">
    <xf numFmtId="0" fontId="0" fillId="0" borderId="0"/>
    <xf numFmtId="0" fontId="13" fillId="0" borderId="0"/>
    <xf numFmtId="0" fontId="2" fillId="0" borderId="0"/>
    <xf numFmtId="0" fontId="1" fillId="0" borderId="0"/>
  </cellStyleXfs>
  <cellXfs count="394">
    <xf numFmtId="0" fontId="0" fillId="0" borderId="0" xfId="0"/>
    <xf numFmtId="0" fontId="0" fillId="0" borderId="0" xfId="0" applyFill="1"/>
    <xf numFmtId="0" fontId="5" fillId="2" borderId="0" xfId="1" applyFont="1" applyFill="1" applyBorder="1" applyAlignment="1">
      <alignment horizontal="right"/>
    </xf>
    <xf numFmtId="0" fontId="0" fillId="2" borderId="0" xfId="0" applyFill="1"/>
    <xf numFmtId="0" fontId="3" fillId="0" borderId="3" xfId="0" applyNumberFormat="1" applyFont="1" applyFill="1" applyBorder="1"/>
    <xf numFmtId="0" fontId="3" fillId="0" borderId="0" xfId="0" applyNumberFormat="1" applyFont="1" applyFill="1"/>
    <xf numFmtId="11" fontId="4" fillId="0" borderId="0" xfId="0" applyNumberFormat="1" applyFont="1" applyFill="1"/>
    <xf numFmtId="11" fontId="0" fillId="0" borderId="0" xfId="0" applyNumberFormat="1" applyFill="1"/>
    <xf numFmtId="0" fontId="3" fillId="0" borderId="0" xfId="0" applyFont="1" applyFill="1"/>
    <xf numFmtId="166" fontId="0" fillId="0" borderId="0" xfId="0" applyNumberFormat="1" applyFill="1"/>
    <xf numFmtId="0" fontId="11" fillId="0" borderId="0" xfId="0" applyFont="1" applyBorder="1" applyAlignment="1">
      <alignment horizontal="center"/>
    </xf>
    <xf numFmtId="2" fontId="11" fillId="0" borderId="0" xfId="0" applyNumberFormat="1" applyFont="1" applyBorder="1" applyAlignment="1">
      <alignment horizontal="center"/>
    </xf>
    <xf numFmtId="0" fontId="15" fillId="0" borderId="0" xfId="0" applyFont="1"/>
    <xf numFmtId="2" fontId="15" fillId="0" borderId="0" xfId="0" applyNumberFormat="1" applyFont="1" applyAlignment="1">
      <alignment horizontal="right"/>
    </xf>
    <xf numFmtId="0" fontId="15" fillId="0" borderId="5" xfId="0" applyFont="1" applyBorder="1"/>
    <xf numFmtId="2" fontId="15" fillId="0" borderId="5" xfId="0" applyNumberFormat="1" applyFont="1" applyBorder="1" applyAlignment="1">
      <alignment horizontal="right"/>
    </xf>
    <xf numFmtId="0" fontId="15" fillId="0" borderId="3" xfId="0" applyFont="1" applyBorder="1"/>
    <xf numFmtId="2" fontId="15" fillId="0" borderId="3" xfId="0" applyNumberFormat="1" applyFont="1" applyBorder="1" applyAlignment="1">
      <alignment horizontal="right"/>
    </xf>
    <xf numFmtId="0" fontId="15" fillId="0" borderId="0" xfId="0" applyNumberFormat="1" applyFont="1" applyAlignment="1">
      <alignment horizontal="right"/>
    </xf>
    <xf numFmtId="0" fontId="14" fillId="0" borderId="0" xfId="0" applyFont="1"/>
    <xf numFmtId="0" fontId="15" fillId="0" borderId="0" xfId="0" applyFont="1" applyBorder="1"/>
    <xf numFmtId="2" fontId="15" fillId="0" borderId="0" xfId="0" applyNumberFormat="1" applyFont="1" applyBorder="1" applyAlignment="1">
      <alignment horizontal="right"/>
    </xf>
    <xf numFmtId="0" fontId="11" fillId="0" borderId="5" xfId="0" applyFont="1" applyBorder="1"/>
    <xf numFmtId="0" fontId="11" fillId="0" borderId="3" xfId="0" applyFont="1" applyBorder="1"/>
    <xf numFmtId="0" fontId="3" fillId="0" borderId="0" xfId="0" applyNumberFormat="1" applyFont="1" applyFill="1" applyBorder="1"/>
    <xf numFmtId="0" fontId="11" fillId="0" borderId="0" xfId="0" applyFont="1" applyAlignment="1">
      <alignment horizontal="center"/>
    </xf>
    <xf numFmtId="0" fontId="11" fillId="0" borderId="5" xfId="0" applyFont="1" applyBorder="1" applyAlignment="1">
      <alignment horizontal="center"/>
    </xf>
    <xf numFmtId="2" fontId="11" fillId="0" borderId="5" xfId="0" applyNumberFormat="1" applyFont="1" applyBorder="1" applyAlignment="1">
      <alignment horizontal="center"/>
    </xf>
    <xf numFmtId="0" fontId="0" fillId="0" borderId="5" xfId="0" applyBorder="1"/>
    <xf numFmtId="0" fontId="0" fillId="0" borderId="0" xfId="0" applyBorder="1"/>
    <xf numFmtId="0" fontId="11" fillId="0" borderId="3" xfId="0" applyFont="1" applyBorder="1" applyAlignment="1">
      <alignment wrapText="1"/>
    </xf>
    <xf numFmtId="0" fontId="11" fillId="0" borderId="3" xfId="0" applyFont="1" applyBorder="1" applyAlignment="1">
      <alignment horizontal="center" wrapText="1"/>
    </xf>
    <xf numFmtId="2" fontId="11" fillId="0" borderId="3" xfId="0" applyNumberFormat="1" applyFont="1" applyBorder="1" applyAlignment="1">
      <alignment horizontal="center" wrapText="1"/>
    </xf>
    <xf numFmtId="0" fontId="11" fillId="0" borderId="0" xfId="0" applyFont="1"/>
    <xf numFmtId="2" fontId="11" fillId="0" borderId="0" xfId="0" applyNumberFormat="1" applyFont="1" applyAlignment="1">
      <alignment horizontal="right"/>
    </xf>
    <xf numFmtId="0" fontId="5" fillId="0" borderId="0" xfId="0" applyNumberFormat="1" applyFont="1" applyProtection="1"/>
    <xf numFmtId="165" fontId="5" fillId="0" borderId="0" xfId="0" applyNumberFormat="1" applyFont="1" applyProtection="1"/>
    <xf numFmtId="0" fontId="6" fillId="0" borderId="0" xfId="0" applyNumberFormat="1" applyFont="1" applyProtection="1"/>
    <xf numFmtId="0" fontId="0" fillId="0" borderId="3" xfId="0" applyBorder="1"/>
    <xf numFmtId="0" fontId="13" fillId="0" borderId="0" xfId="0" applyFont="1" applyProtection="1"/>
    <xf numFmtId="0" fontId="0" fillId="2" borderId="0" xfId="0" applyFill="1" applyProtection="1"/>
    <xf numFmtId="0" fontId="0" fillId="0" borderId="10" xfId="0" applyBorder="1" applyProtection="1">
      <protection locked="0"/>
    </xf>
    <xf numFmtId="0" fontId="0" fillId="0" borderId="7" xfId="0" applyBorder="1" applyProtection="1">
      <protection locked="0"/>
    </xf>
    <xf numFmtId="0" fontId="0" fillId="0" borderId="11" xfId="0" applyBorder="1" applyProtection="1">
      <protection locked="0"/>
    </xf>
    <xf numFmtId="0" fontId="0" fillId="0" borderId="5" xfId="0" applyBorder="1" applyProtection="1">
      <protection locked="0"/>
    </xf>
    <xf numFmtId="0" fontId="0" fillId="0" borderId="3" xfId="0" applyBorder="1" applyProtection="1">
      <protection locked="0"/>
    </xf>
    <xf numFmtId="0" fontId="12" fillId="0" borderId="0" xfId="0" applyFont="1" applyAlignment="1">
      <alignment horizontal="center"/>
    </xf>
    <xf numFmtId="0" fontId="19" fillId="0" borderId="0" xfId="0" applyFont="1"/>
    <xf numFmtId="0" fontId="5" fillId="0" borderId="0" xfId="0" applyFont="1"/>
    <xf numFmtId="2" fontId="5" fillId="0" borderId="0" xfId="0" applyNumberFormat="1" applyFont="1"/>
    <xf numFmtId="0" fontId="5" fillId="0" borderId="0" xfId="0" applyFont="1" applyAlignment="1">
      <alignment horizontal="center"/>
    </xf>
    <xf numFmtId="0" fontId="5" fillId="0" borderId="0" xfId="0" applyFont="1" applyFill="1"/>
    <xf numFmtId="0" fontId="5" fillId="0" borderId="0" xfId="0" applyFont="1" applyFill="1" applyAlignment="1">
      <alignment horizontal="center"/>
    </xf>
    <xf numFmtId="0" fontId="5" fillId="4" borderId="0" xfId="0" applyFont="1" applyFill="1"/>
    <xf numFmtId="0" fontId="5" fillId="4" borderId="3" xfId="0" applyNumberFormat="1" applyFont="1" applyFill="1" applyBorder="1" applyAlignment="1" applyProtection="1">
      <alignment horizontal="center" vertical="center" wrapText="1"/>
    </xf>
    <xf numFmtId="0" fontId="5" fillId="4" borderId="36" xfId="0" applyFont="1" applyFill="1" applyBorder="1" applyAlignment="1">
      <alignment horizontal="center" vertical="center" wrapText="1"/>
    </xf>
    <xf numFmtId="2" fontId="5" fillId="4" borderId="35" xfId="0" applyNumberFormat="1" applyFont="1" applyFill="1" applyBorder="1"/>
    <xf numFmtId="11" fontId="5" fillId="4" borderId="35" xfId="0" applyNumberFormat="1" applyFont="1" applyFill="1" applyBorder="1"/>
    <xf numFmtId="0" fontId="3" fillId="0" borderId="0" xfId="0" applyFont="1"/>
    <xf numFmtId="0" fontId="5" fillId="3" borderId="3" xfId="0" applyNumberFormat="1" applyFont="1" applyFill="1" applyBorder="1" applyAlignment="1" applyProtection="1">
      <alignment horizontal="center" vertical="center" textRotation="90" wrapText="1"/>
    </xf>
    <xf numFmtId="0" fontId="5" fillId="4" borderId="35" xfId="0" applyFont="1" applyFill="1" applyBorder="1" applyAlignment="1">
      <alignment horizontal="center"/>
    </xf>
    <xf numFmtId="165" fontId="5" fillId="3" borderId="3" xfId="0" applyNumberFormat="1" applyFont="1" applyFill="1" applyBorder="1" applyAlignment="1" applyProtection="1">
      <alignment horizontal="center" vertical="center" textRotation="90" wrapText="1"/>
    </xf>
    <xf numFmtId="0" fontId="13" fillId="0" borderId="0" xfId="0" applyFont="1" applyAlignment="1" applyProtection="1">
      <alignment textRotation="90"/>
    </xf>
    <xf numFmtId="0" fontId="22" fillId="2" borderId="30" xfId="0" applyFont="1" applyFill="1" applyBorder="1" applyProtection="1">
      <protection locked="0"/>
    </xf>
    <xf numFmtId="165" fontId="22" fillId="2" borderId="30" xfId="0" applyNumberFormat="1" applyFont="1" applyFill="1" applyBorder="1" applyProtection="1">
      <protection locked="0"/>
    </xf>
    <xf numFmtId="0" fontId="0" fillId="2" borderId="0" xfId="0" applyFill="1" applyAlignment="1" applyProtection="1">
      <alignment wrapText="1"/>
    </xf>
    <xf numFmtId="0" fontId="0" fillId="8" borderId="0" xfId="0" applyFill="1" applyProtection="1"/>
    <xf numFmtId="0" fontId="3" fillId="8" borderId="0" xfId="0" applyFont="1" applyFill="1" applyProtection="1"/>
    <xf numFmtId="0" fontId="27" fillId="8" borderId="0" xfId="0" applyFont="1" applyFill="1" applyBorder="1" applyAlignment="1">
      <alignment horizontal="left" wrapText="1"/>
    </xf>
    <xf numFmtId="2" fontId="22" fillId="9" borderId="41" xfId="0" applyNumberFormat="1" applyFont="1" applyFill="1" applyBorder="1" applyAlignment="1">
      <alignment horizontal="center" vertical="center"/>
    </xf>
    <xf numFmtId="1" fontId="19" fillId="8" borderId="46" xfId="0" applyNumberFormat="1" applyFont="1" applyFill="1" applyBorder="1" applyAlignment="1" applyProtection="1">
      <alignment horizontal="center" vertical="center"/>
      <protection locked="0"/>
    </xf>
    <xf numFmtId="0" fontId="5" fillId="5" borderId="3" xfId="0" applyNumberFormat="1" applyFont="1" applyFill="1" applyBorder="1" applyAlignment="1" applyProtection="1">
      <alignment horizontal="center" vertical="center" textRotation="90" wrapText="1"/>
    </xf>
    <xf numFmtId="0" fontId="5" fillId="5" borderId="34" xfId="0" applyFont="1" applyFill="1" applyBorder="1" applyAlignment="1">
      <alignment horizontal="center" vertical="center" textRotation="90" wrapText="1"/>
    </xf>
    <xf numFmtId="0" fontId="5" fillId="3" borderId="0" xfId="0" applyFont="1" applyFill="1" applyAlignment="1">
      <alignment textRotation="90" wrapText="1"/>
    </xf>
    <xf numFmtId="0" fontId="5" fillId="3" borderId="33" xfId="0" applyFont="1" applyFill="1" applyBorder="1" applyAlignment="1">
      <alignment horizontal="center" vertical="center" textRotation="90" wrapText="1"/>
    </xf>
    <xf numFmtId="167" fontId="5" fillId="3" borderId="0" xfId="0" applyNumberFormat="1" applyFont="1" applyFill="1"/>
    <xf numFmtId="0" fontId="3" fillId="8" borderId="0" xfId="0" applyFont="1" applyFill="1"/>
    <xf numFmtId="2" fontId="11" fillId="0" borderId="7" xfId="0" applyNumberFormat="1" applyFont="1" applyBorder="1" applyProtection="1">
      <protection locked="0"/>
    </xf>
    <xf numFmtId="2" fontId="15" fillId="0" borderId="7" xfId="0" applyNumberFormat="1" applyFont="1" applyBorder="1" applyProtection="1">
      <protection locked="0"/>
    </xf>
    <xf numFmtId="0" fontId="15" fillId="0" borderId="7" xfId="0" applyFont="1" applyBorder="1" applyProtection="1">
      <protection locked="0"/>
    </xf>
    <xf numFmtId="2" fontId="15" fillId="0" borderId="10" xfId="0" applyNumberFormat="1" applyFont="1" applyBorder="1" applyProtection="1">
      <protection locked="0"/>
    </xf>
    <xf numFmtId="0" fontId="15" fillId="0" borderId="11" xfId="0" applyFont="1" applyBorder="1" applyProtection="1">
      <protection locked="0"/>
    </xf>
    <xf numFmtId="165" fontId="15" fillId="0" borderId="7" xfId="0" applyNumberFormat="1" applyFont="1" applyBorder="1" applyProtection="1">
      <protection locked="0"/>
    </xf>
    <xf numFmtId="2" fontId="15" fillId="0" borderId="11" xfId="0" applyNumberFormat="1" applyFont="1" applyBorder="1" applyProtection="1">
      <protection locked="0"/>
    </xf>
    <xf numFmtId="0" fontId="0" fillId="0" borderId="0" xfId="0" applyProtection="1">
      <protection locked="0"/>
    </xf>
    <xf numFmtId="49" fontId="5" fillId="2" borderId="30" xfId="0" applyNumberFormat="1" applyFont="1" applyFill="1" applyBorder="1" applyAlignment="1" applyProtection="1">
      <alignment horizontal="left"/>
      <protection locked="0"/>
    </xf>
    <xf numFmtId="2" fontId="5" fillId="2" borderId="30" xfId="0" applyNumberFormat="1" applyFont="1" applyFill="1" applyBorder="1" applyAlignment="1" applyProtection="1">
      <alignment horizontal="left"/>
      <protection locked="0"/>
    </xf>
    <xf numFmtId="0" fontId="5" fillId="9" borderId="4" xfId="0" applyNumberFormat="1" applyFont="1" applyFill="1" applyBorder="1" applyAlignment="1" applyProtection="1">
      <alignment horizontal="right"/>
    </xf>
    <xf numFmtId="0" fontId="5" fillId="9" borderId="0" xfId="0" applyNumberFormat="1" applyFont="1" applyFill="1" applyBorder="1" applyAlignment="1" applyProtection="1">
      <alignment horizontal="right"/>
    </xf>
    <xf numFmtId="0" fontId="11" fillId="9" borderId="0" xfId="0" applyNumberFormat="1" applyFont="1" applyFill="1" applyBorder="1" applyAlignment="1" applyProtection="1">
      <alignment horizontal="center"/>
    </xf>
    <xf numFmtId="0" fontId="5" fillId="9" borderId="0" xfId="0" applyNumberFormat="1" applyFont="1" applyFill="1" applyAlignment="1" applyProtection="1">
      <alignment horizontal="center"/>
    </xf>
    <xf numFmtId="0" fontId="5" fillId="9" borderId="8" xfId="0" applyNumberFormat="1" applyFont="1" applyFill="1" applyBorder="1" applyAlignment="1" applyProtection="1">
      <alignment horizontal="center" wrapText="1"/>
    </xf>
    <xf numFmtId="0" fontId="5" fillId="9" borderId="3" xfId="0" applyNumberFormat="1" applyFont="1" applyFill="1" applyBorder="1" applyAlignment="1" applyProtection="1">
      <alignment horizontal="center" wrapText="1"/>
    </xf>
    <xf numFmtId="0" fontId="5" fillId="9" borderId="4" xfId="0" applyNumberFormat="1" applyFont="1" applyFill="1" applyBorder="1" applyProtection="1"/>
    <xf numFmtId="2" fontId="5" fillId="9" borderId="0" xfId="0" applyNumberFormat="1" applyFont="1" applyFill="1"/>
    <xf numFmtId="0" fontId="5" fillId="9" borderId="0" xfId="0" applyNumberFormat="1" applyFont="1" applyFill="1" applyProtection="1"/>
    <xf numFmtId="2" fontId="5" fillId="9" borderId="0" xfId="0" applyNumberFormat="1" applyFont="1" applyFill="1" applyProtection="1"/>
    <xf numFmtId="2" fontId="5" fillId="9" borderId="0" xfId="0" applyNumberFormat="1" applyFont="1" applyFill="1" applyBorder="1" applyProtection="1"/>
    <xf numFmtId="0" fontId="6" fillId="9" borderId="0" xfId="0" applyNumberFormat="1" applyFont="1" applyFill="1" applyProtection="1"/>
    <xf numFmtId="2" fontId="6" fillId="9" borderId="0" xfId="0" applyNumberFormat="1" applyFont="1" applyFill="1" applyBorder="1" applyProtection="1"/>
    <xf numFmtId="2" fontId="5" fillId="9" borderId="0" xfId="0" applyNumberFormat="1" applyFont="1" applyFill="1" applyBorder="1" applyAlignment="1" applyProtection="1">
      <alignment horizontal="right"/>
    </xf>
    <xf numFmtId="2" fontId="5" fillId="3" borderId="0" xfId="0" applyNumberFormat="1" applyFont="1" applyFill="1" applyProtection="1"/>
    <xf numFmtId="0" fontId="5" fillId="3" borderId="0" xfId="0" applyNumberFormat="1" applyFont="1" applyFill="1" applyProtection="1"/>
    <xf numFmtId="1" fontId="5" fillId="3" borderId="0" xfId="0" applyNumberFormat="1" applyFont="1" applyFill="1"/>
    <xf numFmtId="165" fontId="5" fillId="3" borderId="0" xfId="0" applyNumberFormat="1" applyFont="1" applyFill="1" applyProtection="1"/>
    <xf numFmtId="0" fontId="6" fillId="3" borderId="0" xfId="0" applyNumberFormat="1" applyFont="1" applyFill="1" applyProtection="1"/>
    <xf numFmtId="0" fontId="5" fillId="10" borderId="3" xfId="0" applyNumberFormat="1" applyFont="1" applyFill="1" applyBorder="1" applyAlignment="1" applyProtection="1">
      <alignment horizontal="center" vertical="center" textRotation="90" wrapText="1"/>
    </xf>
    <xf numFmtId="0" fontId="8" fillId="10" borderId="3" xfId="0" applyNumberFormat="1" applyFont="1" applyFill="1" applyBorder="1" applyAlignment="1" applyProtection="1">
      <alignment horizontal="center" vertical="center" textRotation="90" wrapText="1"/>
    </xf>
    <xf numFmtId="0" fontId="5" fillId="10" borderId="0" xfId="0" applyNumberFormat="1" applyFont="1" applyFill="1" applyProtection="1"/>
    <xf numFmtId="165" fontId="5" fillId="10" borderId="0" xfId="0" quotePrefix="1" applyNumberFormat="1" applyFont="1" applyFill="1" applyProtection="1"/>
    <xf numFmtId="165" fontId="5" fillId="10" borderId="0" xfId="0" applyNumberFormat="1" applyFont="1" applyFill="1" applyProtection="1"/>
    <xf numFmtId="165" fontId="5" fillId="10" borderId="0" xfId="0" applyNumberFormat="1" applyFont="1" applyFill="1"/>
    <xf numFmtId="0" fontId="6" fillId="10" borderId="0" xfId="0" applyNumberFormat="1" applyFont="1" applyFill="1" applyProtection="1"/>
    <xf numFmtId="167" fontId="5" fillId="5" borderId="0" xfId="0" applyNumberFormat="1" applyFont="1" applyFill="1"/>
    <xf numFmtId="0" fontId="0" fillId="5" borderId="0" xfId="0" applyFill="1"/>
    <xf numFmtId="0" fontId="5" fillId="11" borderId="1" xfId="0" applyNumberFormat="1" applyFont="1" applyFill="1" applyBorder="1" applyAlignment="1" applyProtection="1">
      <alignment horizontal="center" vertical="center" textRotation="90" wrapText="1"/>
    </xf>
    <xf numFmtId="0" fontId="8" fillId="11" borderId="1" xfId="0" applyNumberFormat="1" applyFont="1" applyFill="1" applyBorder="1" applyAlignment="1" applyProtection="1">
      <alignment horizontal="center" vertical="center" textRotation="90" wrapText="1"/>
    </xf>
    <xf numFmtId="165" fontId="5" fillId="11" borderId="30" xfId="0" applyNumberFormat="1" applyFont="1" applyFill="1" applyBorder="1" applyProtection="1">
      <protection locked="0"/>
    </xf>
    <xf numFmtId="165" fontId="5" fillId="11" borderId="30" xfId="0" applyNumberFormat="1" applyFont="1" applyFill="1" applyBorder="1"/>
    <xf numFmtId="0" fontId="6" fillId="11" borderId="1" xfId="0" applyNumberFormat="1" applyFont="1" applyFill="1" applyBorder="1" applyProtection="1"/>
    <xf numFmtId="167" fontId="6" fillId="11" borderId="1" xfId="0" applyNumberFormat="1" applyFont="1" applyFill="1" applyBorder="1" applyProtection="1"/>
    <xf numFmtId="0" fontId="6" fillId="11" borderId="30" xfId="0" applyNumberFormat="1" applyFont="1" applyFill="1" applyBorder="1" applyProtection="1"/>
    <xf numFmtId="0" fontId="5" fillId="11" borderId="1" xfId="0" applyNumberFormat="1" applyFont="1" applyFill="1" applyBorder="1" applyProtection="1"/>
    <xf numFmtId="0" fontId="5" fillId="11" borderId="30" xfId="0" applyNumberFormat="1" applyFont="1" applyFill="1" applyBorder="1" applyProtection="1"/>
    <xf numFmtId="0" fontId="13" fillId="0" borderId="1" xfId="0" applyFont="1" applyFill="1" applyBorder="1" applyProtection="1"/>
    <xf numFmtId="0" fontId="19" fillId="4" borderId="18" xfId="0" applyFont="1" applyFill="1" applyBorder="1"/>
    <xf numFmtId="0" fontId="12" fillId="4" borderId="25" xfId="0" applyFont="1" applyFill="1" applyBorder="1"/>
    <xf numFmtId="0" fontId="19" fillId="4" borderId="24" xfId="0" applyFont="1" applyFill="1" applyBorder="1" applyAlignment="1">
      <alignment horizontal="left"/>
    </xf>
    <xf numFmtId="0" fontId="19" fillId="4" borderId="20" xfId="0" applyFont="1" applyFill="1" applyBorder="1" applyAlignment="1">
      <alignment horizontal="left"/>
    </xf>
    <xf numFmtId="0" fontId="19" fillId="4" borderId="22" xfId="0" applyFont="1" applyFill="1" applyBorder="1" applyAlignment="1">
      <alignment horizontal="left"/>
    </xf>
    <xf numFmtId="0" fontId="12" fillId="4" borderId="19" xfId="0" applyFont="1" applyFill="1" applyBorder="1" applyAlignment="1">
      <alignment horizontal="center" wrapText="1"/>
    </xf>
    <xf numFmtId="0" fontId="12" fillId="4" borderId="26" xfId="0" applyFont="1" applyFill="1" applyBorder="1" applyAlignment="1">
      <alignment horizontal="center"/>
    </xf>
    <xf numFmtId="0" fontId="12" fillId="0" borderId="27" xfId="0" applyFont="1" applyFill="1" applyBorder="1" applyAlignment="1">
      <alignment horizontal="center"/>
    </xf>
    <xf numFmtId="0" fontId="12" fillId="0" borderId="21" xfId="0" applyFont="1" applyFill="1" applyBorder="1" applyAlignment="1">
      <alignment horizontal="center"/>
    </xf>
    <xf numFmtId="0" fontId="12" fillId="0" borderId="23" xfId="0" applyFont="1" applyFill="1" applyBorder="1" applyAlignment="1">
      <alignment horizontal="center"/>
    </xf>
    <xf numFmtId="0" fontId="12" fillId="0" borderId="27" xfId="0" applyFont="1" applyFill="1" applyBorder="1" applyAlignment="1" applyProtection="1">
      <alignment horizontal="center"/>
      <protection locked="0"/>
    </xf>
    <xf numFmtId="0" fontId="12" fillId="0" borderId="21" xfId="0" applyFont="1" applyFill="1" applyBorder="1" applyAlignment="1" applyProtection="1">
      <alignment horizontal="center"/>
      <protection locked="0"/>
    </xf>
    <xf numFmtId="0" fontId="12" fillId="0" borderId="23" xfId="0" applyFont="1" applyFill="1" applyBorder="1" applyAlignment="1" applyProtection="1">
      <alignment horizontal="center"/>
      <protection locked="0"/>
    </xf>
    <xf numFmtId="0" fontId="3" fillId="7" borderId="6" xfId="0" applyFont="1" applyFill="1" applyBorder="1" applyAlignment="1" applyProtection="1">
      <alignment horizontal="center" wrapText="1"/>
    </xf>
    <xf numFmtId="166" fontId="3" fillId="7" borderId="0" xfId="0" applyNumberFormat="1" applyFont="1" applyFill="1" applyAlignment="1" applyProtection="1">
      <alignment horizontal="left"/>
    </xf>
    <xf numFmtId="0" fontId="3" fillId="7" borderId="0" xfId="0" applyFont="1" applyFill="1" applyProtection="1"/>
    <xf numFmtId="0" fontId="3" fillId="6" borderId="0" xfId="0" applyFont="1" applyFill="1" applyBorder="1" applyAlignment="1" applyProtection="1">
      <alignment horizontal="center" wrapText="1"/>
    </xf>
    <xf numFmtId="166" fontId="3" fillId="6" borderId="0" xfId="0" applyNumberFormat="1" applyFont="1" applyFill="1" applyAlignment="1" applyProtection="1">
      <alignment horizontal="left"/>
    </xf>
    <xf numFmtId="0" fontId="0" fillId="6" borderId="0" xfId="0" applyFill="1" applyBorder="1" applyProtection="1"/>
    <xf numFmtId="0" fontId="3" fillId="7" borderId="2" xfId="0" applyNumberFormat="1" applyFont="1" applyFill="1" applyBorder="1" applyAlignment="1" applyProtection="1">
      <alignment horizontal="right"/>
    </xf>
    <xf numFmtId="2" fontId="0" fillId="7" borderId="3" xfId="0" applyNumberFormat="1" applyFont="1" applyFill="1" applyBorder="1" applyAlignment="1" applyProtection="1">
      <alignment horizontal="center" wrapText="1"/>
    </xf>
    <xf numFmtId="2" fontId="3" fillId="8" borderId="3" xfId="0" applyNumberFormat="1" applyFont="1" applyFill="1" applyBorder="1" applyAlignment="1" applyProtection="1">
      <alignment horizontal="center"/>
    </xf>
    <xf numFmtId="2" fontId="3" fillId="6" borderId="3" xfId="0" applyNumberFormat="1" applyFont="1" applyFill="1" applyBorder="1" applyAlignment="1" applyProtection="1">
      <alignment horizontal="right"/>
    </xf>
    <xf numFmtId="2" fontId="3" fillId="6" borderId="3" xfId="0" applyNumberFormat="1" applyFont="1" applyFill="1" applyBorder="1" applyProtection="1"/>
    <xf numFmtId="0" fontId="3" fillId="7" borderId="55" xfId="0" applyFont="1" applyFill="1" applyBorder="1" applyAlignment="1" applyProtection="1">
      <alignment horizontal="right"/>
    </xf>
    <xf numFmtId="2" fontId="4" fillId="8" borderId="0" xfId="0" applyNumberFormat="1" applyFont="1" applyFill="1" applyAlignment="1" applyProtection="1">
      <alignment horizontal="center"/>
    </xf>
    <xf numFmtId="0" fontId="3" fillId="6" borderId="4" xfId="0" applyFont="1" applyFill="1" applyBorder="1" applyAlignment="1" applyProtection="1">
      <alignment horizontal="right"/>
    </xf>
    <xf numFmtId="0" fontId="3" fillId="7" borderId="4" xfId="0" applyFont="1" applyFill="1" applyBorder="1" applyAlignment="1" applyProtection="1">
      <alignment horizontal="right"/>
    </xf>
    <xf numFmtId="2" fontId="4" fillId="0" borderId="0" xfId="0" applyNumberFormat="1" applyFont="1" applyAlignment="1" applyProtection="1">
      <alignment horizontal="center"/>
    </xf>
    <xf numFmtId="0" fontId="16" fillId="6" borderId="4" xfId="0" applyFont="1" applyFill="1" applyBorder="1" applyAlignment="1" applyProtection="1">
      <alignment horizontal="right"/>
    </xf>
    <xf numFmtId="0" fontId="3" fillId="0" borderId="0" xfId="0" applyFont="1" applyProtection="1"/>
    <xf numFmtId="0" fontId="12" fillId="4" borderId="18" xfId="0" applyFont="1" applyFill="1" applyBorder="1"/>
    <xf numFmtId="0" fontId="12" fillId="4" borderId="24" xfId="0" applyFont="1" applyFill="1" applyBorder="1"/>
    <xf numFmtId="0" fontId="12" fillId="4" borderId="20" xfId="0" applyFont="1" applyFill="1" applyBorder="1"/>
    <xf numFmtId="0" fontId="12" fillId="4" borderId="22" xfId="0" applyFont="1" applyFill="1" applyBorder="1"/>
    <xf numFmtId="0" fontId="22" fillId="12" borderId="18" xfId="0" applyFont="1" applyFill="1" applyBorder="1" applyAlignment="1" applyProtection="1">
      <alignment wrapText="1"/>
    </xf>
    <xf numFmtId="0" fontId="22" fillId="12" borderId="43" xfId="0" applyFont="1" applyFill="1" applyBorder="1" applyAlignment="1" applyProtection="1">
      <alignment wrapText="1"/>
    </xf>
    <xf numFmtId="0" fontId="22" fillId="12" borderId="42" xfId="0" applyFont="1" applyFill="1" applyBorder="1" applyAlignment="1" applyProtection="1">
      <alignment horizontal="center" wrapText="1"/>
    </xf>
    <xf numFmtId="0" fontId="22" fillId="12" borderId="25" xfId="0" applyFont="1" applyFill="1" applyBorder="1" applyProtection="1"/>
    <xf numFmtId="0" fontId="22" fillId="12" borderId="45" xfId="0" applyFont="1" applyFill="1" applyBorder="1" applyProtection="1"/>
    <xf numFmtId="0" fontId="22" fillId="12" borderId="44" xfId="0" applyFont="1" applyFill="1" applyBorder="1" applyAlignment="1" applyProtection="1"/>
    <xf numFmtId="0" fontId="22" fillId="12" borderId="44" xfId="0" applyFont="1" applyFill="1" applyBorder="1" applyAlignment="1" applyProtection="1">
      <alignment horizontal="right"/>
    </xf>
    <xf numFmtId="0" fontId="22" fillId="12" borderId="25" xfId="0" applyFont="1" applyFill="1" applyBorder="1" applyAlignment="1" applyProtection="1">
      <alignment horizontal="left"/>
    </xf>
    <xf numFmtId="0" fontId="22" fillId="12" borderId="44" xfId="0" applyFont="1" applyFill="1" applyBorder="1" applyAlignment="1" applyProtection="1">
      <alignment horizontal="left"/>
    </xf>
    <xf numFmtId="0" fontId="22" fillId="12" borderId="45" xfId="0" applyFont="1" applyFill="1" applyBorder="1" applyAlignment="1" applyProtection="1">
      <alignment horizontal="left"/>
    </xf>
    <xf numFmtId="0" fontId="22" fillId="12" borderId="52" xfId="0" applyFont="1" applyFill="1" applyBorder="1" applyProtection="1"/>
    <xf numFmtId="0" fontId="22" fillId="12" borderId="53" xfId="0" applyFont="1" applyFill="1" applyBorder="1" applyProtection="1"/>
    <xf numFmtId="0" fontId="22" fillId="9" borderId="0" xfId="0" applyFont="1" applyFill="1" applyBorder="1" applyAlignment="1" applyProtection="1">
      <alignment horizontal="center"/>
    </xf>
    <xf numFmtId="167" fontId="22" fillId="9" borderId="0" xfId="0" applyNumberFormat="1" applyFont="1" applyFill="1" applyBorder="1" applyAlignment="1" applyProtection="1">
      <alignment horizontal="center"/>
    </xf>
    <xf numFmtId="0" fontId="22" fillId="9" borderId="0" xfId="0" applyFont="1" applyFill="1" applyBorder="1" applyProtection="1"/>
    <xf numFmtId="167" fontId="22" fillId="9" borderId="0" xfId="0" applyNumberFormat="1" applyFont="1" applyFill="1" applyBorder="1" applyProtection="1"/>
    <xf numFmtId="167" fontId="22" fillId="9" borderId="0" xfId="0" applyNumberFormat="1" applyFont="1" applyFill="1" applyBorder="1" applyProtection="1">
      <protection locked="0"/>
    </xf>
    <xf numFmtId="0" fontId="22" fillId="12" borderId="19" xfId="0" applyFont="1" applyFill="1" applyBorder="1" applyAlignment="1" applyProtection="1">
      <alignment horizontal="left"/>
    </xf>
    <xf numFmtId="167" fontId="22" fillId="9" borderId="53" xfId="0" applyNumberFormat="1" applyFont="1" applyFill="1" applyBorder="1" applyProtection="1">
      <protection locked="0"/>
    </xf>
    <xf numFmtId="0" fontId="22" fillId="12" borderId="26" xfId="0" applyFont="1" applyFill="1" applyBorder="1" applyAlignment="1" applyProtection="1">
      <alignment horizontal="left"/>
    </xf>
    <xf numFmtId="167" fontId="22" fillId="9" borderId="44" xfId="0" applyNumberFormat="1" applyFont="1" applyFill="1" applyBorder="1" applyProtection="1">
      <protection locked="0"/>
    </xf>
    <xf numFmtId="167" fontId="22" fillId="9" borderId="44" xfId="0" applyNumberFormat="1" applyFont="1" applyFill="1" applyBorder="1" applyProtection="1"/>
    <xf numFmtId="167" fontId="22" fillId="9" borderId="45" xfId="0" applyNumberFormat="1" applyFont="1" applyFill="1" applyBorder="1" applyProtection="1">
      <protection locked="0"/>
    </xf>
    <xf numFmtId="0" fontId="22" fillId="2" borderId="18" xfId="0" applyFont="1" applyFill="1" applyBorder="1" applyProtection="1"/>
    <xf numFmtId="0" fontId="22" fillId="2" borderId="42" xfId="0" applyFont="1" applyFill="1" applyBorder="1" applyProtection="1"/>
    <xf numFmtId="0" fontId="22" fillId="2" borderId="42" xfId="0" applyFont="1" applyFill="1" applyBorder="1" applyAlignment="1" applyProtection="1">
      <alignment horizontal="center"/>
    </xf>
    <xf numFmtId="0" fontId="22" fillId="2" borderId="43" xfId="0" applyFont="1" applyFill="1" applyBorder="1" applyProtection="1"/>
    <xf numFmtId="0" fontId="22" fillId="11" borderId="18" xfId="0" applyFont="1" applyFill="1" applyBorder="1" applyAlignment="1" applyProtection="1">
      <alignment wrapText="1"/>
    </xf>
    <xf numFmtId="0" fontId="22" fillId="11" borderId="43" xfId="0" applyFont="1" applyFill="1" applyBorder="1" applyAlignment="1" applyProtection="1">
      <alignment wrapText="1"/>
    </xf>
    <xf numFmtId="0" fontId="22" fillId="11" borderId="42" xfId="0" applyFont="1" applyFill="1" applyBorder="1" applyAlignment="1" applyProtection="1">
      <alignment horizontal="center" wrapText="1"/>
    </xf>
    <xf numFmtId="0" fontId="22" fillId="11" borderId="25" xfId="0" applyFont="1" applyFill="1" applyBorder="1" applyProtection="1"/>
    <xf numFmtId="0" fontId="22" fillId="11" borderId="45" xfId="0" applyFont="1" applyFill="1" applyBorder="1" applyProtection="1"/>
    <xf numFmtId="0" fontId="22" fillId="11" borderId="44" xfId="0" applyFont="1" applyFill="1" applyBorder="1" applyAlignment="1" applyProtection="1"/>
    <xf numFmtId="0" fontId="22" fillId="11" borderId="44" xfId="0" applyFont="1" applyFill="1" applyBorder="1" applyAlignment="1" applyProtection="1">
      <alignment horizontal="right"/>
    </xf>
    <xf numFmtId="0" fontId="22" fillId="11" borderId="25" xfId="0" applyFont="1" applyFill="1" applyBorder="1" applyAlignment="1" applyProtection="1">
      <alignment horizontal="left"/>
    </xf>
    <xf numFmtId="0" fontId="22" fillId="11" borderId="44" xfId="0" applyFont="1" applyFill="1" applyBorder="1" applyAlignment="1" applyProtection="1">
      <alignment horizontal="left"/>
    </xf>
    <xf numFmtId="0" fontId="22" fillId="11" borderId="45" xfId="0" applyFont="1" applyFill="1" applyBorder="1" applyAlignment="1" applyProtection="1">
      <alignment horizontal="left"/>
    </xf>
    <xf numFmtId="0" fontId="22" fillId="11" borderId="52" xfId="0" applyFont="1" applyFill="1" applyBorder="1" applyProtection="1"/>
    <xf numFmtId="0" fontId="22" fillId="11" borderId="53" xfId="0" applyFont="1" applyFill="1" applyBorder="1" applyProtection="1"/>
    <xf numFmtId="0" fontId="22" fillId="9" borderId="0" xfId="0" applyFont="1" applyFill="1" applyBorder="1" applyProtection="1">
      <protection locked="0"/>
    </xf>
    <xf numFmtId="0" fontId="22" fillId="11" borderId="19" xfId="0" applyFont="1" applyFill="1" applyBorder="1" applyAlignment="1" applyProtection="1">
      <alignment horizontal="left"/>
    </xf>
    <xf numFmtId="0" fontId="22" fillId="11" borderId="54" xfId="0" applyFont="1" applyFill="1" applyBorder="1" applyAlignment="1" applyProtection="1">
      <alignment horizontal="left"/>
    </xf>
    <xf numFmtId="0" fontId="22" fillId="9" borderId="44" xfId="0" applyFont="1" applyFill="1" applyBorder="1" applyProtection="1"/>
    <xf numFmtId="0" fontId="22" fillId="9" borderId="44" xfId="0" applyFont="1" applyFill="1" applyBorder="1" applyProtection="1">
      <protection locked="0"/>
    </xf>
    <xf numFmtId="0" fontId="22" fillId="11" borderId="26" xfId="0" applyFont="1" applyFill="1" applyBorder="1" applyAlignment="1" applyProtection="1">
      <alignment horizontal="left"/>
    </xf>
    <xf numFmtId="0" fontId="0" fillId="2" borderId="54" xfId="0" applyFont="1" applyFill="1" applyBorder="1" applyAlignment="1" applyProtection="1">
      <alignment horizontal="center"/>
      <protection locked="0"/>
    </xf>
    <xf numFmtId="0" fontId="0" fillId="2" borderId="26" xfId="0" applyFont="1" applyFill="1" applyBorder="1" applyAlignment="1" applyProtection="1">
      <alignment horizontal="center"/>
      <protection locked="0"/>
    </xf>
    <xf numFmtId="1" fontId="28" fillId="2" borderId="0" xfId="0" applyNumberFormat="1" applyFont="1" applyFill="1" applyBorder="1" applyAlignment="1">
      <alignment horizontal="left"/>
    </xf>
    <xf numFmtId="2" fontId="29" fillId="2" borderId="0" xfId="0" applyNumberFormat="1" applyFont="1" applyFill="1" applyBorder="1" applyAlignment="1">
      <alignment horizontal="left"/>
    </xf>
    <xf numFmtId="164" fontId="29" fillId="2" borderId="0" xfId="0" applyNumberFormat="1" applyFont="1" applyFill="1" applyBorder="1" applyAlignment="1">
      <alignment horizontal="left"/>
    </xf>
    <xf numFmtId="0" fontId="0" fillId="2" borderId="0" xfId="0" applyFont="1" applyFill="1" applyBorder="1"/>
    <xf numFmtId="1" fontId="11" fillId="2" borderId="0" xfId="0" applyNumberFormat="1" applyFont="1" applyFill="1" applyBorder="1" applyAlignment="1">
      <alignment horizontal="left"/>
    </xf>
    <xf numFmtId="2" fontId="11" fillId="2" borderId="0" xfId="0" applyNumberFormat="1" applyFont="1" applyFill="1" applyBorder="1" applyAlignment="1">
      <alignment horizontal="left"/>
    </xf>
    <xf numFmtId="164" fontId="11" fillId="2" borderId="0" xfId="0" applyNumberFormat="1" applyFont="1" applyFill="1" applyBorder="1" applyAlignment="1">
      <alignment horizontal="left"/>
    </xf>
    <xf numFmtId="0" fontId="15" fillId="2" borderId="0" xfId="1" applyFont="1" applyFill="1" applyBorder="1"/>
    <xf numFmtId="2" fontId="15" fillId="2" borderId="0" xfId="0" applyNumberFormat="1" applyFont="1" applyFill="1" applyBorder="1" applyAlignment="1">
      <alignment horizontal="left"/>
    </xf>
    <xf numFmtId="1" fontId="15" fillId="2" borderId="0" xfId="0" applyNumberFormat="1" applyFont="1" applyFill="1" applyBorder="1" applyAlignment="1">
      <alignment horizontal="left"/>
    </xf>
    <xf numFmtId="164" fontId="15" fillId="2" borderId="0" xfId="0" applyNumberFormat="1" applyFont="1" applyFill="1" applyBorder="1" applyAlignment="1">
      <alignment horizontal="left"/>
    </xf>
    <xf numFmtId="164" fontId="15" fillId="2" borderId="0" xfId="0" applyNumberFormat="1" applyFont="1" applyFill="1" applyBorder="1" applyAlignment="1">
      <alignment horizontal="right"/>
    </xf>
    <xf numFmtId="0" fontId="11" fillId="2" borderId="0" xfId="0" applyFont="1" applyFill="1" applyBorder="1"/>
    <xf numFmtId="0" fontId="28" fillId="2" borderId="0" xfId="0" applyFont="1" applyFill="1"/>
    <xf numFmtId="0" fontId="0" fillId="2" borderId="0" xfId="0" applyFont="1" applyFill="1"/>
    <xf numFmtId="2" fontId="0" fillId="2" borderId="0" xfId="0" applyNumberFormat="1" applyFont="1" applyFill="1" applyBorder="1"/>
    <xf numFmtId="2" fontId="0" fillId="2" borderId="0" xfId="0" applyNumberFormat="1" applyFont="1" applyFill="1" applyBorder="1" applyAlignment="1">
      <alignment vertical="top"/>
    </xf>
    <xf numFmtId="1" fontId="0" fillId="2" borderId="0" xfId="0" applyNumberFormat="1" applyFont="1" applyFill="1" applyBorder="1"/>
    <xf numFmtId="0" fontId="31" fillId="2" borderId="0" xfId="0" applyFont="1" applyFill="1"/>
    <xf numFmtId="0" fontId="15" fillId="2" borderId="0" xfId="0" applyFont="1" applyFill="1"/>
    <xf numFmtId="0" fontId="11" fillId="2" borderId="0" xfId="0" applyFont="1" applyFill="1"/>
    <xf numFmtId="0" fontId="19" fillId="2" borderId="0" xfId="0" applyFont="1" applyFill="1"/>
    <xf numFmtId="164" fontId="0" fillId="2" borderId="0" xfId="0" applyNumberFormat="1" applyFont="1" applyFill="1" applyBorder="1"/>
    <xf numFmtId="2" fontId="33" fillId="2" borderId="0" xfId="0" applyNumberFormat="1" applyFont="1" applyFill="1"/>
    <xf numFmtId="164" fontId="33" fillId="2" borderId="0" xfId="0" applyNumberFormat="1" applyFont="1" applyFill="1"/>
    <xf numFmtId="2" fontId="0" fillId="2" borderId="0" xfId="0" applyNumberFormat="1" applyFont="1" applyFill="1"/>
    <xf numFmtId="164" fontId="0" fillId="2" borderId="0" xfId="0" applyNumberFormat="1" applyFont="1" applyFill="1"/>
    <xf numFmtId="0" fontId="5" fillId="2" borderId="0" xfId="1" applyFont="1" applyFill="1" applyBorder="1" applyAlignment="1">
      <alignment horizontal="left"/>
    </xf>
    <xf numFmtId="0" fontId="15" fillId="2" borderId="0" xfId="0" applyFont="1" applyFill="1" applyBorder="1"/>
    <xf numFmtId="11" fontId="4" fillId="9" borderId="0" xfId="0" applyNumberFormat="1" applyFont="1" applyFill="1" applyAlignment="1" applyProtection="1">
      <alignment horizontal="center"/>
    </xf>
    <xf numFmtId="11" fontId="0" fillId="9" borderId="0" xfId="0" applyNumberFormat="1" applyFill="1" applyAlignment="1" applyProtection="1">
      <alignment horizontal="center"/>
    </xf>
    <xf numFmtId="11" fontId="4" fillId="9" borderId="0" xfId="0" applyNumberFormat="1" applyFont="1" applyFill="1" applyProtection="1"/>
    <xf numFmtId="11" fontId="0" fillId="9" borderId="0" xfId="0" applyNumberFormat="1" applyFill="1" applyProtection="1"/>
    <xf numFmtId="0" fontId="5" fillId="9" borderId="57" xfId="0" applyFont="1" applyFill="1" applyBorder="1"/>
    <xf numFmtId="0" fontId="0" fillId="9" borderId="57" xfId="0" applyFill="1" applyBorder="1"/>
    <xf numFmtId="0" fontId="5" fillId="9" borderId="57" xfId="0" applyFont="1" applyFill="1" applyBorder="1" applyAlignment="1">
      <alignment textRotation="90" wrapText="1"/>
    </xf>
    <xf numFmtId="0" fontId="0" fillId="9" borderId="57" xfId="0" applyFill="1" applyBorder="1" applyAlignment="1">
      <alignment textRotation="90"/>
    </xf>
    <xf numFmtId="14" fontId="5" fillId="9" borderId="57" xfId="0" applyNumberFormat="1" applyFont="1" applyFill="1" applyBorder="1"/>
    <xf numFmtId="167" fontId="5" fillId="9" borderId="57" xfId="0" applyNumberFormat="1" applyFont="1" applyFill="1" applyBorder="1"/>
    <xf numFmtId="165" fontId="5" fillId="9" borderId="57" xfId="0" applyNumberFormat="1" applyFont="1" applyFill="1" applyBorder="1"/>
    <xf numFmtId="14" fontId="5" fillId="9" borderId="57" xfId="0" applyNumberFormat="1" applyFont="1" applyFill="1" applyBorder="1" applyProtection="1"/>
    <xf numFmtId="18" fontId="5" fillId="9" borderId="57" xfId="0" applyNumberFormat="1" applyFont="1" applyFill="1" applyBorder="1" applyProtection="1"/>
    <xf numFmtId="168" fontId="5" fillId="9" borderId="57" xfId="0" applyNumberFormat="1" applyFont="1" applyFill="1" applyBorder="1"/>
    <xf numFmtId="0" fontId="22" fillId="0" borderId="0" xfId="0" applyFont="1" applyProtection="1">
      <protection locked="0"/>
    </xf>
    <xf numFmtId="0" fontId="22" fillId="0" borderId="30" xfId="0" applyFont="1" applyBorder="1" applyProtection="1">
      <protection locked="0"/>
    </xf>
    <xf numFmtId="0" fontId="27" fillId="0" borderId="30" xfId="0" applyFont="1" applyBorder="1" applyProtection="1">
      <protection locked="0"/>
    </xf>
    <xf numFmtId="0" fontId="22" fillId="4" borderId="30" xfId="0" applyFont="1" applyFill="1" applyBorder="1" applyProtection="1">
      <protection locked="0"/>
    </xf>
    <xf numFmtId="165" fontId="22" fillId="4" borderId="1" xfId="0" applyNumberFormat="1" applyFont="1" applyFill="1" applyBorder="1" applyProtection="1">
      <protection locked="0"/>
    </xf>
    <xf numFmtId="0" fontId="22" fillId="17" borderId="30" xfId="0" applyFont="1" applyFill="1" applyBorder="1" applyAlignment="1">
      <alignment horizontal="left"/>
    </xf>
    <xf numFmtId="0" fontId="22" fillId="17" borderId="31" xfId="0" applyFont="1" applyFill="1" applyBorder="1" applyAlignment="1">
      <alignment horizontal="left"/>
    </xf>
    <xf numFmtId="0" fontId="22" fillId="17" borderId="9" xfId="0" applyFont="1" applyFill="1" applyBorder="1" applyAlignment="1">
      <alignment horizontal="center" wrapText="1"/>
    </xf>
    <xf numFmtId="0" fontId="22" fillId="17" borderId="32" xfId="0" applyFont="1" applyFill="1" applyBorder="1" applyAlignment="1">
      <alignment horizontal="center" wrapText="1"/>
    </xf>
    <xf numFmtId="0" fontId="22" fillId="17" borderId="9" xfId="0" applyFont="1" applyFill="1" applyBorder="1" applyAlignment="1">
      <alignment horizontal="center" vertical="center" textRotation="90" wrapText="1"/>
    </xf>
    <xf numFmtId="0" fontId="22" fillId="17" borderId="32" xfId="0" applyFont="1" applyFill="1" applyBorder="1" applyAlignment="1">
      <alignment horizontal="center" vertical="center" textRotation="90" wrapText="1"/>
    </xf>
    <xf numFmtId="2" fontId="11" fillId="10" borderId="17" xfId="0" applyNumberFormat="1" applyFont="1" applyFill="1" applyBorder="1" applyAlignment="1">
      <alignment horizontal="center" wrapText="1"/>
    </xf>
    <xf numFmtId="2" fontId="11" fillId="10" borderId="14" xfId="0" applyNumberFormat="1" applyFont="1" applyFill="1" applyBorder="1" applyAlignment="1">
      <alignment horizontal="center" wrapText="1"/>
    </xf>
    <xf numFmtId="2" fontId="11" fillId="10" borderId="12" xfId="0" applyNumberFormat="1" applyFont="1" applyFill="1" applyBorder="1"/>
    <xf numFmtId="2" fontId="15" fillId="10" borderId="13" xfId="0" applyNumberFormat="1" applyFont="1" applyFill="1" applyBorder="1" applyAlignment="1">
      <alignment horizontal="right"/>
    </xf>
    <xf numFmtId="2" fontId="15" fillId="10" borderId="15" xfId="0" applyNumberFormat="1" applyFont="1" applyFill="1" applyBorder="1" applyAlignment="1">
      <alignment horizontal="right"/>
    </xf>
    <xf numFmtId="2" fontId="15" fillId="10" borderId="12" xfId="0" applyNumberFormat="1" applyFont="1" applyFill="1" applyBorder="1" applyAlignment="1">
      <alignment horizontal="right"/>
    </xf>
    <xf numFmtId="2" fontId="15" fillId="10" borderId="14" xfId="0" applyNumberFormat="1" applyFont="1" applyFill="1" applyBorder="1" applyAlignment="1">
      <alignment horizontal="right"/>
    </xf>
    <xf numFmtId="2" fontId="15" fillId="10" borderId="16" xfId="0" applyNumberFormat="1" applyFont="1" applyFill="1" applyBorder="1" applyAlignment="1">
      <alignment horizontal="right"/>
    </xf>
    <xf numFmtId="11" fontId="15" fillId="10" borderId="13" xfId="0" applyNumberFormat="1" applyFont="1" applyFill="1" applyBorder="1" applyAlignment="1">
      <alignment horizontal="right"/>
    </xf>
    <xf numFmtId="165" fontId="15" fillId="10" borderId="12" xfId="0" applyNumberFormat="1" applyFont="1" applyFill="1" applyBorder="1"/>
    <xf numFmtId="165" fontId="15" fillId="10" borderId="13" xfId="0" applyNumberFormat="1" applyFont="1" applyFill="1" applyBorder="1" applyAlignment="1">
      <alignment horizontal="right"/>
    </xf>
    <xf numFmtId="165" fontId="15" fillId="10" borderId="15" xfId="0" applyNumberFormat="1" applyFont="1" applyFill="1" applyBorder="1"/>
    <xf numFmtId="0" fontId="0" fillId="10" borderId="12" xfId="0" applyFill="1" applyBorder="1"/>
    <xf numFmtId="0" fontId="0" fillId="10" borderId="13" xfId="0" applyFill="1" applyBorder="1"/>
    <xf numFmtId="167" fontId="15" fillId="10" borderId="13" xfId="0" applyNumberFormat="1" applyFont="1" applyFill="1" applyBorder="1"/>
    <xf numFmtId="0" fontId="0" fillId="10" borderId="14" xfId="0" applyFill="1" applyBorder="1"/>
    <xf numFmtId="2" fontId="11" fillId="5" borderId="17" xfId="0" applyNumberFormat="1" applyFont="1" applyFill="1" applyBorder="1" applyAlignment="1">
      <alignment horizontal="center" wrapText="1"/>
    </xf>
    <xf numFmtId="2" fontId="11" fillId="5" borderId="14" xfId="0" applyNumberFormat="1" applyFont="1" applyFill="1" applyBorder="1" applyAlignment="1">
      <alignment horizontal="center" wrapText="1"/>
    </xf>
    <xf numFmtId="2" fontId="11" fillId="5" borderId="12" xfId="0" applyNumberFormat="1" applyFont="1" applyFill="1" applyBorder="1"/>
    <xf numFmtId="2" fontId="15" fillId="5" borderId="13" xfId="0" applyNumberFormat="1" applyFont="1" applyFill="1" applyBorder="1" applyAlignment="1">
      <alignment horizontal="right"/>
    </xf>
    <xf numFmtId="2" fontId="15" fillId="5" borderId="15" xfId="0" applyNumberFormat="1" applyFont="1" applyFill="1" applyBorder="1" applyAlignment="1">
      <alignment horizontal="right"/>
    </xf>
    <xf numFmtId="2" fontId="15" fillId="5" borderId="12" xfId="0" applyNumberFormat="1" applyFont="1" applyFill="1" applyBorder="1" applyAlignment="1">
      <alignment horizontal="right"/>
    </xf>
    <xf numFmtId="2" fontId="15" fillId="5" borderId="14" xfId="0" applyNumberFormat="1" applyFont="1" applyFill="1" applyBorder="1" applyAlignment="1">
      <alignment horizontal="right"/>
    </xf>
    <xf numFmtId="2" fontId="15" fillId="5" borderId="16" xfId="0" applyNumberFormat="1" applyFont="1" applyFill="1" applyBorder="1" applyAlignment="1">
      <alignment horizontal="right"/>
    </xf>
    <xf numFmtId="11" fontId="15" fillId="5" borderId="13" xfId="0" applyNumberFormat="1" applyFont="1" applyFill="1" applyBorder="1" applyAlignment="1">
      <alignment horizontal="right"/>
    </xf>
    <xf numFmtId="165" fontId="15" fillId="5" borderId="12" xfId="0" applyNumberFormat="1" applyFont="1" applyFill="1" applyBorder="1"/>
    <xf numFmtId="165" fontId="15" fillId="5" borderId="13" xfId="0" applyNumberFormat="1" applyFont="1" applyFill="1" applyBorder="1" applyAlignment="1">
      <alignment horizontal="right"/>
    </xf>
    <xf numFmtId="165" fontId="15" fillId="5" borderId="15" xfId="0" applyNumberFormat="1" applyFont="1" applyFill="1" applyBorder="1"/>
    <xf numFmtId="0" fontId="0" fillId="5" borderId="12" xfId="0" applyFill="1" applyBorder="1"/>
    <xf numFmtId="0" fontId="0" fillId="5" borderId="13" xfId="0" applyFill="1" applyBorder="1"/>
    <xf numFmtId="0" fontId="0" fillId="5" borderId="14" xfId="0" applyFill="1" applyBorder="1"/>
    <xf numFmtId="0" fontId="5" fillId="0" borderId="0" xfId="0" applyFont="1" applyProtection="1">
      <protection locked="0"/>
    </xf>
    <xf numFmtId="0" fontId="22" fillId="17" borderId="58" xfId="0" applyFont="1" applyFill="1" applyBorder="1" applyAlignment="1">
      <alignment horizontal="center" wrapText="1"/>
    </xf>
    <xf numFmtId="169" fontId="0" fillId="0" borderId="0" xfId="0" applyNumberFormat="1"/>
    <xf numFmtId="0" fontId="22" fillId="0" borderId="9" xfId="0" applyFont="1" applyFill="1" applyBorder="1" applyAlignment="1">
      <alignment horizontal="center" vertical="center" textRotation="90" wrapText="1"/>
    </xf>
    <xf numFmtId="0" fontId="3" fillId="0" borderId="1" xfId="0" applyFont="1" applyFill="1" applyBorder="1" applyProtection="1"/>
    <xf numFmtId="170" fontId="5" fillId="11" borderId="30" xfId="0" applyNumberFormat="1" applyFont="1" applyFill="1" applyBorder="1" applyProtection="1">
      <protection locked="0"/>
    </xf>
    <xf numFmtId="165" fontId="0" fillId="0" borderId="0" xfId="0" applyNumberFormat="1"/>
    <xf numFmtId="165" fontId="5" fillId="2" borderId="30" xfId="0" applyNumberFormat="1" applyFont="1" applyFill="1" applyBorder="1" applyProtection="1">
      <protection locked="0"/>
    </xf>
    <xf numFmtId="0" fontId="5" fillId="2" borderId="30" xfId="0" applyFont="1" applyFill="1" applyBorder="1" applyProtection="1">
      <protection locked="0"/>
    </xf>
    <xf numFmtId="2" fontId="5" fillId="2" borderId="30" xfId="0" applyNumberFormat="1" applyFont="1" applyFill="1" applyBorder="1" applyProtection="1">
      <protection locked="0"/>
    </xf>
    <xf numFmtId="18" fontId="22" fillId="17" borderId="30" xfId="0" applyNumberFormat="1" applyFont="1" applyFill="1" applyBorder="1" applyAlignment="1">
      <alignment horizontal="left"/>
    </xf>
    <xf numFmtId="14" fontId="22" fillId="17" borderId="31" xfId="0" applyNumberFormat="1" applyFont="1" applyFill="1" applyBorder="1" applyAlignment="1">
      <alignment horizontal="left"/>
    </xf>
    <xf numFmtId="18" fontId="22" fillId="17" borderId="31" xfId="0" applyNumberFormat="1" applyFont="1" applyFill="1" applyBorder="1" applyAlignment="1">
      <alignment horizontal="left"/>
    </xf>
    <xf numFmtId="0" fontId="22" fillId="17" borderId="32" xfId="0" applyFont="1" applyFill="1" applyBorder="1" applyAlignment="1">
      <alignment horizontal="right" wrapText="1"/>
    </xf>
    <xf numFmtId="14" fontId="22" fillId="17" borderId="32" xfId="0" applyNumberFormat="1" applyFont="1" applyFill="1" applyBorder="1" applyAlignment="1">
      <alignment horizontal="center" wrapText="1"/>
    </xf>
    <xf numFmtId="18" fontId="22" fillId="17" borderId="32" xfId="0" applyNumberFormat="1" applyFont="1" applyFill="1" applyBorder="1" applyAlignment="1">
      <alignment horizontal="center" wrapText="1"/>
    </xf>
    <xf numFmtId="0" fontId="22" fillId="17" borderId="32" xfId="0" applyFont="1" applyFill="1" applyBorder="1" applyAlignment="1">
      <alignment horizontal="center" vertical="center" wrapText="1"/>
    </xf>
    <xf numFmtId="165" fontId="22" fillId="4" borderId="30" xfId="0" applyNumberFormat="1" applyFont="1" applyFill="1" applyBorder="1" applyProtection="1">
      <protection locked="0"/>
    </xf>
    <xf numFmtId="2" fontId="22" fillId="4" borderId="30" xfId="0" applyNumberFormat="1" applyFont="1" applyFill="1" applyBorder="1" applyProtection="1">
      <protection locked="0"/>
    </xf>
    <xf numFmtId="0" fontId="22" fillId="4" borderId="30" xfId="0" applyFont="1" applyFill="1" applyBorder="1"/>
    <xf numFmtId="0" fontId="27" fillId="4" borderId="30" xfId="0" applyFont="1" applyFill="1" applyBorder="1"/>
    <xf numFmtId="0" fontId="27" fillId="4" borderId="30" xfId="0" applyFont="1" applyFill="1" applyBorder="1" applyProtection="1">
      <protection locked="0"/>
    </xf>
    <xf numFmtId="14" fontId="27" fillId="0" borderId="30" xfId="0" applyNumberFormat="1" applyFont="1" applyBorder="1" applyProtection="1">
      <protection locked="0"/>
    </xf>
    <xf numFmtId="18" fontId="27" fillId="0" borderId="30" xfId="0" applyNumberFormat="1" applyFont="1" applyBorder="1" applyProtection="1">
      <protection locked="0"/>
    </xf>
    <xf numFmtId="0" fontId="27" fillId="0" borderId="30" xfId="0" applyFont="1" applyFill="1" applyBorder="1" applyProtection="1">
      <protection locked="0"/>
    </xf>
    <xf numFmtId="0" fontId="22" fillId="4" borderId="30" xfId="0" applyFont="1" applyFill="1" applyBorder="1" applyAlignment="1" applyProtection="1">
      <alignment horizontal="right"/>
      <protection locked="0"/>
    </xf>
    <xf numFmtId="14" fontId="22" fillId="0" borderId="30" xfId="0" applyNumberFormat="1" applyFont="1" applyBorder="1" applyProtection="1">
      <protection locked="0"/>
    </xf>
    <xf numFmtId="18" fontId="22" fillId="0" borderId="30" xfId="0" applyNumberFormat="1" applyFont="1" applyBorder="1" applyProtection="1">
      <protection locked="0"/>
    </xf>
    <xf numFmtId="0" fontId="22" fillId="0" borderId="30" xfId="0" applyFont="1" applyFill="1" applyBorder="1" applyProtection="1">
      <protection locked="0"/>
    </xf>
    <xf numFmtId="14" fontId="22" fillId="4" borderId="30" xfId="0" applyNumberFormat="1" applyFont="1" applyFill="1" applyBorder="1" applyProtection="1">
      <protection locked="0"/>
    </xf>
    <xf numFmtId="18" fontId="22" fillId="4" borderId="30" xfId="0" applyNumberFormat="1" applyFont="1" applyFill="1" applyBorder="1" applyProtection="1">
      <protection locked="0"/>
    </xf>
    <xf numFmtId="14" fontId="0" fillId="0" borderId="0" xfId="0" applyNumberFormat="1"/>
    <xf numFmtId="171" fontId="0" fillId="0" borderId="0" xfId="0" applyNumberFormat="1"/>
    <xf numFmtId="0" fontId="5" fillId="0" borderId="0" xfId="0" applyFont="1" applyAlignment="1">
      <alignment wrapText="1"/>
    </xf>
    <xf numFmtId="49" fontId="0" fillId="0" borderId="0" xfId="0" applyNumberFormat="1"/>
    <xf numFmtId="14" fontId="22" fillId="2" borderId="30" xfId="0" applyNumberFormat="1" applyFont="1" applyFill="1" applyBorder="1" applyProtection="1">
      <protection locked="0"/>
    </xf>
    <xf numFmtId="18" fontId="22" fillId="2" borderId="30" xfId="0" applyNumberFormat="1" applyFont="1" applyFill="1" applyBorder="1" applyProtection="1">
      <protection locked="0"/>
    </xf>
    <xf numFmtId="2" fontId="22" fillId="0" borderId="30" xfId="0" applyNumberFormat="1" applyFont="1" applyBorder="1" applyProtection="1">
      <protection locked="0"/>
    </xf>
    <xf numFmtId="2" fontId="22" fillId="2" borderId="30" xfId="0" applyNumberFormat="1" applyFont="1" applyFill="1" applyBorder="1" applyProtection="1">
      <protection locked="0"/>
    </xf>
    <xf numFmtId="2" fontId="22" fillId="0" borderId="0" xfId="0" applyNumberFormat="1" applyFont="1" applyProtection="1">
      <protection locked="0"/>
    </xf>
    <xf numFmtId="165" fontId="22" fillId="0" borderId="30" xfId="0" applyNumberFormat="1" applyFont="1" applyBorder="1" applyProtection="1">
      <protection locked="0"/>
    </xf>
    <xf numFmtId="167" fontId="22" fillId="0" borderId="30" xfId="0" applyNumberFormat="1" applyFont="1" applyBorder="1" applyProtection="1">
      <protection locked="0"/>
    </xf>
    <xf numFmtId="2" fontId="0" fillId="0" borderId="0" xfId="0" applyNumberFormat="1"/>
    <xf numFmtId="0" fontId="11" fillId="0" borderId="5" xfId="0" applyFont="1" applyBorder="1" applyAlignment="1"/>
    <xf numFmtId="0" fontId="11" fillId="5" borderId="28" xfId="0" applyFont="1" applyFill="1" applyBorder="1" applyAlignment="1">
      <alignment horizontal="center"/>
    </xf>
    <xf numFmtId="0" fontId="0" fillId="5" borderId="13" xfId="0" applyFill="1" applyBorder="1" applyAlignment="1">
      <alignment horizontal="center"/>
    </xf>
    <xf numFmtId="0" fontId="11" fillId="10" borderId="29" xfId="0" applyFont="1" applyFill="1" applyBorder="1" applyAlignment="1">
      <alignment horizontal="center"/>
    </xf>
    <xf numFmtId="0" fontId="0" fillId="10" borderId="12" xfId="0" applyFill="1" applyBorder="1" applyAlignment="1">
      <alignment horizontal="center"/>
    </xf>
    <xf numFmtId="0" fontId="11" fillId="10" borderId="28" xfId="0" applyFont="1" applyFill="1" applyBorder="1" applyAlignment="1">
      <alignment horizontal="center"/>
    </xf>
    <xf numFmtId="0" fontId="0" fillId="10" borderId="13" xfId="0" applyFill="1" applyBorder="1" applyAlignment="1">
      <alignment horizontal="center"/>
    </xf>
    <xf numFmtId="0" fontId="11" fillId="19" borderId="7" xfId="0" applyFont="1" applyFill="1" applyBorder="1" applyAlignment="1">
      <alignment horizontal="center"/>
    </xf>
    <xf numFmtId="0" fontId="11" fillId="19" borderId="0" xfId="0" applyFont="1" applyFill="1" applyAlignment="1">
      <alignment horizontal="center"/>
    </xf>
    <xf numFmtId="0" fontId="15" fillId="2" borderId="28" xfId="0" applyFont="1" applyFill="1" applyBorder="1" applyAlignment="1" applyProtection="1">
      <alignment horizontal="center"/>
      <protection locked="0"/>
    </xf>
    <xf numFmtId="0" fontId="0" fillId="2" borderId="13" xfId="0" applyFill="1" applyBorder="1" applyAlignment="1" applyProtection="1">
      <alignment horizontal="center"/>
      <protection locked="0"/>
    </xf>
    <xf numFmtId="0" fontId="11" fillId="5" borderId="29" xfId="0" applyFont="1" applyFill="1" applyBorder="1" applyAlignment="1">
      <alignment horizontal="center"/>
    </xf>
    <xf numFmtId="0" fontId="0" fillId="5" borderId="12" xfId="0" applyFill="1" applyBorder="1" applyAlignment="1">
      <alignment horizontal="center"/>
    </xf>
    <xf numFmtId="2" fontId="11" fillId="18" borderId="0" xfId="0" applyNumberFormat="1" applyFont="1" applyFill="1" applyAlignment="1">
      <alignment horizontal="center"/>
    </xf>
    <xf numFmtId="0" fontId="0" fillId="18" borderId="4" xfId="0" applyFill="1" applyBorder="1" applyAlignment="1">
      <alignment horizontal="center"/>
    </xf>
    <xf numFmtId="0" fontId="3" fillId="17" borderId="59" xfId="0" applyFont="1" applyFill="1" applyBorder="1" applyAlignment="1">
      <alignment horizontal="center"/>
    </xf>
    <xf numFmtId="0" fontId="3" fillId="17" borderId="60" xfId="0" applyFont="1" applyFill="1" applyBorder="1" applyAlignment="1">
      <alignment horizontal="center"/>
    </xf>
    <xf numFmtId="0" fontId="3" fillId="17" borderId="61" xfId="0" applyFont="1" applyFill="1" applyBorder="1" applyAlignment="1">
      <alignment horizontal="center"/>
    </xf>
    <xf numFmtId="0" fontId="11" fillId="10" borderId="0" xfId="0" applyNumberFormat="1" applyFont="1" applyFill="1" applyAlignment="1" applyProtection="1">
      <alignment horizontal="center"/>
    </xf>
    <xf numFmtId="0" fontId="11" fillId="3" borderId="0" xfId="0" applyNumberFormat="1" applyFont="1" applyFill="1" applyAlignment="1" applyProtection="1">
      <alignment horizontal="center"/>
    </xf>
    <xf numFmtId="0" fontId="11" fillId="5" borderId="0" xfId="0" applyFont="1" applyFill="1" applyBorder="1" applyAlignment="1">
      <alignment horizontal="center"/>
    </xf>
    <xf numFmtId="0" fontId="5" fillId="4" borderId="35" xfId="0" applyFont="1" applyFill="1" applyBorder="1" applyAlignment="1">
      <alignment horizontal="center"/>
    </xf>
    <xf numFmtId="0" fontId="11" fillId="3" borderId="0" xfId="0" applyFont="1" applyFill="1" applyBorder="1" applyAlignment="1">
      <alignment horizontal="center"/>
    </xf>
    <xf numFmtId="0" fontId="11" fillId="4" borderId="0" xfId="0" applyFont="1" applyFill="1" applyBorder="1" applyAlignment="1">
      <alignment horizontal="center"/>
    </xf>
    <xf numFmtId="0" fontId="5" fillId="4" borderId="10" xfId="0" applyFont="1" applyFill="1" applyBorder="1" applyAlignment="1">
      <alignment horizontal="center"/>
    </xf>
    <xf numFmtId="0" fontId="5" fillId="4" borderId="5" xfId="0" applyFont="1" applyFill="1" applyBorder="1" applyAlignment="1">
      <alignment horizontal="center"/>
    </xf>
    <xf numFmtId="0" fontId="11" fillId="11" borderId="37" xfId="0" applyNumberFormat="1" applyFont="1" applyFill="1" applyBorder="1" applyAlignment="1" applyProtection="1">
      <alignment horizontal="center"/>
    </xf>
    <xf numFmtId="0" fontId="11" fillId="11" borderId="38" xfId="0" applyNumberFormat="1" applyFont="1" applyFill="1" applyBorder="1" applyAlignment="1" applyProtection="1">
      <alignment horizontal="center"/>
    </xf>
    <xf numFmtId="0" fontId="11" fillId="11" borderId="39" xfId="0" applyNumberFormat="1" applyFont="1" applyFill="1" applyBorder="1" applyAlignment="1" applyProtection="1">
      <alignment horizontal="center"/>
    </xf>
    <xf numFmtId="0" fontId="11" fillId="17" borderId="59" xfId="0" applyFont="1" applyFill="1" applyBorder="1" applyAlignment="1" applyProtection="1">
      <alignment horizontal="center"/>
    </xf>
    <xf numFmtId="0" fontId="11" fillId="17" borderId="60" xfId="0" applyFont="1" applyFill="1" applyBorder="1" applyAlignment="1" applyProtection="1">
      <alignment horizontal="center"/>
    </xf>
    <xf numFmtId="0" fontId="11" fillId="17" borderId="61" xfId="0" applyFont="1" applyFill="1" applyBorder="1" applyAlignment="1" applyProtection="1">
      <alignment horizontal="center"/>
    </xf>
    <xf numFmtId="0" fontId="27" fillId="13" borderId="18" xfId="0" applyFont="1" applyFill="1" applyBorder="1" applyAlignment="1">
      <alignment horizontal="center" vertical="center" wrapText="1"/>
    </xf>
    <xf numFmtId="0" fontId="27" fillId="13" borderId="42" xfId="0" applyFont="1" applyFill="1" applyBorder="1" applyAlignment="1">
      <alignment horizontal="center" vertical="center" wrapText="1"/>
    </xf>
    <xf numFmtId="0" fontId="27" fillId="13" borderId="47" xfId="0" applyFont="1" applyFill="1" applyBorder="1" applyAlignment="1">
      <alignment horizontal="center" vertical="center" wrapText="1"/>
    </xf>
    <xf numFmtId="0" fontId="27" fillId="13" borderId="52" xfId="0" applyFont="1" applyFill="1" applyBorder="1" applyAlignment="1">
      <alignment horizontal="center" vertical="center" wrapText="1"/>
    </xf>
    <xf numFmtId="0" fontId="27" fillId="13" borderId="0" xfId="0" applyFont="1" applyFill="1" applyBorder="1" applyAlignment="1">
      <alignment horizontal="center" vertical="center" wrapText="1"/>
    </xf>
    <xf numFmtId="0" fontId="27" fillId="13" borderId="4" xfId="0" applyFont="1" applyFill="1" applyBorder="1" applyAlignment="1">
      <alignment horizontal="center" vertical="center" wrapText="1"/>
    </xf>
    <xf numFmtId="0" fontId="27" fillId="13" borderId="25" xfId="0" applyFont="1" applyFill="1" applyBorder="1" applyAlignment="1">
      <alignment horizontal="center" vertical="center" wrapText="1"/>
    </xf>
    <xf numFmtId="0" fontId="27" fillId="13" borderId="44" xfId="0" applyFont="1" applyFill="1" applyBorder="1" applyAlignment="1">
      <alignment horizontal="center" vertical="center" wrapText="1"/>
    </xf>
    <xf numFmtId="0" fontId="27" fillId="13" borderId="48" xfId="0" applyFont="1" applyFill="1" applyBorder="1" applyAlignment="1">
      <alignment horizontal="center" vertical="center" wrapText="1"/>
    </xf>
    <xf numFmtId="0" fontId="3" fillId="16" borderId="56" xfId="0" applyFont="1" applyFill="1" applyBorder="1" applyAlignment="1">
      <alignment horizontal="center" vertical="center" wrapText="1"/>
    </xf>
    <xf numFmtId="0" fontId="3" fillId="16" borderId="11" xfId="0" applyFont="1" applyFill="1" applyBorder="1" applyAlignment="1">
      <alignment horizontal="center" vertical="center" wrapText="1"/>
    </xf>
    <xf numFmtId="0" fontId="27" fillId="13" borderId="43" xfId="0" applyFont="1" applyFill="1" applyBorder="1" applyAlignment="1" applyProtection="1">
      <alignment horizontal="center" vertical="center" wrapText="1"/>
    </xf>
    <xf numFmtId="0" fontId="27" fillId="13" borderId="51" xfId="0" applyFont="1" applyFill="1" applyBorder="1" applyAlignment="1" applyProtection="1">
      <alignment horizontal="center" vertical="center" wrapText="1"/>
    </xf>
    <xf numFmtId="0" fontId="22" fillId="12" borderId="42" xfId="0" applyFont="1" applyFill="1" applyBorder="1" applyAlignment="1" applyProtection="1">
      <alignment horizontal="center" wrapText="1"/>
    </xf>
    <xf numFmtId="0" fontId="22" fillId="11" borderId="42" xfId="0" applyFont="1" applyFill="1" applyBorder="1" applyAlignment="1" applyProtection="1">
      <alignment horizontal="center" wrapText="1"/>
    </xf>
    <xf numFmtId="0" fontId="3" fillId="14" borderId="19" xfId="0" applyFont="1" applyFill="1" applyBorder="1" applyAlignment="1" applyProtection="1">
      <alignment horizontal="center" vertical="center" wrapText="1"/>
    </xf>
    <xf numFmtId="0" fontId="3" fillId="14" borderId="26" xfId="0" applyFont="1" applyFill="1" applyBorder="1" applyAlignment="1" applyProtection="1">
      <alignment horizontal="center" vertical="center" wrapText="1"/>
    </xf>
    <xf numFmtId="0" fontId="22" fillId="12" borderId="49" xfId="0" applyFont="1" applyFill="1" applyBorder="1" applyAlignment="1" applyProtection="1">
      <alignment horizontal="center" wrapText="1"/>
    </xf>
    <xf numFmtId="0" fontId="22" fillId="11" borderId="49" xfId="0" applyFont="1" applyFill="1" applyBorder="1" applyAlignment="1" applyProtection="1">
      <alignment horizontal="center" wrapText="1"/>
    </xf>
    <xf numFmtId="0" fontId="22" fillId="12" borderId="40" xfId="0" applyFont="1" applyFill="1" applyBorder="1" applyAlignment="1" applyProtection="1">
      <alignment horizontal="center" wrapText="1"/>
    </xf>
    <xf numFmtId="0" fontId="22" fillId="12" borderId="50" xfId="0" applyFont="1" applyFill="1" applyBorder="1" applyAlignment="1" applyProtection="1">
      <alignment horizontal="center" wrapText="1"/>
    </xf>
    <xf numFmtId="0" fontId="22" fillId="11" borderId="40" xfId="0" applyFont="1" applyFill="1" applyBorder="1" applyAlignment="1" applyProtection="1">
      <alignment horizontal="center" wrapText="1"/>
    </xf>
    <xf numFmtId="0" fontId="22" fillId="11" borderId="50" xfId="0" applyFont="1" applyFill="1" applyBorder="1" applyAlignment="1" applyProtection="1">
      <alignment horizontal="center" wrapText="1"/>
    </xf>
    <xf numFmtId="0" fontId="3" fillId="15" borderId="19" xfId="0" applyFont="1" applyFill="1" applyBorder="1" applyAlignment="1" applyProtection="1">
      <alignment horizontal="center" vertical="center" wrapText="1"/>
    </xf>
    <xf numFmtId="0" fontId="3" fillId="15" borderId="26" xfId="0" applyFont="1" applyFill="1" applyBorder="1" applyAlignment="1" applyProtection="1">
      <alignment horizontal="center" vertical="center" wrapText="1"/>
    </xf>
    <xf numFmtId="0" fontId="22" fillId="12" borderId="44" xfId="0" applyFont="1" applyFill="1" applyBorder="1" applyAlignment="1" applyProtection="1">
      <alignment horizontal="center"/>
    </xf>
    <xf numFmtId="0" fontId="22" fillId="11" borderId="44" xfId="0" applyFont="1" applyFill="1" applyBorder="1" applyAlignment="1" applyProtection="1">
      <alignment horizontal="center"/>
    </xf>
  </cellXfs>
  <cellStyles count="4">
    <cellStyle name="Normal" xfId="0" builtinId="0"/>
    <cellStyle name="Normal 2" xfId="2" xr:uid="{00000000-0005-0000-0000-000001000000}"/>
    <cellStyle name="Normal 2 2" xfId="3" xr:uid="{00000000-0005-0000-0000-000002000000}"/>
    <cellStyle name="Normal_Sheet1 (2)" xfId="1" xr:uid="{00000000-0005-0000-0000-000003000000}"/>
  </cellStyles>
  <dxfs count="2">
    <dxf>
      <font>
        <b/>
        <i val="0"/>
        <color auto="1"/>
      </font>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A0E0E0"/>
      <color rgb="FFC9EEED"/>
      <color rgb="FF993300"/>
      <color rgb="FFFFFFCC"/>
      <color rgb="FF66FFFF"/>
      <color rgb="FFFFFF99"/>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20.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33.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34.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_rels/chart35.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36.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_rels/chart49.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0.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Logistic Growth Curve</a:t>
            </a:r>
          </a:p>
        </c:rich>
      </c:tx>
      <c:layout>
        <c:manualLayout>
          <c:xMode val="edge"/>
          <c:yMode val="edge"/>
          <c:x val="0.3760088283765658"/>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'Growth Regression'!$E$2:$E$18</c:f>
              <c:numCache>
                <c:formatCode>0.0000</c:formatCode>
                <c:ptCount val="17"/>
                <c:pt idx="0">
                  <c:v>0.246</c:v>
                </c:pt>
                <c:pt idx="1">
                  <c:v>0.54747474747474756</c:v>
                </c:pt>
                <c:pt idx="2">
                  <c:v>0.94567404426559343</c:v>
                </c:pt>
                <c:pt idx="3">
                  <c:v>1.441532258064516</c:v>
                </c:pt>
                <c:pt idx="4">
                  <c:v>3.1864754098360657</c:v>
                </c:pt>
                <c:pt idx="5">
                  <c:v>4.5393374741200834</c:v>
                </c:pt>
                <c:pt idx="6">
                  <c:v>9.8655635987590475</c:v>
                </c:pt>
                <c:pt idx="7">
                  <c:v>16.71826625386997</c:v>
                </c:pt>
                <c:pt idx="8">
                  <c:v>19.978746014877792</c:v>
                </c:pt>
                <c:pt idx="9">
                  <c:v>21.734475374732334</c:v>
                </c:pt>
                <c:pt idx="10">
                  <c:v>22.156398104265403</c:v>
                </c:pt>
                <c:pt idx="11">
                  <c:v>24.757952973720606</c:v>
                </c:pt>
                <c:pt idx="12">
                  <c:v>21.450151057401811</c:v>
                </c:pt>
              </c:numCache>
            </c:numRef>
          </c:yVal>
          <c:smooth val="0"/>
          <c:extLst>
            <c:ext xmlns:c16="http://schemas.microsoft.com/office/drawing/2014/chart" uri="{C3380CC4-5D6E-409C-BE32-E72D297353CC}">
              <c16:uniqueId val="{00000000-B91E-4EB7-A5FC-953EE4A3831A}"/>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'Growth Regression'!$M$2:$M$22</c:f>
              <c:numCache>
                <c:formatCode>General</c:formatCode>
                <c:ptCount val="21"/>
                <c:pt idx="0">
                  <c:v>0.24599999999999997</c:v>
                </c:pt>
                <c:pt idx="1">
                  <c:v>0.70202770468720332</c:v>
                </c:pt>
                <c:pt idx="2">
                  <c:v>1.3159607380678726</c:v>
                </c:pt>
                <c:pt idx="3">
                  <c:v>1.9166505703874139</c:v>
                </c:pt>
                <c:pt idx="4">
                  <c:v>3.4806357768712051</c:v>
                </c:pt>
                <c:pt idx="5">
                  <c:v>4.8581166193731544</c:v>
                </c:pt>
                <c:pt idx="6">
                  <c:v>10.030261405589508</c:v>
                </c:pt>
                <c:pt idx="7">
                  <c:v>16.23010935437328</c:v>
                </c:pt>
                <c:pt idx="8">
                  <c:v>19.899213006194955</c:v>
                </c:pt>
                <c:pt idx="9">
                  <c:v>21.710062218173647</c:v>
                </c:pt>
                <c:pt idx="10">
                  <c:v>22.438300264684855</c:v>
                </c:pt>
                <c:pt idx="11">
                  <c:v>22.685844270870973</c:v>
                </c:pt>
                <c:pt idx="12">
                  <c:v>22.759147273647496</c:v>
                </c:pt>
              </c:numCache>
            </c:numRef>
          </c:yVal>
          <c:smooth val="0"/>
          <c:extLst>
            <c:ext xmlns:c16="http://schemas.microsoft.com/office/drawing/2014/chart" uri="{C3380CC4-5D6E-409C-BE32-E72D297353CC}">
              <c16:uniqueId val="{00000001-B91E-4EB7-A5FC-953EE4A3831A}"/>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Xt (x106 cells/mL)</a:t>
                </a:r>
              </a:p>
            </c:rich>
          </c:tx>
          <c:layout>
            <c:manualLayout>
              <c:xMode val="edge"/>
              <c:yMode val="edge"/>
              <c:x val="1.3670438819740598E-2"/>
              <c:y val="0.2696595159597273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Estimated and Calculated</a:t>
            </a:r>
            <a:r>
              <a:rPr lang="en-US" sz="1000" baseline="0"/>
              <a:t> Specific Growth Rate</a:t>
            </a:r>
            <a:endParaRPr lang="en-US" sz="1000"/>
          </a:p>
        </c:rich>
      </c:tx>
      <c:layout>
        <c:manualLayout>
          <c:xMode val="edge"/>
          <c:yMode val="edge"/>
          <c:x val="0.22232291164200674"/>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'Growth Regression'!$L$2:$L$16</c:f>
              <c:numCache>
                <c:formatCode>General</c:formatCode>
                <c:ptCount val="15"/>
                <c:pt idx="0">
                  <c:v>0</c:v>
                </c:pt>
                <c:pt idx="1">
                  <c:v>3.2037585500066176E-2</c:v>
                </c:pt>
                <c:pt idx="2">
                  <c:v>3.6639611408897634E-2</c:v>
                </c:pt>
                <c:pt idx="3">
                  <c:v>4.6322407753986064E-2</c:v>
                </c:pt>
                <c:pt idx="4">
                  <c:v>5.1019740510114792E-2</c:v>
                </c:pt>
                <c:pt idx="5">
                  <c:v>3.9670756747354756E-2</c:v>
                </c:pt>
                <c:pt idx="6">
                  <c:v>3.3087596838551565E-2</c:v>
                </c:pt>
                <c:pt idx="7">
                  <c:v>2.211726943746202E-2</c:v>
                </c:pt>
                <c:pt idx="8">
                  <c:v>9.7695849364607124E-3</c:v>
                </c:pt>
                <c:pt idx="9">
                  <c:v>5.3643869045412393E-3</c:v>
                </c:pt>
                <c:pt idx="10">
                  <c:v>2.4549375785802305E-3</c:v>
                </c:pt>
                <c:pt idx="11">
                  <c:v>7.8783660439419763E-3</c:v>
                </c:pt>
                <c:pt idx="12">
                  <c:v>-8.8057135973341506E-3</c:v>
                </c:pt>
              </c:numCache>
            </c:numRef>
          </c:yVal>
          <c:smooth val="0"/>
          <c:extLst>
            <c:ext xmlns:c16="http://schemas.microsoft.com/office/drawing/2014/chart" uri="{C3380CC4-5D6E-409C-BE32-E72D297353CC}">
              <c16:uniqueId val="{00000000-6303-4163-8232-A6109AD98343}"/>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'Growth Regression'!$P$2:$P$22</c:f>
              <c:numCache>
                <c:formatCode>General</c:formatCode>
                <c:ptCount val="21"/>
                <c:pt idx="0">
                  <c:v>4.4278803391382231E-2</c:v>
                </c:pt>
                <c:pt idx="1">
                  <c:v>4.3384290653048455E-2</c:v>
                </c:pt>
                <c:pt idx="2">
                  <c:v>4.2180041627828402E-2</c:v>
                </c:pt>
                <c:pt idx="3">
                  <c:v>4.1001769559542621E-2</c:v>
                </c:pt>
                <c:pt idx="4">
                  <c:v>3.7933963206143693E-2</c:v>
                </c:pt>
                <c:pt idx="5">
                  <c:v>3.5231991050145184E-2</c:v>
                </c:pt>
                <c:pt idx="6">
                  <c:v>2.508666578103556E-2</c:v>
                </c:pt>
                <c:pt idx="7">
                  <c:v>1.2925468316676269E-2</c:v>
                </c:pt>
                <c:pt idx="8">
                  <c:v>5.7284056797194264E-3</c:v>
                </c:pt>
                <c:pt idx="9">
                  <c:v>2.1763677866978143E-3</c:v>
                </c:pt>
                <c:pt idx="10">
                  <c:v>7.4790586991493023E-4</c:v>
                </c:pt>
                <c:pt idx="11">
                  <c:v>2.6234048747058778E-4</c:v>
                </c:pt>
                <c:pt idx="12">
                  <c:v>1.1855433354230077E-4</c:v>
                </c:pt>
              </c:numCache>
            </c:numRef>
          </c:yVal>
          <c:smooth val="0"/>
          <c:extLst>
            <c:ext xmlns:c16="http://schemas.microsoft.com/office/drawing/2014/chart" uri="{C3380CC4-5D6E-409C-BE32-E72D297353CC}">
              <c16:uniqueId val="{00000001-6303-4163-8232-A6109AD98343}"/>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Specific Growth Rate (1/hr)</a:t>
                </a:r>
              </a:p>
            </c:rich>
          </c:tx>
          <c:layout>
            <c:manualLayout>
              <c:xMode val="edge"/>
              <c:yMode val="edge"/>
              <c:x val="1.653861441592816E-2"/>
              <c:y val="0.1630114110239766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Glucose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Calc.'!$AP$2</c:f>
              <c:strCache>
                <c:ptCount val="1"/>
                <c:pt idx="0">
                  <c:v>GLUCOSE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Calc.'!$AP$26:$AP$42</c:f>
              <c:numCache>
                <c:formatCode>General</c:formatCode>
                <c:ptCount val="17"/>
                <c:pt idx="0">
                  <c:v>27.502388888888888</c:v>
                </c:pt>
                <c:pt idx="1">
                  <c:v>25.426547242939112</c:v>
                </c:pt>
                <c:pt idx="2">
                  <c:v>23.974880573733945</c:v>
                </c:pt>
                <c:pt idx="3">
                  <c:v>21.466012738492722</c:v>
                </c:pt>
                <c:pt idx="4">
                  <c:v>17.376941753843557</c:v>
                </c:pt>
                <c:pt idx="5">
                  <c:v>15.011434866720444</c:v>
                </c:pt>
                <c:pt idx="6">
                  <c:v>15.546373291355277</c:v>
                </c:pt>
                <c:pt idx="7">
                  <c:v>13.641016990339555</c:v>
                </c:pt>
                <c:pt idx="8">
                  <c:v>11.449430994015446</c:v>
                </c:pt>
                <c:pt idx="9">
                  <c:v>7.163265709739723</c:v>
                </c:pt>
                <c:pt idx="10">
                  <c:v>1.6640646024665666</c:v>
                </c:pt>
                <c:pt idx="11">
                  <c:v>0.78387369065313339</c:v>
                </c:pt>
                <c:pt idx="12">
                  <c:v>5.7681166823104997</c:v>
                </c:pt>
              </c:numCache>
            </c:numRef>
          </c:yVal>
          <c:smooth val="0"/>
          <c:extLst>
            <c:ext xmlns:c16="http://schemas.microsoft.com/office/drawing/2014/chart" uri="{C3380CC4-5D6E-409C-BE32-E72D297353CC}">
              <c16:uniqueId val="{00000014-BF56-4D72-94EB-625F72F0894E}"/>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Calc.'!$AP$3:$AP$20</c:f>
              <c:numCache>
                <c:formatCode>General</c:formatCode>
                <c:ptCount val="18"/>
                <c:pt idx="0">
                  <c:v>27.502388888888888</c:v>
                </c:pt>
                <c:pt idx="1">
                  <c:v>24.993458289609954</c:v>
                </c:pt>
                <c:pt idx="2">
                  <c:v>22.958212412995902</c:v>
                </c:pt>
                <c:pt idx="3">
                  <c:v>21.368899535126459</c:v>
                </c:pt>
                <c:pt idx="4">
                  <c:v>17.991667937741745</c:v>
                </c:pt>
                <c:pt idx="5">
                  <c:v>15.442444547094137</c:v>
                </c:pt>
                <c:pt idx="6">
                  <c:v>17.193028808902326</c:v>
                </c:pt>
                <c:pt idx="7">
                  <c:v>19.665176946743763</c:v>
                </c:pt>
                <c:pt idx="8">
                  <c:v>19.824798504264692</c:v>
                </c:pt>
                <c:pt idx="9">
                  <c:v>18.333093369297657</c:v>
                </c:pt>
                <c:pt idx="10">
                  <c:v>16.498430660259451</c:v>
                </c:pt>
                <c:pt idx="11">
                  <c:v>17.714118820848157</c:v>
                </c:pt>
                <c:pt idx="12">
                  <c:v>25.37107172321797</c:v>
                </c:pt>
              </c:numCache>
            </c:numRef>
          </c:yVal>
          <c:smooth val="0"/>
          <c:extLst>
            <c:ext xmlns:c16="http://schemas.microsoft.com/office/drawing/2014/chart" uri="{C3380CC4-5D6E-409C-BE32-E72D297353CC}">
              <c16:uniqueId val="{00000016-BF56-4D72-94EB-625F72F0894E}"/>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Glucose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Glutamine Concentration</a:t>
            </a:r>
            <a:endParaRPr lang="en-US" sz="1000"/>
          </a:p>
        </c:rich>
      </c:tx>
      <c:layout>
        <c:manualLayout>
          <c:xMode val="edge"/>
          <c:yMode val="edge"/>
          <c:x val="0.16860047666455485"/>
          <c:y val="2.0884252146931664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Calc.'!$AQ$2</c:f>
              <c:strCache>
                <c:ptCount val="1"/>
                <c:pt idx="0">
                  <c:v>GLUTAMINE* CONC. (mM) </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Calc.'!$AQ$26:$AQ$42</c:f>
              <c:numCache>
                <c:formatCode>General</c:formatCode>
                <c:ptCount val="17"/>
                <c:pt idx="0">
                  <c:v>2.3714081434275642</c:v>
                </c:pt>
                <c:pt idx="1">
                  <c:v>1.9725620920361557</c:v>
                </c:pt>
                <c:pt idx="2">
                  <c:v>1.5946714658830339</c:v>
                </c:pt>
                <c:pt idx="3">
                  <c:v>1.2751367581620883</c:v>
                </c:pt>
                <c:pt idx="4">
                  <c:v>0.70330691884194707</c:v>
                </c:pt>
                <c:pt idx="5">
                  <c:v>0.40816070243757463</c:v>
                </c:pt>
                <c:pt idx="6">
                  <c:v>0.1547772288742644</c:v>
                </c:pt>
                <c:pt idx="7">
                  <c:v>6.3362935293955411E-2</c:v>
                </c:pt>
                <c:pt idx="8">
                  <c:v>5.3996757506675361E-2</c:v>
                </c:pt>
                <c:pt idx="9">
                  <c:v>0</c:v>
                </c:pt>
                <c:pt idx="10">
                  <c:v>0</c:v>
                </c:pt>
                <c:pt idx="11">
                  <c:v>4.0653030354979088E-2</c:v>
                </c:pt>
                <c:pt idx="12">
                  <c:v>0.23138086186107795</c:v>
                </c:pt>
              </c:numCache>
            </c:numRef>
          </c:yVal>
          <c:smooth val="0"/>
          <c:extLst>
            <c:ext xmlns:c16="http://schemas.microsoft.com/office/drawing/2014/chart" uri="{C3380CC4-5D6E-409C-BE32-E72D297353CC}">
              <c16:uniqueId val="{00000000-52E6-415D-8753-CCDEB1FACD9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Calc.'!$AQ$3:$AQ$20</c:f>
              <c:numCache>
                <c:formatCode>General</c:formatCode>
                <c:ptCount val="18"/>
                <c:pt idx="0">
                  <c:v>2.3714081434275642</c:v>
                </c:pt>
                <c:pt idx="1">
                  <c:v>1.8345824697194768</c:v>
                </c:pt>
                <c:pt idx="2">
                  <c:v>1.4161877408913637</c:v>
                </c:pt>
                <c:pt idx="3">
                  <c:v>1.1261443598481278</c:v>
                </c:pt>
                <c:pt idx="4">
                  <c:v>0.59208984062583836</c:v>
                </c:pt>
                <c:pt idx="5">
                  <c:v>0.24133270756296316</c:v>
                </c:pt>
                <c:pt idx="6">
                  <c:v>4.2522897230440275</c:v>
                </c:pt>
                <c:pt idx="7">
                  <c:v>10.278503237242838</c:v>
                </c:pt>
                <c:pt idx="8">
                  <c:v>16.498139676985833</c:v>
                </c:pt>
                <c:pt idx="9">
                  <c:v>22.939672933013494</c:v>
                </c:pt>
                <c:pt idx="10">
                  <c:v>29.652951568288973</c:v>
                </c:pt>
                <c:pt idx="11">
                  <c:v>36.779930335045265</c:v>
                </c:pt>
                <c:pt idx="12">
                  <c:v>44.495786425545027</c:v>
                </c:pt>
              </c:numCache>
            </c:numRef>
          </c:yVal>
          <c:smooth val="0"/>
          <c:extLst>
            <c:ext xmlns:c16="http://schemas.microsoft.com/office/drawing/2014/chart" uri="{C3380CC4-5D6E-409C-BE32-E72D297353CC}">
              <c16:uniqueId val="{00000001-52E6-415D-8753-CCDEB1FACD9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Glutamine (mM)</a:t>
                </a:r>
              </a:p>
            </c:rich>
          </c:tx>
          <c:layout>
            <c:manualLayout>
              <c:xMode val="edge"/>
              <c:yMode val="edge"/>
              <c:x val="1.082247462430028E-2"/>
              <c:y val="0.3400699912510935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Lactate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Calc.'!$AV$2</c:f>
              <c:strCache>
                <c:ptCount val="1"/>
                <c:pt idx="0">
                  <c:v>LACTATE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Calc.'!$AV$26:$AV$42</c:f>
              <c:numCache>
                <c:formatCode>General</c:formatCode>
                <c:ptCount val="17"/>
                <c:pt idx="0">
                  <c:v>0</c:v>
                </c:pt>
                <c:pt idx="1">
                  <c:v>2.9307274631641103</c:v>
                </c:pt>
                <c:pt idx="2">
                  <c:v>6.8900560797677288</c:v>
                </c:pt>
                <c:pt idx="3">
                  <c:v>8.9363115563543634</c:v>
                </c:pt>
                <c:pt idx="4">
                  <c:v>16.143501769968584</c:v>
                </c:pt>
                <c:pt idx="5">
                  <c:v>18.649652864658417</c:v>
                </c:pt>
                <c:pt idx="6">
                  <c:v>19.563292350935281</c:v>
                </c:pt>
                <c:pt idx="7">
                  <c:v>18.512626830142985</c:v>
                </c:pt>
                <c:pt idx="8">
                  <c:v>16.769300583758994</c:v>
                </c:pt>
                <c:pt idx="9">
                  <c:v>18.200412267308504</c:v>
                </c:pt>
                <c:pt idx="10">
                  <c:v>20.639457536870228</c:v>
                </c:pt>
                <c:pt idx="11">
                  <c:v>16.661507712428062</c:v>
                </c:pt>
                <c:pt idx="12">
                  <c:v>11.869166944188834</c:v>
                </c:pt>
              </c:numCache>
            </c:numRef>
          </c:yVal>
          <c:smooth val="0"/>
          <c:extLst>
            <c:ext xmlns:c16="http://schemas.microsoft.com/office/drawing/2014/chart" uri="{C3380CC4-5D6E-409C-BE32-E72D297353CC}">
              <c16:uniqueId val="{00000000-6B85-4E5D-8279-1D8C8C751E16}"/>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Calc.'!$AV$3:$AV$20</c:f>
              <c:numCache>
                <c:formatCode>General</c:formatCode>
                <c:ptCount val="18"/>
                <c:pt idx="0">
                  <c:v>0</c:v>
                </c:pt>
                <c:pt idx="1">
                  <c:v>-2.5250603482529983</c:v>
                </c:pt>
                <c:pt idx="2">
                  <c:v>-7.3101142275833837</c:v>
                </c:pt>
                <c:pt idx="3">
                  <c:v>-10.458384526859907</c:v>
                </c:pt>
                <c:pt idx="4">
                  <c:v>-15.151293995146169</c:v>
                </c:pt>
                <c:pt idx="5">
                  <c:v>-17.363250329385121</c:v>
                </c:pt>
                <c:pt idx="6">
                  <c:v>-20.187820100687961</c:v>
                </c:pt>
                <c:pt idx="7">
                  <c:v>-19.80191598071794</c:v>
                </c:pt>
                <c:pt idx="8">
                  <c:v>-18.605286236528137</c:v>
                </c:pt>
                <c:pt idx="9">
                  <c:v>-18.848263490137619</c:v>
                </c:pt>
                <c:pt idx="10">
                  <c:v>-20.895281792213542</c:v>
                </c:pt>
                <c:pt idx="11">
                  <c:v>-20.696300927989125</c:v>
                </c:pt>
                <c:pt idx="12">
                  <c:v>-13.514075414024198</c:v>
                </c:pt>
              </c:numCache>
            </c:numRef>
          </c:yVal>
          <c:smooth val="0"/>
          <c:extLst>
            <c:ext xmlns:c16="http://schemas.microsoft.com/office/drawing/2014/chart" uri="{C3380CC4-5D6E-409C-BE32-E72D297353CC}">
              <c16:uniqueId val="{00000001-6B85-4E5D-8279-1D8C8C751E16}"/>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569094834781E-2"/>
              <c:y val="0.3025730433864761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Asparagine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Calc.'!$AM$2</c:f>
              <c:strCache>
                <c:ptCount val="1"/>
                <c:pt idx="0">
                  <c:v>ASPARAGINE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Calc.'!$AM$26:$AM$42</c:f>
              <c:numCache>
                <c:formatCode>General</c:formatCode>
                <c:ptCount val="17"/>
                <c:pt idx="0">
                  <c:v>3.6554527017671918</c:v>
                </c:pt>
                <c:pt idx="1">
                  <c:v>3.6937780844074162</c:v>
                </c:pt>
                <c:pt idx="2">
                  <c:v>3.7034550114540341</c:v>
                </c:pt>
                <c:pt idx="3">
                  <c:v>3.6818178242372395</c:v>
                </c:pt>
                <c:pt idx="4">
                  <c:v>3.6358644176064896</c:v>
                </c:pt>
                <c:pt idx="5">
                  <c:v>3.5345654547628689</c:v>
                </c:pt>
                <c:pt idx="6">
                  <c:v>2.819506744977851</c:v>
                </c:pt>
                <c:pt idx="7">
                  <c:v>1.3667378151432403</c:v>
                </c:pt>
                <c:pt idx="8">
                  <c:v>3.3960139783844462E-2</c:v>
                </c:pt>
                <c:pt idx="9">
                  <c:v>4.4538289539620239E-2</c:v>
                </c:pt>
                <c:pt idx="10">
                  <c:v>5.2380707890302469E-2</c:v>
                </c:pt>
                <c:pt idx="11">
                  <c:v>5.6752345579026538E-2</c:v>
                </c:pt>
                <c:pt idx="12">
                  <c:v>4.0499450480778292E-2</c:v>
                </c:pt>
              </c:numCache>
            </c:numRef>
          </c:yVal>
          <c:smooth val="0"/>
          <c:extLst>
            <c:ext xmlns:c16="http://schemas.microsoft.com/office/drawing/2014/chart" uri="{C3380CC4-5D6E-409C-BE32-E72D297353CC}">
              <c16:uniqueId val="{00000000-431A-4E48-9177-581F3D6B4A5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Calc.'!$AM$3:$AM$20</c:f>
              <c:numCache>
                <c:formatCode>General</c:formatCode>
                <c:ptCount val="18"/>
                <c:pt idx="0">
                  <c:v>3.6554527017671918</c:v>
                </c:pt>
                <c:pt idx="1">
                  <c:v>4.1894277618137634</c:v>
                </c:pt>
                <c:pt idx="2">
                  <c:v>4.1647080077652143</c:v>
                </c:pt>
                <c:pt idx="3">
                  <c:v>4.0367719153485826</c:v>
                </c:pt>
                <c:pt idx="4">
                  <c:v>3.6594403408596183</c:v>
                </c:pt>
                <c:pt idx="5">
                  <c:v>3.3457751596191225</c:v>
                </c:pt>
                <c:pt idx="6">
                  <c:v>2.8027913517318064</c:v>
                </c:pt>
                <c:pt idx="7">
                  <c:v>2.1966381223393059</c:v>
                </c:pt>
                <c:pt idx="8">
                  <c:v>1.5709424411141473</c:v>
                </c:pt>
                <c:pt idx="9">
                  <c:v>1.0518918010566305</c:v>
                </c:pt>
                <c:pt idx="10">
                  <c:v>0.7903428963772372</c:v>
                </c:pt>
                <c:pt idx="11">
                  <c:v>0.97526060043639473</c:v>
                </c:pt>
                <c:pt idx="12">
                  <c:v>1.5943875562269987</c:v>
                </c:pt>
              </c:numCache>
            </c:numRef>
          </c:yVal>
          <c:smooth val="0"/>
          <c:extLst>
            <c:ext xmlns:c16="http://schemas.microsoft.com/office/drawing/2014/chart" uri="{C3380CC4-5D6E-409C-BE32-E72D297353CC}">
              <c16:uniqueId val="{00000001-431A-4E48-9177-581F3D6B4A5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Cell Concentration and Viability</a:t>
            </a:r>
          </a:p>
        </c:rich>
      </c:tx>
      <c:layout>
        <c:manualLayout>
          <c:xMode val="edge"/>
          <c:yMode val="edge"/>
          <c:x val="0.31477511531988756"/>
          <c:y val="1.572322116451862E-2"/>
        </c:manualLayout>
      </c:layout>
      <c:overlay val="0"/>
      <c:spPr>
        <a:noFill/>
        <a:ln w="25400">
          <a:noFill/>
        </a:ln>
      </c:spPr>
    </c:title>
    <c:autoTitleDeleted val="0"/>
    <c:plotArea>
      <c:layout>
        <c:manualLayout>
          <c:layoutTarget val="inner"/>
          <c:xMode val="edge"/>
          <c:yMode val="edge"/>
          <c:x val="0.10548929197261421"/>
          <c:y val="7.2327266138666191E-2"/>
          <c:w val="0.78412581809198034"/>
          <c:h val="0.70440467891570524"/>
        </c:manualLayout>
      </c:layout>
      <c:scatterChart>
        <c:scatterStyle val="lineMarker"/>
        <c:varyColors val="0"/>
        <c:ser>
          <c:idx val="0"/>
          <c:order val="0"/>
          <c:tx>
            <c:strRef>
              <c:f>Glutamine!$H$6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Glutamine!$H$7:$H$79</c:f>
              <c:numCache>
                <c:formatCode>0.0000</c:formatCode>
                <c:ptCount val="73"/>
                <c:pt idx="0">
                  <c:v>0.246</c:v>
                </c:pt>
                <c:pt idx="1">
                  <c:v>0.54200000000000004</c:v>
                </c:pt>
                <c:pt idx="2">
                  <c:v>0.94</c:v>
                </c:pt>
                <c:pt idx="3">
                  <c:v>1.43</c:v>
                </c:pt>
                <c:pt idx="4">
                  <c:v>3.11</c:v>
                </c:pt>
                <c:pt idx="5">
                  <c:v>4.3849999999999998</c:v>
                </c:pt>
                <c:pt idx="6">
                  <c:v>9.5399999999999991</c:v>
                </c:pt>
                <c:pt idx="7">
                  <c:v>16.200000000000003</c:v>
                </c:pt>
                <c:pt idx="8">
                  <c:v>18.8</c:v>
                </c:pt>
                <c:pt idx="9">
                  <c:v>20.3</c:v>
                </c:pt>
                <c:pt idx="10">
                  <c:v>18.7</c:v>
                </c:pt>
                <c:pt idx="11">
                  <c:v>17.899999999999999</c:v>
                </c:pt>
                <c:pt idx="12">
                  <c:v>14.2</c:v>
                </c:pt>
              </c:numCache>
            </c:numRef>
          </c:yVal>
          <c:smooth val="0"/>
          <c:extLst>
            <c:ext xmlns:c16="http://schemas.microsoft.com/office/drawing/2014/chart" uri="{C3380CC4-5D6E-409C-BE32-E72D297353CC}">
              <c16:uniqueId val="{00000000-F0DF-48BD-AD65-72802F9854A1}"/>
            </c:ext>
          </c:extLst>
        </c:ser>
        <c:ser>
          <c:idx val="1"/>
          <c:order val="2"/>
          <c:tx>
            <c:v>Non-linear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Regression!$CH$3:$CH$26</c:f>
              <c:numCache>
                <c:formatCode>0.000</c:formatCode>
                <c:ptCount val="24"/>
                <c:pt idx="0">
                  <c:v>0.83887402793592969</c:v>
                </c:pt>
                <c:pt idx="1">
                  <c:v>-0.56358195361470165</c:v>
                </c:pt>
                <c:pt idx="2">
                  <c:v>0.34986021379545673</c:v>
                </c:pt>
                <c:pt idx="3">
                  <c:v>1.4009749488456633</c:v>
                </c:pt>
                <c:pt idx="4">
                  <c:v>3.7516405545713449</c:v>
                </c:pt>
                <c:pt idx="5">
                  <c:v>5.4223645986480964</c:v>
                </c:pt>
                <c:pt idx="6">
                  <c:v>10.166137201214166</c:v>
                </c:pt>
                <c:pt idx="7">
                  <c:v>14.999197679074431</c:v>
                </c:pt>
                <c:pt idx="8">
                  <c:v>18.289519076890556</c:v>
                </c:pt>
                <c:pt idx="9">
                  <c:v>20.122759659342357</c:v>
                </c:pt>
                <c:pt idx="10">
                  <c:v>19.911718046041038</c:v>
                </c:pt>
                <c:pt idx="11">
                  <c:v>17.458917231815654</c:v>
                </c:pt>
                <c:pt idx="12">
                  <c:v>14.144618715440103</c:v>
                </c:pt>
              </c:numCache>
            </c:numRef>
          </c:yVal>
          <c:smooth val="0"/>
          <c:extLst>
            <c:ext xmlns:c16="http://schemas.microsoft.com/office/drawing/2014/chart" uri="{C3380CC4-5D6E-409C-BE32-E72D297353CC}">
              <c16:uniqueId val="{00000001-F0DF-48BD-AD65-72802F9854A1}"/>
            </c:ext>
          </c:extLst>
        </c:ser>
        <c:dLbls>
          <c:showLegendKey val="0"/>
          <c:showVal val="0"/>
          <c:showCatName val="0"/>
          <c:showSerName val="0"/>
          <c:showPercent val="0"/>
          <c:showBubbleSize val="0"/>
        </c:dLbls>
        <c:axId val="471288984"/>
        <c:axId val="471287808"/>
      </c:scatterChart>
      <c:scatterChart>
        <c:scatterStyle val="lineMarker"/>
        <c:varyColors val="0"/>
        <c:ser>
          <c:idx val="2"/>
          <c:order val="1"/>
          <c:tx>
            <c:strRef>
              <c:f>Glutamine!$K$6</c:f>
              <c:strCache>
                <c:ptCount val="1"/>
                <c:pt idx="0">
                  <c:v>VIABILITY (%)</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Glutamine!$K$7:$K$79</c:f>
              <c:numCache>
                <c:formatCode>0.00</c:formatCode>
                <c:ptCount val="73"/>
                <c:pt idx="0">
                  <c:v>100</c:v>
                </c:pt>
                <c:pt idx="1">
                  <c:v>99</c:v>
                </c:pt>
                <c:pt idx="2">
                  <c:v>99.4</c:v>
                </c:pt>
                <c:pt idx="3">
                  <c:v>99.2</c:v>
                </c:pt>
                <c:pt idx="4">
                  <c:v>97.6</c:v>
                </c:pt>
                <c:pt idx="5">
                  <c:v>96.6</c:v>
                </c:pt>
                <c:pt idx="6">
                  <c:v>96.7</c:v>
                </c:pt>
                <c:pt idx="7">
                  <c:v>96.9</c:v>
                </c:pt>
                <c:pt idx="8">
                  <c:v>94.1</c:v>
                </c:pt>
                <c:pt idx="9">
                  <c:v>93.4</c:v>
                </c:pt>
                <c:pt idx="10">
                  <c:v>84.4</c:v>
                </c:pt>
                <c:pt idx="11">
                  <c:v>72.3</c:v>
                </c:pt>
                <c:pt idx="12">
                  <c:v>66.2</c:v>
                </c:pt>
              </c:numCache>
            </c:numRef>
          </c:yVal>
          <c:smooth val="0"/>
          <c:extLst>
            <c:ext xmlns:c16="http://schemas.microsoft.com/office/drawing/2014/chart" uri="{C3380CC4-5D6E-409C-BE32-E72D297353CC}">
              <c16:uniqueId val="{00000002-F0DF-48BD-AD65-72802F9854A1}"/>
            </c:ext>
          </c:extLst>
        </c:ser>
        <c:dLbls>
          <c:showLegendKey val="0"/>
          <c:showVal val="0"/>
          <c:showCatName val="0"/>
          <c:showSerName val="0"/>
          <c:showPercent val="0"/>
          <c:showBubbleSize val="0"/>
        </c:dLbls>
        <c:axId val="471289376"/>
        <c:axId val="471290552"/>
      </c:scatterChart>
      <c:valAx>
        <c:axId val="4712889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38972170629834085"/>
              <c:y val="0.849059166111698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7808"/>
        <c:crosses val="autoZero"/>
        <c:crossBetween val="midCat"/>
      </c:valAx>
      <c:valAx>
        <c:axId val="4712878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0706655854064755E-2"/>
              <c:y val="0.2012584714224155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8984"/>
        <c:crosses val="autoZero"/>
        <c:crossBetween val="midCat"/>
      </c:valAx>
      <c:valAx>
        <c:axId val="471289376"/>
        <c:scaling>
          <c:orientation val="minMax"/>
        </c:scaling>
        <c:delete val="1"/>
        <c:axPos val="b"/>
        <c:numFmt formatCode="General" sourceLinked="1"/>
        <c:majorTickMark val="out"/>
        <c:minorTickMark val="none"/>
        <c:tickLblPos val="none"/>
        <c:crossAx val="471290552"/>
        <c:crosses val="autoZero"/>
        <c:crossBetween val="midCat"/>
      </c:valAx>
      <c:valAx>
        <c:axId val="471290552"/>
        <c:scaling>
          <c:orientation val="minMax"/>
          <c:max val="100"/>
          <c:min val="0"/>
        </c:scaling>
        <c:delete val="0"/>
        <c:axPos val="r"/>
        <c:title>
          <c:tx>
            <c:rich>
              <a:bodyPr/>
              <a:lstStyle/>
              <a:p>
                <a:pPr>
                  <a:defRPr sz="800" b="1" i="0" u="none" strike="noStrike" baseline="0">
                    <a:solidFill>
                      <a:srgbClr val="000000"/>
                    </a:solidFill>
                    <a:latin typeface="Arial"/>
                    <a:ea typeface="Arial"/>
                    <a:cs typeface="Arial"/>
                  </a:defRPr>
                </a:pPr>
                <a:r>
                  <a:rPr lang="en-US"/>
                  <a:t>Viability (%)</a:t>
                </a:r>
              </a:p>
            </c:rich>
          </c:tx>
          <c:layout>
            <c:manualLayout>
              <c:xMode val="edge"/>
              <c:yMode val="edge"/>
              <c:x val="0.93973639592427038"/>
              <c:y val="0.3207556867891513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9376"/>
        <c:crosses val="max"/>
        <c:crossBetween val="midCat"/>
      </c:valAx>
      <c:spPr>
        <a:noFill/>
        <a:ln w="25400">
          <a:noFill/>
        </a:ln>
      </c:spPr>
    </c:plotArea>
    <c:legend>
      <c:legendPos val="r"/>
      <c:legendEntry>
        <c:idx val="1"/>
        <c:delete val="1"/>
      </c:legendEntry>
      <c:layout>
        <c:manualLayout>
          <c:xMode val="edge"/>
          <c:yMode val="edge"/>
          <c:x val="1.9271948608137052E-2"/>
          <c:y val="0.90880782235106605"/>
          <c:w val="0.9593147751605996"/>
          <c:h val="6.918260239350680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Log2 (Cell Concentration)</a:t>
            </a:r>
          </a:p>
        </c:rich>
      </c:tx>
      <c:layout>
        <c:manualLayout>
          <c:xMode val="edge"/>
          <c:yMode val="edge"/>
          <c:x val="0.35625058396826631"/>
          <c:y val="1.5822834645669304E-2"/>
        </c:manualLayout>
      </c:layout>
      <c:overlay val="0"/>
      <c:spPr>
        <a:noFill/>
        <a:ln w="25400">
          <a:noFill/>
        </a:ln>
      </c:spPr>
    </c:title>
    <c:autoTitleDeleted val="0"/>
    <c:plotArea>
      <c:layout>
        <c:manualLayout>
          <c:layoutTarget val="inner"/>
          <c:xMode val="edge"/>
          <c:yMode val="edge"/>
          <c:x val="0.1340093421266948"/>
          <c:y val="8.8607731852829344E-2"/>
          <c:w val="0.79721463388505021"/>
          <c:h val="0.76265940630471007"/>
        </c:manualLayout>
      </c:layout>
      <c:scatterChart>
        <c:scatterStyle val="lineMarker"/>
        <c:varyColors val="0"/>
        <c:ser>
          <c:idx val="0"/>
          <c:order val="0"/>
          <c:tx>
            <c:strRef>
              <c:f>Glutamine!$H$6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Calc.'!$C$4:$C$94</c:f>
              <c:numCache>
                <c:formatCode>General</c:formatCode>
                <c:ptCount val="91"/>
                <c:pt idx="0">
                  <c:v>23.883333333302289</c:v>
                </c:pt>
                <c:pt idx="1">
                  <c:v>38.549999999930151</c:v>
                </c:pt>
                <c:pt idx="2">
                  <c:v>47.583333333197515</c:v>
                </c:pt>
                <c:pt idx="3">
                  <c:v>62.649999999906868</c:v>
                </c:pt>
                <c:pt idx="4">
                  <c:v>71.749999999883585</c:v>
                </c:pt>
                <c:pt idx="5">
                  <c:v>95.533333333209157</c:v>
                </c:pt>
                <c:pt idx="6">
                  <c:v>121.09999999991851</c:v>
                </c:pt>
                <c:pt idx="7">
                  <c:v>143.83333333331393</c:v>
                </c:pt>
                <c:pt idx="8">
                  <c:v>167.39999999996508</c:v>
                </c:pt>
                <c:pt idx="9">
                  <c:v>192</c:v>
                </c:pt>
                <c:pt idx="10">
                  <c:v>215.64999999990687</c:v>
                </c:pt>
                <c:pt idx="11">
                  <c:v>233.46666666667443</c:v>
                </c:pt>
              </c:numCache>
            </c:numRef>
          </c:xVal>
          <c:yVal>
            <c:numRef>
              <c:f>Glutamine!$H$8:$H$84</c:f>
              <c:numCache>
                <c:formatCode>0.0000</c:formatCode>
                <c:ptCount val="77"/>
                <c:pt idx="0">
                  <c:v>0.54200000000000004</c:v>
                </c:pt>
                <c:pt idx="1">
                  <c:v>0.94</c:v>
                </c:pt>
                <c:pt idx="2">
                  <c:v>1.43</c:v>
                </c:pt>
                <c:pt idx="3">
                  <c:v>3.11</c:v>
                </c:pt>
                <c:pt idx="4">
                  <c:v>4.3849999999999998</c:v>
                </c:pt>
                <c:pt idx="5">
                  <c:v>9.5399999999999991</c:v>
                </c:pt>
                <c:pt idx="6">
                  <c:v>16.200000000000003</c:v>
                </c:pt>
                <c:pt idx="7">
                  <c:v>18.8</c:v>
                </c:pt>
                <c:pt idx="8">
                  <c:v>20.3</c:v>
                </c:pt>
                <c:pt idx="9">
                  <c:v>18.7</c:v>
                </c:pt>
                <c:pt idx="10">
                  <c:v>17.899999999999999</c:v>
                </c:pt>
                <c:pt idx="11">
                  <c:v>14.2</c:v>
                </c:pt>
              </c:numCache>
            </c:numRef>
          </c:yVal>
          <c:smooth val="0"/>
          <c:extLst>
            <c:ext xmlns:c16="http://schemas.microsoft.com/office/drawing/2014/chart" uri="{C3380CC4-5D6E-409C-BE32-E72D297353CC}">
              <c16:uniqueId val="{00000000-41AE-408B-BC81-83AD3BC7CDBC}"/>
            </c:ext>
          </c:extLst>
        </c:ser>
        <c:dLbls>
          <c:showLegendKey val="0"/>
          <c:showVal val="0"/>
          <c:showCatName val="0"/>
          <c:showSerName val="0"/>
          <c:showPercent val="0"/>
          <c:showBubbleSize val="0"/>
        </c:dLbls>
        <c:axId val="473468864"/>
        <c:axId val="473471216"/>
      </c:scatterChart>
      <c:valAx>
        <c:axId val="4734688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083341827417204"/>
              <c:y val="0.920887467191601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216"/>
        <c:crossesAt val="0.1"/>
        <c:crossBetween val="midCat"/>
      </c:valAx>
      <c:valAx>
        <c:axId val="473471216"/>
        <c:scaling>
          <c:logBase val="2"/>
          <c:orientation val="minMax"/>
        </c:scaling>
        <c:delete val="0"/>
        <c:axPos val="l"/>
        <c:majorGridlines>
          <c:spPr>
            <a:ln w="3175">
              <a:solidFill>
                <a:srgbClr val="000000"/>
              </a:solidFill>
              <a:prstDash val="solid"/>
            </a:ln>
          </c:spPr>
        </c:majorGridlines>
        <c:minorGridlines>
          <c:spPr>
            <a:ln w="3175">
              <a:solidFill>
                <a:srgbClr val="000000"/>
              </a:solidFill>
              <a:prstDash val="solid"/>
            </a:ln>
          </c:spPr>
        </c:minorGridlines>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Log 2 (Cell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8750061490127146E-2"/>
              <c:y val="0.1695457803702264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88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Growth Rate</a:t>
            </a:r>
          </a:p>
        </c:rich>
      </c:tx>
      <c:layout>
        <c:manualLayout>
          <c:xMode val="edge"/>
          <c:yMode val="edge"/>
          <c:x val="0.37076318379610446"/>
          <c:y val="1.5923548349559762E-2"/>
        </c:manualLayout>
      </c:layout>
      <c:overlay val="0"/>
      <c:spPr>
        <a:noFill/>
        <a:ln w="25400">
          <a:noFill/>
        </a:ln>
      </c:spPr>
    </c:title>
    <c:autoTitleDeleted val="0"/>
    <c:plotArea>
      <c:layout>
        <c:manualLayout>
          <c:layoutTarget val="inner"/>
          <c:xMode val="edge"/>
          <c:yMode val="edge"/>
          <c:x val="0.17584763954047733"/>
          <c:y val="0.12420382165605101"/>
          <c:w val="0.73610298086956905"/>
          <c:h val="0.78199719475649287"/>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Calc.'!$AQ$3:$AQ$94</c:f>
              <c:numCache>
                <c:formatCode>0.0000</c:formatCode>
                <c:ptCount val="92"/>
                <c:pt idx="1">
                  <c:v>3.1455786554109064E-2</c:v>
                </c:pt>
                <c:pt idx="2">
                  <c:v>3.6621273463475615E-2</c:v>
                </c:pt>
                <c:pt idx="3">
                  <c:v>4.577514129605105E-2</c:v>
                </c:pt>
                <c:pt idx="4">
                  <c:v>4.9120891972883329E-2</c:v>
                </c:pt>
                <c:pt idx="5">
                  <c:v>3.7387562404335835E-2</c:v>
                </c:pt>
                <c:pt idx="6">
                  <c:v>3.2022657408067715E-2</c:v>
                </c:pt>
                <c:pt idx="7">
                  <c:v>2.1490306836763142E-2</c:v>
                </c:pt>
                <c:pt idx="8">
                  <c:v>8.0382401139049119E-3</c:v>
                </c:pt>
                <c:pt idx="9">
                  <c:v>4.712210945183341E-3</c:v>
                </c:pt>
                <c:pt idx="10">
                  <c:v>-1.938491689444523E-3</c:v>
                </c:pt>
                <c:pt idx="11">
                  <c:v>-3.9413601707934554E-4</c:v>
                </c:pt>
                <c:pt idx="12">
                  <c:v>-1.1030186281692902E-2</c:v>
                </c:pt>
              </c:numCache>
            </c:numRef>
          </c:yVal>
          <c:smooth val="0"/>
          <c:extLst>
            <c:ext xmlns:c16="http://schemas.microsoft.com/office/drawing/2014/chart" uri="{C3380CC4-5D6E-409C-BE32-E72D297353CC}">
              <c16:uniqueId val="{00000000-A0AB-44F9-BF8D-1436135EF74C}"/>
            </c:ext>
          </c:extLst>
        </c:ser>
        <c:dLbls>
          <c:showLegendKey val="0"/>
          <c:showVal val="0"/>
          <c:showCatName val="0"/>
          <c:showSerName val="0"/>
          <c:showPercent val="0"/>
          <c:showBubbleSize val="0"/>
        </c:dLbls>
        <c:axId val="473473176"/>
        <c:axId val="473473960"/>
      </c:scatterChart>
      <c:valAx>
        <c:axId val="47347317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855979762398134"/>
              <c:y val="0.9203822582522009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960"/>
        <c:crosses val="autoZero"/>
        <c:crossBetween val="midCat"/>
      </c:valAx>
      <c:valAx>
        <c:axId val="473473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3.6016930860616123E-2"/>
              <c:y val="0.280254838834800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17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31958005249344"/>
          <c:y val="1.5873031496062999E-2"/>
        </c:manualLayout>
      </c:layout>
      <c:overlay val="0"/>
      <c:spPr>
        <a:noFill/>
        <a:ln w="25400">
          <a:noFill/>
        </a:ln>
      </c:spPr>
    </c:title>
    <c:autoTitleDeleted val="0"/>
    <c:plotArea>
      <c:layout>
        <c:manualLayout>
          <c:layoutTarget val="inner"/>
          <c:xMode val="edge"/>
          <c:yMode val="edge"/>
          <c:x val="0.14226804123711345"/>
          <c:y val="0.11428606859520274"/>
          <c:w val="0.71958762886597938"/>
          <c:h val="0.59682724710828094"/>
        </c:manualLayout>
      </c:layout>
      <c:scatterChart>
        <c:scatterStyle val="lineMarker"/>
        <c:varyColors val="0"/>
        <c:ser>
          <c:idx val="0"/>
          <c:order val="0"/>
          <c:tx>
            <c:strRef>
              <c:f>Glutamine!$AP$6</c:f>
              <c:strCache>
                <c:ptCount val="1"/>
                <c:pt idx="0">
                  <c:v>VALINE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Glutamine!$AP$7:$AP$84</c:f>
              <c:numCache>
                <c:formatCode>0.0000</c:formatCode>
                <c:ptCount val="78"/>
                <c:pt idx="0">
                  <c:v>1.8344386938034827</c:v>
                </c:pt>
                <c:pt idx="1">
                  <c:v>1.8459482231642248</c:v>
                </c:pt>
                <c:pt idx="2">
                  <c:v>1.8489617245533294</c:v>
                </c:pt>
                <c:pt idx="3">
                  <c:v>1.8398875071376599</c:v>
                </c:pt>
                <c:pt idx="4">
                  <c:v>1.8158515526672732</c:v>
                </c:pt>
                <c:pt idx="5">
                  <c:v>1.7865878743197858</c:v>
                </c:pt>
                <c:pt idx="6">
                  <c:v>1.8719438868012725</c:v>
                </c:pt>
                <c:pt idx="7">
                  <c:v>1.9927753521601972</c:v>
                </c:pt>
                <c:pt idx="8">
                  <c:v>1.9977931278683052</c:v>
                </c:pt>
                <c:pt idx="9">
                  <c:v>2.1249027814095478</c:v>
                </c:pt>
                <c:pt idx="10">
                  <c:v>2.2033692817845343</c:v>
                </c:pt>
                <c:pt idx="11">
                  <c:v>2.3198271404555855</c:v>
                </c:pt>
                <c:pt idx="12">
                  <c:v>2.4240177174840172</c:v>
                </c:pt>
              </c:numCache>
            </c:numRef>
          </c:yVal>
          <c:smooth val="0"/>
          <c:extLst>
            <c:ext xmlns:c16="http://schemas.microsoft.com/office/drawing/2014/chart" uri="{C3380CC4-5D6E-409C-BE32-E72D297353CC}">
              <c16:uniqueId val="{00000000-86C9-4B70-8B52-4FE285014218}"/>
            </c:ext>
          </c:extLst>
        </c:ser>
        <c:ser>
          <c:idx val="1"/>
          <c:order val="1"/>
          <c:tx>
            <c:strRef>
              <c:f>Glutamine!$AD$6</c:f>
              <c:strCache>
                <c:ptCount val="1"/>
                <c:pt idx="0">
                  <c:v>ISOLEUCINE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Glutamine!$AD$7:$AD$84</c:f>
              <c:numCache>
                <c:formatCode>0.0000</c:formatCode>
                <c:ptCount val="78"/>
                <c:pt idx="0">
                  <c:v>1.6063992565585794</c:v>
                </c:pt>
                <c:pt idx="1">
                  <c:v>1.6113425683433062</c:v>
                </c:pt>
                <c:pt idx="2">
                  <c:v>1.6188277982726513</c:v>
                </c:pt>
                <c:pt idx="3">
                  <c:v>1.6093219141902695</c:v>
                </c:pt>
                <c:pt idx="4">
                  <c:v>1.615084805215143</c:v>
                </c:pt>
                <c:pt idx="5">
                  <c:v>1.6204801900022348</c:v>
                </c:pt>
                <c:pt idx="6">
                  <c:v>1.5651878934875147</c:v>
                </c:pt>
                <c:pt idx="7">
                  <c:v>1.4713700793863878</c:v>
                </c:pt>
                <c:pt idx="8">
                  <c:v>1.2667132157763745</c:v>
                </c:pt>
                <c:pt idx="9">
                  <c:v>1.1100160422270209</c:v>
                </c:pt>
                <c:pt idx="10">
                  <c:v>1.022991107054819</c:v>
                </c:pt>
                <c:pt idx="11">
                  <c:v>0.99922828731304703</c:v>
                </c:pt>
                <c:pt idx="12">
                  <c:v>1.0236234043095964</c:v>
                </c:pt>
              </c:numCache>
            </c:numRef>
          </c:yVal>
          <c:smooth val="0"/>
          <c:extLst>
            <c:ext xmlns:c16="http://schemas.microsoft.com/office/drawing/2014/chart" uri="{C3380CC4-5D6E-409C-BE32-E72D297353CC}">
              <c16:uniqueId val="{00000001-86C9-4B70-8B52-4FE285014218}"/>
            </c:ext>
          </c:extLst>
        </c:ser>
        <c:ser>
          <c:idx val="2"/>
          <c:order val="2"/>
          <c:tx>
            <c:strRef>
              <c:f>Glutamine!$AF$6</c:f>
              <c:strCache>
                <c:ptCount val="1"/>
                <c:pt idx="0">
                  <c:v>LEUCINE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Glutamine!$AF$7:$AF$84</c:f>
              <c:numCache>
                <c:formatCode>0.0000</c:formatCode>
                <c:ptCount val="78"/>
                <c:pt idx="0">
                  <c:v>3.3954019356617842</c:v>
                </c:pt>
                <c:pt idx="1">
                  <c:v>3.3792832375615105</c:v>
                </c:pt>
                <c:pt idx="2">
                  <c:v>3.3753277288252468</c:v>
                </c:pt>
                <c:pt idx="3">
                  <c:v>3.3501650025542822</c:v>
                </c:pt>
                <c:pt idx="4">
                  <c:v>3.2954280849329751</c:v>
                </c:pt>
                <c:pt idx="5">
                  <c:v>3.280003000216055</c:v>
                </c:pt>
                <c:pt idx="6">
                  <c:v>3.1256735559687692</c:v>
                </c:pt>
                <c:pt idx="7">
                  <c:v>2.879609893548301</c:v>
                </c:pt>
                <c:pt idx="8">
                  <c:v>2.5559135415348901</c:v>
                </c:pt>
                <c:pt idx="9">
                  <c:v>2.1427912066055517</c:v>
                </c:pt>
                <c:pt idx="10">
                  <c:v>1.9579779905791723</c:v>
                </c:pt>
                <c:pt idx="11">
                  <c:v>1.9177481811190105</c:v>
                </c:pt>
                <c:pt idx="12">
                  <c:v>1.9927008736076874</c:v>
                </c:pt>
              </c:numCache>
            </c:numRef>
          </c:yVal>
          <c:smooth val="0"/>
          <c:extLst>
            <c:ext xmlns:c16="http://schemas.microsoft.com/office/drawing/2014/chart" uri="{C3380CC4-5D6E-409C-BE32-E72D297353CC}">
              <c16:uniqueId val="{00000002-86C9-4B70-8B52-4FE285014218}"/>
            </c:ext>
          </c:extLst>
        </c:ser>
        <c:ser>
          <c:idx val="3"/>
          <c:order val="3"/>
          <c:tx>
            <c:strRef>
              <c:f>Glutamine!$AG$6</c:f>
              <c:strCache>
                <c:ptCount val="1"/>
                <c:pt idx="0">
                  <c:v>LYSINE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Glutamine!$AG$7:$AG$84</c:f>
              <c:numCache>
                <c:formatCode>0.0000</c:formatCode>
                <c:ptCount val="78"/>
                <c:pt idx="0">
                  <c:v>2.9225413052240334</c:v>
                </c:pt>
                <c:pt idx="1">
                  <c:v>2.9418901249472276</c:v>
                </c:pt>
                <c:pt idx="2">
                  <c:v>2.9227037311976494</c:v>
                </c:pt>
                <c:pt idx="3">
                  <c:v>2.9295654812241172</c:v>
                </c:pt>
                <c:pt idx="4">
                  <c:v>2.9008501634543409</c:v>
                </c:pt>
                <c:pt idx="5">
                  <c:v>2.8626268477100467</c:v>
                </c:pt>
                <c:pt idx="6">
                  <c:v>2.6893059775309283</c:v>
                </c:pt>
                <c:pt idx="7">
                  <c:v>2.4372394009777927</c:v>
                </c:pt>
                <c:pt idx="8">
                  <c:v>2.3210117587635888</c:v>
                </c:pt>
                <c:pt idx="9">
                  <c:v>2.1673322743558452</c:v>
                </c:pt>
                <c:pt idx="10">
                  <c:v>2.1343952763417859</c:v>
                </c:pt>
                <c:pt idx="11">
                  <c:v>2.1587920561701313</c:v>
                </c:pt>
                <c:pt idx="12">
                  <c:v>2.1471354515434111</c:v>
                </c:pt>
              </c:numCache>
            </c:numRef>
          </c:yVal>
          <c:smooth val="0"/>
          <c:extLst>
            <c:ext xmlns:c16="http://schemas.microsoft.com/office/drawing/2014/chart" uri="{C3380CC4-5D6E-409C-BE32-E72D297353CC}">
              <c16:uniqueId val="{00000003-86C9-4B70-8B52-4FE285014218}"/>
            </c:ext>
          </c:extLst>
        </c:ser>
        <c:dLbls>
          <c:showLegendKey val="0"/>
          <c:showVal val="0"/>
          <c:showCatName val="0"/>
          <c:showSerName val="0"/>
          <c:showPercent val="0"/>
          <c:showBubbleSize val="0"/>
        </c:dLbls>
        <c:axId val="472710608"/>
        <c:axId val="472711000"/>
      </c:scatterChart>
      <c:valAx>
        <c:axId val="4727106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11349081364842"/>
              <c:y val="0.8000022965879265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000"/>
        <c:crosses val="autoZero"/>
        <c:crossBetween val="midCat"/>
      </c:valAx>
      <c:valAx>
        <c:axId val="4727110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26991469816273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0608"/>
        <c:crosses val="autoZero"/>
        <c:crossBetween val="midCat"/>
      </c:valAx>
      <c:spPr>
        <a:noFill/>
        <a:ln w="25400">
          <a:noFill/>
        </a:ln>
      </c:spPr>
    </c:plotArea>
    <c:legend>
      <c:legendPos val="r"/>
      <c:layout>
        <c:manualLayout>
          <c:xMode val="edge"/>
          <c:yMode val="edge"/>
          <c:x val="1.0309278350515465E-2"/>
          <c:y val="0.87619319256322126"/>
          <c:w val="0.95876288659793818"/>
          <c:h val="0.1142860685952027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525774278215235"/>
          <c:y val="1.6501620333172647E-2"/>
        </c:manualLayout>
      </c:layout>
      <c:overlay val="0"/>
      <c:spPr>
        <a:noFill/>
        <a:ln w="25400">
          <a:noFill/>
        </a:ln>
      </c:spPr>
    </c:title>
    <c:autoTitleDeleted val="0"/>
    <c:plotArea>
      <c:layout>
        <c:manualLayout>
          <c:layoutTarget val="inner"/>
          <c:xMode val="edge"/>
          <c:yMode val="edge"/>
          <c:x val="0.14432989690721648"/>
          <c:y val="9.5709879427983952E-2"/>
          <c:w val="0.72164948453608302"/>
          <c:h val="0.64686677130637438"/>
        </c:manualLayout>
      </c:layout>
      <c:scatterChart>
        <c:scatterStyle val="lineMarker"/>
        <c:varyColors val="0"/>
        <c:ser>
          <c:idx val="0"/>
          <c:order val="0"/>
          <c:tx>
            <c:strRef>
              <c:f>Glutamine!$AM$6</c:f>
              <c:strCache>
                <c:ptCount val="1"/>
                <c:pt idx="0">
                  <c:v>THREONINE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Glutamine!$AM$7:$AM$84</c:f>
              <c:numCache>
                <c:formatCode>0.0000</c:formatCode>
                <c:ptCount val="78"/>
                <c:pt idx="0">
                  <c:v>3.1539466554981663</c:v>
                </c:pt>
                <c:pt idx="1">
                  <c:v>3.2224774046246911</c:v>
                </c:pt>
                <c:pt idx="2">
                  <c:v>3.2856664352320077</c:v>
                </c:pt>
                <c:pt idx="3">
                  <c:v>3.3253894150667036</c:v>
                </c:pt>
                <c:pt idx="4">
                  <c:v>3.3105259225449548</c:v>
                </c:pt>
                <c:pt idx="5">
                  <c:v>3.4234207126221992</c:v>
                </c:pt>
                <c:pt idx="6">
                  <c:v>3.5393244920551523</c:v>
                </c:pt>
                <c:pt idx="7">
                  <c:v>3.7014139708595648</c:v>
                </c:pt>
                <c:pt idx="8">
                  <c:v>3.6319098746694962</c:v>
                </c:pt>
                <c:pt idx="9">
                  <c:v>3.8422311147797266</c:v>
                </c:pt>
                <c:pt idx="10">
                  <c:v>3.9176047733143267</c:v>
                </c:pt>
                <c:pt idx="11">
                  <c:v>4.0284893348608684</c:v>
                </c:pt>
                <c:pt idx="12">
                  <c:v>3.962627284824221</c:v>
                </c:pt>
              </c:numCache>
            </c:numRef>
          </c:yVal>
          <c:smooth val="0"/>
          <c:extLst>
            <c:ext xmlns:c16="http://schemas.microsoft.com/office/drawing/2014/chart" uri="{C3380CC4-5D6E-409C-BE32-E72D297353CC}">
              <c16:uniqueId val="{00000000-7C78-4BDC-A3B3-ADC485D012A2}"/>
            </c:ext>
          </c:extLst>
        </c:ser>
        <c:ser>
          <c:idx val="1"/>
          <c:order val="1"/>
          <c:tx>
            <c:strRef>
              <c:f>Glutamine!$U$6</c:f>
              <c:strCache>
                <c:ptCount val="1"/>
                <c:pt idx="0">
                  <c:v>ARGININE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Glutamine!$U$7:$U$84</c:f>
              <c:numCache>
                <c:formatCode>0.0000</c:formatCode>
                <c:ptCount val="78"/>
                <c:pt idx="0">
                  <c:v>2.711509217188699</c:v>
                </c:pt>
                <c:pt idx="1">
                  <c:v>2.7289140518912096</c:v>
                </c:pt>
                <c:pt idx="2">
                  <c:v>2.7491435044610353</c:v>
                </c:pt>
                <c:pt idx="3">
                  <c:v>2.731908387302282</c:v>
                </c:pt>
                <c:pt idx="4">
                  <c:v>2.6981436137831789</c:v>
                </c:pt>
                <c:pt idx="5">
                  <c:v>2.7229348612043491</c:v>
                </c:pt>
                <c:pt idx="6">
                  <c:v>2.5696221134837933</c:v>
                </c:pt>
                <c:pt idx="7">
                  <c:v>2.4377076496460197</c:v>
                </c:pt>
                <c:pt idx="8">
                  <c:v>2.307565971105292</c:v>
                </c:pt>
                <c:pt idx="9">
                  <c:v>2.2461081038786053</c:v>
                </c:pt>
                <c:pt idx="10">
                  <c:v>2.2312381648603905</c:v>
                </c:pt>
                <c:pt idx="11">
                  <c:v>2.2355581006507372</c:v>
                </c:pt>
                <c:pt idx="12">
                  <c:v>2.2479655167247223</c:v>
                </c:pt>
              </c:numCache>
            </c:numRef>
          </c:yVal>
          <c:smooth val="0"/>
          <c:extLst>
            <c:ext xmlns:c16="http://schemas.microsoft.com/office/drawing/2014/chart" uri="{C3380CC4-5D6E-409C-BE32-E72D297353CC}">
              <c16:uniqueId val="{00000001-7C78-4BDC-A3B3-ADC485D012A2}"/>
            </c:ext>
          </c:extLst>
        </c:ser>
        <c:ser>
          <c:idx val="3"/>
          <c:order val="2"/>
          <c:tx>
            <c:strRef>
              <c:f>Glutamine!$Z$6</c:f>
              <c:strCache>
                <c:ptCount val="1"/>
                <c:pt idx="0">
                  <c:v>GLUTAMINE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Glutamine!$Z$7:$Z$84</c:f>
              <c:numCache>
                <c:formatCode>0.0000</c:formatCode>
                <c:ptCount val="78"/>
                <c:pt idx="0">
                  <c:v>2.3714081434275642</c:v>
                </c:pt>
                <c:pt idx="1">
                  <c:v>1.9725620920361557</c:v>
                </c:pt>
                <c:pt idx="2">
                  <c:v>1.5946714658830339</c:v>
                </c:pt>
                <c:pt idx="3">
                  <c:v>1.2751367581620883</c:v>
                </c:pt>
                <c:pt idx="4">
                  <c:v>0.70330691884194707</c:v>
                </c:pt>
                <c:pt idx="5">
                  <c:v>0.40816070243757463</c:v>
                </c:pt>
                <c:pt idx="6">
                  <c:v>0.1547772288742644</c:v>
                </c:pt>
                <c:pt idx="7">
                  <c:v>6.3362935293955411E-2</c:v>
                </c:pt>
                <c:pt idx="8">
                  <c:v>5.3996757506675361E-2</c:v>
                </c:pt>
                <c:pt idx="9">
                  <c:v>0</c:v>
                </c:pt>
                <c:pt idx="10">
                  <c:v>0</c:v>
                </c:pt>
                <c:pt idx="11">
                  <c:v>4.0653030354979088E-2</c:v>
                </c:pt>
                <c:pt idx="12">
                  <c:v>0.23138086186107795</c:v>
                </c:pt>
              </c:numCache>
            </c:numRef>
          </c:yVal>
          <c:smooth val="0"/>
          <c:extLst>
            <c:ext xmlns:c16="http://schemas.microsoft.com/office/drawing/2014/chart" uri="{C3380CC4-5D6E-409C-BE32-E72D297353CC}">
              <c16:uniqueId val="{00000002-7C78-4BDC-A3B3-ADC485D012A2}"/>
            </c:ext>
          </c:extLst>
        </c:ser>
        <c:ser>
          <c:idx val="4"/>
          <c:order val="3"/>
          <c:tx>
            <c:strRef>
              <c:f>Glutamine!$AJ$6</c:f>
              <c:strCache>
                <c:ptCount val="1"/>
                <c:pt idx="0">
                  <c:v>PHENYLALANINE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Glutamine!$AJ$7:$AJ$84</c:f>
              <c:numCache>
                <c:formatCode>0.0000</c:formatCode>
                <c:ptCount val="78"/>
                <c:pt idx="0">
                  <c:v>0.73712209022775343</c:v>
                </c:pt>
                <c:pt idx="1">
                  <c:v>0.7424783462900566</c:v>
                </c:pt>
                <c:pt idx="2">
                  <c:v>0.73470583130394718</c:v>
                </c:pt>
                <c:pt idx="3">
                  <c:v>0.73102647039570401</c:v>
                </c:pt>
                <c:pt idx="4">
                  <c:v>0.70738002316921833</c:v>
                </c:pt>
                <c:pt idx="5">
                  <c:v>0.6848989267871014</c:v>
                </c:pt>
                <c:pt idx="6">
                  <c:v>0.7092167717554716</c:v>
                </c:pt>
                <c:pt idx="7">
                  <c:v>0.76819822379981539</c:v>
                </c:pt>
                <c:pt idx="8">
                  <c:v>0.85016598636670715</c:v>
                </c:pt>
                <c:pt idx="9">
                  <c:v>0.95844019991714025</c:v>
                </c:pt>
                <c:pt idx="10">
                  <c:v>1.053262337353301</c:v>
                </c:pt>
                <c:pt idx="11">
                  <c:v>1.1653213924218826</c:v>
                </c:pt>
                <c:pt idx="12">
                  <c:v>1.2827786825699694</c:v>
                </c:pt>
              </c:numCache>
            </c:numRef>
          </c:yVal>
          <c:smooth val="0"/>
          <c:extLst>
            <c:ext xmlns:c16="http://schemas.microsoft.com/office/drawing/2014/chart" uri="{C3380CC4-5D6E-409C-BE32-E72D297353CC}">
              <c16:uniqueId val="{00000003-7C78-4BDC-A3B3-ADC485D012A2}"/>
            </c:ext>
          </c:extLst>
        </c:ser>
        <c:ser>
          <c:idx val="2"/>
          <c:order val="4"/>
          <c:tx>
            <c:strRef>
              <c:f>Glutamine!$AN$6</c:f>
              <c:strCache>
                <c:ptCount val="1"/>
                <c:pt idx="0">
                  <c:v>TRYPTOPHAN CONC. (mM)</c:v>
                </c:pt>
              </c:strCache>
            </c:strRef>
          </c:tx>
          <c:spPr>
            <a:ln w="15875"/>
          </c:spPr>
          <c:xVal>
            <c:numRef>
              <c:f>'In Process Calc.'!$C$3:$C$12</c:f>
              <c:numCache>
                <c:formatCode>General</c:formatCode>
                <c:ptCount val="10"/>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numCache>
            </c:numRef>
          </c:xVal>
          <c:yVal>
            <c:numRef>
              <c:f>Glutamine!$AN$7:$AN$14</c:f>
              <c:numCache>
                <c:formatCode>0.00</c:formatCode>
                <c:ptCount val="8"/>
                <c:pt idx="0">
                  <c:v>0.38732610519511396</c:v>
                </c:pt>
                <c:pt idx="1">
                  <c:v>0.38328350952951112</c:v>
                </c:pt>
                <c:pt idx="2">
                  <c:v>0.37658840415304912</c:v>
                </c:pt>
                <c:pt idx="3">
                  <c:v>0.37936668702761933</c:v>
                </c:pt>
                <c:pt idx="4">
                  <c:v>0.3738723680259266</c:v>
                </c:pt>
                <c:pt idx="5">
                  <c:v>0.36558876709150079</c:v>
                </c:pt>
                <c:pt idx="6">
                  <c:v>0.36195304517304078</c:v>
                </c:pt>
                <c:pt idx="7">
                  <c:v>0.34918015275101977</c:v>
                </c:pt>
              </c:numCache>
            </c:numRef>
          </c:yVal>
          <c:smooth val="0"/>
          <c:extLst>
            <c:ext xmlns:c16="http://schemas.microsoft.com/office/drawing/2014/chart" uri="{C3380CC4-5D6E-409C-BE32-E72D297353CC}">
              <c16:uniqueId val="{00000004-7C78-4BDC-A3B3-ADC485D012A2}"/>
            </c:ext>
          </c:extLst>
        </c:ser>
        <c:dLbls>
          <c:showLegendKey val="0"/>
          <c:showVal val="0"/>
          <c:showCatName val="0"/>
          <c:showSerName val="0"/>
          <c:showPercent val="0"/>
          <c:showBubbleSize val="0"/>
        </c:dLbls>
        <c:axId val="472714920"/>
        <c:axId val="472716488"/>
      </c:scatterChart>
      <c:valAx>
        <c:axId val="472714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23716535433072"/>
              <c:y val="0.8184845197921686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488"/>
        <c:crosses val="autoZero"/>
        <c:crossBetween val="midCat"/>
      </c:valAx>
      <c:valAx>
        <c:axId val="4727164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45220686699876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920"/>
        <c:crosses val="autoZero"/>
        <c:crossBetween val="midCat"/>
      </c:valAx>
      <c:spPr>
        <a:noFill/>
        <a:ln w="25400">
          <a:noFill/>
        </a:ln>
      </c:spPr>
    </c:plotArea>
    <c:legend>
      <c:legendPos val="r"/>
      <c:layout>
        <c:manualLayout>
          <c:xMode val="edge"/>
          <c:yMode val="edge"/>
          <c:x val="1.0309278350515465E-2"/>
          <c:y val="0.87718908046532762"/>
          <c:w val="0.96969344783183853"/>
          <c:h val="0.118576060240373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24948451443569561"/>
          <c:y val="1.6233826034903538E-2"/>
        </c:manualLayout>
      </c:layout>
      <c:overlay val="0"/>
      <c:spPr>
        <a:noFill/>
        <a:ln w="25400">
          <a:noFill/>
        </a:ln>
      </c:spPr>
    </c:title>
    <c:autoTitleDeleted val="0"/>
    <c:plotArea>
      <c:layout>
        <c:manualLayout>
          <c:layoutTarget val="inner"/>
          <c:xMode val="edge"/>
          <c:yMode val="edge"/>
          <c:x val="0.14639175257731968"/>
          <c:y val="7.1428571428571425E-2"/>
          <c:w val="0.76701030927835068"/>
          <c:h val="0.63961038961038963"/>
        </c:manualLayout>
      </c:layout>
      <c:scatterChart>
        <c:scatterStyle val="lineMarker"/>
        <c:varyColors val="0"/>
        <c:ser>
          <c:idx val="0"/>
          <c:order val="0"/>
          <c:tx>
            <c:strRef>
              <c:f>Glutamine!$T$6</c:f>
              <c:strCache>
                <c:ptCount val="1"/>
                <c:pt idx="0">
                  <c:v>ALANINE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Glutamine!$T$7:$T$48</c:f>
              <c:numCache>
                <c:formatCode>0.0000</c:formatCode>
                <c:ptCount val="42"/>
                <c:pt idx="0">
                  <c:v>7.6461927016679906E-2</c:v>
                </c:pt>
                <c:pt idx="1">
                  <c:v>0.19595374924303188</c:v>
                </c:pt>
                <c:pt idx="2">
                  <c:v>0.31252353313677161</c:v>
                </c:pt>
                <c:pt idx="3">
                  <c:v>0.42848595234369125</c:v>
                </c:pt>
                <c:pt idx="4">
                  <c:v>0.70490244144196923</c:v>
                </c:pt>
                <c:pt idx="5">
                  <c:v>0.96161591953085801</c:v>
                </c:pt>
                <c:pt idx="6">
                  <c:v>2.1128819114897488</c:v>
                </c:pt>
                <c:pt idx="7">
                  <c:v>4.95162989298451</c:v>
                </c:pt>
                <c:pt idx="8">
                  <c:v>8.2425685629750962</c:v>
                </c:pt>
                <c:pt idx="9">
                  <c:v>8.6779726253818072</c:v>
                </c:pt>
                <c:pt idx="10">
                  <c:v>7.8012862160895207</c:v>
                </c:pt>
                <c:pt idx="11">
                  <c:v>7.1458786449179614</c:v>
                </c:pt>
                <c:pt idx="12">
                  <c:v>7.0019264185533494</c:v>
                </c:pt>
              </c:numCache>
            </c:numRef>
          </c:yVal>
          <c:smooth val="0"/>
          <c:extLst>
            <c:ext xmlns:c16="http://schemas.microsoft.com/office/drawing/2014/chart" uri="{C3380CC4-5D6E-409C-BE32-E72D297353CC}">
              <c16:uniqueId val="{00000000-F30A-41AE-A307-8076B794C993}"/>
            </c:ext>
          </c:extLst>
        </c:ser>
        <c:ser>
          <c:idx val="1"/>
          <c:order val="1"/>
          <c:tx>
            <c:strRef>
              <c:f>Glutamine!$V$6</c:f>
              <c:strCache>
                <c:ptCount val="1"/>
                <c:pt idx="0">
                  <c:v>ASPARAGINE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Glutamine!$V$7:$V$48</c:f>
              <c:numCache>
                <c:formatCode>0.0000</c:formatCode>
                <c:ptCount val="42"/>
                <c:pt idx="0">
                  <c:v>3.6554527017671918</c:v>
                </c:pt>
                <c:pt idx="1">
                  <c:v>3.6937780844074162</c:v>
                </c:pt>
                <c:pt idx="2">
                  <c:v>3.7034550114540341</c:v>
                </c:pt>
                <c:pt idx="3">
                  <c:v>3.6818178242372395</c:v>
                </c:pt>
                <c:pt idx="4">
                  <c:v>3.6358644176064896</c:v>
                </c:pt>
                <c:pt idx="5">
                  <c:v>3.5345654547628689</c:v>
                </c:pt>
                <c:pt idx="6">
                  <c:v>2.819506744977851</c:v>
                </c:pt>
                <c:pt idx="7">
                  <c:v>1.3667378151432403</c:v>
                </c:pt>
                <c:pt idx="8">
                  <c:v>3.3960139783844462E-2</c:v>
                </c:pt>
                <c:pt idx="9">
                  <c:v>4.4538289539620239E-2</c:v>
                </c:pt>
                <c:pt idx="10">
                  <c:v>5.2380707890302469E-2</c:v>
                </c:pt>
                <c:pt idx="11">
                  <c:v>5.6752345579026538E-2</c:v>
                </c:pt>
                <c:pt idx="12">
                  <c:v>4.0499450480778292E-2</c:v>
                </c:pt>
              </c:numCache>
            </c:numRef>
          </c:yVal>
          <c:smooth val="0"/>
          <c:extLst>
            <c:ext xmlns:c16="http://schemas.microsoft.com/office/drawing/2014/chart" uri="{C3380CC4-5D6E-409C-BE32-E72D297353CC}">
              <c16:uniqueId val="{00000001-F30A-41AE-A307-8076B794C993}"/>
            </c:ext>
          </c:extLst>
        </c:ser>
        <c:ser>
          <c:idx val="2"/>
          <c:order val="2"/>
          <c:tx>
            <c:strRef>
              <c:f>Glutamine!$AA$6</c:f>
              <c:strCache>
                <c:ptCount val="1"/>
                <c:pt idx="0">
                  <c:v>GLUTAMATE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Glutamine!$AA$7:$AA$48</c:f>
              <c:numCache>
                <c:formatCode>0.0000</c:formatCode>
                <c:ptCount val="42"/>
                <c:pt idx="0">
                  <c:v>0.79435680585184576</c:v>
                </c:pt>
                <c:pt idx="1">
                  <c:v>0.90151991657611119</c:v>
                </c:pt>
                <c:pt idx="2">
                  <c:v>1.047754658713991</c:v>
                </c:pt>
                <c:pt idx="3">
                  <c:v>1.1574115349606136</c:v>
                </c:pt>
                <c:pt idx="4">
                  <c:v>1.3388167324505007</c:v>
                </c:pt>
                <c:pt idx="5">
                  <c:v>1.4205757318866696</c:v>
                </c:pt>
                <c:pt idx="6">
                  <c:v>1.4099913663501495</c:v>
                </c:pt>
                <c:pt idx="7">
                  <c:v>0.93923162558840578</c:v>
                </c:pt>
                <c:pt idx="8">
                  <c:v>0.30779644036066922</c:v>
                </c:pt>
                <c:pt idx="9">
                  <c:v>0</c:v>
                </c:pt>
                <c:pt idx="10">
                  <c:v>0</c:v>
                </c:pt>
                <c:pt idx="11">
                  <c:v>5.1834686815475053E-2</c:v>
                </c:pt>
                <c:pt idx="12">
                  <c:v>0.36290553082598054</c:v>
                </c:pt>
              </c:numCache>
            </c:numRef>
          </c:yVal>
          <c:smooth val="0"/>
          <c:extLst>
            <c:ext xmlns:c16="http://schemas.microsoft.com/office/drawing/2014/chart" uri="{C3380CC4-5D6E-409C-BE32-E72D297353CC}">
              <c16:uniqueId val="{00000002-F30A-41AE-A307-8076B794C993}"/>
            </c:ext>
          </c:extLst>
        </c:ser>
        <c:ser>
          <c:idx val="4"/>
          <c:order val="3"/>
          <c:tx>
            <c:strRef>
              <c:f>Glutamine!$AC$6</c:f>
              <c:strCache>
                <c:ptCount val="1"/>
                <c:pt idx="0">
                  <c:v>HISTIDINE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Glutamine!$AC$7:$AC$84</c:f>
              <c:numCache>
                <c:formatCode>0.0000</c:formatCode>
                <c:ptCount val="78"/>
                <c:pt idx="0">
                  <c:v>0.88481489072900865</c:v>
                </c:pt>
                <c:pt idx="1">
                  <c:v>0.86446916056772383</c:v>
                </c:pt>
                <c:pt idx="2">
                  <c:v>0.82469358291131312</c:v>
                </c:pt>
                <c:pt idx="3">
                  <c:v>0.80790727342614599</c:v>
                </c:pt>
                <c:pt idx="4">
                  <c:v>0.74884318114944093</c:v>
                </c:pt>
                <c:pt idx="5">
                  <c:v>0.72552218717914885</c:v>
                </c:pt>
                <c:pt idx="6">
                  <c:v>0.68583153760241788</c:v>
                </c:pt>
                <c:pt idx="7">
                  <c:v>0.67843145666474569</c:v>
                </c:pt>
                <c:pt idx="8">
                  <c:v>0.68222904676666341</c:v>
                </c:pt>
                <c:pt idx="9">
                  <c:v>0.73669932145388028</c:v>
                </c:pt>
                <c:pt idx="10">
                  <c:v>0.75034614431937685</c:v>
                </c:pt>
                <c:pt idx="11">
                  <c:v>0.76844773376229392</c:v>
                </c:pt>
                <c:pt idx="12">
                  <c:v>0.82519452309581742</c:v>
                </c:pt>
              </c:numCache>
            </c:numRef>
          </c:yVal>
          <c:smooth val="0"/>
          <c:extLst>
            <c:ext xmlns:c16="http://schemas.microsoft.com/office/drawing/2014/chart" uri="{C3380CC4-5D6E-409C-BE32-E72D297353CC}">
              <c16:uniqueId val="{00000003-F30A-41AE-A307-8076B794C993}"/>
            </c:ext>
          </c:extLst>
        </c:ser>
        <c:dLbls>
          <c:showLegendKey val="0"/>
          <c:showVal val="0"/>
          <c:showCatName val="0"/>
          <c:showSerName val="0"/>
          <c:showPercent val="0"/>
          <c:showBubbleSize val="0"/>
        </c:dLbls>
        <c:axId val="470396872"/>
        <c:axId val="106251376"/>
      </c:scatterChart>
      <c:valAx>
        <c:axId val="4703968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010309711286097"/>
              <c:y val="0.76948045967938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6251376"/>
        <c:crosses val="autoZero"/>
        <c:crossBetween val="midCat"/>
      </c:valAx>
      <c:valAx>
        <c:axId val="10625137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1915582920555982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0396872"/>
        <c:crosses val="autoZero"/>
        <c:crossBetween val="midCat"/>
      </c:valAx>
      <c:spPr>
        <a:noFill/>
        <a:ln w="25400">
          <a:noFill/>
        </a:ln>
      </c:spPr>
    </c:plotArea>
    <c:legend>
      <c:legendPos val="r"/>
      <c:layout>
        <c:manualLayout>
          <c:xMode val="edge"/>
          <c:yMode val="edge"/>
          <c:x val="2.2680412371134037E-2"/>
          <c:y val="0.86038961038961081"/>
          <c:w val="0.96288659793814435"/>
          <c:h val="0.12987012987012986"/>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34453785650366286"/>
          <c:y val="4.0247585678584392E-2"/>
        </c:manualLayout>
      </c:layout>
      <c:overlay val="0"/>
      <c:spPr>
        <a:noFill/>
        <a:ln w="25400">
          <a:noFill/>
        </a:ln>
      </c:spPr>
    </c:title>
    <c:autoTitleDeleted val="0"/>
    <c:plotArea>
      <c:layout>
        <c:manualLayout>
          <c:layoutTarget val="inner"/>
          <c:xMode val="edge"/>
          <c:yMode val="edge"/>
          <c:x val="0.14285714285714293"/>
          <c:y val="0.11455108359133125"/>
          <c:w val="0.71848739495798297"/>
          <c:h val="0.63467492260061964"/>
        </c:manualLayout>
      </c:layout>
      <c:scatterChart>
        <c:scatterStyle val="lineMarker"/>
        <c:varyColors val="0"/>
        <c:ser>
          <c:idx val="0"/>
          <c:order val="0"/>
          <c:tx>
            <c:strRef>
              <c:f>Glutamine!$AH$6</c:f>
              <c:strCache>
                <c:ptCount val="1"/>
                <c:pt idx="0">
                  <c:v>METHIONINE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Glutamine!$AH$7:$AH$84</c:f>
              <c:numCache>
                <c:formatCode>0.0000</c:formatCode>
                <c:ptCount val="78"/>
                <c:pt idx="0">
                  <c:v>0.97672707237780321</c:v>
                </c:pt>
                <c:pt idx="1">
                  <c:v>0.96873240861081933</c:v>
                </c:pt>
                <c:pt idx="2">
                  <c:v>0.95890021108056467</c:v>
                </c:pt>
                <c:pt idx="3">
                  <c:v>0.9631056372784309</c:v>
                </c:pt>
                <c:pt idx="4">
                  <c:v>0.93495786164905548</c:v>
                </c:pt>
                <c:pt idx="5">
                  <c:v>0.9300800688024915</c:v>
                </c:pt>
                <c:pt idx="6">
                  <c:v>0.83007504877160265</c:v>
                </c:pt>
                <c:pt idx="7">
                  <c:v>0.69891477837276683</c:v>
                </c:pt>
                <c:pt idx="8">
                  <c:v>0.58717928973602795</c:v>
                </c:pt>
                <c:pt idx="9">
                  <c:v>0.4825661137147883</c:v>
                </c:pt>
                <c:pt idx="10">
                  <c:v>0.4097923743292084</c:v>
                </c:pt>
                <c:pt idx="11">
                  <c:v>0.36928886937216954</c:v>
                </c:pt>
                <c:pt idx="12">
                  <c:v>0.36169779814359088</c:v>
                </c:pt>
              </c:numCache>
            </c:numRef>
          </c:yVal>
          <c:smooth val="0"/>
          <c:extLst>
            <c:ext xmlns:c16="http://schemas.microsoft.com/office/drawing/2014/chart" uri="{C3380CC4-5D6E-409C-BE32-E72D297353CC}">
              <c16:uniqueId val="{00000000-E26B-4E17-B9A8-0AF55337374C}"/>
            </c:ext>
          </c:extLst>
        </c:ser>
        <c:ser>
          <c:idx val="3"/>
          <c:order val="1"/>
          <c:tx>
            <c:strRef>
              <c:f>Glutamine!$AL$6</c:f>
              <c:strCache>
                <c:ptCount val="1"/>
                <c:pt idx="0">
                  <c:v>SERINE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Glutamine!$AL$7:$AL$84</c:f>
              <c:numCache>
                <c:formatCode>0.0000</c:formatCode>
                <c:ptCount val="78"/>
                <c:pt idx="0">
                  <c:v>4.6203254495095543</c:v>
                </c:pt>
                <c:pt idx="1">
                  <c:v>4.5964075727212119</c:v>
                </c:pt>
                <c:pt idx="2">
                  <c:v>4.5289298536887683</c:v>
                </c:pt>
                <c:pt idx="3">
                  <c:v>4.4431861561438408</c:v>
                </c:pt>
                <c:pt idx="4">
                  <c:v>4.2106008756779003</c:v>
                </c:pt>
                <c:pt idx="5">
                  <c:v>4.0870035929755906</c:v>
                </c:pt>
                <c:pt idx="6">
                  <c:v>3.7660003978119589</c:v>
                </c:pt>
                <c:pt idx="7">
                  <c:v>3.5162573495475695</c:v>
                </c:pt>
                <c:pt idx="8">
                  <c:v>3.7129166555585593</c:v>
                </c:pt>
                <c:pt idx="9">
                  <c:v>3.9431803421145011</c:v>
                </c:pt>
                <c:pt idx="10">
                  <c:v>4.2924973874682832</c:v>
                </c:pt>
                <c:pt idx="11">
                  <c:v>4.5002146936687213</c:v>
                </c:pt>
                <c:pt idx="12">
                  <c:v>4.6375666462655651</c:v>
                </c:pt>
              </c:numCache>
            </c:numRef>
          </c:yVal>
          <c:smooth val="0"/>
          <c:extLst>
            <c:ext xmlns:c16="http://schemas.microsoft.com/office/drawing/2014/chart" uri="{C3380CC4-5D6E-409C-BE32-E72D297353CC}">
              <c16:uniqueId val="{00000001-E26B-4E17-B9A8-0AF55337374C}"/>
            </c:ext>
          </c:extLst>
        </c:ser>
        <c:ser>
          <c:idx val="4"/>
          <c:order val="2"/>
          <c:tx>
            <c:strRef>
              <c:f>Glutamine!$AO$6</c:f>
              <c:strCache>
                <c:ptCount val="1"/>
                <c:pt idx="0">
                  <c:v>TYROSINE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Glutamine!$AO$7:$AO$84</c:f>
              <c:numCache>
                <c:formatCode>0.0000</c:formatCode>
                <c:ptCount val="78"/>
                <c:pt idx="0">
                  <c:v>1.4906404335608257</c:v>
                </c:pt>
                <c:pt idx="1">
                  <c:v>1.539198047885167</c:v>
                </c:pt>
                <c:pt idx="2">
                  <c:v>1.4917804986280718</c:v>
                </c:pt>
                <c:pt idx="3">
                  <c:v>1.5329469305921741</c:v>
                </c:pt>
                <c:pt idx="4">
                  <c:v>1.5000457877019093</c:v>
                </c:pt>
                <c:pt idx="5">
                  <c:v>1.4983088994243878</c:v>
                </c:pt>
                <c:pt idx="6">
                  <c:v>1.3175927554113496</c:v>
                </c:pt>
                <c:pt idx="7">
                  <c:v>1.0671139329541393</c:v>
                </c:pt>
                <c:pt idx="8">
                  <c:v>0.79076621578769624</c:v>
                </c:pt>
                <c:pt idx="9">
                  <c:v>0.59328404011197566</c:v>
                </c:pt>
                <c:pt idx="10">
                  <c:v>0.45656802055380713</c:v>
                </c:pt>
                <c:pt idx="11">
                  <c:v>0.29371775681177281</c:v>
                </c:pt>
                <c:pt idx="12">
                  <c:v>0.20939498493146214</c:v>
                </c:pt>
              </c:numCache>
            </c:numRef>
          </c:yVal>
          <c:smooth val="0"/>
          <c:extLst>
            <c:ext xmlns:c16="http://schemas.microsoft.com/office/drawing/2014/chart" uri="{C3380CC4-5D6E-409C-BE32-E72D297353CC}">
              <c16:uniqueId val="{00000002-E26B-4E17-B9A8-0AF55337374C}"/>
            </c:ext>
          </c:extLst>
        </c:ser>
        <c:ser>
          <c:idx val="5"/>
          <c:order val="3"/>
          <c:tx>
            <c:strRef>
              <c:f>Glutamine!$AB$6</c:f>
              <c:strCache>
                <c:ptCount val="1"/>
                <c:pt idx="0">
                  <c:v>GLYCINE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Glutamine!$AB$7:$AB$84</c:f>
              <c:numCache>
                <c:formatCode>0.0000</c:formatCode>
                <c:ptCount val="78"/>
                <c:pt idx="0">
                  <c:v>2.3324925965376186</c:v>
                </c:pt>
                <c:pt idx="1">
                  <c:v>2.3903471280745632</c:v>
                </c:pt>
                <c:pt idx="2">
                  <c:v>2.4787807547250966</c:v>
                </c:pt>
                <c:pt idx="3">
                  <c:v>2.5375153175465406</c:v>
                </c:pt>
                <c:pt idx="4">
                  <c:v>2.633448909004672</c:v>
                </c:pt>
                <c:pt idx="5">
                  <c:v>2.6782306820516886</c:v>
                </c:pt>
                <c:pt idx="6">
                  <c:v>2.5393871547127755</c:v>
                </c:pt>
                <c:pt idx="7">
                  <c:v>2.2122901946542428</c:v>
                </c:pt>
                <c:pt idx="8">
                  <c:v>1.9760349951434468</c:v>
                </c:pt>
                <c:pt idx="9">
                  <c:v>1.6296853587141176</c:v>
                </c:pt>
                <c:pt idx="10">
                  <c:v>1.3871063730289694</c:v>
                </c:pt>
                <c:pt idx="11">
                  <c:v>1.157300899783295</c:v>
                </c:pt>
                <c:pt idx="12">
                  <c:v>1.0873446100695594</c:v>
                </c:pt>
              </c:numCache>
            </c:numRef>
          </c:yVal>
          <c:smooth val="0"/>
          <c:extLst>
            <c:ext xmlns:c16="http://schemas.microsoft.com/office/drawing/2014/chart" uri="{C3380CC4-5D6E-409C-BE32-E72D297353CC}">
              <c16:uniqueId val="{00000003-E26B-4E17-B9A8-0AF55337374C}"/>
            </c:ext>
          </c:extLst>
        </c:ser>
        <c:ser>
          <c:idx val="1"/>
          <c:order val="4"/>
          <c:tx>
            <c:strRef>
              <c:f>Glutamine!$W$6</c:f>
              <c:strCache>
                <c:ptCount val="1"/>
                <c:pt idx="0">
                  <c:v>ASPARTATE CONC. (mM)</c:v>
                </c:pt>
              </c:strCache>
            </c:strRef>
          </c:tx>
          <c:spPr>
            <a:ln w="12700">
              <a:solidFill>
                <a:srgbClr val="800080"/>
              </a:solidFill>
              <a:prstDash val="solid"/>
            </a:ln>
          </c:spPr>
          <c:marker>
            <c:symbol val="star"/>
            <c:size val="5"/>
            <c:spPr>
              <a:noFill/>
              <a:ln>
                <a:solidFill>
                  <a:srgbClr val="800080"/>
                </a:solidFill>
                <a:prstDash val="solid"/>
              </a:ln>
            </c:spPr>
          </c:marker>
          <c:xVal>
            <c:numRef>
              <c:f>'In Process Calc.'!$C$3:$C$98</c:f>
              <c:numCache>
                <c:formatCode>General</c:formatCode>
                <c:ptCount val="96"/>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Glutamine!$W$7:$W$84</c:f>
              <c:numCache>
                <c:formatCode>0.0000</c:formatCode>
                <c:ptCount val="78"/>
                <c:pt idx="0">
                  <c:v>1.5092115804755499</c:v>
                </c:pt>
                <c:pt idx="1">
                  <c:v>1.5771286074872763</c:v>
                </c:pt>
                <c:pt idx="2">
                  <c:v>1.6366201537906375</c:v>
                </c:pt>
                <c:pt idx="3">
                  <c:v>1.6689911923545755</c:v>
                </c:pt>
                <c:pt idx="4">
                  <c:v>1.7371464762610955</c:v>
                </c:pt>
                <c:pt idx="5">
                  <c:v>1.7475102401136284</c:v>
                </c:pt>
                <c:pt idx="6">
                  <c:v>1.4129837478214116</c:v>
                </c:pt>
                <c:pt idx="7">
                  <c:v>0.8326054083690293</c:v>
                </c:pt>
                <c:pt idx="8">
                  <c:v>0.17123657860599778</c:v>
                </c:pt>
                <c:pt idx="9">
                  <c:v>6.1328736751091482E-2</c:v>
                </c:pt>
                <c:pt idx="10">
                  <c:v>5.9284808296430701E-2</c:v>
                </c:pt>
                <c:pt idx="11">
                  <c:v>7.246867505554562E-2</c:v>
                </c:pt>
                <c:pt idx="12">
                  <c:v>0.13262410142291894</c:v>
                </c:pt>
              </c:numCache>
            </c:numRef>
          </c:yVal>
          <c:smooth val="0"/>
          <c:extLst>
            <c:ext xmlns:c16="http://schemas.microsoft.com/office/drawing/2014/chart" uri="{C3380CC4-5D6E-409C-BE32-E72D297353CC}">
              <c16:uniqueId val="{00000004-E26B-4E17-B9A8-0AF55337374C}"/>
            </c:ext>
          </c:extLst>
        </c:ser>
        <c:dLbls>
          <c:showLegendKey val="0"/>
          <c:showVal val="0"/>
          <c:showCatName val="0"/>
          <c:showSerName val="0"/>
          <c:showPercent val="0"/>
          <c:showBubbleSize val="0"/>
        </c:dLbls>
        <c:axId val="472712960"/>
        <c:axId val="472711784"/>
      </c:scatterChart>
      <c:valAx>
        <c:axId val="472712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7571300732606"/>
              <c:y val="0.789473684210526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784"/>
        <c:crosses val="autoZero"/>
        <c:crossBetween val="midCat"/>
      </c:valAx>
      <c:valAx>
        <c:axId val="47271178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50425385244462E-2"/>
              <c:y val="0.2352939883710709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960"/>
        <c:crosses val="autoZero"/>
        <c:crossBetween val="midCat"/>
      </c:valAx>
      <c:spPr>
        <a:noFill/>
        <a:ln w="25400">
          <a:noFill/>
        </a:ln>
      </c:spPr>
    </c:plotArea>
    <c:legend>
      <c:legendPos val="r"/>
      <c:layout>
        <c:manualLayout>
          <c:xMode val="edge"/>
          <c:yMode val="edge"/>
          <c:x val="1.0504201680672275E-2"/>
          <c:y val="0.86092863655201035"/>
          <c:w val="0.98109243697479009"/>
          <c:h val="0.1297833402403647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Glucose and Glutamine Concentration</a:t>
            </a:r>
          </a:p>
        </c:rich>
      </c:tx>
      <c:layout>
        <c:manualLayout>
          <c:xMode val="edge"/>
          <c:yMode val="edge"/>
          <c:x val="0.29094817370236764"/>
          <c:y val="1.5384517613264448E-2"/>
        </c:manualLayout>
      </c:layout>
      <c:overlay val="0"/>
      <c:spPr>
        <a:noFill/>
        <a:ln w="25400">
          <a:noFill/>
        </a:ln>
      </c:spPr>
    </c:title>
    <c:autoTitleDeleted val="0"/>
    <c:plotArea>
      <c:layout>
        <c:manualLayout>
          <c:layoutTarget val="inner"/>
          <c:xMode val="edge"/>
          <c:yMode val="edge"/>
          <c:x val="0.15301724137931044"/>
          <c:y val="0.10153861409046586"/>
          <c:w val="0.67241379310344851"/>
          <c:h val="0.65538560003846191"/>
        </c:manualLayout>
      </c:layout>
      <c:scatterChart>
        <c:scatterStyle val="smoothMarker"/>
        <c:varyColors val="0"/>
        <c:ser>
          <c:idx val="0"/>
          <c:order val="0"/>
          <c:tx>
            <c:strRef>
              <c:f>Glutamine!$Y$6</c:f>
              <c:strCache>
                <c:ptCount val="1"/>
                <c:pt idx="0">
                  <c:v>GLUCOSE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Glutamine!$Y$7:$Y$84</c:f>
              <c:numCache>
                <c:formatCode>0.0000</c:formatCode>
                <c:ptCount val="78"/>
                <c:pt idx="0">
                  <c:v>27.502388888888888</c:v>
                </c:pt>
                <c:pt idx="1">
                  <c:v>25.426547242939112</c:v>
                </c:pt>
                <c:pt idx="2">
                  <c:v>23.974880573733945</c:v>
                </c:pt>
                <c:pt idx="3">
                  <c:v>21.466012738492722</c:v>
                </c:pt>
                <c:pt idx="4">
                  <c:v>17.376941753843557</c:v>
                </c:pt>
                <c:pt idx="5">
                  <c:v>15.011434866720444</c:v>
                </c:pt>
                <c:pt idx="6">
                  <c:v>15.546373291355277</c:v>
                </c:pt>
                <c:pt idx="7">
                  <c:v>13.641016990339555</c:v>
                </c:pt>
                <c:pt idx="8">
                  <c:v>11.449430994015446</c:v>
                </c:pt>
                <c:pt idx="9">
                  <c:v>7.163265709739723</c:v>
                </c:pt>
                <c:pt idx="10">
                  <c:v>1.6640646024665666</c:v>
                </c:pt>
                <c:pt idx="11">
                  <c:v>0.78387369065313339</c:v>
                </c:pt>
                <c:pt idx="12">
                  <c:v>5.7681166823104997</c:v>
                </c:pt>
              </c:numCache>
            </c:numRef>
          </c:yVal>
          <c:smooth val="0"/>
          <c:extLst>
            <c:ext xmlns:c16="http://schemas.microsoft.com/office/drawing/2014/chart" uri="{C3380CC4-5D6E-409C-BE32-E72D297353CC}">
              <c16:uniqueId val="{00000000-105A-4F78-8F35-ED4E3DD4832A}"/>
            </c:ext>
          </c:extLst>
        </c:ser>
        <c:dLbls>
          <c:showLegendKey val="0"/>
          <c:showVal val="0"/>
          <c:showCatName val="0"/>
          <c:showSerName val="0"/>
          <c:showPercent val="0"/>
          <c:showBubbleSize val="0"/>
        </c:dLbls>
        <c:axId val="471290944"/>
        <c:axId val="471285848"/>
      </c:scatterChart>
      <c:scatterChart>
        <c:scatterStyle val="lineMarker"/>
        <c:varyColors val="0"/>
        <c:ser>
          <c:idx val="1"/>
          <c:order val="1"/>
          <c:tx>
            <c:strRef>
              <c:f>Glutamine!$Z$6</c:f>
              <c:strCache>
                <c:ptCount val="1"/>
                <c:pt idx="0">
                  <c:v>GLUTAMINE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Glutamine!$Z$7:$Z$84</c:f>
              <c:numCache>
                <c:formatCode>0.0000</c:formatCode>
                <c:ptCount val="78"/>
                <c:pt idx="0">
                  <c:v>2.3714081434275642</c:v>
                </c:pt>
                <c:pt idx="1">
                  <c:v>1.9725620920361557</c:v>
                </c:pt>
                <c:pt idx="2">
                  <c:v>1.5946714658830339</c:v>
                </c:pt>
                <c:pt idx="3">
                  <c:v>1.2751367581620883</c:v>
                </c:pt>
                <c:pt idx="4">
                  <c:v>0.70330691884194707</c:v>
                </c:pt>
                <c:pt idx="5">
                  <c:v>0.40816070243757463</c:v>
                </c:pt>
                <c:pt idx="6">
                  <c:v>0.1547772288742644</c:v>
                </c:pt>
                <c:pt idx="7">
                  <c:v>6.3362935293955411E-2</c:v>
                </c:pt>
                <c:pt idx="8">
                  <c:v>5.3996757506675361E-2</c:v>
                </c:pt>
                <c:pt idx="9">
                  <c:v>0</c:v>
                </c:pt>
                <c:pt idx="10">
                  <c:v>0</c:v>
                </c:pt>
                <c:pt idx="11">
                  <c:v>4.0653030354979088E-2</c:v>
                </c:pt>
                <c:pt idx="12">
                  <c:v>0.23138086186107795</c:v>
                </c:pt>
              </c:numCache>
            </c:numRef>
          </c:yVal>
          <c:smooth val="0"/>
          <c:extLst>
            <c:ext xmlns:c16="http://schemas.microsoft.com/office/drawing/2014/chart" uri="{C3380CC4-5D6E-409C-BE32-E72D297353CC}">
              <c16:uniqueId val="{00000001-105A-4F78-8F35-ED4E3DD4832A}"/>
            </c:ext>
          </c:extLst>
        </c:ser>
        <c:dLbls>
          <c:showLegendKey val="0"/>
          <c:showVal val="0"/>
          <c:showCatName val="0"/>
          <c:showSerName val="0"/>
          <c:showPercent val="0"/>
          <c:showBubbleSize val="0"/>
        </c:dLbls>
        <c:axId val="107895536"/>
        <c:axId val="472712176"/>
      </c:scatterChart>
      <c:valAx>
        <c:axId val="471290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025869257981552"/>
              <c:y val="0.83077062401098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5848"/>
        <c:crosses val="autoZero"/>
        <c:crossBetween val="midCat"/>
      </c:valAx>
      <c:valAx>
        <c:axId val="4712858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Glucose Conc. (mM)</a:t>
                </a:r>
              </a:p>
            </c:rich>
          </c:tx>
          <c:layout>
            <c:manualLayout>
              <c:xMode val="edge"/>
              <c:yMode val="edge"/>
              <c:x val="1.0775858285272874E-2"/>
              <c:y val="0.255385026024289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90944"/>
        <c:crosses val="autoZero"/>
        <c:crossBetween val="midCat"/>
      </c:valAx>
      <c:valAx>
        <c:axId val="107895536"/>
        <c:scaling>
          <c:orientation val="minMax"/>
        </c:scaling>
        <c:delete val="1"/>
        <c:axPos val="b"/>
        <c:numFmt formatCode="General" sourceLinked="1"/>
        <c:majorTickMark val="out"/>
        <c:minorTickMark val="none"/>
        <c:tickLblPos val="none"/>
        <c:crossAx val="472712176"/>
        <c:crosses val="autoZero"/>
        <c:crossBetween val="midCat"/>
      </c:valAx>
      <c:valAx>
        <c:axId val="4727121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Glutamine Conc. (mM)</a:t>
                </a:r>
              </a:p>
            </c:rich>
          </c:tx>
          <c:layout>
            <c:manualLayout>
              <c:xMode val="edge"/>
              <c:yMode val="edge"/>
              <c:x val="0.93318959084963859"/>
              <c:y val="0.28000038130826888"/>
            </c:manualLayout>
          </c:layout>
          <c:overlay val="0"/>
          <c:spPr>
            <a:noFill/>
            <a:ln w="25400">
              <a:noFill/>
            </a:ln>
          </c:spPr>
        </c:title>
        <c:numFmt formatCode="0.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7895536"/>
        <c:crosses val="max"/>
        <c:crossBetween val="midCat"/>
      </c:valAx>
      <c:spPr>
        <a:noFill/>
        <a:ln w="25400">
          <a:noFill/>
        </a:ln>
      </c:spPr>
    </c:plotArea>
    <c:legend>
      <c:legendPos val="r"/>
      <c:layout>
        <c:manualLayout>
          <c:xMode val="edge"/>
          <c:yMode val="edge"/>
          <c:x val="1.3504630158911634E-2"/>
          <c:y val="0.90443747081042547"/>
          <c:w val="0.97083580583637763"/>
          <c:h val="7.3846264793066094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Ammonia and Lactate Concentration / Osmolarity</a:t>
            </a:r>
          </a:p>
        </c:rich>
      </c:tx>
      <c:layout>
        <c:manualLayout>
          <c:xMode val="edge"/>
          <c:yMode val="edge"/>
          <c:x val="0.20434797041600833"/>
          <c:y val="1.5384517613264448E-2"/>
        </c:manualLayout>
      </c:layout>
      <c:overlay val="0"/>
      <c:spPr>
        <a:noFill/>
        <a:ln w="25400">
          <a:noFill/>
        </a:ln>
      </c:spPr>
    </c:title>
    <c:autoTitleDeleted val="0"/>
    <c:plotArea>
      <c:layout>
        <c:manualLayout>
          <c:layoutTarget val="inner"/>
          <c:xMode val="edge"/>
          <c:yMode val="edge"/>
          <c:x val="0.12608709036078716"/>
          <c:y val="7.3846264793066094E-2"/>
          <c:w val="0.73478338865424242"/>
          <c:h val="0.69230873243499491"/>
        </c:manualLayout>
      </c:layout>
      <c:scatterChart>
        <c:scatterStyle val="smoothMarker"/>
        <c:varyColors val="0"/>
        <c:ser>
          <c:idx val="2"/>
          <c:order val="0"/>
          <c:tx>
            <c:strRef>
              <c:f>Glutamine!$AE$6</c:f>
              <c:strCache>
                <c:ptCount val="1"/>
                <c:pt idx="0">
                  <c:v>LACTATE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Glutamine!$AE$7:$AE$84</c:f>
              <c:numCache>
                <c:formatCode>0.0000</c:formatCode>
                <c:ptCount val="78"/>
                <c:pt idx="0">
                  <c:v>0</c:v>
                </c:pt>
                <c:pt idx="1">
                  <c:v>2.9307274631641103</c:v>
                </c:pt>
                <c:pt idx="2">
                  <c:v>6.8900560797677288</c:v>
                </c:pt>
                <c:pt idx="3">
                  <c:v>8.9363115563543634</c:v>
                </c:pt>
                <c:pt idx="4">
                  <c:v>16.143501769968584</c:v>
                </c:pt>
                <c:pt idx="5">
                  <c:v>18.649652864658417</c:v>
                </c:pt>
                <c:pt idx="6">
                  <c:v>19.563292350935281</c:v>
                </c:pt>
                <c:pt idx="7">
                  <c:v>18.512626830142985</c:v>
                </c:pt>
                <c:pt idx="8">
                  <c:v>16.769300583758994</c:v>
                </c:pt>
                <c:pt idx="9">
                  <c:v>18.200412267308504</c:v>
                </c:pt>
                <c:pt idx="10">
                  <c:v>20.639457536870228</c:v>
                </c:pt>
                <c:pt idx="11">
                  <c:v>16.661507712428062</c:v>
                </c:pt>
                <c:pt idx="12">
                  <c:v>11.869166944188834</c:v>
                </c:pt>
              </c:numCache>
            </c:numRef>
          </c:yVal>
          <c:smooth val="0"/>
          <c:extLst>
            <c:ext xmlns:c16="http://schemas.microsoft.com/office/drawing/2014/chart" uri="{C3380CC4-5D6E-409C-BE32-E72D297353CC}">
              <c16:uniqueId val="{00000000-D80A-47CD-A6CF-11E92BB1C381}"/>
            </c:ext>
          </c:extLst>
        </c:ser>
        <c:ser>
          <c:idx val="0"/>
          <c:order val="1"/>
          <c:tx>
            <c:strRef>
              <c:f>Glutamine!$AI$6</c:f>
              <c:strCache>
                <c:ptCount val="1"/>
                <c:pt idx="0">
                  <c:v>NH3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Glutamine!$AI$7:$AI$84</c:f>
              <c:numCache>
                <c:formatCode>0.0000</c:formatCode>
                <c:ptCount val="78"/>
                <c:pt idx="0">
                  <c:v>1.594168944</c:v>
                </c:pt>
                <c:pt idx="1">
                  <c:v>2.101163203</c:v>
                </c:pt>
                <c:pt idx="2">
                  <c:v>2.5608856740000001</c:v>
                </c:pt>
                <c:pt idx="3">
                  <c:v>3.1934062499999998</c:v>
                </c:pt>
                <c:pt idx="4">
                  <c:v>4.1231191730000001</c:v>
                </c:pt>
                <c:pt idx="5">
                  <c:v>4.6011874229999998</c:v>
                </c:pt>
                <c:pt idx="6">
                  <c:v>6.230516154</c:v>
                </c:pt>
                <c:pt idx="7">
                  <c:v>6.8912134739999997</c:v>
                </c:pt>
                <c:pt idx="8">
                  <c:v>6.8218297850000003</c:v>
                </c:pt>
                <c:pt idx="9">
                  <c:v>7.698033294</c:v>
                </c:pt>
                <c:pt idx="10">
                  <c:v>10.079585590000001</c:v>
                </c:pt>
                <c:pt idx="11">
                  <c:v>9.8645141840000008</c:v>
                </c:pt>
                <c:pt idx="12">
                  <c:v>8.4697798740000003</c:v>
                </c:pt>
              </c:numCache>
            </c:numRef>
          </c:yVal>
          <c:smooth val="0"/>
          <c:extLst>
            <c:ext xmlns:c16="http://schemas.microsoft.com/office/drawing/2014/chart" uri="{C3380CC4-5D6E-409C-BE32-E72D297353CC}">
              <c16:uniqueId val="{00000001-D80A-47CD-A6CF-11E92BB1C381}"/>
            </c:ext>
          </c:extLst>
        </c:ser>
        <c:dLbls>
          <c:showLegendKey val="0"/>
          <c:showVal val="0"/>
          <c:showCatName val="0"/>
          <c:showSerName val="0"/>
          <c:showPercent val="0"/>
          <c:showBubbleSize val="0"/>
        </c:dLbls>
        <c:axId val="472716880"/>
        <c:axId val="472715704"/>
      </c:scatterChart>
      <c:scatterChart>
        <c:scatterStyle val="lineMarker"/>
        <c:varyColors val="0"/>
        <c:ser>
          <c:idx val="1"/>
          <c:order val="2"/>
          <c:tx>
            <c:strRef>
              <c:f>Glutamine!$R$6</c:f>
              <c:strCache>
                <c:ptCount val="1"/>
                <c:pt idx="0">
                  <c:v>OSMOLALITY (mmol/kg)</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Glutamine!$R$7:$R$79</c:f>
              <c:numCache>
                <c:formatCode>0.0000</c:formatCode>
                <c:ptCount val="73"/>
                <c:pt idx="0">
                  <c:v>363</c:v>
                </c:pt>
                <c:pt idx="1">
                  <c:v>349</c:v>
                </c:pt>
                <c:pt idx="2">
                  <c:v>345</c:v>
                </c:pt>
                <c:pt idx="3">
                  <c:v>348</c:v>
                </c:pt>
                <c:pt idx="4">
                  <c:v>344</c:v>
                </c:pt>
                <c:pt idx="5">
                  <c:v>348</c:v>
                </c:pt>
                <c:pt idx="6">
                  <c:v>343</c:v>
                </c:pt>
                <c:pt idx="7">
                  <c:v>338</c:v>
                </c:pt>
                <c:pt idx="8">
                  <c:v>325</c:v>
                </c:pt>
                <c:pt idx="9">
                  <c:v>332</c:v>
                </c:pt>
                <c:pt idx="10">
                  <c:v>327</c:v>
                </c:pt>
                <c:pt idx="11">
                  <c:v>317</c:v>
                </c:pt>
                <c:pt idx="12">
                  <c:v>321</c:v>
                </c:pt>
              </c:numCache>
            </c:numRef>
          </c:yVal>
          <c:smooth val="1"/>
          <c:extLst>
            <c:ext xmlns:c16="http://schemas.microsoft.com/office/drawing/2014/chart" uri="{C3380CC4-5D6E-409C-BE32-E72D297353CC}">
              <c16:uniqueId val="{00000002-D80A-47CD-A6CF-11E92BB1C381}"/>
            </c:ext>
          </c:extLst>
        </c:ser>
        <c:dLbls>
          <c:showLegendKey val="0"/>
          <c:showVal val="0"/>
          <c:showCatName val="0"/>
          <c:showSerName val="0"/>
          <c:showPercent val="0"/>
          <c:showBubbleSize val="0"/>
        </c:dLbls>
        <c:axId val="472712568"/>
        <c:axId val="472716096"/>
      </c:scatterChart>
      <c:valAx>
        <c:axId val="47271688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391350533122663"/>
              <c:y val="0.818462946368991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5704"/>
        <c:crosses val="autoZero"/>
        <c:crossBetween val="midCat"/>
      </c:valAx>
      <c:valAx>
        <c:axId val="47271570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Concentration (mM)</a:t>
                </a:r>
              </a:p>
            </c:rich>
          </c:tx>
          <c:layout>
            <c:manualLayout>
              <c:xMode val="edge"/>
              <c:yMode val="edge"/>
              <c:x val="1.0869594083201661E-2"/>
              <c:y val="0.22769251301214466"/>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880"/>
        <c:crosses val="autoZero"/>
        <c:crossBetween val="midCat"/>
      </c:valAx>
      <c:valAx>
        <c:axId val="472712568"/>
        <c:scaling>
          <c:orientation val="minMax"/>
        </c:scaling>
        <c:delete val="1"/>
        <c:axPos val="b"/>
        <c:numFmt formatCode="General" sourceLinked="1"/>
        <c:majorTickMark val="out"/>
        <c:minorTickMark val="none"/>
        <c:tickLblPos val="none"/>
        <c:crossAx val="472716096"/>
        <c:crosses val="autoZero"/>
        <c:crossBetween val="midCat"/>
      </c:valAx>
      <c:valAx>
        <c:axId val="47271609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Osmolarity (mmol/kg)</a:t>
                </a:r>
              </a:p>
            </c:rich>
          </c:tx>
          <c:layout>
            <c:manualLayout>
              <c:xMode val="edge"/>
              <c:yMode val="edge"/>
              <c:x val="0.94565313610672175"/>
              <c:y val="0.21538483537015499"/>
            </c:manualLayout>
          </c:layout>
          <c:overlay val="0"/>
          <c:spPr>
            <a:noFill/>
            <a:ln w="25400">
              <a:noFill/>
            </a:ln>
          </c:spPr>
        </c:title>
        <c:numFmt formatCode="0.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568"/>
        <c:crosses val="max"/>
        <c:crossBetween val="midCat"/>
      </c:valAx>
      <c:spPr>
        <a:noFill/>
        <a:ln w="25400">
          <a:noFill/>
        </a:ln>
      </c:spPr>
    </c:plotArea>
    <c:legend>
      <c:legendPos val="r"/>
      <c:layout>
        <c:manualLayout>
          <c:xMode val="edge"/>
          <c:yMode val="edge"/>
          <c:x val="4.5652222372009124E-2"/>
          <c:y val="0.88868452317549795"/>
          <c:w val="0.94565317770590351"/>
          <c:h val="8.977852794415269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Lactate and Oxygen to Glucose Ratios</a:t>
            </a:r>
          </a:p>
        </c:rich>
      </c:tx>
      <c:layout>
        <c:manualLayout>
          <c:xMode val="edge"/>
          <c:yMode val="edge"/>
          <c:x val="0.27754265091863517"/>
          <c:y val="1.5723186300741532E-2"/>
        </c:manualLayout>
      </c:layout>
      <c:overlay val="0"/>
      <c:spPr>
        <a:noFill/>
        <a:ln w="25400">
          <a:noFill/>
        </a:ln>
      </c:spPr>
    </c:title>
    <c:autoTitleDeleted val="0"/>
    <c:plotArea>
      <c:layout>
        <c:manualLayout>
          <c:layoutTarget val="inner"/>
          <c:xMode val="edge"/>
          <c:yMode val="edge"/>
          <c:x val="0.14830523816666763"/>
          <c:y val="0.12264188606121657"/>
          <c:w val="0.71822108197857593"/>
          <c:h val="0.74141496735984924"/>
        </c:manualLayout>
      </c:layout>
      <c:scatterChart>
        <c:scatterStyle val="smoothMarker"/>
        <c:varyColors val="0"/>
        <c:ser>
          <c:idx val="0"/>
          <c:order val="0"/>
          <c:tx>
            <c:strRef>
              <c:f>'In Process Calc.'!$BW$2</c:f>
              <c:strCache>
                <c:ptCount val="1"/>
                <c:pt idx="0">
                  <c:v>DL/DG (mmol/mmol)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Calc.'!$BW$3:$BW$94</c:f>
              <c:numCache>
                <c:formatCode>0.0000</c:formatCode>
                <c:ptCount val="92"/>
                <c:pt idx="1">
                  <c:v>1.4118261230967801</c:v>
                </c:pt>
                <c:pt idx="2">
                  <c:v>2.7274364705028837</c:v>
                </c:pt>
                <c:pt idx="3">
                  <c:v>0.81560911573083827</c:v>
                </c:pt>
                <c:pt idx="4">
                  <c:v>1.7625495474817694</c:v>
                </c:pt>
                <c:pt idx="5">
                  <c:v>1.0594562663640232</c:v>
                </c:pt>
                <c:pt idx="6">
                  <c:v>0.19822527703561657</c:v>
                </c:pt>
                <c:pt idx="7">
                  <c:v>-2.9991507288744054E-2</c:v>
                </c:pt>
                <c:pt idx="8">
                  <c:v>-8.3852716130933105E-2</c:v>
                </c:pt>
                <c:pt idx="9">
                  <c:v>0.12897212026732396</c:v>
                </c:pt>
                <c:pt idx="10">
                  <c:v>0.18126447698392309</c:v>
                </c:pt>
                <c:pt idx="11">
                  <c:v>-0.26412990573980899</c:v>
                </c:pt>
                <c:pt idx="12">
                  <c:v>-0.64235420497489804</c:v>
                </c:pt>
              </c:numCache>
            </c:numRef>
          </c:yVal>
          <c:smooth val="0"/>
          <c:extLst>
            <c:ext xmlns:c16="http://schemas.microsoft.com/office/drawing/2014/chart" uri="{C3380CC4-5D6E-409C-BE32-E72D297353CC}">
              <c16:uniqueId val="{00000000-C1CE-4F63-8EE1-20469FCD2ABE}"/>
            </c:ext>
          </c:extLst>
        </c:ser>
        <c:dLbls>
          <c:showLegendKey val="0"/>
          <c:showVal val="0"/>
          <c:showCatName val="0"/>
          <c:showSerName val="0"/>
          <c:showPercent val="0"/>
          <c:showBubbleSize val="0"/>
        </c:dLbls>
        <c:axId val="472713352"/>
        <c:axId val="472713744"/>
      </c:scatterChart>
      <c:scatterChart>
        <c:scatterStyle val="lineMarker"/>
        <c:varyColors val="0"/>
        <c:ser>
          <c:idx val="1"/>
          <c:order val="1"/>
          <c:tx>
            <c:strRef>
              <c:f>'In Process Calc.'!$BX$2</c:f>
              <c:strCache>
                <c:ptCount val="1"/>
                <c:pt idx="0">
                  <c:v>qO2/qGlc (mmol/mmol)</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Calc.'!$BX$3:$BX$94</c:f>
              <c:numCache>
                <c:formatCode>0.0000</c:formatCode>
                <c:ptCount val="92"/>
                <c:pt idx="1">
                  <c:v>1.8993760792661818</c:v>
                </c:pt>
                <c:pt idx="2">
                  <c:v>2.6938071699148054</c:v>
                </c:pt>
                <c:pt idx="3">
                  <c:v>1.4234908323600464</c:v>
                </c:pt>
                <c:pt idx="4">
                  <c:v>2.7475576604480092</c:v>
                </c:pt>
                <c:pt idx="5">
                  <c:v>4.6132691726143911</c:v>
                </c:pt>
                <c:pt idx="6">
                  <c:v>3.6177986337179782</c:v>
                </c:pt>
                <c:pt idx="7">
                  <c:v>3.4060073335430978</c:v>
                </c:pt>
                <c:pt idx="8">
                  <c:v>3.9709804448648907</c:v>
                </c:pt>
                <c:pt idx="9">
                  <c:v>3.2319771562150308</c:v>
                </c:pt>
                <c:pt idx="10">
                  <c:v>2.1649401523926368</c:v>
                </c:pt>
                <c:pt idx="11">
                  <c:v>3.5679188472205472</c:v>
                </c:pt>
                <c:pt idx="12">
                  <c:v>5.6323088981556468</c:v>
                </c:pt>
              </c:numCache>
            </c:numRef>
          </c:yVal>
          <c:smooth val="0"/>
          <c:extLst>
            <c:ext xmlns:c16="http://schemas.microsoft.com/office/drawing/2014/chart" uri="{C3380CC4-5D6E-409C-BE32-E72D297353CC}">
              <c16:uniqueId val="{00000001-C1CE-4F63-8EE1-20469FCD2ABE}"/>
            </c:ext>
          </c:extLst>
        </c:ser>
        <c:dLbls>
          <c:showLegendKey val="0"/>
          <c:showVal val="0"/>
          <c:showCatName val="0"/>
          <c:showSerName val="0"/>
          <c:showPercent val="0"/>
          <c:showBubbleSize val="0"/>
        </c:dLbls>
        <c:axId val="472714136"/>
        <c:axId val="472714528"/>
      </c:scatterChart>
      <c:valAx>
        <c:axId val="4727133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279704551733645"/>
              <c:y val="0.921386616721453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744"/>
        <c:crosses val="autoZero"/>
        <c:crossBetween val="midCat"/>
      </c:valAx>
      <c:valAx>
        <c:axId val="472713744"/>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593227655753559E-2"/>
              <c:y val="0.3522023035955458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352"/>
        <c:crosses val="autoZero"/>
        <c:crossBetween val="midCat"/>
      </c:valAx>
      <c:valAx>
        <c:axId val="472714136"/>
        <c:scaling>
          <c:orientation val="minMax"/>
        </c:scaling>
        <c:delete val="1"/>
        <c:axPos val="b"/>
        <c:numFmt formatCode="General" sourceLinked="1"/>
        <c:majorTickMark val="out"/>
        <c:minorTickMark val="none"/>
        <c:tickLblPos val="none"/>
        <c:crossAx val="472714528"/>
        <c:crosses val="autoZero"/>
        <c:crossBetween val="midCat"/>
      </c:valAx>
      <c:valAx>
        <c:axId val="472714528"/>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067896118248373"/>
              <c:y val="0.449686886833320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136"/>
        <c:crosses val="max"/>
        <c:crossBetween val="midCat"/>
      </c:valAx>
      <c:spPr>
        <a:noFill/>
        <a:ln w="25400">
          <a:noFill/>
        </a:ln>
      </c:spPr>
    </c:plotArea>
    <c:legend>
      <c:legendPos val="r"/>
      <c:layout>
        <c:manualLayout>
          <c:xMode val="edge"/>
          <c:yMode val="edge"/>
          <c:x val="0.13135606809047695"/>
          <c:y val="0.92453114107686285"/>
          <c:w val="0.73164621485374282"/>
          <c:h val="6.289327490318799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IgG Concentration</a:t>
            </a:r>
          </a:p>
        </c:rich>
      </c:tx>
      <c:layout>
        <c:manualLayout>
          <c:xMode val="edge"/>
          <c:yMode val="edge"/>
          <c:x val="0.39055838694040146"/>
          <c:y val="4.2904346778081297E-2"/>
        </c:manualLayout>
      </c:layout>
      <c:overlay val="0"/>
      <c:spPr>
        <a:noFill/>
        <a:ln w="25400">
          <a:noFill/>
        </a:ln>
      </c:spPr>
    </c:title>
    <c:autoTitleDeleted val="0"/>
    <c:plotArea>
      <c:layout>
        <c:manualLayout>
          <c:layoutTarget val="inner"/>
          <c:xMode val="edge"/>
          <c:yMode val="edge"/>
          <c:x val="0.14806882467646099"/>
          <c:y val="9.5709879427983952E-2"/>
          <c:w val="0.7103011734479503"/>
          <c:h val="0.73927631006442762"/>
        </c:manualLayout>
      </c:layout>
      <c:scatterChart>
        <c:scatterStyle val="lineMarker"/>
        <c:varyColors val="0"/>
        <c:ser>
          <c:idx val="1"/>
          <c:order val="0"/>
          <c:tx>
            <c:strRef>
              <c:f>Glutamine!$S$6</c:f>
              <c:strCache>
                <c:ptCount val="1"/>
                <c:pt idx="0">
                  <c:v>IgG CONC. (mg/L)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Glutamine!$S$7:$S$84</c:f>
              <c:numCache>
                <c:formatCode>0.0000</c:formatCode>
                <c:ptCount val="78"/>
                <c:pt idx="0">
                  <c:v>0</c:v>
                </c:pt>
                <c:pt idx="1">
                  <c:v>1.0837813533939622</c:v>
                </c:pt>
                <c:pt idx="2">
                  <c:v>1.7707139870843496</c:v>
                </c:pt>
                <c:pt idx="3">
                  <c:v>2.7156864658976447</c:v>
                </c:pt>
                <c:pt idx="4">
                  <c:v>4.3548116936097419</c:v>
                </c:pt>
                <c:pt idx="5">
                  <c:v>8.4888083309258633</c:v>
                </c:pt>
                <c:pt idx="6">
                  <c:v>24.061854144702142</c:v>
                </c:pt>
                <c:pt idx="7">
                  <c:v>56.620808377497163</c:v>
                </c:pt>
                <c:pt idx="8">
                  <c:v>61.835701127156462</c:v>
                </c:pt>
                <c:pt idx="9">
                  <c:v>113.18532757418016</c:v>
                </c:pt>
                <c:pt idx="10">
                  <c:v>140.02051981352034</c:v>
                </c:pt>
                <c:pt idx="11">
                  <c:v>170.90826529097964</c:v>
                </c:pt>
                <c:pt idx="12">
                  <c:v>187.92388863636265</c:v>
                </c:pt>
              </c:numCache>
            </c:numRef>
          </c:yVal>
          <c:smooth val="0"/>
          <c:extLst>
            <c:ext xmlns:c16="http://schemas.microsoft.com/office/drawing/2014/chart" uri="{C3380CC4-5D6E-409C-BE32-E72D297353CC}">
              <c16:uniqueId val="{00000000-C85E-404A-8A38-3DC6B52252DA}"/>
            </c:ext>
          </c:extLst>
        </c:ser>
        <c:dLbls>
          <c:showLegendKey val="0"/>
          <c:showVal val="0"/>
          <c:showCatName val="0"/>
          <c:showSerName val="0"/>
          <c:showPercent val="0"/>
          <c:showBubbleSize val="0"/>
        </c:dLbls>
        <c:axId val="473469256"/>
        <c:axId val="473469648"/>
      </c:scatterChart>
      <c:valAx>
        <c:axId val="47346925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56228246011678"/>
              <c:y val="0.90429321334833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648"/>
        <c:crosses val="autoZero"/>
        <c:crossBetween val="midCat"/>
      </c:valAx>
      <c:valAx>
        <c:axId val="4734696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(mg/L)</a:t>
                </a:r>
              </a:p>
            </c:rich>
          </c:tx>
          <c:layout>
            <c:manualLayout>
              <c:xMode val="edge"/>
              <c:yMode val="edge"/>
              <c:x val="1.0729711198745747E-2"/>
              <c:y val="0.27392837056082292"/>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25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a:t>Integral of Viable Cells and Cumulative IgG</a:t>
            </a:r>
          </a:p>
        </c:rich>
      </c:tx>
      <c:layout>
        <c:manualLayout>
          <c:xMode val="edge"/>
          <c:yMode val="edge"/>
          <c:x val="0.21684236074418689"/>
          <c:y val="1.5723186300741532E-2"/>
        </c:manualLayout>
      </c:layout>
      <c:overlay val="0"/>
      <c:spPr>
        <a:noFill/>
        <a:ln w="25400">
          <a:noFill/>
        </a:ln>
      </c:spPr>
    </c:title>
    <c:autoTitleDeleted val="0"/>
    <c:plotArea>
      <c:layout>
        <c:manualLayout>
          <c:layoutTarget val="inner"/>
          <c:xMode val="edge"/>
          <c:yMode val="edge"/>
          <c:x val="0.16896915565545059"/>
          <c:y val="0.11320779147210919"/>
          <c:w val="0.72449198321757802"/>
          <c:h val="0.62893274903187968"/>
        </c:manualLayout>
      </c:layout>
      <c:scatterChart>
        <c:scatterStyle val="lineMarker"/>
        <c:varyColors val="0"/>
        <c:ser>
          <c:idx val="0"/>
          <c:order val="0"/>
          <c:tx>
            <c:strRef>
              <c:f>'In Process Calc.'!$J$2</c:f>
              <c:strCache>
                <c:ptCount val="1"/>
                <c:pt idx="0">
                  <c:v>INTEGRAL OF VIABLE CELL CONC. IVCC (x106 cells hr/mL)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Calc.'!$J$3:$J$93</c:f>
              <c:numCache>
                <c:formatCode>0.00</c:formatCode>
                <c:ptCount val="91"/>
                <c:pt idx="0">
                  <c:v>0</c:v>
                </c:pt>
                <c:pt idx="1">
                  <c:v>9.4100333333211026</c:v>
                </c:pt>
                <c:pt idx="2">
                  <c:v>20.278033333292349</c:v>
                </c:pt>
                <c:pt idx="3">
                  <c:v>30.982533333214178</c:v>
                </c:pt>
                <c:pt idx="4">
                  <c:v>52.527866666608546</c:v>
                </c:pt>
                <c:pt idx="5">
                  <c:v>80.828866666536129</c:v>
                </c:pt>
                <c:pt idx="6">
                  <c:v>169.95690833317371</c:v>
                </c:pt>
                <c:pt idx="7">
                  <c:v>347.96482500013758</c:v>
                </c:pt>
                <c:pt idx="8">
                  <c:v>564.84082500072986</c:v>
                </c:pt>
                <c:pt idx="9">
                  <c:v>946.62082500047848</c:v>
                </c:pt>
                <c:pt idx="10">
                  <c:v>1409.100825001135</c:v>
                </c:pt>
                <c:pt idx="11">
                  <c:v>1889.1958249992445</c:v>
                </c:pt>
                <c:pt idx="12">
                  <c:v>2222.3674916677978</c:v>
                </c:pt>
              </c:numCache>
            </c:numRef>
          </c:yVal>
          <c:smooth val="0"/>
          <c:extLst>
            <c:ext xmlns:c16="http://schemas.microsoft.com/office/drawing/2014/chart" uri="{C3380CC4-5D6E-409C-BE32-E72D297353CC}">
              <c16:uniqueId val="{00000000-DB60-452E-BB2E-3A1EDA0D15C1}"/>
            </c:ext>
          </c:extLst>
        </c:ser>
        <c:dLbls>
          <c:showLegendKey val="0"/>
          <c:showVal val="0"/>
          <c:showCatName val="0"/>
          <c:showSerName val="0"/>
          <c:showPercent val="0"/>
          <c:showBubbleSize val="0"/>
        </c:dLbls>
        <c:axId val="473472392"/>
        <c:axId val="473471608"/>
      </c:scatterChart>
      <c:scatterChart>
        <c:scatterStyle val="lineMarker"/>
        <c:varyColors val="0"/>
        <c:ser>
          <c:idx val="1"/>
          <c:order val="1"/>
          <c:tx>
            <c:strRef>
              <c:f>'In Process Calc.'!$M$2</c:f>
              <c:strCache>
                <c:ptCount val="1"/>
                <c:pt idx="0">
                  <c:v>CUM IgG PROD. (mg)</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Calc.'!$M$3:$M$94</c:f>
              <c:numCache>
                <c:formatCode>0.0000</c:formatCode>
                <c:ptCount val="92"/>
                <c:pt idx="0" formatCode="General">
                  <c:v>0</c:v>
                </c:pt>
                <c:pt idx="1">
                  <c:v>7.9116038797759247E-2</c:v>
                </c:pt>
                <c:pt idx="2">
                  <c:v>0.12823172210662195</c:v>
                </c:pt>
                <c:pt idx="3">
                  <c:v>0.19437979562355262</c:v>
                </c:pt>
                <c:pt idx="4">
                  <c:v>0.30665987372183123</c:v>
                </c:pt>
                <c:pt idx="5">
                  <c:v>0.58363764842201138</c:v>
                </c:pt>
                <c:pt idx="6">
                  <c:v>1.6430734353863077</c:v>
                </c:pt>
                <c:pt idx="7">
                  <c:v>3.9102374846871202</c:v>
                </c:pt>
                <c:pt idx="8">
                  <c:v>4.337746709617516</c:v>
                </c:pt>
                <c:pt idx="9">
                  <c:v>7.5713743594298872</c:v>
                </c:pt>
                <c:pt idx="10">
                  <c:v>9.4440697968815321</c:v>
                </c:pt>
                <c:pt idx="11">
                  <c:v>11.64053637163868</c:v>
                </c:pt>
                <c:pt idx="12">
                  <c:v>13.059867945644799</c:v>
                </c:pt>
              </c:numCache>
            </c:numRef>
          </c:yVal>
          <c:smooth val="0"/>
          <c:extLst>
            <c:ext xmlns:c16="http://schemas.microsoft.com/office/drawing/2014/chart" uri="{C3380CC4-5D6E-409C-BE32-E72D297353CC}">
              <c16:uniqueId val="{00000001-DB60-452E-BB2E-3A1EDA0D15C1}"/>
            </c:ext>
          </c:extLst>
        </c:ser>
        <c:dLbls>
          <c:showLegendKey val="0"/>
          <c:showVal val="0"/>
          <c:showCatName val="0"/>
          <c:showSerName val="0"/>
          <c:showPercent val="0"/>
          <c:showBubbleSize val="0"/>
        </c:dLbls>
        <c:axId val="473472000"/>
        <c:axId val="473468472"/>
      </c:scatterChart>
      <c:valAx>
        <c:axId val="47347239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736879862193981"/>
              <c:y val="0.8207572051066431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608"/>
        <c:crosses val="autoZero"/>
        <c:crossBetween val="midCat"/>
      </c:valAx>
      <c:valAx>
        <c:axId val="4734716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IVCC (x10</a:t>
                </a:r>
                <a:r>
                  <a:rPr lang="en-US" sz="800" b="1" i="0" u="none" strike="noStrike" baseline="30000">
                    <a:solidFill>
                      <a:srgbClr val="000000"/>
                    </a:solidFill>
                    <a:latin typeface="Arial"/>
                    <a:cs typeface="Arial"/>
                  </a:rPr>
                  <a:t>6</a:t>
                </a:r>
                <a:r>
                  <a:rPr lang="en-US" sz="800" b="1" i="0" u="none" strike="noStrike" baseline="0">
                    <a:solidFill>
                      <a:srgbClr val="000000"/>
                    </a:solidFill>
                    <a:latin typeface="Arial"/>
                    <a:cs typeface="Arial"/>
                  </a:rPr>
                  <a:t> cells hr/mL)</a:t>
                </a:r>
              </a:p>
            </c:rich>
          </c:tx>
          <c:layout>
            <c:manualLayout>
              <c:xMode val="edge"/>
              <c:yMode val="edge"/>
              <c:x val="2.8252671389877779E-2"/>
              <c:y val="0.22641592819424958"/>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392"/>
        <c:crosses val="autoZero"/>
        <c:crossBetween val="midCat"/>
      </c:valAx>
      <c:valAx>
        <c:axId val="473472000"/>
        <c:scaling>
          <c:orientation val="minMax"/>
        </c:scaling>
        <c:delete val="1"/>
        <c:axPos val="b"/>
        <c:numFmt formatCode="General" sourceLinked="1"/>
        <c:majorTickMark val="out"/>
        <c:minorTickMark val="none"/>
        <c:tickLblPos val="none"/>
        <c:crossAx val="473468472"/>
        <c:crosses val="autoZero"/>
        <c:crossBetween val="midCat"/>
      </c:valAx>
      <c:valAx>
        <c:axId val="473468472"/>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Cum IgG (mg)</a:t>
                </a:r>
              </a:p>
            </c:rich>
          </c:tx>
          <c:layout>
            <c:manualLayout>
              <c:xMode val="edge"/>
              <c:yMode val="edge"/>
              <c:x val="0.94526399216464541"/>
              <c:y val="0.2893092398644345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000"/>
        <c:crosses val="max"/>
        <c:crossBetween val="midCat"/>
      </c:valAx>
      <c:spPr>
        <a:noFill/>
        <a:ln w="25400">
          <a:noFill/>
        </a:ln>
      </c:spPr>
    </c:plotArea>
    <c:legend>
      <c:legendPos val="r"/>
      <c:layout>
        <c:manualLayout>
          <c:xMode val="edge"/>
          <c:yMode val="edge"/>
          <c:x val="1.2631591932146313E-2"/>
          <c:y val="0.89937383111558811"/>
          <c:w val="0.97894837474133911"/>
          <c:h val="9.119524860962256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OUR</a:t>
            </a:r>
          </a:p>
        </c:rich>
      </c:tx>
      <c:layout>
        <c:manualLayout>
          <c:xMode val="edge"/>
          <c:yMode val="edge"/>
          <c:x val="0.42462932454695235"/>
          <c:y val="1.612900066596154E-2"/>
        </c:manualLayout>
      </c:layout>
      <c:overlay val="0"/>
      <c:spPr>
        <a:noFill/>
        <a:ln w="25400">
          <a:noFill/>
        </a:ln>
      </c:spPr>
    </c:title>
    <c:autoTitleDeleted val="0"/>
    <c:plotArea>
      <c:layout>
        <c:manualLayout>
          <c:layoutTarget val="inner"/>
          <c:xMode val="edge"/>
          <c:yMode val="edge"/>
          <c:x val="0.15074341233622859"/>
          <c:y val="0.10000015751032872"/>
          <c:w val="0.704884688670815"/>
          <c:h val="0.73871084096339634"/>
        </c:manualLayout>
      </c:layout>
      <c:scatterChart>
        <c:scatterStyle val="lineMarker"/>
        <c:varyColors val="0"/>
        <c:ser>
          <c:idx val="1"/>
          <c:order val="0"/>
          <c:tx>
            <c:strRef>
              <c:f>'In Process Calc.'!$AO$2</c:f>
              <c:strCache>
                <c:ptCount val="1"/>
                <c:pt idx="0">
                  <c:v>SP. OUR (mmol/109 cells/hr)</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Calc.'!$AO$3:$AO$94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numCache>
            </c:numRef>
          </c:yVal>
          <c:smooth val="0"/>
          <c:extLst>
            <c:ext xmlns:c16="http://schemas.microsoft.com/office/drawing/2014/chart" uri="{C3380CC4-5D6E-409C-BE32-E72D297353CC}">
              <c16:uniqueId val="{00000000-D7C7-40A3-856C-D6437F767FD7}"/>
            </c:ext>
          </c:extLst>
        </c:ser>
        <c:dLbls>
          <c:showLegendKey val="0"/>
          <c:showVal val="0"/>
          <c:showCatName val="0"/>
          <c:showSerName val="0"/>
          <c:showPercent val="0"/>
          <c:showBubbleSize val="0"/>
        </c:dLbls>
        <c:axId val="108264528"/>
        <c:axId val="108970240"/>
      </c:scatterChart>
      <c:valAx>
        <c:axId val="1082645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375414564117"/>
              <c:y val="0.91935630247711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970240"/>
        <c:crosses val="autoZero"/>
        <c:crossBetween val="midCat"/>
      </c:valAx>
      <c:valAx>
        <c:axId val="1089702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cells/hr)</a:t>
                </a:r>
              </a:p>
            </c:rich>
          </c:tx>
          <c:layout>
            <c:manualLayout>
              <c:xMode val="edge"/>
              <c:yMode val="edge"/>
              <c:x val="1.2738955406521466E-2"/>
              <c:y val="0.15161332445384626"/>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264528"/>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Cell Number and Antibody Produced</a:t>
            </a:r>
          </a:p>
        </c:rich>
      </c:tx>
      <c:layout>
        <c:manualLayout>
          <c:xMode val="edge"/>
          <c:yMode val="edge"/>
          <c:x val="0.2624999542421213"/>
          <c:y val="1.7857223898885839E-2"/>
        </c:manualLayout>
      </c:layout>
      <c:overlay val="0"/>
      <c:spPr>
        <a:noFill/>
        <a:ln w="25400">
          <a:noFill/>
        </a:ln>
      </c:spPr>
    </c:title>
    <c:autoTitleDeleted val="0"/>
    <c:plotArea>
      <c:layout>
        <c:manualLayout>
          <c:layoutTarget val="inner"/>
          <c:xMode val="edge"/>
          <c:yMode val="edge"/>
          <c:x val="0.15535714285714297"/>
          <c:y val="0.15000026157969729"/>
          <c:w val="0.74674744770521284"/>
          <c:h val="0.59286913774313699"/>
        </c:manualLayout>
      </c:layout>
      <c:scatterChart>
        <c:scatterStyle val="lineMarker"/>
        <c:varyColors val="0"/>
        <c:ser>
          <c:idx val="0"/>
          <c:order val="0"/>
          <c:tx>
            <c:strRef>
              <c:f>'In Process Calc.'!$K$2</c:f>
              <c:strCache>
                <c:ptCount val="1"/>
                <c:pt idx="0">
                  <c:v>CUM CELLS PROD. (x106 cells)</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Calc.'!$K$3:$K$94</c:f>
              <c:numCache>
                <c:formatCode>0.00</c:formatCode>
                <c:ptCount val="92"/>
                <c:pt idx="0">
                  <c:v>0</c:v>
                </c:pt>
                <c:pt idx="1">
                  <c:v>21.608000000000004</c:v>
                </c:pt>
                <c:pt idx="2">
                  <c:v>50.064999999999998</c:v>
                </c:pt>
                <c:pt idx="3">
                  <c:v>84.364999999999995</c:v>
                </c:pt>
                <c:pt idx="4">
                  <c:v>199.44499999999999</c:v>
                </c:pt>
                <c:pt idx="5">
                  <c:v>284.86999999999995</c:v>
                </c:pt>
                <c:pt idx="6">
                  <c:v>638.14425000000006</c:v>
                </c:pt>
                <c:pt idx="7">
                  <c:v>1112.5064625000005</c:v>
                </c:pt>
                <c:pt idx="8">
                  <c:v>1301.2580816250002</c:v>
                </c:pt>
                <c:pt idx="9">
                  <c:v>1430.4895062623441</c:v>
                </c:pt>
                <c:pt idx="10">
                  <c:v>1374.6967619558886</c:v>
                </c:pt>
                <c:pt idx="11">
                  <c:v>1364.3606686698272</c:v>
                </c:pt>
                <c:pt idx="12">
                  <c:v>1171.6710215050532</c:v>
                </c:pt>
              </c:numCache>
            </c:numRef>
          </c:yVal>
          <c:smooth val="0"/>
          <c:extLst>
            <c:ext xmlns:c16="http://schemas.microsoft.com/office/drawing/2014/chart" uri="{C3380CC4-5D6E-409C-BE32-E72D297353CC}">
              <c16:uniqueId val="{00000000-2900-4DF6-8762-05FB1AA31FE6}"/>
            </c:ext>
          </c:extLst>
        </c:ser>
        <c:ser>
          <c:idx val="2"/>
          <c:order val="2"/>
          <c:tx>
            <c:v>Cell Number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Regression!$CI$3:$CI$26</c:f>
              <c:numCache>
                <c:formatCode>0.000</c:formatCode>
                <c:ptCount val="24"/>
                <c:pt idx="0">
                  <c:v>0.75374795144443851</c:v>
                </c:pt>
                <c:pt idx="1">
                  <c:v>-24.704888737973448</c:v>
                </c:pt>
                <c:pt idx="2">
                  <c:v>40.882339726717177</c:v>
                </c:pt>
                <c:pt idx="3">
                  <c:v>105.9913521442794</c:v>
                </c:pt>
                <c:pt idx="4">
                  <c:v>248.1533642851096</c:v>
                </c:pt>
                <c:pt idx="5">
                  <c:v>350.0166693744369</c:v>
                </c:pt>
                <c:pt idx="6">
                  <c:v>650.90210446958883</c:v>
                </c:pt>
                <c:pt idx="7">
                  <c:v>986.53061685091666</c:v>
                </c:pt>
                <c:pt idx="8">
                  <c:v>1248.6271651130703</c:v>
                </c:pt>
                <c:pt idx="9">
                  <c:v>1437.7178527139731</c:v>
                </c:pt>
                <c:pt idx="10">
                  <c:v>1495.5659504027626</c:v>
                </c:pt>
                <c:pt idx="11">
                  <c:v>1368.2025144093332</c:v>
                </c:pt>
                <c:pt idx="12">
                  <c:v>1124.8409638144567</c:v>
                </c:pt>
              </c:numCache>
            </c:numRef>
          </c:yVal>
          <c:smooth val="0"/>
          <c:extLst>
            <c:ext xmlns:c16="http://schemas.microsoft.com/office/drawing/2014/chart" uri="{C3380CC4-5D6E-409C-BE32-E72D297353CC}">
              <c16:uniqueId val="{00000001-2900-4DF6-8762-05FB1AA31FE6}"/>
            </c:ext>
          </c:extLst>
        </c:ser>
        <c:dLbls>
          <c:showLegendKey val="0"/>
          <c:showVal val="0"/>
          <c:showCatName val="0"/>
          <c:showSerName val="0"/>
          <c:showPercent val="0"/>
          <c:showBubbleSize val="0"/>
        </c:dLbls>
        <c:axId val="475047360"/>
        <c:axId val="475041872"/>
      </c:scatterChart>
      <c:scatterChart>
        <c:scatterStyle val="lineMarker"/>
        <c:varyColors val="0"/>
        <c:ser>
          <c:idx val="1"/>
          <c:order val="1"/>
          <c:tx>
            <c:strRef>
              <c:f>'In Process Calc.'!$M$2</c:f>
              <c:strCache>
                <c:ptCount val="1"/>
                <c:pt idx="0">
                  <c:v>CUM IgG PROD. (mg)</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Calc.'!$M$3:$M$94</c:f>
              <c:numCache>
                <c:formatCode>0.0000</c:formatCode>
                <c:ptCount val="92"/>
                <c:pt idx="0" formatCode="General">
                  <c:v>0</c:v>
                </c:pt>
                <c:pt idx="1">
                  <c:v>7.9116038797759247E-2</c:v>
                </c:pt>
                <c:pt idx="2">
                  <c:v>0.12823172210662195</c:v>
                </c:pt>
                <c:pt idx="3">
                  <c:v>0.19437979562355262</c:v>
                </c:pt>
                <c:pt idx="4">
                  <c:v>0.30665987372183123</c:v>
                </c:pt>
                <c:pt idx="5">
                  <c:v>0.58363764842201138</c:v>
                </c:pt>
                <c:pt idx="6">
                  <c:v>1.6430734353863077</c:v>
                </c:pt>
                <c:pt idx="7">
                  <c:v>3.9102374846871202</c:v>
                </c:pt>
                <c:pt idx="8">
                  <c:v>4.337746709617516</c:v>
                </c:pt>
                <c:pt idx="9">
                  <c:v>7.5713743594298872</c:v>
                </c:pt>
                <c:pt idx="10">
                  <c:v>9.4440697968815321</c:v>
                </c:pt>
                <c:pt idx="11">
                  <c:v>11.64053637163868</c:v>
                </c:pt>
                <c:pt idx="12">
                  <c:v>13.059867945644799</c:v>
                </c:pt>
              </c:numCache>
            </c:numRef>
          </c:yVal>
          <c:smooth val="0"/>
          <c:extLst>
            <c:ext xmlns:c16="http://schemas.microsoft.com/office/drawing/2014/chart" uri="{C3380CC4-5D6E-409C-BE32-E72D297353CC}">
              <c16:uniqueId val="{00000002-2900-4DF6-8762-05FB1AA31FE6}"/>
            </c:ext>
          </c:extLst>
        </c:ser>
        <c:ser>
          <c:idx val="3"/>
          <c:order val="3"/>
          <c:tx>
            <c:v>IgG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Regression!$CK$3:$CK$26</c:f>
              <c:numCache>
                <c:formatCode>0.000</c:formatCode>
                <c:ptCount val="24"/>
                <c:pt idx="0">
                  <c:v>0.22839424053214641</c:v>
                </c:pt>
                <c:pt idx="1">
                  <c:v>-0.14247385416836356</c:v>
                </c:pt>
                <c:pt idx="2">
                  <c:v>-8.5897947665368818E-2</c:v>
                </c:pt>
                <c:pt idx="3">
                  <c:v>4.8076460308610958E-2</c:v>
                </c:pt>
                <c:pt idx="4">
                  <c:v>0.42787044975514654</c:v>
                </c:pt>
                <c:pt idx="5">
                  <c:v>0.74583165612389413</c:v>
                </c:pt>
                <c:pt idx="6">
                  <c:v>1.8604187960517615</c:v>
                </c:pt>
                <c:pt idx="7">
                  <c:v>3.4543143954348099</c:v>
                </c:pt>
                <c:pt idx="8">
                  <c:v>5.1496790189424866</c:v>
                </c:pt>
                <c:pt idx="9">
                  <c:v>7.1178826213295068</c:v>
                </c:pt>
                <c:pt idx="10">
                  <c:v>9.3308287179581892</c:v>
                </c:pt>
                <c:pt idx="11">
                  <c:v>11.542271335571547</c:v>
                </c:pt>
                <c:pt idx="12">
                  <c:v>13.221735291783247</c:v>
                </c:pt>
              </c:numCache>
            </c:numRef>
          </c:yVal>
          <c:smooth val="0"/>
          <c:extLst>
            <c:ext xmlns:c16="http://schemas.microsoft.com/office/drawing/2014/chart" uri="{C3380CC4-5D6E-409C-BE32-E72D297353CC}">
              <c16:uniqueId val="{00000003-2900-4DF6-8762-05FB1AA31FE6}"/>
            </c:ext>
          </c:extLst>
        </c:ser>
        <c:dLbls>
          <c:showLegendKey val="0"/>
          <c:showVal val="0"/>
          <c:showCatName val="0"/>
          <c:showSerName val="0"/>
          <c:showPercent val="0"/>
          <c:showBubbleSize val="0"/>
        </c:dLbls>
        <c:axId val="475047752"/>
        <c:axId val="475046184"/>
      </c:scatterChart>
      <c:valAx>
        <c:axId val="4750473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57149393982682"/>
              <c:y val="0.810715771479573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1872"/>
        <c:crosses val="autoZero"/>
        <c:crossBetween val="midCat"/>
      </c:valAx>
      <c:valAx>
        <c:axId val="475041872"/>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number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a:t>
                </a:r>
              </a:p>
            </c:rich>
          </c:tx>
          <c:layout>
            <c:manualLayout>
              <c:xMode val="edge"/>
              <c:yMode val="edge"/>
              <c:x val="2.8571402424069397E-2"/>
              <c:y val="0.228571860794057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360"/>
        <c:crosses val="autoZero"/>
        <c:crossBetween val="midCat"/>
      </c:valAx>
      <c:valAx>
        <c:axId val="475047752"/>
        <c:scaling>
          <c:orientation val="minMax"/>
        </c:scaling>
        <c:delete val="1"/>
        <c:axPos val="b"/>
        <c:numFmt formatCode="General" sourceLinked="1"/>
        <c:majorTickMark val="out"/>
        <c:minorTickMark val="none"/>
        <c:tickLblPos val="none"/>
        <c:crossAx val="475046184"/>
        <c:crossesAt val="0"/>
        <c:crossBetween val="midCat"/>
      </c:valAx>
      <c:valAx>
        <c:axId val="475046184"/>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Antibody (mg)</a:t>
                </a:r>
              </a:p>
            </c:rich>
          </c:tx>
          <c:layout>
            <c:manualLayout>
              <c:xMode val="edge"/>
              <c:yMode val="edge"/>
              <c:x val="0.95535714939398253"/>
              <c:y val="0.3214288955955436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752"/>
        <c:crosses val="max"/>
        <c:crossBetween val="midCat"/>
      </c:valAx>
      <c:spPr>
        <a:noFill/>
        <a:ln w="25400">
          <a:noFill/>
        </a:ln>
      </c:spPr>
    </c:plotArea>
    <c:legend>
      <c:legendPos val="r"/>
      <c:legendEntry>
        <c:idx val="1"/>
        <c:delete val="1"/>
      </c:legendEntry>
      <c:legendEntry>
        <c:idx val="3"/>
        <c:delete val="1"/>
      </c:legendEntry>
      <c:layout>
        <c:manualLayout>
          <c:xMode val="edge"/>
          <c:yMode val="edge"/>
          <c:x val="0.11964285714285715"/>
          <c:y val="0.87857296068108381"/>
          <c:w val="0.83035714285714268"/>
          <c:h val="0.1035716091859814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Glucose and Glutamine Consumed</a:t>
            </a:r>
          </a:p>
        </c:rich>
      </c:tx>
      <c:layout>
        <c:manualLayout>
          <c:xMode val="edge"/>
          <c:yMode val="edge"/>
          <c:x val="0.26523337554833609"/>
          <c:y val="1.7985488005859737E-2"/>
        </c:manualLayout>
      </c:layout>
      <c:overlay val="0"/>
      <c:spPr>
        <a:noFill/>
        <a:ln w="25400">
          <a:noFill/>
        </a:ln>
      </c:spPr>
    </c:title>
    <c:autoTitleDeleted val="0"/>
    <c:plotArea>
      <c:layout>
        <c:manualLayout>
          <c:layoutTarget val="inner"/>
          <c:xMode val="edge"/>
          <c:yMode val="edge"/>
          <c:x val="0.10752706990484621"/>
          <c:y val="0.1151079136690647"/>
          <c:w val="0.84215348492463238"/>
          <c:h val="0.62889690871974346"/>
        </c:manualLayout>
      </c:layout>
      <c:scatterChart>
        <c:scatterStyle val="smoothMarker"/>
        <c:varyColors val="0"/>
        <c:ser>
          <c:idx val="0"/>
          <c:order val="0"/>
          <c:tx>
            <c:strRef>
              <c:f>'In Process Calc.'!$S$2</c:f>
              <c:strCache>
                <c:ptCount val="1"/>
                <c:pt idx="0">
                  <c:v>CUM GLUCOSE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Calc.'!$S$3:$S$94</c:f>
              <c:numCache>
                <c:formatCode>0.0000</c:formatCode>
                <c:ptCount val="92"/>
                <c:pt idx="0" formatCode="General">
                  <c:v>0</c:v>
                </c:pt>
                <c:pt idx="1">
                  <c:v>0.1515364401543336</c:v>
                </c:pt>
                <c:pt idx="2">
                  <c:v>0.25533060700250304</c:v>
                </c:pt>
                <c:pt idx="3">
                  <c:v>0.43095135546938856</c:v>
                </c:pt>
                <c:pt idx="4">
                  <c:v>0.7110527179178564</c:v>
                </c:pt>
                <c:pt idx="5">
                  <c:v>0.86954167935510485</c:v>
                </c:pt>
                <c:pt idx="6">
                  <c:v>1.333046026276929</c:v>
                </c:pt>
                <c:pt idx="7">
                  <c:v>2.2144211716402289</c:v>
                </c:pt>
                <c:pt idx="8">
                  <c:v>3.0133918230894428</c:v>
                </c:pt>
                <c:pt idx="9">
                  <c:v>3.950864872363729</c:v>
                </c:pt>
                <c:pt idx="10">
                  <c:v>4.9800335210836808</c:v>
                </c:pt>
                <c:pt idx="11">
                  <c:v>5.7457238847787533</c:v>
                </c:pt>
                <c:pt idx="12">
                  <c:v>6.1556404535081146</c:v>
                </c:pt>
              </c:numCache>
            </c:numRef>
          </c:yVal>
          <c:smooth val="1"/>
          <c:extLst>
            <c:ext xmlns:c16="http://schemas.microsoft.com/office/drawing/2014/chart" uri="{C3380CC4-5D6E-409C-BE32-E72D297353CC}">
              <c16:uniqueId val="{00000000-E847-4ACA-A7FA-8A6CB5F816F2}"/>
            </c:ext>
          </c:extLst>
        </c:ser>
        <c:ser>
          <c:idx val="1"/>
          <c:order val="1"/>
          <c:tx>
            <c:strRef>
              <c:f>'In Process Calc.'!$T$2</c:f>
              <c:strCache>
                <c:ptCount val="1"/>
                <c:pt idx="0">
                  <c:v>CUM GLUTAMINE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Calc.'!$T$3:$T$94</c:f>
              <c:numCache>
                <c:formatCode>0.0000</c:formatCode>
                <c:ptCount val="92"/>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pt idx="10">
                  <c:v>0.46977881018947254</c:v>
                </c:pt>
                <c:pt idx="11">
                  <c:v>0.52684620499614299</c:v>
                </c:pt>
                <c:pt idx="12">
                  <c:v>0.57504411452633875</c:v>
                </c:pt>
              </c:numCache>
            </c:numRef>
          </c:yVal>
          <c:smooth val="1"/>
          <c:extLst>
            <c:ext xmlns:c16="http://schemas.microsoft.com/office/drawing/2014/chart" uri="{C3380CC4-5D6E-409C-BE32-E72D297353CC}">
              <c16:uniqueId val="{00000001-E847-4ACA-A7FA-8A6CB5F816F2}"/>
            </c:ext>
          </c:extLst>
        </c:ser>
        <c:ser>
          <c:idx val="2"/>
          <c:order val="2"/>
          <c:tx>
            <c:v>Glucose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Regression!$CQ$3:$CQ$26</c:f>
              <c:numCache>
                <c:formatCode>0.000</c:formatCode>
                <c:ptCount val="24"/>
                <c:pt idx="0">
                  <c:v>-1.5808933538104863E-2</c:v>
                </c:pt>
                <c:pt idx="1">
                  <c:v>0.16734300020925738</c:v>
                </c:pt>
                <c:pt idx="2">
                  <c:v>0.31286308038716193</c:v>
                </c:pt>
                <c:pt idx="3">
                  <c:v>0.42411498183802293</c:v>
                </c:pt>
                <c:pt idx="4">
                  <c:v>0.65545534625887603</c:v>
                </c:pt>
                <c:pt idx="5">
                  <c:v>0.82625331343226571</c:v>
                </c:pt>
                <c:pt idx="6">
                  <c:v>1.391877047229696</c:v>
                </c:pt>
                <c:pt idx="7">
                  <c:v>2.1880341838276798</c:v>
                </c:pt>
                <c:pt idx="8">
                  <c:v>3.029749355693359</c:v>
                </c:pt>
                <c:pt idx="9">
                  <c:v>3.9759989227769816</c:v>
                </c:pt>
                <c:pt idx="10">
                  <c:v>4.9482455260332694</c:v>
                </c:pt>
                <c:pt idx="11">
                  <c:v>5.7442591624222334</c:v>
                </c:pt>
                <c:pt idx="12">
                  <c:v>6.1631495660693609</c:v>
                </c:pt>
              </c:numCache>
            </c:numRef>
          </c:yVal>
          <c:smooth val="1"/>
          <c:extLst>
            <c:ext xmlns:c16="http://schemas.microsoft.com/office/drawing/2014/chart" uri="{C3380CC4-5D6E-409C-BE32-E72D297353CC}">
              <c16:uniqueId val="{00000002-E847-4ACA-A7FA-8A6CB5F816F2}"/>
            </c:ext>
          </c:extLst>
        </c:ser>
        <c:ser>
          <c:idx val="3"/>
          <c:order val="3"/>
          <c:tx>
            <c:v>Glutamine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Regression!$CR$3:$CR$26</c:f>
              <c:numCache>
                <c:formatCode>0.000</c:formatCode>
                <c:ptCount val="24"/>
                <c:pt idx="0">
                  <c:v>-6.8549918213622885E-3</c:v>
                </c:pt>
                <c:pt idx="1">
                  <c:v>3.2333282359328065E-2</c:v>
                </c:pt>
                <c:pt idx="2">
                  <c:v>6.2248505470538153E-2</c:v>
                </c:pt>
                <c:pt idx="3">
                  <c:v>8.2551542143564666E-2</c:v>
                </c:pt>
                <c:pt idx="4">
                  <c:v>0.11913427671029149</c:v>
                </c:pt>
                <c:pt idx="5">
                  <c:v>0.14263500462550413</c:v>
                </c:pt>
                <c:pt idx="6">
                  <c:v>0.20781250242012878</c:v>
                </c:pt>
                <c:pt idx="7">
                  <c:v>0.28149825121627498</c:v>
                </c:pt>
                <c:pt idx="8">
                  <c:v>0.34755037828565782</c:v>
                </c:pt>
                <c:pt idx="9">
                  <c:v>0.41395806262739993</c:v>
                </c:pt>
                <c:pt idx="10">
                  <c:v>0.4782545486286271</c:v>
                </c:pt>
                <c:pt idx="11">
                  <c:v>0.53251901086522224</c:v>
                </c:pt>
                <c:pt idx="12">
                  <c:v>0.56689642437318843</c:v>
                </c:pt>
              </c:numCache>
            </c:numRef>
          </c:yVal>
          <c:smooth val="1"/>
          <c:extLst>
            <c:ext xmlns:c16="http://schemas.microsoft.com/office/drawing/2014/chart" uri="{C3380CC4-5D6E-409C-BE32-E72D297353CC}">
              <c16:uniqueId val="{00000003-E847-4ACA-A7FA-8A6CB5F816F2}"/>
            </c:ext>
          </c:extLst>
        </c:ser>
        <c:dLbls>
          <c:showLegendKey val="0"/>
          <c:showVal val="0"/>
          <c:showCatName val="0"/>
          <c:showSerName val="0"/>
          <c:showPercent val="0"/>
          <c:showBubbleSize val="0"/>
        </c:dLbls>
        <c:axId val="475044616"/>
        <c:axId val="475755928"/>
      </c:scatterChart>
      <c:valAx>
        <c:axId val="47504461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6888387203369"/>
              <c:y val="0.802158105963498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5928"/>
        <c:crosses val="autoZero"/>
        <c:crossBetween val="midCat"/>
      </c:valAx>
      <c:valAx>
        <c:axId val="47575592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Glucose, Glutamine (mmol)</a:t>
                </a:r>
              </a:p>
            </c:rich>
          </c:tx>
          <c:layout>
            <c:manualLayout>
              <c:xMode val="edge"/>
              <c:yMode val="edge"/>
              <c:x val="8.9605932125617262E-3"/>
              <c:y val="0.161870536531770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4616"/>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9.6774362914361686E-2"/>
          <c:y val="0.87410071942446066"/>
          <c:w val="0.84587961658479127"/>
          <c:h val="0.115107913669064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Lactate and Ammonia Produced</a:t>
            </a:r>
          </a:p>
        </c:rich>
      </c:tx>
      <c:layout>
        <c:manualLayout>
          <c:xMode val="edge"/>
          <c:yMode val="edge"/>
          <c:x val="0.28647710702828827"/>
          <c:y val="1.9011266884322385E-2"/>
        </c:manualLayout>
      </c:layout>
      <c:overlay val="0"/>
      <c:spPr>
        <a:noFill/>
        <a:ln w="25400">
          <a:noFill/>
        </a:ln>
      </c:spPr>
    </c:title>
    <c:autoTitleDeleted val="0"/>
    <c:plotArea>
      <c:layout>
        <c:manualLayout>
          <c:layoutTarget val="inner"/>
          <c:xMode val="edge"/>
          <c:yMode val="edge"/>
          <c:x val="0.10570045623236868"/>
          <c:y val="0.14068441064638784"/>
          <c:w val="0.84225211949216972"/>
          <c:h val="0.61067111402741336"/>
        </c:manualLayout>
      </c:layout>
      <c:scatterChart>
        <c:scatterStyle val="smoothMarker"/>
        <c:varyColors val="0"/>
        <c:ser>
          <c:idx val="0"/>
          <c:order val="0"/>
          <c:tx>
            <c:strRef>
              <c:f>'In Process Calc.'!$AC$2</c:f>
              <c:strCache>
                <c:ptCount val="1"/>
                <c:pt idx="0">
                  <c:v>CUM NH3 PROD.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Calc.'!$AC$3:$AC$94</c:f>
              <c:numCache>
                <c:formatCode>0.0000</c:formatCode>
                <c:ptCount val="92"/>
                <c:pt idx="0" formatCode="General">
                  <c:v>0</c:v>
                </c:pt>
                <c:pt idx="1">
                  <c:v>-3.701058090699999E-2</c:v>
                </c:pt>
                <c:pt idx="2">
                  <c:v>-6.9880737583499997E-2</c:v>
                </c:pt>
                <c:pt idx="3">
                  <c:v>-0.11415717790349997</c:v>
                </c:pt>
                <c:pt idx="4">
                  <c:v>-0.17784251312900001</c:v>
                </c:pt>
                <c:pt idx="5">
                  <c:v>-0.209873085879</c:v>
                </c:pt>
                <c:pt idx="6">
                  <c:v>-0.32679658796167499</c:v>
                </c:pt>
                <c:pt idx="7">
                  <c:v>-0.38599437915716367</c:v>
                </c:pt>
                <c:pt idx="8">
                  <c:v>-0.39580739817692151</c:v>
                </c:pt>
                <c:pt idx="9">
                  <c:v>-0.46278410076567333</c:v>
                </c:pt>
                <c:pt idx="10">
                  <c:v>-0.62413387258693886</c:v>
                </c:pt>
                <c:pt idx="11">
                  <c:v>-0.63188961174187896</c:v>
                </c:pt>
                <c:pt idx="12">
                  <c:v>-0.56581733551941493</c:v>
                </c:pt>
              </c:numCache>
            </c:numRef>
          </c:yVal>
          <c:smooth val="1"/>
          <c:extLst>
            <c:ext xmlns:c16="http://schemas.microsoft.com/office/drawing/2014/chart" uri="{C3380CC4-5D6E-409C-BE32-E72D297353CC}">
              <c16:uniqueId val="{00000000-BC0B-49EC-889B-C997515E5D25}"/>
            </c:ext>
          </c:extLst>
        </c:ser>
        <c:ser>
          <c:idx val="3"/>
          <c:order val="1"/>
          <c:tx>
            <c:strRef>
              <c:f>'In Process Calc.'!$Y$2</c:f>
              <c:strCache>
                <c:ptCount val="1"/>
                <c:pt idx="0">
                  <c:v>CUM LACTATE PROD.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Calc.'!$Y$3:$Y$94</c:f>
              <c:numCache>
                <c:formatCode>0.0000</c:formatCode>
                <c:ptCount val="92"/>
                <c:pt idx="0" formatCode="General">
                  <c:v>0</c:v>
                </c:pt>
                <c:pt idx="1">
                  <c:v>0.21394310481098006</c:v>
                </c:pt>
                <c:pt idx="2">
                  <c:v>0.49703510089813874</c:v>
                </c:pt>
                <c:pt idx="3">
                  <c:v>0.6402729842592032</c:v>
                </c:pt>
                <c:pt idx="4">
                  <c:v>1.1339655138917772</c:v>
                </c:pt>
                <c:pt idx="5">
                  <c:v>1.3018776372359961</c:v>
                </c:pt>
                <c:pt idx="6">
                  <c:v>1.3937559148117873</c:v>
                </c:pt>
                <c:pt idx="7">
                  <c:v>1.367322145715506</c:v>
                </c:pt>
                <c:pt idx="8">
                  <c:v>1.3003262864825884</c:v>
                </c:pt>
                <c:pt idx="9">
                  <c:v>1.4212341733409666</c:v>
                </c:pt>
                <c:pt idx="10">
                  <c:v>1.6077858901794395</c:v>
                </c:pt>
                <c:pt idx="11">
                  <c:v>1.40554416659078</c:v>
                </c:pt>
                <c:pt idx="12">
                  <c:v>1.1422325349785929</c:v>
                </c:pt>
              </c:numCache>
            </c:numRef>
          </c:yVal>
          <c:smooth val="1"/>
          <c:extLst>
            <c:ext xmlns:c16="http://schemas.microsoft.com/office/drawing/2014/chart" uri="{C3380CC4-5D6E-409C-BE32-E72D297353CC}">
              <c16:uniqueId val="{00000001-BC0B-49EC-889B-C997515E5D25}"/>
            </c:ext>
          </c:extLst>
        </c:ser>
        <c:ser>
          <c:idx val="1"/>
          <c:order val="2"/>
          <c:tx>
            <c:v>lactate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Regression!$CW$3:$CW$26</c:f>
              <c:numCache>
                <c:formatCode>0.000</c:formatCode>
                <c:ptCount val="24"/>
                <c:pt idx="0">
                  <c:v>-1.5944010031905265E-3</c:v>
                </c:pt>
                <c:pt idx="1">
                  <c:v>0.18273500441927834</c:v>
                </c:pt>
                <c:pt idx="2">
                  <c:v>0.52486635679140092</c:v>
                </c:pt>
                <c:pt idx="3">
                  <c:v>0.74524527774075755</c:v>
                </c:pt>
                <c:pt idx="4">
                  <c:v>1.0667095763183665</c:v>
                </c:pt>
                <c:pt idx="5">
                  <c:v>1.2149106507123761</c:v>
                </c:pt>
                <c:pt idx="6">
                  <c:v>1.4154926384693618</c:v>
                </c:pt>
                <c:pt idx="7">
                  <c:v>1.4055214391840027</c:v>
                </c:pt>
                <c:pt idx="8">
                  <c:v>1.3505336472798133</c:v>
                </c:pt>
                <c:pt idx="9">
                  <c:v>1.3816565796188716</c:v>
                </c:pt>
                <c:pt idx="10">
                  <c:v>1.5190226092751296</c:v>
                </c:pt>
                <c:pt idx="11">
                  <c:v>1.5196331803583547</c:v>
                </c:pt>
                <c:pt idx="12">
                  <c:v>1.1005628940312988</c:v>
                </c:pt>
              </c:numCache>
            </c:numRef>
          </c:yVal>
          <c:smooth val="1"/>
          <c:extLst>
            <c:ext xmlns:c16="http://schemas.microsoft.com/office/drawing/2014/chart" uri="{C3380CC4-5D6E-409C-BE32-E72D297353CC}">
              <c16:uniqueId val="{00000002-BC0B-49EC-889B-C997515E5D25}"/>
            </c:ext>
          </c:extLst>
        </c:ser>
        <c:ser>
          <c:idx val="2"/>
          <c:order val="3"/>
          <c:tx>
            <c:v>ammonia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Regression!$DA$3:$DA$26</c:f>
              <c:numCache>
                <c:formatCode>0.000</c:formatCode>
                <c:ptCount val="24"/>
                <c:pt idx="0">
                  <c:v>9.5709588392349498E-3</c:v>
                </c:pt>
                <c:pt idx="1">
                  <c:v>-4.7824744425577125E-2</c:v>
                </c:pt>
                <c:pt idx="2">
                  <c:v>-9.0436078518190799E-2</c:v>
                </c:pt>
                <c:pt idx="3">
                  <c:v>-0.11884058734267154</c:v>
                </c:pt>
                <c:pt idx="4">
                  <c:v>-0.16901046989242646</c:v>
                </c:pt>
                <c:pt idx="5">
                  <c:v>-0.20055369322972186</c:v>
                </c:pt>
                <c:pt idx="6">
                  <c:v>-0.28509351436467745</c:v>
                </c:pt>
                <c:pt idx="7">
                  <c:v>-0.37480726172423018</c:v>
                </c:pt>
                <c:pt idx="8">
                  <c:v>-0.44867852500862204</c:v>
                </c:pt>
                <c:pt idx="9">
                  <c:v>-0.5145532509785129</c:v>
                </c:pt>
                <c:pt idx="10">
                  <c:v>-0.56650569504914539</c:v>
                </c:pt>
                <c:pt idx="11">
                  <c:v>-0.59520302845528439</c:v>
                </c:pt>
                <c:pt idx="12">
                  <c:v>-0.60005149116184153</c:v>
                </c:pt>
              </c:numCache>
            </c:numRef>
          </c:yVal>
          <c:smooth val="1"/>
          <c:extLst>
            <c:ext xmlns:c16="http://schemas.microsoft.com/office/drawing/2014/chart" uri="{C3380CC4-5D6E-409C-BE32-E72D297353CC}">
              <c16:uniqueId val="{00000003-BC0B-49EC-889B-C997515E5D25}"/>
            </c:ext>
          </c:extLst>
        </c:ser>
        <c:dLbls>
          <c:showLegendKey val="0"/>
          <c:showVal val="0"/>
          <c:showCatName val="0"/>
          <c:showSerName val="0"/>
          <c:showPercent val="0"/>
          <c:showBubbleSize val="0"/>
        </c:dLbls>
        <c:axId val="475758672"/>
        <c:axId val="475762200"/>
      </c:scatterChart>
      <c:valAx>
        <c:axId val="4757586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72264576565983"/>
              <c:y val="0.8426279527559055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2200"/>
        <c:crosses val="autoZero"/>
        <c:crossBetween val="midCat"/>
      </c:valAx>
      <c:valAx>
        <c:axId val="4757622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Lactate, Ammonia (mmol)</a:t>
                </a:r>
              </a:p>
            </c:rich>
          </c:tx>
          <c:layout>
            <c:manualLayout>
              <c:xMode val="edge"/>
              <c:yMode val="edge"/>
              <c:x val="8.896726450860315E-3"/>
              <c:y val="0.1711026022661801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672"/>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0.10320293664067422"/>
          <c:y val="0.91901206708917482"/>
          <c:w val="0.8274028541019568"/>
          <c:h val="5.38047956984293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29946575697509298"/>
          <c:y val="2.0978839509468095E-2"/>
        </c:manualLayout>
      </c:layout>
      <c:overlay val="0"/>
      <c:spPr>
        <a:noFill/>
        <a:ln w="25400">
          <a:noFill/>
        </a:ln>
      </c:spPr>
    </c:title>
    <c:autoTitleDeleted val="0"/>
    <c:plotArea>
      <c:layout>
        <c:manualLayout>
          <c:layoutTarget val="inner"/>
          <c:xMode val="edge"/>
          <c:yMode val="edge"/>
          <c:x val="0.12438775912610256"/>
          <c:y val="7.6923208252308695E-2"/>
          <c:w val="0.80986653264676756"/>
          <c:h val="0.72028094999889025"/>
        </c:manualLayout>
      </c:layout>
      <c:scatterChart>
        <c:scatterStyle val="lineMarker"/>
        <c:varyColors val="0"/>
        <c:ser>
          <c:idx val="1"/>
          <c:order val="1"/>
          <c:tx>
            <c:strRef>
              <c:f>'In Process Calc.'!$P$2</c:f>
              <c:strCache>
                <c:ptCount val="1"/>
                <c:pt idx="0">
                  <c:v>CUM ASPARAGINE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Calc.'!$P$3:$P$94</c:f>
              <c:numCache>
                <c:formatCode>0.0000</c:formatCode>
                <c:ptCount val="92"/>
                <c:pt idx="0" formatCode="General">
                  <c:v>0</c:v>
                </c:pt>
                <c:pt idx="1">
                  <c:v>-2.797752932736387E-3</c:v>
                </c:pt>
                <c:pt idx="2">
                  <c:v>-3.4896532165695363E-3</c:v>
                </c:pt>
                <c:pt idx="3">
                  <c:v>-1.9750501113938983E-3</c:v>
                </c:pt>
                <c:pt idx="4">
                  <c:v>1.1727582428124775E-3</c:v>
                </c:pt>
                <c:pt idx="5">
                  <c:v>7.9597887533350894E-3</c:v>
                </c:pt>
                <c:pt idx="6">
                  <c:v>7.1997979424369155E-2</c:v>
                </c:pt>
                <c:pt idx="7">
                  <c:v>0.19701116159916399</c:v>
                </c:pt>
                <c:pt idx="8">
                  <c:v>0.30310463223537559</c:v>
                </c:pt>
                <c:pt idx="9">
                  <c:v>0.33160686402991879</c:v>
                </c:pt>
                <c:pt idx="10">
                  <c:v>0.36052061410889175</c:v>
                </c:pt>
                <c:pt idx="11">
                  <c:v>0.38990901183329552</c:v>
                </c:pt>
                <c:pt idx="12">
                  <c:v>0.4208610153438973</c:v>
                </c:pt>
              </c:numCache>
            </c:numRef>
          </c:yVal>
          <c:smooth val="0"/>
          <c:extLst>
            <c:ext xmlns:c16="http://schemas.microsoft.com/office/drawing/2014/chart" uri="{C3380CC4-5D6E-409C-BE32-E72D297353CC}">
              <c16:uniqueId val="{00000001-E939-47D2-A102-902E1C2FB452}"/>
            </c:ext>
          </c:extLst>
        </c:ser>
        <c:ser>
          <c:idx val="5"/>
          <c:order val="6"/>
          <c:tx>
            <c:v>asparagine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Regression!$CN$3:$CN$26</c:f>
              <c:numCache>
                <c:formatCode>0.000</c:formatCode>
                <c:ptCount val="24"/>
                <c:pt idx="0">
                  <c:v>1.5322282946100052E-2</c:v>
                </c:pt>
                <c:pt idx="1">
                  <c:v>-2.3657896437299666E-2</c:v>
                </c:pt>
                <c:pt idx="2">
                  <c:v>-2.1890434022828427E-2</c:v>
                </c:pt>
                <c:pt idx="3">
                  <c:v>-1.2934907553664204E-2</c:v>
                </c:pt>
                <c:pt idx="4">
                  <c:v>1.2912305298829845E-2</c:v>
                </c:pt>
                <c:pt idx="5">
                  <c:v>3.3927872441943091E-2</c:v>
                </c:pt>
                <c:pt idx="6">
                  <c:v>0.10224550302620944</c:v>
                </c:pt>
                <c:pt idx="7">
                  <c:v>0.18673380620569974</c:v>
                </c:pt>
                <c:pt idx="8">
                  <c:v>0.26121032389765725</c:v>
                </c:pt>
                <c:pt idx="9">
                  <c:v>0.32885020525244402</c:v>
                </c:pt>
                <c:pt idx="10">
                  <c:v>0.38085516930492591</c:v>
                </c:pt>
                <c:pt idx="11">
                  <c:v>0.40621517635728566</c:v>
                </c:pt>
                <c:pt idx="12">
                  <c:v>0.40609196259305802</c:v>
                </c:pt>
              </c:numCache>
            </c:numRef>
          </c:yVal>
          <c:smooth val="0"/>
          <c:extLst>
            <c:ext xmlns:c16="http://schemas.microsoft.com/office/drawing/2014/chart" uri="{C3380CC4-5D6E-409C-BE32-E72D297353CC}">
              <c16:uniqueId val="{00000006-E939-47D2-A102-902E1C2FB452}"/>
            </c:ext>
          </c:extLst>
        </c:ser>
        <c:dLbls>
          <c:showLegendKey val="0"/>
          <c:showVal val="0"/>
          <c:showCatName val="0"/>
          <c:showSerName val="0"/>
          <c:showPercent val="0"/>
          <c:showBubbleSize val="0"/>
        </c:dLbls>
        <c:axId val="475048144"/>
        <c:axId val="475043440"/>
        <c:extLst>
          <c:ext xmlns:c15="http://schemas.microsoft.com/office/drawing/2012/chart" uri="{02D57815-91ED-43cb-92C2-25804820EDAC}">
            <c15:filteredScatterSeries>
              <c15:ser>
                <c:idx val="0"/>
                <c:order val="0"/>
                <c:tx>
                  <c:strRef>
                    <c:extLst>
                      <c:ext uri="{02D57815-91ED-43cb-92C2-25804820EDAC}">
                        <c15:formulaRef>
                          <c15:sqref>'In Process Calc.'!$N$2</c15:sqref>
                        </c15:formulaRef>
                      </c:ext>
                    </c:extLst>
                    <c:strCache>
                      <c:ptCount val="1"/>
                      <c:pt idx="0">
                        <c:v>CUM ALANINE CONS. (mmol)</c:v>
                      </c:pt>
                    </c:strCache>
                  </c:strRef>
                </c:tx>
                <c:spPr>
                  <a:ln w="28575">
                    <a:noFill/>
                  </a:ln>
                </c:spPr>
                <c:marker>
                  <c:symbol val="diamond"/>
                  <c:size val="5"/>
                  <c:spPr>
                    <a:solidFill>
                      <a:srgbClr val="000080"/>
                    </a:solidFill>
                    <a:ln>
                      <a:solidFill>
                        <a:srgbClr val="000080"/>
                      </a:solidFill>
                      <a:prstDash val="solid"/>
                    </a:ln>
                  </c:spPr>
                </c:marker>
                <c:xVal>
                  <c:numRef>
                    <c:extLst>
                      <c:ext uri="{02D57815-91ED-43cb-92C2-25804820EDAC}">
                        <c15:formulaRef>
                          <c15:sqref>'In Process Calc.'!$C$3:$C$94</c15:sqref>
                        </c15:formulaRef>
                      </c:ext>
                    </c:extLst>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extLst>
                      <c:ext uri="{02D57815-91ED-43cb-92C2-25804820EDAC}">
                        <c15:formulaRef>
                          <c15:sqref>'In Process Calc.'!$N$3:$N$94</c15:sqref>
                        </c15:formulaRef>
                      </c:ext>
                    </c:extLst>
                    <c:numCache>
                      <c:formatCode>0.0000</c:formatCode>
                      <c:ptCount val="92"/>
                      <c:pt idx="0" formatCode="General">
                        <c:v>0</c:v>
                      </c:pt>
                      <c:pt idx="1">
                        <c:v>-8.7229030225236936E-3</c:v>
                      </c:pt>
                      <c:pt idx="2">
                        <c:v>-1.7057642570926082E-2</c:v>
                      </c:pt>
                      <c:pt idx="3">
                        <c:v>-2.5175011915410456E-2</c:v>
                      </c:pt>
                      <c:pt idx="4">
                        <c:v>-4.4109541418642498E-2</c:v>
                      </c:pt>
                      <c:pt idx="5">
                        <c:v>-6.1309344450598047E-2</c:v>
                      </c:pt>
                      <c:pt idx="6">
                        <c:v>-0.14017711105396985</c:v>
                      </c:pt>
                      <c:pt idx="7">
                        <c:v>-0.33788087293785923</c:v>
                      </c:pt>
                      <c:pt idx="8">
                        <c:v>-0.5452543959802657</c:v>
                      </c:pt>
                      <c:pt idx="9">
                        <c:v>-0.58846598795704685</c:v>
                      </c:pt>
                      <c:pt idx="10">
                        <c:v>-0.55284588238165011</c:v>
                      </c:pt>
                      <c:pt idx="11">
                        <c:v>-0.52870042182802468</c:v>
                      </c:pt>
                      <c:pt idx="12">
                        <c:v>-0.53478342272733337</c:v>
                      </c:pt>
                    </c:numCache>
                  </c:numRef>
                </c:yVal>
                <c:smooth val="0"/>
                <c:extLst>
                  <c:ext xmlns:c16="http://schemas.microsoft.com/office/drawing/2014/chart" uri="{C3380CC4-5D6E-409C-BE32-E72D297353CC}">
                    <c16:uniqueId val="{00000000-E939-47D2-A102-902E1C2FB452}"/>
                  </c:ext>
                </c:extLst>
              </c15:ser>
            </c15:filteredScatterSeries>
            <c15:filteredScatterSeries>
              <c15:ser>
                <c:idx val="2"/>
                <c:order val="2"/>
                <c:tx>
                  <c:strRef>
                    <c:extLst xmlns:c15="http://schemas.microsoft.com/office/drawing/2012/chart">
                      <c:ext xmlns:c15="http://schemas.microsoft.com/office/drawing/2012/chart" uri="{02D57815-91ED-43cb-92C2-25804820EDAC}">
                        <c15:formulaRef>
                          <c15:sqref>'In Process Calc.'!$U$2</c15:sqref>
                        </c15:formulaRef>
                      </c:ext>
                    </c:extLst>
                    <c:strCache>
                      <c:ptCount val="1"/>
                      <c:pt idx="0">
                        <c:v>CUM GLUTAMATE CONS. (mmol)</c:v>
                      </c:pt>
                    </c:strCache>
                  </c:strRef>
                </c:tx>
                <c:spPr>
                  <a:ln w="28575">
                    <a:noFill/>
                  </a:ln>
                </c:spPr>
                <c:marker>
                  <c:symbol val="square"/>
                  <c:size val="5"/>
                  <c:spPr>
                    <a:solidFill>
                      <a:srgbClr val="339933"/>
                    </a:solidFill>
                    <a:ln>
                      <a:solidFill>
                        <a:srgbClr val="339933"/>
                      </a:solidFill>
                      <a:prstDash val="solid"/>
                    </a:ln>
                  </c:spPr>
                </c:marker>
                <c:xVal>
                  <c:numRef>
                    <c:extLst xmlns:c15="http://schemas.microsoft.com/office/drawing/2012/chart">
                      <c:ext xmlns:c15="http://schemas.microsoft.com/office/drawing/2012/chart" uri="{02D57815-91ED-43cb-92C2-25804820EDAC}">
                        <c15:formulaRef>
                          <c15:sqref>'In Process Calc.'!$C$3:$C$94</c15:sqref>
                        </c15:formulaRef>
                      </c:ext>
                    </c:extLst>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extLst xmlns:c15="http://schemas.microsoft.com/office/drawing/2012/chart">
                      <c:ext xmlns:c15="http://schemas.microsoft.com/office/drawing/2012/chart" uri="{02D57815-91ED-43cb-92C2-25804820EDAC}">
                        <c15:formulaRef>
                          <c15:sqref>'In Process Calc.'!$U$3:$U$94</c15:sqref>
                        </c15:formulaRef>
                      </c:ext>
                    </c:extLst>
                    <c:numCache>
                      <c:formatCode>0.0000</c:formatCode>
                      <c:ptCount val="92"/>
                      <c:pt idx="0" formatCode="General">
                        <c:v>0</c:v>
                      </c:pt>
                      <c:pt idx="1">
                        <c:v>-7.8229070828713752E-3</c:v>
                      </c:pt>
                      <c:pt idx="2">
                        <c:v>-1.8278691145729789E-2</c:v>
                      </c:pt>
                      <c:pt idx="3">
                        <c:v>-2.5954672482993369E-2</c:v>
                      </c:pt>
                      <c:pt idx="4">
                        <c:v>-3.8380928511050634E-2</c:v>
                      </c:pt>
                      <c:pt idx="5">
                        <c:v>-4.3858781473273961E-2</c:v>
                      </c:pt>
                      <c:pt idx="6">
                        <c:v>-3.0335005414104374E-2</c:v>
                      </c:pt>
                      <c:pt idx="7">
                        <c:v>2.1163491636611326E-2</c:v>
                      </c:pt>
                      <c:pt idx="8">
                        <c:v>7.7207615029289453E-2</c:v>
                      </c:pt>
                      <c:pt idx="9">
                        <c:v>0.11547130431894811</c:v>
                      </c:pt>
                      <c:pt idx="10">
                        <c:v>0.13592979986983825</c:v>
                      </c:pt>
                      <c:pt idx="11">
                        <c:v>0.15338820743544318</c:v>
                      </c:pt>
                      <c:pt idx="12">
                        <c:v>0.15476767915230016</c:v>
                      </c:pt>
                    </c:numCache>
                  </c:numRef>
                </c:yVal>
                <c:smooth val="0"/>
                <c:extLst xmlns:c15="http://schemas.microsoft.com/office/drawing/2012/chart">
                  <c:ext xmlns:c16="http://schemas.microsoft.com/office/drawing/2014/chart" uri="{C3380CC4-5D6E-409C-BE32-E72D297353CC}">
                    <c16:uniqueId val="{00000002-E939-47D2-A102-902E1C2FB452}"/>
                  </c:ext>
                </c:extLst>
              </c15:ser>
            </c15:filteredScatterSeries>
            <c15:filteredScatterSeries>
              <c15:ser>
                <c:idx val="4"/>
                <c:order val="3"/>
                <c:tx>
                  <c:strRef>
                    <c:extLst xmlns:c15="http://schemas.microsoft.com/office/drawing/2012/chart">
                      <c:ext xmlns:c15="http://schemas.microsoft.com/office/drawing/2012/chart" uri="{02D57815-91ED-43cb-92C2-25804820EDAC}">
                        <c15:formulaRef>
                          <c15:sqref>'In Process Calc.'!$W$2</c15:sqref>
                        </c15:formulaRef>
                      </c:ext>
                    </c:extLst>
                    <c:strCache>
                      <c:ptCount val="1"/>
                      <c:pt idx="0">
                        <c:v>CUM HISTIDINE CONS. (mmol)</c:v>
                      </c:pt>
                    </c:strCache>
                  </c:strRef>
                </c:tx>
                <c:spPr>
                  <a:ln w="28575">
                    <a:noFill/>
                  </a:ln>
                </c:spPr>
                <c:marker>
                  <c:symbol val="square"/>
                  <c:size val="5"/>
                  <c:spPr>
                    <a:solidFill>
                      <a:srgbClr val="996633"/>
                    </a:solidFill>
                    <a:ln>
                      <a:solidFill>
                        <a:srgbClr val="996633"/>
                      </a:solidFill>
                      <a:prstDash val="solid"/>
                    </a:ln>
                  </c:spPr>
                </c:marker>
                <c:xVal>
                  <c:numRef>
                    <c:extLst xmlns:c15="http://schemas.microsoft.com/office/drawing/2012/chart">
                      <c:ext xmlns:c15="http://schemas.microsoft.com/office/drawing/2012/chart" uri="{02D57815-91ED-43cb-92C2-25804820EDAC}">
                        <c15:formulaRef>
                          <c15:sqref>'In Process Calc.'!$C$3:$C$94</c15:sqref>
                        </c15:formulaRef>
                      </c:ext>
                    </c:extLst>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extLst xmlns:c15="http://schemas.microsoft.com/office/drawing/2012/chart">
                      <c:ext xmlns:c15="http://schemas.microsoft.com/office/drawing/2012/chart" uri="{02D57815-91ED-43cb-92C2-25804820EDAC}">
                        <c15:formulaRef>
                          <c15:sqref>'In Process Calc.'!$W$3:$W$94</c15:sqref>
                        </c15:formulaRef>
                      </c:ext>
                    </c:extLst>
                    <c:numCache>
                      <c:formatCode>0.0000</c:formatCode>
                      <c:ptCount val="92"/>
                      <c:pt idx="0" formatCode="General">
                        <c:v>0</c:v>
                      </c:pt>
                      <c:pt idx="1">
                        <c:v>1.4852383017737978E-3</c:v>
                      </c:pt>
                      <c:pt idx="2">
                        <c:v>4.3291921042071663E-3</c:v>
                      </c:pt>
                      <c:pt idx="3">
                        <c:v>5.5042337681688661E-3</c:v>
                      </c:pt>
                      <c:pt idx="4">
                        <c:v>9.5501240891231656E-3</c:v>
                      </c:pt>
                      <c:pt idx="5">
                        <c:v>1.1112630685132735E-2</c:v>
                      </c:pt>
                      <c:pt idx="6">
                        <c:v>1.2589319089584649E-2</c:v>
                      </c:pt>
                      <c:pt idx="7">
                        <c:v>1.1516472836341975E-2</c:v>
                      </c:pt>
                      <c:pt idx="8">
                        <c:v>9.913091749108708E-3</c:v>
                      </c:pt>
                      <c:pt idx="9">
                        <c:v>5.2211958895085281E-3</c:v>
                      </c:pt>
                      <c:pt idx="10">
                        <c:v>2.8662205656299015E-3</c:v>
                      </c:pt>
                      <c:pt idx="11">
                        <c:v>1.855526793762643E-4</c:v>
                      </c:pt>
                      <c:pt idx="12">
                        <c:v>-4.9657880220997583E-3</c:v>
                      </c:pt>
                    </c:numCache>
                  </c:numRef>
                </c:yVal>
                <c:smooth val="0"/>
                <c:extLst xmlns:c15="http://schemas.microsoft.com/office/drawing/2012/chart">
                  <c:ext xmlns:c16="http://schemas.microsoft.com/office/drawing/2014/chart" uri="{C3380CC4-5D6E-409C-BE32-E72D297353CC}">
                    <c16:uniqueId val="{00000003-E939-47D2-A102-902E1C2FB452}"/>
                  </c:ext>
                </c:extLst>
              </c15:ser>
            </c15:filteredScatterSeries>
            <c15:filteredScatterSeries>
              <c15:ser>
                <c:idx val="8"/>
                <c:order val="4"/>
                <c:tx>
                  <c:v>CUM PROLINE CONS. (mmol)</c:v>
                </c:tx>
                <c:spPr>
                  <a:ln w="28575">
                    <a:noFill/>
                  </a:ln>
                </c:spPr>
                <c:marker>
                  <c:symbol val="star"/>
                  <c:size val="7"/>
                  <c:spPr>
                    <a:noFill/>
                    <a:ln>
                      <a:solidFill>
                        <a:srgbClr val="7030A0"/>
                      </a:solidFill>
                    </a:ln>
                  </c:spPr>
                </c:marker>
                <c:xVal>
                  <c:numRef>
                    <c:extLst xmlns:c15="http://schemas.microsoft.com/office/drawing/2012/chart">
                      <c:ext xmlns:c15="http://schemas.microsoft.com/office/drawing/2012/chart" uri="{02D57815-91ED-43cb-92C2-25804820EDAC}">
                        <c15:formulaRef>
                          <c15:sqref>'In Process Calc.'!$C$3:$C$12</c15:sqref>
                        </c15:formulaRef>
                      </c:ext>
                    </c:extLst>
                    <c:numCache>
                      <c:formatCode>General</c:formatCode>
                      <c:ptCount val="10"/>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numCache>
                  </c:numRef>
                </c:xVal>
                <c:yVal>
                  <c:numRef>
                    <c:extLst xmlns:c15="http://schemas.microsoft.com/office/drawing/2012/chart">
                      <c:ext xmlns:c15="http://schemas.microsoft.com/office/drawing/2012/chart" uri="{02D57815-91ED-43cb-92C2-25804820EDAC}">
                        <c15:formulaRef>
                          <c15:sqref>'In Process Calc.'!$AE$3:$AE$12</c15:sqref>
                        </c15:formulaRef>
                      </c:ext>
                    </c:extLst>
                    <c:numCache>
                      <c:formatCode>0.0000</c:formatCode>
                      <c:ptCount val="10"/>
                      <c:pt idx="0" formatCode="General">
                        <c:v>0</c:v>
                      </c:pt>
                      <c:pt idx="1">
                        <c:v>-2.4081659067576311E-4</c:v>
                      </c:pt>
                      <c:pt idx="2">
                        <c:v>-5.2545020156981076E-4</c:v>
                      </c:pt>
                      <c:pt idx="3">
                        <c:v>-2.6615307714524753E-4</c:v>
                      </c:pt>
                      <c:pt idx="4">
                        <c:v>-1.5492950438817835E-4</c:v>
                      </c:pt>
                      <c:pt idx="5">
                        <c:v>-2.0646750434923425E-4</c:v>
                      </c:pt>
                      <c:pt idx="6">
                        <c:v>2.0717094359406538E-2</c:v>
                      </c:pt>
                      <c:pt idx="7">
                        <c:v>5.2312308173042735E-2</c:v>
                      </c:pt>
                      <c:pt idx="8">
                        <c:v>8.0218481240887221E-2</c:v>
                      </c:pt>
                      <c:pt idx="9">
                        <c:v>0.10841188837009286</c:v>
                      </c:pt>
                    </c:numCache>
                  </c:numRef>
                </c:yVal>
                <c:smooth val="0"/>
                <c:extLst xmlns:c15="http://schemas.microsoft.com/office/drawing/2012/chart">
                  <c:ext xmlns:c16="http://schemas.microsoft.com/office/drawing/2014/chart" uri="{C3380CC4-5D6E-409C-BE32-E72D297353CC}">
                    <c16:uniqueId val="{00000004-E939-47D2-A102-902E1C2FB452}"/>
                  </c:ext>
                </c:extLst>
              </c15:ser>
            </c15:filteredScatterSeries>
            <c15:filteredScatterSeries>
              <c15:ser>
                <c:idx val="3"/>
                <c:order val="5"/>
                <c:tx>
                  <c:v>alanine fit</c:v>
                </c:tx>
                <c:spPr>
                  <a:ln w="12700">
                    <a:solidFill>
                      <a:srgbClr val="000000"/>
                    </a:solidFill>
                    <a:prstDash val="solid"/>
                  </a:ln>
                </c:spPr>
                <c:marker>
                  <c:symbol val="none"/>
                </c:marker>
                <c:xVal>
                  <c:numRef>
                    <c:extLst xmlns:c15="http://schemas.microsoft.com/office/drawing/2012/chart">
                      <c:ext xmlns:c15="http://schemas.microsoft.com/office/drawing/2012/chart" uri="{02D57815-91ED-43cb-92C2-25804820EDAC}">
                        <c15:formulaRef>
                          <c15:sqref>Regression!$CG$3:$CG$26</c15:sqref>
                        </c15:formulaRef>
                      </c:ext>
                    </c:extLst>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extLst xmlns:c15="http://schemas.microsoft.com/office/drawing/2012/chart">
                      <c:ext xmlns:c15="http://schemas.microsoft.com/office/drawing/2012/chart" uri="{02D57815-91ED-43cb-92C2-25804820EDAC}">
                        <c15:formulaRef>
                          <c15:sqref>Regression!$CL$3:$CL$26</c15:sqref>
                        </c15:formulaRef>
                      </c:ext>
                    </c:extLst>
                    <c:numCache>
                      <c:formatCode>0.000</c:formatCode>
                      <c:ptCount val="24"/>
                      <c:pt idx="0">
                        <c:v>-2.4571504099025199E-2</c:v>
                      </c:pt>
                      <c:pt idx="1">
                        <c:v>2.143755488429764E-2</c:v>
                      </c:pt>
                      <c:pt idx="2">
                        <c:v>1.1336621686829066E-2</c:v>
                      </c:pt>
                      <c:pt idx="3">
                        <c:v>-6.8486328051276663E-3</c:v>
                      </c:pt>
                      <c:pt idx="4">
                        <c:v>-5.3935011463964226E-2</c:v>
                      </c:pt>
                      <c:pt idx="5">
                        <c:v>-9.0688023195470355E-2</c:v>
                      </c:pt>
                      <c:pt idx="6">
                        <c:v>-0.20688855508655113</c:v>
                      </c:pt>
                      <c:pt idx="7">
                        <c:v>-0.3457745642727274</c:v>
                      </c:pt>
                      <c:pt idx="8">
                        <c:v>-0.46154511336024062</c:v>
                      </c:pt>
                      <c:pt idx="9">
                        <c:v>-0.55418438502441258</c:v>
                      </c:pt>
                      <c:pt idx="10">
                        <c:v>-0.60005353974707631</c:v>
                      </c:pt>
                      <c:pt idx="11">
                        <c:v>-0.57461020644072747</c:v>
                      </c:pt>
                      <c:pt idx="12">
                        <c:v>-0.4981571793200561</c:v>
                      </c:pt>
                    </c:numCache>
                  </c:numRef>
                </c:yVal>
                <c:smooth val="0"/>
                <c:extLst xmlns:c15="http://schemas.microsoft.com/office/drawing/2012/chart">
                  <c:ext xmlns:c16="http://schemas.microsoft.com/office/drawing/2014/chart" uri="{C3380CC4-5D6E-409C-BE32-E72D297353CC}">
                    <c16:uniqueId val="{00000005-E939-47D2-A102-902E1C2FB452}"/>
                  </c:ext>
                </c:extLst>
              </c15:ser>
            </c15:filteredScatterSeries>
            <c15:filteredScatterSeries>
              <c15:ser>
                <c:idx val="6"/>
                <c:order val="7"/>
                <c:tx>
                  <c:v>glutamate fit</c:v>
                </c:tx>
                <c:spPr>
                  <a:ln w="12700">
                    <a:solidFill>
                      <a:srgbClr val="000000"/>
                    </a:solidFill>
                    <a:prstDash val="solid"/>
                  </a:ln>
                </c:spPr>
                <c:marker>
                  <c:symbol val="none"/>
                </c:marker>
                <c:xVal>
                  <c:numRef>
                    <c:extLst xmlns:c15="http://schemas.microsoft.com/office/drawing/2012/chart">
                      <c:ext xmlns:c15="http://schemas.microsoft.com/office/drawing/2012/chart" uri="{02D57815-91ED-43cb-92C2-25804820EDAC}">
                        <c15:formulaRef>
                          <c15:sqref>Regression!$CG$3:$CG$26</c15:sqref>
                        </c15:formulaRef>
                      </c:ext>
                    </c:extLst>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extLst xmlns:c15="http://schemas.microsoft.com/office/drawing/2012/chart">
                      <c:ext xmlns:c15="http://schemas.microsoft.com/office/drawing/2012/chart" uri="{02D57815-91ED-43cb-92C2-25804820EDAC}">
                        <c15:formulaRef>
                          <c15:sqref>Regression!$CS$3:$CS$26</c15:sqref>
                        </c15:formulaRef>
                      </c:ext>
                    </c:extLst>
                    <c:numCache>
                      <c:formatCode>0.000</c:formatCode>
                      <c:ptCount val="24"/>
                      <c:pt idx="0">
                        <c:v>6.7283385680622088E-3</c:v>
                      </c:pt>
                      <c:pt idx="1">
                        <c:v>-1.6174958681260398E-2</c:v>
                      </c:pt>
                      <c:pt idx="2">
                        <c:v>-2.6921212733494123E-2</c:v>
                      </c:pt>
                      <c:pt idx="3">
                        <c:v>-3.1318045926500122E-2</c:v>
                      </c:pt>
                      <c:pt idx="4">
                        <c:v>-3.3960587072029008E-2</c:v>
                      </c:pt>
                      <c:pt idx="5">
                        <c:v>-3.2400080294345421E-2</c:v>
                      </c:pt>
                      <c:pt idx="6">
                        <c:v>-1.6472471478140752E-2</c:v>
                      </c:pt>
                      <c:pt idx="7">
                        <c:v>1.8463317703741433E-2</c:v>
                      </c:pt>
                      <c:pt idx="8">
                        <c:v>6.0635577284194803E-2</c:v>
                      </c:pt>
                      <c:pt idx="9">
                        <c:v>0.10753989452566015</c:v>
                      </c:pt>
                      <c:pt idx="10">
                        <c:v>0.14776850013935994</c:v>
                      </c:pt>
                      <c:pt idx="11">
                        <c:v>0.16252637597555175</c:v>
                      </c:pt>
                      <c:pt idx="12">
                        <c:v>0.14688246332160593</c:v>
                      </c:pt>
                    </c:numCache>
                  </c:numRef>
                </c:yVal>
                <c:smooth val="0"/>
                <c:extLst xmlns:c15="http://schemas.microsoft.com/office/drawing/2012/chart">
                  <c:ext xmlns:c16="http://schemas.microsoft.com/office/drawing/2014/chart" uri="{C3380CC4-5D6E-409C-BE32-E72D297353CC}">
                    <c16:uniqueId val="{00000007-E939-47D2-A102-902E1C2FB452}"/>
                  </c:ext>
                </c:extLst>
              </c15:ser>
            </c15:filteredScatterSeries>
            <c15:filteredScatterSeries>
              <c15:ser>
                <c:idx val="7"/>
                <c:order val="8"/>
                <c:tx>
                  <c:v>histidine fit</c:v>
                </c:tx>
                <c:spPr>
                  <a:ln w="12700">
                    <a:solidFill>
                      <a:srgbClr val="000000"/>
                    </a:solidFill>
                    <a:prstDash val="solid"/>
                  </a:ln>
                </c:spPr>
                <c:marker>
                  <c:symbol val="none"/>
                </c:marker>
                <c:xVal>
                  <c:numRef>
                    <c:extLst xmlns:c15="http://schemas.microsoft.com/office/drawing/2012/chart">
                      <c:ext xmlns:c15="http://schemas.microsoft.com/office/drawing/2012/chart" uri="{02D57815-91ED-43cb-92C2-25804820EDAC}">
                        <c15:formulaRef>
                          <c15:sqref>Regression!$CG$3:$CG$26</c15:sqref>
                        </c15:formulaRef>
                      </c:ext>
                    </c:extLst>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extLst xmlns:c15="http://schemas.microsoft.com/office/drawing/2012/chart">
                      <c:ext xmlns:c15="http://schemas.microsoft.com/office/drawing/2012/chart" uri="{02D57815-91ED-43cb-92C2-25804820EDAC}">
                        <c15:formulaRef>
                          <c15:sqref>Regression!$CU$3:$CU$26</c15:sqref>
                        </c15:formulaRef>
                      </c:ext>
                    </c:extLst>
                    <c:numCache>
                      <c:formatCode>0.000</c:formatCode>
                      <c:ptCount val="24"/>
                      <c:pt idx="0">
                        <c:v>-1.8636275629813738E-3</c:v>
                      </c:pt>
                      <c:pt idx="1">
                        <c:v>3.3173789860188314E-3</c:v>
                      </c:pt>
                      <c:pt idx="2">
                        <c:v>5.8247369488333865E-3</c:v>
                      </c:pt>
                      <c:pt idx="3">
                        <c:v>7.1186005235310381E-3</c:v>
                      </c:pt>
                      <c:pt idx="4">
                        <c:v>8.858609638583587E-3</c:v>
                      </c:pt>
                      <c:pt idx="5">
                        <c:v>9.6598631554531966E-3</c:v>
                      </c:pt>
                      <c:pt idx="6">
                        <c:v>1.0884007325240492E-2</c:v>
                      </c:pt>
                      <c:pt idx="7">
                        <c:v>1.0831719686154749E-2</c:v>
                      </c:pt>
                      <c:pt idx="8">
                        <c:v>9.6324049978815628E-3</c:v>
                      </c:pt>
                      <c:pt idx="9">
                        <c:v>7.2810681502925353E-3</c:v>
                      </c:pt>
                      <c:pt idx="10">
                        <c:v>3.6635681464543871E-3</c:v>
                      </c:pt>
                      <c:pt idx="11">
                        <c:v>-8.9508699601299931E-4</c:v>
                      </c:pt>
                      <c:pt idx="12">
                        <c:v>-5.0057592635933436E-3</c:v>
                      </c:pt>
                    </c:numCache>
                  </c:numRef>
                </c:yVal>
                <c:smooth val="0"/>
                <c:extLst xmlns:c15="http://schemas.microsoft.com/office/drawing/2012/chart">
                  <c:ext xmlns:c16="http://schemas.microsoft.com/office/drawing/2014/chart" uri="{C3380CC4-5D6E-409C-BE32-E72D297353CC}">
                    <c16:uniqueId val="{00000008-E939-47D2-A102-902E1C2FB452}"/>
                  </c:ext>
                </c:extLst>
              </c15:ser>
            </c15:filteredScatterSeries>
            <c15:filteredScatterSeries>
              <c15:ser>
                <c:idx val="9"/>
                <c:order val="9"/>
                <c:tx>
                  <c:v>Proline Fit</c:v>
                </c:tx>
                <c:spPr>
                  <a:ln w="15875">
                    <a:solidFill>
                      <a:srgbClr val="000000"/>
                    </a:solidFill>
                  </a:ln>
                </c:spPr>
                <c:marker>
                  <c:symbol val="none"/>
                </c:marker>
                <c:xVal>
                  <c:numRef>
                    <c:extLst xmlns:c15="http://schemas.microsoft.com/office/drawing/2012/chart">
                      <c:ext xmlns:c15="http://schemas.microsoft.com/office/drawing/2012/chart" uri="{02D57815-91ED-43cb-92C2-25804820EDAC}">
                        <c15:formulaRef>
                          <c15:sqref>Regression!$CG$3:$CG$26</c15:sqref>
                        </c15:formulaRef>
                      </c:ext>
                    </c:extLst>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extLst xmlns:c15="http://schemas.microsoft.com/office/drawing/2012/chart">
                      <c:ext xmlns:c15="http://schemas.microsoft.com/office/drawing/2012/chart" uri="{02D57815-91ED-43cb-92C2-25804820EDAC}">
                        <c15:formulaRef>
                          <c15:sqref>Regression!$DC$3:$DC$26</c15:sqref>
                        </c15:formulaRef>
                      </c:ext>
                    </c:extLst>
                    <c:numCache>
                      <c:formatCode>0.000</c:formatCode>
                      <c:ptCount val="24"/>
                      <c:pt idx="0">
                        <c:v>3.7222298970097309E-3</c:v>
                      </c:pt>
                      <c:pt idx="1">
                        <c:v>-4.8413834547211447E-3</c:v>
                      </c:pt>
                      <c:pt idx="2">
                        <c:v>-4.9518337311280029E-3</c:v>
                      </c:pt>
                      <c:pt idx="3">
                        <c:v>-3.2559922009472802E-3</c:v>
                      </c:pt>
                      <c:pt idx="4">
                        <c:v>2.3076446658711388E-3</c:v>
                      </c:pt>
                      <c:pt idx="5">
                        <c:v>7.1915141637488716E-3</c:v>
                      </c:pt>
                      <c:pt idx="6">
                        <c:v>2.4690586996530504E-2</c:v>
                      </c:pt>
                      <c:pt idx="7">
                        <c:v>4.9796840583584162E-2</c:v>
                      </c:pt>
                      <c:pt idx="8">
                        <c:v>7.6157121261839184E-2</c:v>
                      </c:pt>
                      <c:pt idx="9">
                        <c:v>0.10606606942334093</c:v>
                      </c:pt>
                      <c:pt idx="10">
                        <c:v>0.13856018188026106</c:v>
                      </c:pt>
                      <c:pt idx="11">
                        <c:v>0.1695330621393506</c:v>
                      </c:pt>
                      <c:pt idx="12">
                        <c:v>0.1918046808064908</c:v>
                      </c:pt>
                    </c:numCache>
                  </c:numRef>
                </c:yVal>
                <c:smooth val="0"/>
                <c:extLst xmlns:c15="http://schemas.microsoft.com/office/drawing/2012/chart">
                  <c:ext xmlns:c16="http://schemas.microsoft.com/office/drawing/2014/chart" uri="{C3380CC4-5D6E-409C-BE32-E72D297353CC}">
                    <c16:uniqueId val="{00000009-E939-47D2-A102-902E1C2FB452}"/>
                  </c:ext>
                </c:extLst>
              </c15:ser>
            </c15:filteredScatterSeries>
          </c:ext>
        </c:extLst>
      </c:scatterChart>
      <c:valAx>
        <c:axId val="4750481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41457404750721"/>
              <c:y val="0.76923239467947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3440"/>
        <c:crosses val="autoZero"/>
        <c:crossBetween val="midCat"/>
      </c:valAx>
      <c:valAx>
        <c:axId val="47504344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 Alanine consumption (mmol)</a:t>
                </a:r>
              </a:p>
            </c:rich>
          </c:tx>
          <c:layout>
            <c:manualLayout>
              <c:xMode val="edge"/>
              <c:yMode val="edge"/>
              <c:x val="2.4651979020151694E-2"/>
              <c:y val="0.1284647311992815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8144"/>
        <c:crosses val="autoZero"/>
        <c:crossBetween val="midCat"/>
      </c:valAx>
      <c:spPr>
        <a:noFill/>
        <a:ln w="25400">
          <a:noFill/>
        </a:ln>
      </c:spPr>
    </c:plotArea>
    <c:legend>
      <c:legendPos val="r"/>
      <c:legendEntry>
        <c:idx val="1"/>
        <c:delete val="1"/>
      </c:legendEntry>
      <c:layout>
        <c:manualLayout>
          <c:xMode val="edge"/>
          <c:yMode val="edge"/>
          <c:x val="1.3978750977687051E-2"/>
          <c:y val="0.8856101628040759"/>
          <c:w val="0.97646719592816589"/>
          <c:h val="9.630511676766691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3034111544880419"/>
          <c:y val="1.8050549803723517E-2"/>
        </c:manualLayout>
      </c:layout>
      <c:overlay val="0"/>
      <c:spPr>
        <a:noFill/>
        <a:ln w="25400">
          <a:noFill/>
        </a:ln>
      </c:spPr>
    </c:title>
    <c:autoTitleDeleted val="0"/>
    <c:plotArea>
      <c:layout>
        <c:manualLayout>
          <c:layoutTarget val="inner"/>
          <c:xMode val="edge"/>
          <c:yMode val="edge"/>
          <c:x val="0.13098424984510312"/>
          <c:y val="0.10469332534219412"/>
          <c:w val="0.79513660964969402"/>
          <c:h val="0.66014435695538065"/>
        </c:manualLayout>
      </c:layout>
      <c:scatterChart>
        <c:scatterStyle val="lineMarker"/>
        <c:varyColors val="0"/>
        <c:ser>
          <c:idx val="0"/>
          <c:order val="0"/>
          <c:tx>
            <c:strRef>
              <c:f>'In Process Calc.'!$AB$2</c:f>
              <c:strCache>
                <c:ptCount val="1"/>
                <c:pt idx="0">
                  <c:v>CUM METHIONINE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Calc.'!$AB$3:$AB$94</c:f>
              <c:numCache>
                <c:formatCode>0.0000</c:formatCode>
                <c:ptCount val="92"/>
                <c:pt idx="0" formatCode="General">
                  <c:v>0</c:v>
                </c:pt>
                <c:pt idx="1">
                  <c:v>5.8361045498982373E-4</c:v>
                </c:pt>
                <c:pt idx="2">
                  <c:v>1.2866125784030372E-3</c:v>
                </c:pt>
                <c:pt idx="3">
                  <c:v>9.9223274455241019E-4</c:v>
                </c:pt>
                <c:pt idx="4">
                  <c:v>2.920355375164618E-3</c:v>
                </c:pt>
                <c:pt idx="5">
                  <c:v>3.2471674958844043E-3</c:v>
                </c:pt>
                <c:pt idx="6">
                  <c:v>1.5523838227876563E-2</c:v>
                </c:pt>
                <c:pt idx="7">
                  <c:v>3.3177941032526387E-2</c:v>
                </c:pt>
                <c:pt idx="8">
                  <c:v>4.7861497769476367E-2</c:v>
                </c:pt>
                <c:pt idx="9">
                  <c:v>6.2476474413407486E-2</c:v>
                </c:pt>
                <c:pt idx="10">
                  <c:v>7.5499487668526238E-2</c:v>
                </c:pt>
                <c:pt idx="11">
                  <c:v>8.6809247499960412E-2</c:v>
                </c:pt>
                <c:pt idx="12">
                  <c:v>9.6266083830673865E-2</c:v>
                </c:pt>
              </c:numCache>
            </c:numRef>
          </c:yVal>
          <c:smooth val="0"/>
          <c:extLst>
            <c:ext xmlns:c16="http://schemas.microsoft.com/office/drawing/2014/chart" uri="{C3380CC4-5D6E-409C-BE32-E72D297353CC}">
              <c16:uniqueId val="{00000000-B23E-45E4-9121-C8382F6AD7B9}"/>
            </c:ext>
          </c:extLst>
        </c:ser>
        <c:ser>
          <c:idx val="3"/>
          <c:order val="1"/>
          <c:tx>
            <c:strRef>
              <c:f>'In Process Calc.'!$AF$2</c:f>
              <c:strCache>
                <c:ptCount val="1"/>
                <c:pt idx="0">
                  <c:v>CUM SERINE CONS. (mmol)</c:v>
                </c:pt>
              </c:strCache>
            </c:strRef>
          </c:tx>
          <c:spPr>
            <a:ln w="28575">
              <a:noFill/>
            </a:ln>
          </c:spPr>
          <c:marker>
            <c:symbol val="triangle"/>
            <c:size val="3"/>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Calc.'!$AF$3:$AF$94</c:f>
              <c:numCache>
                <c:formatCode>0.0000</c:formatCode>
                <c:ptCount val="92"/>
                <c:pt idx="0" formatCode="General">
                  <c:v>0</c:v>
                </c:pt>
                <c:pt idx="1">
                  <c:v>1.7460050055490227E-3</c:v>
                </c:pt>
                <c:pt idx="2">
                  <c:v>6.5706619163687485E-3</c:v>
                </c:pt>
                <c:pt idx="3">
                  <c:v>1.2572720744513674E-2</c:v>
                </c:pt>
                <c:pt idx="4">
                  <c:v>2.8504812456430613E-2</c:v>
                </c:pt>
                <c:pt idx="5">
                  <c:v>3.678583039748537E-2</c:v>
                </c:pt>
                <c:pt idx="6">
                  <c:v>9.9208557987421259E-2</c:v>
                </c:pt>
                <c:pt idx="7">
                  <c:v>0.17901866293879665</c:v>
                </c:pt>
                <c:pt idx="8">
                  <c:v>0.22320189140876961</c:v>
                </c:pt>
                <c:pt idx="9">
                  <c:v>0.26535181739253438</c:v>
                </c:pt>
                <c:pt idx="10">
                  <c:v>0.3001488982195411</c:v>
                </c:pt>
                <c:pt idx="11">
                  <c:v>0.34328189295473827</c:v>
                </c:pt>
                <c:pt idx="12">
                  <c:v>0.39078242065379665</c:v>
                </c:pt>
              </c:numCache>
            </c:numRef>
          </c:yVal>
          <c:smooth val="0"/>
          <c:extLst>
            <c:ext xmlns:c16="http://schemas.microsoft.com/office/drawing/2014/chart" uri="{C3380CC4-5D6E-409C-BE32-E72D297353CC}">
              <c16:uniqueId val="{00000001-B23E-45E4-9121-C8382F6AD7B9}"/>
            </c:ext>
          </c:extLst>
        </c:ser>
        <c:ser>
          <c:idx val="4"/>
          <c:order val="2"/>
          <c:tx>
            <c:strRef>
              <c:f>'In Process Calc.'!$AI$2</c:f>
              <c:strCache>
                <c:ptCount val="1"/>
                <c:pt idx="0">
                  <c:v>CUM TYROSINE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Calc.'!$AI$3:$AI$94</c:f>
              <c:numCache>
                <c:formatCode>0.0000</c:formatCode>
                <c:ptCount val="92"/>
                <c:pt idx="0" formatCode="General">
                  <c:v>0</c:v>
                </c:pt>
                <c:pt idx="1">
                  <c:v>-3.5447058456769156E-3</c:v>
                </c:pt>
                <c:pt idx="2">
                  <c:v>-1.5435107379460069E-4</c:v>
                </c:pt>
                <c:pt idx="3">
                  <c:v>-3.0360013112817655E-3</c:v>
                </c:pt>
                <c:pt idx="4">
                  <c:v>-7.8227302329862908E-4</c:v>
                </c:pt>
                <c:pt idx="5">
                  <c:v>-6.6590150870469273E-4</c:v>
                </c:pt>
                <c:pt idx="6">
                  <c:v>9.0134477871632295E-3</c:v>
                </c:pt>
                <c:pt idx="7">
                  <c:v>2.3002757319098663E-2</c:v>
                </c:pt>
                <c:pt idx="8">
                  <c:v>3.740945926243476E-2</c:v>
                </c:pt>
                <c:pt idx="9">
                  <c:v>4.7740796038239386E-2</c:v>
                </c:pt>
                <c:pt idx="10">
                  <c:v>5.4865280990942782E-2</c:v>
                </c:pt>
                <c:pt idx="11">
                  <c:v>6.395449841458016E-2</c:v>
                </c:pt>
                <c:pt idx="12">
                  <c:v>6.8586386194728372E-2</c:v>
                </c:pt>
              </c:numCache>
            </c:numRef>
          </c:yVal>
          <c:smooth val="0"/>
          <c:extLst>
            <c:ext xmlns:c16="http://schemas.microsoft.com/office/drawing/2014/chart" uri="{C3380CC4-5D6E-409C-BE32-E72D297353CC}">
              <c16:uniqueId val="{00000002-B23E-45E4-9121-C8382F6AD7B9}"/>
            </c:ext>
          </c:extLst>
        </c:ser>
        <c:ser>
          <c:idx val="5"/>
          <c:order val="3"/>
          <c:tx>
            <c:strRef>
              <c:f>'In Process Calc.'!$V$2</c:f>
              <c:strCache>
                <c:ptCount val="1"/>
                <c:pt idx="0">
                  <c:v>CUM GLYCINE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Calc.'!$V$3:$V$94</c:f>
              <c:numCache>
                <c:formatCode>0.0000</c:formatCode>
                <c:ptCount val="92"/>
                <c:pt idx="0" formatCode="General">
                  <c:v>0</c:v>
                </c:pt>
                <c:pt idx="1">
                  <c:v>-4.2233808021969708E-3</c:v>
                </c:pt>
                <c:pt idx="2">
                  <c:v>-1.0546385107710108E-2</c:v>
                </c:pt>
                <c:pt idx="3">
                  <c:v>-1.4657804505211175E-2</c:v>
                </c:pt>
                <c:pt idx="4">
                  <c:v>-2.1229255520093176E-2</c:v>
                </c:pt>
                <c:pt idx="5">
                  <c:v>-2.4229634314243298E-2</c:v>
                </c:pt>
                <c:pt idx="6">
                  <c:v>-1.9293629739386687E-2</c:v>
                </c:pt>
                <c:pt idx="7">
                  <c:v>-2.9061249413513783E-3</c:v>
                </c:pt>
                <c:pt idx="8">
                  <c:v>6.7744331516590827E-3</c:v>
                </c:pt>
                <c:pt idx="9">
                  <c:v>2.3688265912023117E-2</c:v>
                </c:pt>
                <c:pt idx="10">
                  <c:v>3.5137743257958265E-2</c:v>
                </c:pt>
                <c:pt idx="11">
                  <c:v>4.6415102664342456E-2</c:v>
                </c:pt>
                <c:pt idx="12">
                  <c:v>4.8334132029864661E-2</c:v>
                </c:pt>
              </c:numCache>
            </c:numRef>
          </c:yVal>
          <c:smooth val="0"/>
          <c:extLst>
            <c:ext xmlns:c16="http://schemas.microsoft.com/office/drawing/2014/chart" uri="{C3380CC4-5D6E-409C-BE32-E72D297353CC}">
              <c16:uniqueId val="{00000003-B23E-45E4-9121-C8382F6AD7B9}"/>
            </c:ext>
          </c:extLst>
        </c:ser>
        <c:ser>
          <c:idx val="1"/>
          <c:order val="4"/>
          <c:tx>
            <c:strRef>
              <c:f>'In Process Calc.'!$Q$2</c:f>
              <c:strCache>
                <c:ptCount val="1"/>
                <c:pt idx="0">
                  <c:v>CUM ASPARTATE CONS. (mmol)</c:v>
                </c:pt>
              </c:strCache>
            </c:strRef>
          </c:tx>
          <c:spPr>
            <a:ln w="28575">
              <a:noFill/>
            </a:ln>
          </c:spPr>
          <c:marker>
            <c:symbol val="star"/>
            <c:size val="5"/>
            <c:spPr>
              <a:noFill/>
              <a:ln>
                <a:solidFill>
                  <a:srgbClr val="800080"/>
                </a:solidFill>
                <a:prstDash val="solid"/>
              </a:ln>
            </c:spPr>
          </c:marker>
          <c:xVal>
            <c:numRef>
              <c:f>'In Process Calc.'!$C$3:$C$98</c:f>
              <c:numCache>
                <c:formatCode>General</c:formatCode>
                <c:ptCount val="96"/>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Calc.'!$Q$3:$Q$98</c:f>
              <c:numCache>
                <c:formatCode>0.0000</c:formatCode>
                <c:ptCount val="96"/>
                <c:pt idx="0" formatCode="General">
                  <c:v>0</c:v>
                </c:pt>
                <c:pt idx="1">
                  <c:v>-4.9579429718560279E-3</c:v>
                </c:pt>
                <c:pt idx="2">
                  <c:v>-9.2115885325463574E-3</c:v>
                </c:pt>
                <c:pt idx="3">
                  <c:v>-1.1477561232022012E-2</c:v>
                </c:pt>
                <c:pt idx="4">
                  <c:v>-1.6146198179618636E-2</c:v>
                </c:pt>
                <c:pt idx="5">
                  <c:v>-1.6840570357738345E-2</c:v>
                </c:pt>
                <c:pt idx="6">
                  <c:v>7.6782659462496343E-3</c:v>
                </c:pt>
                <c:pt idx="7">
                  <c:v>5.1257258176468201E-2</c:v>
                </c:pt>
                <c:pt idx="8">
                  <c:v>9.5755410072326214E-2</c:v>
                </c:pt>
                <c:pt idx="9">
                  <c:v>0.10864397523483066</c:v>
                </c:pt>
                <c:pt idx="10">
                  <c:v>0.11529226226755013</c:v>
                </c:pt>
                <c:pt idx="11">
                  <c:v>0.12106956946757999</c:v>
                </c:pt>
                <c:pt idx="12">
                  <c:v>0.1239511881084568</c:v>
                </c:pt>
              </c:numCache>
            </c:numRef>
          </c:yVal>
          <c:smooth val="0"/>
          <c:extLst>
            <c:ext xmlns:c16="http://schemas.microsoft.com/office/drawing/2014/chart" uri="{C3380CC4-5D6E-409C-BE32-E72D297353CC}">
              <c16:uniqueId val="{00000004-B23E-45E4-9121-C8382F6AD7B9}"/>
            </c:ext>
          </c:extLst>
        </c:ser>
        <c:ser>
          <c:idx val="10"/>
          <c:order val="5"/>
          <c:tx>
            <c:strRef>
              <c:f>'In Process Calc.'!$R$2</c:f>
              <c:strCache>
                <c:ptCount val="1"/>
                <c:pt idx="0">
                  <c:v>CUM CYSTINE CONS. (mmol)</c:v>
                </c:pt>
              </c:strCache>
            </c:strRef>
          </c:tx>
          <c:spPr>
            <a:ln w="28575">
              <a:noFill/>
            </a:ln>
          </c:spPr>
          <c:marker>
            <c:symbol val="circle"/>
            <c:size val="5"/>
            <c:spPr>
              <a:solidFill>
                <a:schemeClr val="accent6"/>
              </a:solidFill>
              <a:ln>
                <a:solidFill>
                  <a:schemeClr val="accent6"/>
                </a:solidFill>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Calc.'!$R$3:$R$94</c:f>
              <c:numCache>
                <c:formatCode>0.0000</c:formatCode>
                <c:ptCount val="92"/>
                <c:pt idx="0" formatCode="General">
                  <c:v>0</c:v>
                </c:pt>
                <c:pt idx="1">
                  <c:v>2.6336575951072232E-3</c:v>
                </c:pt>
                <c:pt idx="2">
                  <c:v>4.655346928709953E-3</c:v>
                </c:pt>
                <c:pt idx="3">
                  <c:v>6.1257187575903625E-3</c:v>
                </c:pt>
                <c:pt idx="4">
                  <c:v>8.2579976500689427E-3</c:v>
                </c:pt>
                <c:pt idx="5">
                  <c:v>9.1437535177726365E-3</c:v>
                </c:pt>
                <c:pt idx="6">
                  <c:v>2.5476299862473885E-2</c:v>
                </c:pt>
                <c:pt idx="7">
                  <c:v>4.7521588353230337E-2</c:v>
                </c:pt>
                <c:pt idx="8">
                  <c:v>6.8377633930741727E-2</c:v>
                </c:pt>
                <c:pt idx="9">
                  <c:v>7.8201442051341052E-2</c:v>
                </c:pt>
                <c:pt idx="10">
                  <c:v>9.1070105283627203E-2</c:v>
                </c:pt>
                <c:pt idx="11">
                  <c:v>0.10481487705613003</c:v>
                </c:pt>
                <c:pt idx="12">
                  <c:v>0.11647307240047786</c:v>
                </c:pt>
              </c:numCache>
            </c:numRef>
          </c:yVal>
          <c:smooth val="0"/>
          <c:extLst>
            <c:ext xmlns:c16="http://schemas.microsoft.com/office/drawing/2014/chart" uri="{C3380CC4-5D6E-409C-BE32-E72D297353CC}">
              <c16:uniqueId val="{00000005-B23E-45E4-9121-C8382F6AD7B9}"/>
            </c:ext>
          </c:extLst>
        </c:ser>
        <c:ser>
          <c:idx val="2"/>
          <c:order val="6"/>
          <c:tx>
            <c:v>methionine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Regression!$CZ$3:$CZ$26</c:f>
              <c:numCache>
                <c:formatCode>0.000</c:formatCode>
                <c:ptCount val="24"/>
                <c:pt idx="0">
                  <c:v>2.1720616764922956E-3</c:v>
                </c:pt>
                <c:pt idx="1">
                  <c:v>-1.9804775630447983E-3</c:v>
                </c:pt>
                <c:pt idx="2">
                  <c:v>-1.4227005975819746E-3</c:v>
                </c:pt>
                <c:pt idx="3">
                  <c:v>-4.6616377197557452E-5</c:v>
                </c:pt>
                <c:pt idx="4">
                  <c:v>3.8004776192243871E-3</c:v>
                </c:pt>
                <c:pt idx="5">
                  <c:v>6.9606019788156391E-3</c:v>
                </c:pt>
                <c:pt idx="6">
                  <c:v>1.7663724792366595E-2</c:v>
                </c:pt>
                <c:pt idx="7">
                  <c:v>3.2068002112275742E-2</c:v>
                </c:pt>
                <c:pt idx="8">
                  <c:v>4.6277807240781316E-2</c:v>
                </c:pt>
                <c:pt idx="9">
                  <c:v>6.1291202114454116E-2</c:v>
                </c:pt>
                <c:pt idx="10">
                  <c:v>7.6080354065723957E-2</c:v>
                </c:pt>
                <c:pt idx="11">
                  <c:v>8.8288068356826011E-2</c:v>
                </c:pt>
                <c:pt idx="12">
                  <c:v>9.5492043672305932E-2</c:v>
                </c:pt>
              </c:numCache>
            </c:numRef>
          </c:yVal>
          <c:smooth val="0"/>
          <c:extLst>
            <c:ext xmlns:c16="http://schemas.microsoft.com/office/drawing/2014/chart" uri="{C3380CC4-5D6E-409C-BE32-E72D297353CC}">
              <c16:uniqueId val="{00000006-B23E-45E4-9121-C8382F6AD7B9}"/>
            </c:ext>
          </c:extLst>
        </c:ser>
        <c:ser>
          <c:idx val="6"/>
          <c:order val="7"/>
          <c:tx>
            <c:v>serine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Regression!$DD$3:$DD$26</c:f>
              <c:numCache>
                <c:formatCode>0.000</c:formatCode>
                <c:ptCount val="24"/>
                <c:pt idx="0">
                  <c:v>-2.1739951676233438E-3</c:v>
                </c:pt>
                <c:pt idx="1">
                  <c:v>-3.5651602007964454E-3</c:v>
                </c:pt>
                <c:pt idx="2">
                  <c:v>6.1157070426485424E-3</c:v>
                </c:pt>
                <c:pt idx="3">
                  <c:v>1.551147569775518E-2</c:v>
                </c:pt>
                <c:pt idx="4">
                  <c:v>3.6237390419544144E-2</c:v>
                </c:pt>
                <c:pt idx="5">
                  <c:v>5.1418451980596275E-2</c:v>
                </c:pt>
                <c:pt idx="6">
                  <c:v>9.851864169311933E-2</c:v>
                </c:pt>
                <c:pt idx="7">
                  <c:v>0.15710251990521951</c:v>
                </c:pt>
                <c:pt idx="8">
                  <c:v>0.21179502009545734</c:v>
                </c:pt>
                <c:pt idx="9">
                  <c:v>0.26679768137122228</c:v>
                </c:pt>
                <c:pt idx="10">
                  <c:v>0.31778714848427797</c:v>
                </c:pt>
                <c:pt idx="11">
                  <c:v>0.35614778379137424</c:v>
                </c:pt>
                <c:pt idx="12">
                  <c:v>0.37548150696315097</c:v>
                </c:pt>
              </c:numCache>
            </c:numRef>
          </c:yVal>
          <c:smooth val="0"/>
          <c:extLst>
            <c:ext xmlns:c16="http://schemas.microsoft.com/office/drawing/2014/chart" uri="{C3380CC4-5D6E-409C-BE32-E72D297353CC}">
              <c16:uniqueId val="{00000007-B23E-45E4-9121-C8382F6AD7B9}"/>
            </c:ext>
          </c:extLst>
        </c:ser>
        <c:ser>
          <c:idx val="7"/>
          <c:order val="8"/>
          <c:tx>
            <c:v>tyrosine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Regression!$DG$3:$DG$26</c:f>
              <c:numCache>
                <c:formatCode>0.000</c:formatCode>
                <c:ptCount val="24"/>
                <c:pt idx="0">
                  <c:v>1.2776386198757109E-3</c:v>
                </c:pt>
                <c:pt idx="1">
                  <c:v>-3.9238694370239578E-3</c:v>
                </c:pt>
                <c:pt idx="2">
                  <c:v>-4.1064381369516588E-3</c:v>
                </c:pt>
                <c:pt idx="3">
                  <c:v>-3.2314876124638894E-3</c:v>
                </c:pt>
                <c:pt idx="4">
                  <c:v>-3.0886927260577761E-4</c:v>
                </c:pt>
                <c:pt idx="5">
                  <c:v>2.2329482348027651E-3</c:v>
                </c:pt>
                <c:pt idx="6">
                  <c:v>1.1074795741779383E-2</c:v>
                </c:pt>
                <c:pt idx="7">
                  <c:v>2.3019298729756825E-2</c:v>
                </c:pt>
                <c:pt idx="8">
                  <c:v>3.4574702660217581E-2</c:v>
                </c:pt>
                <c:pt idx="9">
                  <c:v>4.6304899683268952E-2</c:v>
                </c:pt>
                <c:pt idx="10">
                  <c:v>5.7017733603038745E-2</c:v>
                </c:pt>
                <c:pt idx="11">
                  <c:v>6.4611147047345857E-2</c:v>
                </c:pt>
                <c:pt idx="12">
                  <c:v>6.7846893383389978E-2</c:v>
                </c:pt>
              </c:numCache>
            </c:numRef>
          </c:yVal>
          <c:smooth val="0"/>
          <c:extLst>
            <c:ext xmlns:c16="http://schemas.microsoft.com/office/drawing/2014/chart" uri="{C3380CC4-5D6E-409C-BE32-E72D297353CC}">
              <c16:uniqueId val="{00000008-B23E-45E4-9121-C8382F6AD7B9}"/>
            </c:ext>
          </c:extLst>
        </c:ser>
        <c:ser>
          <c:idx val="8"/>
          <c:order val="9"/>
          <c:tx>
            <c:v>glycine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Regression!$CT$3:$CT$26</c:f>
              <c:numCache>
                <c:formatCode>0.000</c:formatCode>
                <c:ptCount val="24"/>
                <c:pt idx="0">
                  <c:v>5.9796492080943647E-3</c:v>
                </c:pt>
                <c:pt idx="1">
                  <c:v>-1.0435290359391296E-2</c:v>
                </c:pt>
                <c:pt idx="2">
                  <c:v>-1.6138983668564748E-2</c:v>
                </c:pt>
                <c:pt idx="3">
                  <c:v>-1.8179892597403154E-2</c:v>
                </c:pt>
                <c:pt idx="4">
                  <c:v>-1.9343142246092047E-2</c:v>
                </c:pt>
                <c:pt idx="5">
                  <c:v>-1.882131610705225E-2</c:v>
                </c:pt>
                <c:pt idx="6">
                  <c:v>-1.3784909192363325E-2</c:v>
                </c:pt>
                <c:pt idx="7">
                  <c:v>-3.78651119173639E-3</c:v>
                </c:pt>
                <c:pt idx="8">
                  <c:v>7.6546296058041252E-3</c:v>
                </c:pt>
                <c:pt idx="9">
                  <c:v>2.0624476910391917E-2</c:v>
                </c:pt>
                <c:pt idx="10">
                  <c:v>3.3840499905813254E-2</c:v>
                </c:pt>
                <c:pt idx="11">
                  <c:v>4.4745819326335701E-2</c:v>
                </c:pt>
                <c:pt idx="12">
                  <c:v>5.0908432491818534E-2</c:v>
                </c:pt>
              </c:numCache>
            </c:numRef>
          </c:yVal>
          <c:smooth val="0"/>
          <c:extLst>
            <c:ext xmlns:c16="http://schemas.microsoft.com/office/drawing/2014/chart" uri="{C3380CC4-5D6E-409C-BE32-E72D297353CC}">
              <c16:uniqueId val="{00000009-B23E-45E4-9121-C8382F6AD7B9}"/>
            </c:ext>
          </c:extLst>
        </c:ser>
        <c:ser>
          <c:idx val="9"/>
          <c:order val="10"/>
          <c:tx>
            <c:v>aspartate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Regression!$CO$3:$CO$26</c:f>
              <c:numCache>
                <c:formatCode>0.000</c:formatCode>
                <c:ptCount val="24"/>
                <c:pt idx="0">
                  <c:v>6.5723977726716426E-3</c:v>
                </c:pt>
                <c:pt idx="1">
                  <c:v>-1.3809361416973271E-2</c:v>
                </c:pt>
                <c:pt idx="2">
                  <c:v>-1.7338022643627028E-2</c:v>
                </c:pt>
                <c:pt idx="3">
                  <c:v>-1.6498705645622874E-2</c:v>
                </c:pt>
                <c:pt idx="4">
                  <c:v>-1.0579650403523653E-2</c:v>
                </c:pt>
                <c:pt idx="5">
                  <c:v>-4.5939694428600696E-3</c:v>
                </c:pt>
                <c:pt idx="6">
                  <c:v>1.7823568684996949E-2</c:v>
                </c:pt>
                <c:pt idx="7">
                  <c:v>4.8999390456931448E-2</c:v>
                </c:pt>
                <c:pt idx="8">
                  <c:v>7.8377013737578091E-2</c:v>
                </c:pt>
                <c:pt idx="9">
                  <c:v>0.10558543154843836</c:v>
                </c:pt>
                <c:pt idx="10">
                  <c:v>0.12475392340858527</c:v>
                </c:pt>
                <c:pt idx="11">
                  <c:v>0.12827638062647603</c:v>
                </c:pt>
                <c:pt idx="12">
                  <c:v>0.11744567131660963</c:v>
                </c:pt>
              </c:numCache>
            </c:numRef>
          </c:yVal>
          <c:smooth val="0"/>
          <c:extLst>
            <c:ext xmlns:c16="http://schemas.microsoft.com/office/drawing/2014/chart" uri="{C3380CC4-5D6E-409C-BE32-E72D297353CC}">
              <c16:uniqueId val="{0000000A-B23E-45E4-9121-C8382F6AD7B9}"/>
            </c:ext>
          </c:extLst>
        </c:ser>
        <c:ser>
          <c:idx val="11"/>
          <c:order val="11"/>
          <c:tx>
            <c:v>cystine fit</c:v>
          </c:tx>
          <c:spPr>
            <a:ln w="15875">
              <a:solidFill>
                <a:srgbClr val="000000"/>
              </a:solidFill>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Regression!$CP$3:$CP$26</c:f>
              <c:numCache>
                <c:formatCode>0.000</c:formatCode>
                <c:ptCount val="24"/>
                <c:pt idx="0">
                  <c:v>1.7363781518089094E-3</c:v>
                </c:pt>
                <c:pt idx="1">
                  <c:v>-6.9050200044757233E-5</c:v>
                </c:pt>
                <c:pt idx="2">
                  <c:v>2.1183563098117267E-3</c:v>
                </c:pt>
                <c:pt idx="3">
                  <c:v>4.5476698845904051E-3</c:v>
                </c:pt>
                <c:pt idx="4">
                  <c:v>1.0205363571069246E-2</c:v>
                </c:pt>
                <c:pt idx="5">
                  <c:v>1.4476116144001645E-2</c:v>
                </c:pt>
                <c:pt idx="6">
                  <c:v>2.8062462936141661E-2</c:v>
                </c:pt>
                <c:pt idx="7">
                  <c:v>4.5377188216427208E-2</c:v>
                </c:pt>
                <c:pt idx="8">
                  <c:v>6.1841339715545771E-2</c:v>
                </c:pt>
                <c:pt idx="9">
                  <c:v>7.8692701822486458E-2</c:v>
                </c:pt>
                <c:pt idx="10">
                  <c:v>9.4679016935531421E-2</c:v>
                </c:pt>
                <c:pt idx="11">
                  <c:v>0.10716782967225025</c:v>
                </c:pt>
                <c:pt idx="12">
                  <c:v>0.11391612022765135</c:v>
                </c:pt>
              </c:numCache>
            </c:numRef>
          </c:yVal>
          <c:smooth val="0"/>
          <c:extLst>
            <c:ext xmlns:c16="http://schemas.microsoft.com/office/drawing/2014/chart" uri="{C3380CC4-5D6E-409C-BE32-E72D297353CC}">
              <c16:uniqueId val="{0000000B-B23E-45E4-9121-C8382F6AD7B9}"/>
            </c:ext>
          </c:extLst>
        </c:ser>
        <c:dLbls>
          <c:showLegendKey val="0"/>
          <c:showVal val="0"/>
          <c:showCatName val="0"/>
          <c:showSerName val="0"/>
          <c:showPercent val="0"/>
          <c:showBubbleSize val="0"/>
        </c:dLbls>
        <c:axId val="516661808"/>
        <c:axId val="516670432"/>
      </c:scatterChart>
      <c:valAx>
        <c:axId val="5166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5493688288964"/>
              <c:y val="0.73285316376269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432"/>
        <c:crosses val="autoZero"/>
        <c:crossBetween val="midCat"/>
      </c:valAx>
      <c:valAx>
        <c:axId val="51667043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1.7306437278430575E-2"/>
              <c:y val="0.1095738553514143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1808"/>
        <c:crosses val="autoZero"/>
        <c:crossBetween val="midCat"/>
      </c:valAx>
      <c:spPr>
        <a:noFill/>
        <a:ln w="25400">
          <a:noFill/>
        </a:ln>
      </c:spPr>
    </c:plotArea>
    <c:legend>
      <c:legendPos val="r"/>
      <c:legendEntry>
        <c:idx val="6"/>
        <c:delete val="1"/>
      </c:legendEntry>
      <c:legendEntry>
        <c:idx val="7"/>
        <c:delete val="1"/>
      </c:legendEntry>
      <c:legendEntry>
        <c:idx val="8"/>
        <c:delete val="1"/>
      </c:legendEntry>
      <c:legendEntry>
        <c:idx val="9"/>
        <c:delete val="1"/>
      </c:legendEntry>
      <c:legendEntry>
        <c:idx val="10"/>
        <c:delete val="1"/>
      </c:legendEntry>
      <c:legendEntry>
        <c:idx val="11"/>
        <c:delete val="1"/>
      </c:legendEntry>
      <c:layout>
        <c:manualLayout>
          <c:xMode val="edge"/>
          <c:yMode val="edge"/>
          <c:x val="6.0696807255673898E-4"/>
          <c:y val="0.81200649260947644"/>
          <c:w val="0.99939303192744322"/>
          <c:h val="0.1616777179168393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Nitrogen Consumed</a:t>
            </a:r>
          </a:p>
        </c:rich>
      </c:tx>
      <c:layout>
        <c:manualLayout>
          <c:xMode val="edge"/>
          <c:yMode val="edge"/>
          <c:x val="0.39431618377799893"/>
          <c:y val="1.88678119780482E-2"/>
        </c:manualLayout>
      </c:layout>
      <c:overlay val="0"/>
      <c:spPr>
        <a:noFill/>
        <a:ln w="25400">
          <a:noFill/>
        </a:ln>
      </c:spPr>
    </c:title>
    <c:autoTitleDeleted val="0"/>
    <c:plotArea>
      <c:layout>
        <c:manualLayout>
          <c:layoutTarget val="inner"/>
          <c:xMode val="edge"/>
          <c:yMode val="edge"/>
          <c:x val="0.13321492007104796"/>
          <c:y val="8.3019020892948284E-2"/>
          <c:w val="0.8149923617254925"/>
          <c:h val="0.7207560450251419"/>
        </c:manualLayout>
      </c:layout>
      <c:scatterChart>
        <c:scatterStyle val="lineMarker"/>
        <c:varyColors val="0"/>
        <c:ser>
          <c:idx val="0"/>
          <c:order val="0"/>
          <c:tx>
            <c:strRef>
              <c:f>'In Process Calc.'!$AL$2</c:f>
              <c:strCache>
                <c:ptCount val="1"/>
                <c:pt idx="0">
                  <c:v>CUM NITROGEN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Calc.'!$AL$3:$AL$94</c:f>
              <c:numCache>
                <c:formatCode>0</c:formatCode>
                <c:ptCount val="92"/>
                <c:pt idx="0">
                  <c:v>0</c:v>
                </c:pt>
                <c:pt idx="1">
                  <c:v>5.9451523518321663E-2</c:v>
                </c:pt>
                <c:pt idx="2">
                  <c:v>0.13030299561782532</c:v>
                </c:pt>
                <c:pt idx="3">
                  <c:v>0.2137391257985469</c:v>
                </c:pt>
                <c:pt idx="4">
                  <c:v>0.37766466993439729</c:v>
                </c:pt>
                <c:pt idx="5">
                  <c:v>0.44774099623010466</c:v>
                </c:pt>
                <c:pt idx="6">
                  <c:v>1.2314547399830804</c:v>
                </c:pt>
                <c:pt idx="7">
                  <c:v>2.1674718931087975</c:v>
                </c:pt>
                <c:pt idx="8">
                  <c:v>2.9028101143686276</c:v>
                </c:pt>
                <c:pt idx="9">
                  <c:v>3.601206447067745</c:v>
                </c:pt>
                <c:pt idx="10">
                  <c:v>4.4146126669740999</c:v>
                </c:pt>
                <c:pt idx="11">
                  <c:v>5.0336974203315199</c:v>
                </c:pt>
                <c:pt idx="12">
                  <c:v>5.4956974651637633</c:v>
                </c:pt>
              </c:numCache>
            </c:numRef>
          </c:yVal>
          <c:smooth val="0"/>
          <c:extLst>
            <c:ext xmlns:c16="http://schemas.microsoft.com/office/drawing/2014/chart" uri="{C3380CC4-5D6E-409C-BE32-E72D297353CC}">
              <c16:uniqueId val="{00000000-C886-420A-8A75-2380AE59FDC9}"/>
            </c:ext>
          </c:extLst>
        </c:ser>
        <c:ser>
          <c:idx val="1"/>
          <c:order val="1"/>
          <c:tx>
            <c:strRef>
              <c:f>'In Process Calc.'!$AM$2</c:f>
              <c:strCache>
                <c:ptCount val="1"/>
                <c:pt idx="0">
                  <c:v>CUM NITROGEN CONS. (w/o NH3, Ala)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Calc.'!$AM$3:$AM$94</c:f>
              <c:numCache>
                <c:formatCode>0</c:formatCode>
                <c:ptCount val="92"/>
                <c:pt idx="0">
                  <c:v>0</c:v>
                </c:pt>
                <c:pt idx="1">
                  <c:v>1.3718039588797979E-2</c:v>
                </c:pt>
                <c:pt idx="2">
                  <c:v>4.3364615463399245E-2</c:v>
                </c:pt>
                <c:pt idx="3">
                  <c:v>7.4406935979636477E-2</c:v>
                </c:pt>
                <c:pt idx="4">
                  <c:v>0.15571261538675479</c:v>
                </c:pt>
                <c:pt idx="5">
                  <c:v>0.17655856590050661</c:v>
                </c:pt>
                <c:pt idx="6">
                  <c:v>0.76448104096743563</c:v>
                </c:pt>
                <c:pt idx="7">
                  <c:v>1.4435966410137746</c:v>
                </c:pt>
                <c:pt idx="8">
                  <c:v>1.9617483202114401</c:v>
                </c:pt>
                <c:pt idx="9">
                  <c:v>2.5499563583450247</c:v>
                </c:pt>
                <c:pt idx="10">
                  <c:v>3.2376329120055112</c:v>
                </c:pt>
                <c:pt idx="11">
                  <c:v>3.8731073867616166</c:v>
                </c:pt>
                <c:pt idx="12">
                  <c:v>4.3950967069170153</c:v>
                </c:pt>
              </c:numCache>
            </c:numRef>
          </c:yVal>
          <c:smooth val="0"/>
          <c:extLst>
            <c:ext xmlns:c16="http://schemas.microsoft.com/office/drawing/2014/chart" uri="{C3380CC4-5D6E-409C-BE32-E72D297353CC}">
              <c16:uniqueId val="{00000001-C886-420A-8A75-2380AE59FDC9}"/>
            </c:ext>
          </c:extLst>
        </c:ser>
        <c:ser>
          <c:idx val="2"/>
          <c:order val="2"/>
          <c:tx>
            <c:strRef>
              <c:f>'In Process Calc.'!$AN$2</c:f>
              <c:strCache>
                <c:ptCount val="1"/>
                <c:pt idx="0">
                  <c:v>CUM AA CARBON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Calc.'!$AN$3:$AN$94</c:f>
              <c:numCache>
                <c:formatCode>0</c:formatCode>
                <c:ptCount val="92"/>
                <c:pt idx="0">
                  <c:v>0</c:v>
                </c:pt>
                <c:pt idx="1">
                  <c:v>5.7238349989406641E-2</c:v>
                </c:pt>
                <c:pt idx="2">
                  <c:v>0.19806042188528841</c:v>
                </c:pt>
                <c:pt idx="3">
                  <c:v>0.30355973736403385</c:v>
                </c:pt>
                <c:pt idx="4">
                  <c:v>0.66703368321314371</c:v>
                </c:pt>
                <c:pt idx="5">
                  <c:v>0.85908430292573501</c:v>
                </c:pt>
                <c:pt idx="6">
                  <c:v>3.5142158635053393</c:v>
                </c:pt>
                <c:pt idx="7">
                  <c:v>7.7029072983335931</c:v>
                </c:pt>
                <c:pt idx="8">
                  <c:v>11.559670856077197</c:v>
                </c:pt>
                <c:pt idx="9">
                  <c:v>14.206022679585105</c:v>
                </c:pt>
                <c:pt idx="10">
                  <c:v>16.369276258052562</c:v>
                </c:pt>
                <c:pt idx="11">
                  <c:v>18.430146407973762</c:v>
                </c:pt>
                <c:pt idx="12">
                  <c:v>20.357979128936684</c:v>
                </c:pt>
              </c:numCache>
            </c:numRef>
          </c:yVal>
          <c:smooth val="0"/>
          <c:extLst>
            <c:ext xmlns:c16="http://schemas.microsoft.com/office/drawing/2014/chart" uri="{C3380CC4-5D6E-409C-BE32-E72D297353CC}">
              <c16:uniqueId val="{00000002-C886-420A-8A75-2380AE59FDC9}"/>
            </c:ext>
          </c:extLst>
        </c:ser>
        <c:ser>
          <c:idx val="3"/>
          <c:order val="3"/>
          <c:tx>
            <c:v>nitrogen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Regression!$DJ$3:$DJ$26</c:f>
              <c:numCache>
                <c:formatCode>0.000</c:formatCode>
                <c:ptCount val="24"/>
                <c:pt idx="0">
                  <c:v>5.6758056966591752E-2</c:v>
                </c:pt>
                <c:pt idx="1">
                  <c:v>-3.2418895676871645E-2</c:v>
                </c:pt>
                <c:pt idx="2">
                  <c:v>6.3937618017149367E-2</c:v>
                </c:pt>
                <c:pt idx="3">
                  <c:v>0.1732376845789475</c:v>
                </c:pt>
                <c:pt idx="4">
                  <c:v>0.4302181941229174</c:v>
                </c:pt>
                <c:pt idx="5">
                  <c:v>0.6254501014837377</c:v>
                </c:pt>
                <c:pt idx="6">
                  <c:v>1.2512633378901206</c:v>
                </c:pt>
                <c:pt idx="7">
                  <c:v>2.0578209037486577</c:v>
                </c:pt>
                <c:pt idx="8">
                  <c:v>2.8349785381067281</c:v>
                </c:pt>
                <c:pt idx="9">
                  <c:v>3.6442812448185915</c:v>
                </c:pt>
                <c:pt idx="10">
                  <c:v>4.4330990935741221</c:v>
                </c:pt>
                <c:pt idx="11">
                  <c:v>5.0790793755491341</c:v>
                </c:pt>
                <c:pt idx="12">
                  <c:v>5.4581448049169996</c:v>
                </c:pt>
              </c:numCache>
            </c:numRef>
          </c:yVal>
          <c:smooth val="0"/>
          <c:extLst>
            <c:ext xmlns:c16="http://schemas.microsoft.com/office/drawing/2014/chart" uri="{C3380CC4-5D6E-409C-BE32-E72D297353CC}">
              <c16:uniqueId val="{00000003-C886-420A-8A75-2380AE59FDC9}"/>
            </c:ext>
          </c:extLst>
        </c:ser>
        <c:ser>
          <c:idx val="4"/>
          <c:order val="4"/>
          <c:tx>
            <c:v>nitrogen (no nh3)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Regression!$DK$3:$DK$26</c:f>
              <c:numCache>
                <c:formatCode>0.000</c:formatCode>
                <c:ptCount val="24"/>
                <c:pt idx="0">
                  <c:v>4.175751170680142E-2</c:v>
                </c:pt>
                <c:pt idx="1">
                  <c:v>-5.8806085218150943E-2</c:v>
                </c:pt>
                <c:pt idx="2">
                  <c:v>-1.5161838814212108E-2</c:v>
                </c:pt>
                <c:pt idx="3">
                  <c:v>4.7548464431148581E-2</c:v>
                </c:pt>
                <c:pt idx="4">
                  <c:v>0.20727271276652712</c:v>
                </c:pt>
                <c:pt idx="5">
                  <c:v>0.33420838505854589</c:v>
                </c:pt>
                <c:pt idx="6">
                  <c:v>0.75928126843889254</c:v>
                </c:pt>
                <c:pt idx="7">
                  <c:v>1.3372390777517</c:v>
                </c:pt>
                <c:pt idx="8">
                  <c:v>1.9247548997378656</c:v>
                </c:pt>
                <c:pt idx="9">
                  <c:v>2.5755436088156665</c:v>
                </c:pt>
                <c:pt idx="10">
                  <c:v>3.2665398587779007</c:v>
                </c:pt>
                <c:pt idx="11">
                  <c:v>3.9092661406531244</c:v>
                </c:pt>
                <c:pt idx="12">
                  <c:v>4.3599361344351069</c:v>
                </c:pt>
              </c:numCache>
            </c:numRef>
          </c:yVal>
          <c:smooth val="0"/>
          <c:extLst>
            <c:ext xmlns:c16="http://schemas.microsoft.com/office/drawing/2014/chart" uri="{C3380CC4-5D6E-409C-BE32-E72D297353CC}">
              <c16:uniqueId val="{00000004-C886-420A-8A75-2380AE59FDC9}"/>
            </c:ext>
          </c:extLst>
        </c:ser>
        <c:ser>
          <c:idx val="5"/>
          <c:order val="5"/>
          <c:tx>
            <c:v>aa carbon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Regression!$DL$3:$DL$26</c:f>
              <c:numCache>
                <c:formatCode>0.000</c:formatCode>
                <c:ptCount val="24"/>
                <c:pt idx="0">
                  <c:v>0.45172023168839992</c:v>
                </c:pt>
                <c:pt idx="1">
                  <c:v>-0.51282684666014711</c:v>
                </c:pt>
                <c:pt idx="2">
                  <c:v>-0.35477181238173555</c:v>
                </c:pt>
                <c:pt idx="3">
                  <c:v>-1.1756434220061007E-2</c:v>
                </c:pt>
                <c:pt idx="4">
                  <c:v>0.92387120974403925</c:v>
                </c:pt>
                <c:pt idx="5">
                  <c:v>1.6815682919740542</c:v>
                </c:pt>
                <c:pt idx="6">
                  <c:v>4.2051643485914827</c:v>
                </c:pt>
                <c:pt idx="7">
                  <c:v>7.5160505368878967</c:v>
                </c:pt>
                <c:pt idx="8">
                  <c:v>10.681635602138828</c:v>
                </c:pt>
                <c:pt idx="9">
                  <c:v>13.88739807858725</c:v>
                </c:pt>
                <c:pt idx="10">
                  <c:v>16.834133942298934</c:v>
                </c:pt>
                <c:pt idx="11">
                  <c:v>18.972813711411519</c:v>
                </c:pt>
                <c:pt idx="12">
                  <c:v>19.950194127781423</c:v>
                </c:pt>
              </c:numCache>
            </c:numRef>
          </c:yVal>
          <c:smooth val="0"/>
          <c:extLst>
            <c:ext xmlns:c16="http://schemas.microsoft.com/office/drawing/2014/chart" uri="{C3380CC4-5D6E-409C-BE32-E72D297353CC}">
              <c16:uniqueId val="{00000005-C886-420A-8A75-2380AE59FDC9}"/>
            </c:ext>
          </c:extLst>
        </c:ser>
        <c:dLbls>
          <c:showLegendKey val="0"/>
          <c:showVal val="0"/>
          <c:showCatName val="0"/>
          <c:showSerName val="0"/>
          <c:showPercent val="0"/>
          <c:showBubbleSize val="0"/>
        </c:dLbls>
        <c:axId val="516664944"/>
        <c:axId val="516663768"/>
      </c:scatterChart>
      <c:valAx>
        <c:axId val="516664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15452801409534"/>
              <c:y val="0.792454465919032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3768"/>
        <c:crosses val="autoZero"/>
        <c:crossBetween val="midCat"/>
      </c:valAx>
      <c:valAx>
        <c:axId val="51666376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alanine consumption (mmol)</a:t>
                </a:r>
              </a:p>
            </c:rich>
          </c:tx>
          <c:layout>
            <c:manualLayout>
              <c:xMode val="edge"/>
              <c:yMode val="edge"/>
              <c:x val="3.1084551150506678E-2"/>
              <c:y val="5.9399241761446495E-2"/>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944"/>
        <c:crosses val="autoZero"/>
        <c:crossBetween val="midCat"/>
      </c:valAx>
      <c:spPr>
        <a:noFill/>
        <a:ln w="25400">
          <a:noFill/>
        </a:ln>
      </c:spPr>
    </c:plotArea>
    <c:legend>
      <c:legendPos val="r"/>
      <c:legendEntry>
        <c:idx val="3"/>
        <c:delete val="1"/>
      </c:legendEntry>
      <c:legendEntry>
        <c:idx val="4"/>
        <c:delete val="1"/>
      </c:legendEntry>
      <c:legendEntry>
        <c:idx val="5"/>
        <c:delete val="1"/>
      </c:legendEntry>
      <c:layout>
        <c:manualLayout>
          <c:xMode val="edge"/>
          <c:yMode val="edge"/>
          <c:x val="1.7762034975985053E-2"/>
          <c:y val="0.86267607174103234"/>
          <c:w val="0.98223796502401495"/>
          <c:h val="0.1361202245552639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Oxygen Consumed</a:t>
            </a:r>
          </a:p>
        </c:rich>
      </c:tx>
      <c:layout>
        <c:manualLayout>
          <c:xMode val="edge"/>
          <c:yMode val="edge"/>
          <c:x val="0.34402905416767204"/>
          <c:y val="1.7605807086614179E-2"/>
        </c:manualLayout>
      </c:layout>
      <c:overlay val="0"/>
      <c:spPr>
        <a:noFill/>
        <a:ln w="25400">
          <a:noFill/>
        </a:ln>
      </c:spPr>
    </c:title>
    <c:autoTitleDeleted val="0"/>
    <c:plotArea>
      <c:layout>
        <c:manualLayout>
          <c:layoutTarget val="inner"/>
          <c:xMode val="edge"/>
          <c:yMode val="edge"/>
          <c:x val="0.12834246940185878"/>
          <c:y val="0.12323943661971831"/>
          <c:w val="0.8362214313404478"/>
          <c:h val="0.7052447270926866"/>
        </c:manualLayout>
      </c:layout>
      <c:scatterChart>
        <c:scatterStyle val="lineMarker"/>
        <c:varyColors val="0"/>
        <c:ser>
          <c:idx val="0"/>
          <c:order val="0"/>
          <c:tx>
            <c:strRef>
              <c:f>'In Process Calc.'!$L$2</c:f>
              <c:strCache>
                <c:ptCount val="1"/>
                <c:pt idx="0">
                  <c:v>CUM OXYGEN CONS. (mmol)</c:v>
                </c:pt>
              </c:strCache>
            </c:strRef>
          </c:tx>
          <c:spPr>
            <a:ln w="28575">
              <a:noFill/>
            </a:ln>
          </c:spPr>
          <c:marker>
            <c:symbol val="diamond"/>
            <c:size val="5"/>
            <c:spPr>
              <a:solidFill>
                <a:srgbClr val="333399"/>
              </a:solidFill>
              <a:ln>
                <a:solidFill>
                  <a:srgbClr val="333399"/>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Calc.'!$L$3:$L$94</c:f>
              <c:numCache>
                <c:formatCode>0.0000</c:formatCode>
                <c:ptCount val="92"/>
                <c:pt idx="0" formatCode="General">
                  <c:v>0</c:v>
                </c:pt>
                <c:pt idx="1">
                  <c:v>0</c:v>
                </c:pt>
                <c:pt idx="2">
                  <c:v>0</c:v>
                </c:pt>
                <c:pt idx="3">
                  <c:v>0</c:v>
                </c:pt>
                <c:pt idx="4">
                  <c:v>0</c:v>
                </c:pt>
                <c:pt idx="5">
                  <c:v>0</c:v>
                </c:pt>
                <c:pt idx="6">
                  <c:v>0</c:v>
                </c:pt>
                <c:pt idx="7">
                  <c:v>0</c:v>
                </c:pt>
                <c:pt idx="8">
                  <c:v>0</c:v>
                </c:pt>
                <c:pt idx="9">
                  <c:v>0</c:v>
                </c:pt>
                <c:pt idx="10">
                  <c:v>0</c:v>
                </c:pt>
                <c:pt idx="11">
                  <c:v>0</c:v>
                </c:pt>
                <c:pt idx="12">
                  <c:v>0</c:v>
                </c:pt>
              </c:numCache>
            </c:numRef>
          </c:yVal>
          <c:smooth val="0"/>
          <c:extLst>
            <c:ext xmlns:c16="http://schemas.microsoft.com/office/drawing/2014/chart" uri="{C3380CC4-5D6E-409C-BE32-E72D297353CC}">
              <c16:uniqueId val="{00000000-6FFC-40CB-B31D-B31FCCE85F9B}"/>
            </c:ext>
          </c:extLst>
        </c:ser>
        <c:ser>
          <c:idx val="1"/>
          <c:order val="1"/>
          <c:tx>
            <c:v>oxygen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Regression!$CJ$3:$CJ$26</c:f>
              <c:numCache>
                <c:formatCode>0.000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numCache>
            </c:numRef>
          </c:yVal>
          <c:smooth val="0"/>
          <c:extLst>
            <c:ext xmlns:c16="http://schemas.microsoft.com/office/drawing/2014/chart" uri="{C3380CC4-5D6E-409C-BE32-E72D297353CC}">
              <c16:uniqueId val="{00000001-6FFC-40CB-B31D-B31FCCE85F9B}"/>
            </c:ext>
          </c:extLst>
        </c:ser>
        <c:dLbls>
          <c:showLegendKey val="0"/>
          <c:showVal val="0"/>
          <c:showCatName val="0"/>
          <c:showSerName val="0"/>
          <c:showPercent val="0"/>
          <c:showBubbleSize val="0"/>
        </c:dLbls>
        <c:axId val="475042264"/>
        <c:axId val="475045792"/>
      </c:scatterChart>
      <c:valAx>
        <c:axId val="475042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05763383993639"/>
              <c:y val="0.9082468769502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5792"/>
        <c:crosses val="autoZero"/>
        <c:crossBetween val="midCat"/>
      </c:valAx>
      <c:valAx>
        <c:axId val="47504579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Oxygen (mmol)</a:t>
                </a:r>
              </a:p>
            </c:rich>
          </c:tx>
          <c:layout>
            <c:manualLayout>
              <c:xMode val="edge"/>
              <c:yMode val="edge"/>
              <c:x val="8.9127351420905249E-3"/>
              <c:y val="0.2042251998329754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2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a:t>
            </a:r>
          </a:p>
        </c:rich>
      </c:tx>
      <c:layout>
        <c:manualLayout>
          <c:xMode val="edge"/>
          <c:yMode val="edge"/>
          <c:x val="0.33035705787822556"/>
          <c:y val="1.8116008959290646E-2"/>
        </c:manualLayout>
      </c:layout>
      <c:overlay val="0"/>
      <c:spPr>
        <a:noFill/>
        <a:ln w="25400">
          <a:noFill/>
        </a:ln>
      </c:spPr>
    </c:title>
    <c:autoTitleDeleted val="0"/>
    <c:plotArea>
      <c:layout>
        <c:manualLayout>
          <c:layoutTarget val="inner"/>
          <c:xMode val="edge"/>
          <c:yMode val="edge"/>
          <c:x val="0.14821428571428583"/>
          <c:y val="6.8840823287559749E-2"/>
          <c:w val="0.78697528226620417"/>
          <c:h val="0.7391330500348523"/>
        </c:manualLayout>
      </c:layout>
      <c:scatterChart>
        <c:scatterStyle val="lineMarker"/>
        <c:varyColors val="0"/>
        <c:ser>
          <c:idx val="0"/>
          <c:order val="0"/>
          <c:tx>
            <c:strRef>
              <c:f>'In Process Calc.'!$AG$2</c:f>
              <c:strCache>
                <c:ptCount val="1"/>
                <c:pt idx="0">
                  <c:v>CUM THREONINE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Calc.'!$AG$3:$AG$94</c:f>
              <c:numCache>
                <c:formatCode>0.0000</c:formatCode>
                <c:ptCount val="92"/>
                <c:pt idx="0" formatCode="General">
                  <c:v>0</c:v>
                </c:pt>
                <c:pt idx="1">
                  <c:v>-5.0027446862363264E-3</c:v>
                </c:pt>
                <c:pt idx="2">
                  <c:v>-9.5207603746594593E-3</c:v>
                </c:pt>
                <c:pt idx="3">
                  <c:v>-1.2301368963088179E-2</c:v>
                </c:pt>
                <c:pt idx="4">
                  <c:v>-1.1283219725348402E-2</c:v>
                </c:pt>
                <c:pt idx="5">
                  <c:v>-1.8847170660523771E-2</c:v>
                </c:pt>
                <c:pt idx="6">
                  <c:v>-5.1655783999369678E-3</c:v>
                </c:pt>
                <c:pt idx="7">
                  <c:v>1.6380605501982129E-2</c:v>
                </c:pt>
                <c:pt idx="8">
                  <c:v>4.8956568155824789E-2</c:v>
                </c:pt>
                <c:pt idx="9">
                  <c:v>6.5039605459399144E-2</c:v>
                </c:pt>
                <c:pt idx="10">
                  <c:v>8.9080313579282921E-2</c:v>
                </c:pt>
                <c:pt idx="11">
                  <c:v>0.11100460055567851</c:v>
                </c:pt>
                <c:pt idx="12">
                  <c:v>0.14391580816845045</c:v>
                </c:pt>
              </c:numCache>
            </c:numRef>
          </c:yVal>
          <c:smooth val="0"/>
          <c:extLst>
            <c:ext xmlns:c16="http://schemas.microsoft.com/office/drawing/2014/chart" uri="{C3380CC4-5D6E-409C-BE32-E72D297353CC}">
              <c16:uniqueId val="{00000000-2930-4929-A36B-A9C3108E33A9}"/>
            </c:ext>
          </c:extLst>
        </c:ser>
        <c:ser>
          <c:idx val="1"/>
          <c:order val="1"/>
          <c:tx>
            <c:strRef>
              <c:f>'In Process Calc.'!$O$2</c:f>
              <c:strCache>
                <c:ptCount val="1"/>
                <c:pt idx="0">
                  <c:v>CUM ARGININE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Calc.'!$O$3:$O$94</c:f>
              <c:numCache>
                <c:formatCode>0.0000</c:formatCode>
                <c:ptCount val="92"/>
                <c:pt idx="0" formatCode="General">
                  <c:v>0</c:v>
                </c:pt>
                <c:pt idx="1">
                  <c:v>-1.2705529332832839E-3</c:v>
                </c:pt>
                <c:pt idx="2">
                  <c:v>-2.716958792025821E-3</c:v>
                </c:pt>
                <c:pt idx="3">
                  <c:v>-1.5105005909130968E-3</c:v>
                </c:pt>
                <c:pt idx="4">
                  <c:v>8.0238639514547535E-4</c:v>
                </c:pt>
                <c:pt idx="5">
                  <c:v>-8.5862718207292276E-4</c:v>
                </c:pt>
                <c:pt idx="6">
                  <c:v>2.1200340845942158E-2</c:v>
                </c:pt>
                <c:pt idx="7">
                  <c:v>4.8646898456672395E-2</c:v>
                </c:pt>
                <c:pt idx="8">
                  <c:v>7.3033734175821208E-2</c:v>
                </c:pt>
                <c:pt idx="9">
                  <c:v>9.3753030411568045E-2</c:v>
                </c:pt>
                <c:pt idx="10">
                  <c:v>0.11194751449198691</c:v>
                </c:pt>
                <c:pt idx="11">
                  <c:v>0.12916407670415844</c:v>
                </c:pt>
                <c:pt idx="12">
                  <c:v>0.14603706659383989</c:v>
                </c:pt>
              </c:numCache>
            </c:numRef>
          </c:yVal>
          <c:smooth val="0"/>
          <c:extLst>
            <c:ext xmlns:c16="http://schemas.microsoft.com/office/drawing/2014/chart" uri="{C3380CC4-5D6E-409C-BE32-E72D297353CC}">
              <c16:uniqueId val="{00000001-2930-4929-A36B-A9C3108E33A9}"/>
            </c:ext>
          </c:extLst>
        </c:ser>
        <c:ser>
          <c:idx val="4"/>
          <c:order val="2"/>
          <c:tx>
            <c:strRef>
              <c:f>'In Process Calc.'!$AD$2</c:f>
              <c:strCache>
                <c:ptCount val="1"/>
                <c:pt idx="0">
                  <c:v>CUM PHENYLALANINE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Calc.'!$AD$3:$AD$94</c:f>
              <c:numCache>
                <c:formatCode>0.0000</c:formatCode>
                <c:ptCount val="92"/>
                <c:pt idx="0" formatCode="General">
                  <c:v>0</c:v>
                </c:pt>
                <c:pt idx="1">
                  <c:v>-3.9100669254813169E-4</c:v>
                </c:pt>
                <c:pt idx="2">
                  <c:v>1.6472812895869279E-4</c:v>
                </c:pt>
                <c:pt idx="3">
                  <c:v>4.2228339253571077E-4</c:v>
                </c:pt>
                <c:pt idx="4">
                  <c:v>2.042065027549981E-3</c:v>
                </c:pt>
                <c:pt idx="5">
                  <c:v>3.5482984851518181E-3</c:v>
                </c:pt>
                <c:pt idx="6">
                  <c:v>1.8580638386627733E-2</c:v>
                </c:pt>
                <c:pt idx="7">
                  <c:v>3.9680210874625428E-2</c:v>
                </c:pt>
                <c:pt idx="8">
                  <c:v>5.6805792612790208E-2</c:v>
                </c:pt>
                <c:pt idx="9">
                  <c:v>7.2327877223055614E-2</c:v>
                </c:pt>
                <c:pt idx="10">
                  <c:v>8.8592930677155846E-2</c:v>
                </c:pt>
                <c:pt idx="11">
                  <c:v>0.10375327792933789</c:v>
                </c:pt>
                <c:pt idx="12">
                  <c:v>0.11849045112599874</c:v>
                </c:pt>
              </c:numCache>
            </c:numRef>
          </c:yVal>
          <c:smooth val="0"/>
          <c:extLst>
            <c:ext xmlns:c16="http://schemas.microsoft.com/office/drawing/2014/chart" uri="{C3380CC4-5D6E-409C-BE32-E72D297353CC}">
              <c16:uniqueId val="{00000002-2930-4929-A36B-A9C3108E33A9}"/>
            </c:ext>
          </c:extLst>
        </c:ser>
        <c:ser>
          <c:idx val="6"/>
          <c:order val="3"/>
          <c:tx>
            <c:strRef>
              <c:f>'In Process Calc.'!$AH$2</c:f>
              <c:strCache>
                <c:ptCount val="1"/>
                <c:pt idx="0">
                  <c:v>CUM TRYPTOPHAN CONS. (mmol)</c:v>
                </c:pt>
              </c:strCache>
            </c:strRef>
          </c:tx>
          <c:spPr>
            <a:ln w="28575">
              <a:noFill/>
            </a:ln>
          </c:spPr>
          <c:marker>
            <c:symbol val="star"/>
            <c:size val="7"/>
            <c:spPr>
              <a:ln>
                <a:solidFill>
                  <a:srgbClr val="7030A0"/>
                </a:solidFill>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Calc.'!$AH$3:$AH$94</c:f>
              <c:numCache>
                <c:formatCode>0.0000</c:formatCode>
                <c:ptCount val="92"/>
                <c:pt idx="0" formatCode="General">
                  <c:v>0</c:v>
                </c:pt>
                <c:pt idx="1">
                  <c:v>2.9510948358900537E-4</c:v>
                </c:pt>
                <c:pt idx="2">
                  <c:v>7.7380951800603626E-4</c:v>
                </c:pt>
                <c:pt idx="3">
                  <c:v>5.7932971678612336E-4</c:v>
                </c:pt>
                <c:pt idx="4">
                  <c:v>9.5569056840207273E-4</c:v>
                </c:pt>
                <c:pt idx="5">
                  <c:v>1.5106918310086002E-3</c:v>
                </c:pt>
                <c:pt idx="6">
                  <c:v>6.9683764043153851E-3</c:v>
                </c:pt>
                <c:pt idx="7">
                  <c:v>1.5741247459568994E-2</c:v>
                </c:pt>
                <c:pt idx="8">
                  <c:v>2.284996146886481E-2</c:v>
                </c:pt>
                <c:pt idx="9">
                  <c:v>2.9751850846325225E-2</c:v>
                </c:pt>
                <c:pt idx="10">
                  <c:v>3.7915278262676572E-2</c:v>
                </c:pt>
                <c:pt idx="11">
                  <c:v>4.3915208885036625E-2</c:v>
                </c:pt>
                <c:pt idx="12">
                  <c:v>4.8296414477418871E-2</c:v>
                </c:pt>
              </c:numCache>
            </c:numRef>
          </c:yVal>
          <c:smooth val="0"/>
          <c:extLst>
            <c:ext xmlns:c16="http://schemas.microsoft.com/office/drawing/2014/chart" uri="{C3380CC4-5D6E-409C-BE32-E72D297353CC}">
              <c16:uniqueId val="{00000003-2930-4929-A36B-A9C3108E33A9}"/>
            </c:ext>
          </c:extLst>
        </c:ser>
        <c:ser>
          <c:idx val="2"/>
          <c:order val="4"/>
          <c:tx>
            <c:v>threonine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Regression!$DE$3:$DE$26</c:f>
              <c:numCache>
                <c:formatCode>0.000</c:formatCode>
                <c:ptCount val="24"/>
                <c:pt idx="0">
                  <c:v>3.838474124893021E-3</c:v>
                </c:pt>
                <c:pt idx="1">
                  <c:v>-9.8663499242779337E-3</c:v>
                </c:pt>
                <c:pt idx="2">
                  <c:v>-1.3572199279559652E-2</c:v>
                </c:pt>
                <c:pt idx="3">
                  <c:v>-1.4218712110957831E-2</c:v>
                </c:pt>
                <c:pt idx="4">
                  <c:v>-1.2726308641165369E-2</c:v>
                </c:pt>
                <c:pt idx="5">
                  <c:v>-1.0373736144550165E-2</c:v>
                </c:pt>
                <c:pt idx="6">
                  <c:v>3.92307280053154E-4</c:v>
                </c:pt>
                <c:pt idx="7">
                  <c:v>1.8346518606054994E-2</c:v>
                </c:pt>
                <c:pt idx="8">
                  <c:v>3.8717386283107377E-2</c:v>
                </c:pt>
                <c:pt idx="9">
                  <c:v>6.3077666507104418E-2</c:v>
                </c:pt>
                <c:pt idx="10">
                  <c:v>9.0810312994997561E-2</c:v>
                </c:pt>
                <c:pt idx="11">
                  <c:v>0.11850379529311211</c:v>
                </c:pt>
                <c:pt idx="12">
                  <c:v>0.13932750362201332</c:v>
                </c:pt>
              </c:numCache>
            </c:numRef>
          </c:yVal>
          <c:smooth val="0"/>
          <c:extLst>
            <c:ext xmlns:c16="http://schemas.microsoft.com/office/drawing/2014/chart" uri="{C3380CC4-5D6E-409C-BE32-E72D297353CC}">
              <c16:uniqueId val="{00000004-2930-4929-A36B-A9C3108E33A9}"/>
            </c:ext>
          </c:extLst>
        </c:ser>
        <c:ser>
          <c:idx val="3"/>
          <c:order val="5"/>
          <c:tx>
            <c:v>arginine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Regression!$CM$3:$CM$26</c:f>
              <c:numCache>
                <c:formatCode>0.000</c:formatCode>
                <c:ptCount val="24"/>
                <c:pt idx="0">
                  <c:v>2.7856374504078157E-3</c:v>
                </c:pt>
                <c:pt idx="1">
                  <c:v>-5.5710309776225431E-3</c:v>
                </c:pt>
                <c:pt idx="2">
                  <c:v>-5.4412781609292681E-3</c:v>
                </c:pt>
                <c:pt idx="3">
                  <c:v>-3.6183104086442899E-3</c:v>
                </c:pt>
                <c:pt idx="4">
                  <c:v>2.0341026322735186E-3</c:v>
                </c:pt>
                <c:pt idx="5">
                  <c:v>6.8513216361890186E-3</c:v>
                </c:pt>
                <c:pt idx="6">
                  <c:v>2.3514186684380316E-2</c:v>
                </c:pt>
                <c:pt idx="7">
                  <c:v>4.6192733770701509E-2</c:v>
                </c:pt>
                <c:pt idx="8">
                  <c:v>6.8569370215076766E-2</c:v>
                </c:pt>
                <c:pt idx="9">
                  <c:v>9.2045156316799243E-2</c:v>
                </c:pt>
                <c:pt idx="10">
                  <c:v>0.11479770084876098</c:v>
                </c:pt>
                <c:pt idx="11">
                  <c:v>0.13297868438569924</c:v>
                </c:pt>
                <c:pt idx="12">
                  <c:v>0.143090134183747</c:v>
                </c:pt>
              </c:numCache>
            </c:numRef>
          </c:yVal>
          <c:smooth val="0"/>
          <c:extLst>
            <c:ext xmlns:c16="http://schemas.microsoft.com/office/drawing/2014/chart" uri="{C3380CC4-5D6E-409C-BE32-E72D297353CC}">
              <c16:uniqueId val="{00000005-2930-4929-A36B-A9C3108E33A9}"/>
            </c:ext>
          </c:extLst>
        </c:ser>
        <c:ser>
          <c:idx val="5"/>
          <c:order val="6"/>
          <c:tx>
            <c:v>phenylalanine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Regression!$DB$3:$DB$26</c:f>
              <c:numCache>
                <c:formatCode>0.000</c:formatCode>
                <c:ptCount val="24"/>
                <c:pt idx="0">
                  <c:v>1.5535286376058902E-3</c:v>
                </c:pt>
                <c:pt idx="1">
                  <c:v>-2.8778034798562628E-3</c:v>
                </c:pt>
                <c:pt idx="2">
                  <c:v>-2.1135603229123154E-3</c:v>
                </c:pt>
                <c:pt idx="3">
                  <c:v>-4.7631826299780896E-4</c:v>
                </c:pt>
                <c:pt idx="4">
                  <c:v>4.0211652799039422E-3</c:v>
                </c:pt>
                <c:pt idx="5">
                  <c:v>7.697751231939734E-3</c:v>
                </c:pt>
                <c:pt idx="6">
                  <c:v>2.015718100126573E-2</c:v>
                </c:pt>
                <c:pt idx="7">
                  <c:v>3.7040025229585834E-2</c:v>
                </c:pt>
                <c:pt idx="8">
                  <c:v>5.3897640768078375E-2</c:v>
                </c:pt>
                <c:pt idx="9">
                  <c:v>7.2027667832949296E-2</c:v>
                </c:pt>
                <c:pt idx="10">
                  <c:v>9.0399489190466503E-2</c:v>
                </c:pt>
                <c:pt idx="11">
                  <c:v>0.10629622242640599</c:v>
                </c:pt>
                <c:pt idx="12">
                  <c:v>0.11639455763880457</c:v>
                </c:pt>
              </c:numCache>
            </c:numRef>
          </c:yVal>
          <c:smooth val="0"/>
          <c:extLst>
            <c:ext xmlns:c16="http://schemas.microsoft.com/office/drawing/2014/chart" uri="{C3380CC4-5D6E-409C-BE32-E72D297353CC}">
              <c16:uniqueId val="{00000006-2930-4929-A36B-A9C3108E33A9}"/>
            </c:ext>
          </c:extLst>
        </c:ser>
        <c:ser>
          <c:idx val="7"/>
          <c:order val="7"/>
          <c:tx>
            <c:v>tryptophan fit</c:v>
          </c:tx>
          <c:spPr>
            <a:ln w="12700">
              <a:solidFill>
                <a:srgbClr val="000000"/>
              </a:solidFill>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Regression!$DF$3:$DF$26</c:f>
              <c:numCache>
                <c:formatCode>0.000</c:formatCode>
                <c:ptCount val="24"/>
                <c:pt idx="0">
                  <c:v>1.219656498058299E-3</c:v>
                </c:pt>
                <c:pt idx="1">
                  <c:v>-9.3656711987760732E-4</c:v>
                </c:pt>
                <c:pt idx="2">
                  <c:v>-7.6521672399755471E-4</c:v>
                </c:pt>
                <c:pt idx="3">
                  <c:v>-1.5873853650882821E-4</c:v>
                </c:pt>
                <c:pt idx="4">
                  <c:v>1.6121604240274987E-3</c:v>
                </c:pt>
                <c:pt idx="5">
                  <c:v>3.0948392856053474E-3</c:v>
                </c:pt>
                <c:pt idx="6">
                  <c:v>8.1984628660764954E-3</c:v>
                </c:pt>
                <c:pt idx="7">
                  <c:v>1.5193896223736483E-2</c:v>
                </c:pt>
                <c:pt idx="8">
                  <c:v>2.2219877565731593E-2</c:v>
                </c:pt>
                <c:pt idx="9">
                  <c:v>2.9801305889971094E-2</c:v>
                </c:pt>
                <c:pt idx="10">
                  <c:v>3.7499944824216654E-2</c:v>
                </c:pt>
                <c:pt idx="11">
                  <c:v>4.4168508602654311E-2</c:v>
                </c:pt>
                <c:pt idx="12">
                  <c:v>4.840483912230456E-2</c:v>
                </c:pt>
              </c:numCache>
            </c:numRef>
          </c:yVal>
          <c:smooth val="0"/>
          <c:extLst>
            <c:ext xmlns:c16="http://schemas.microsoft.com/office/drawing/2014/chart" uri="{C3380CC4-5D6E-409C-BE32-E72D297353CC}">
              <c16:uniqueId val="{00000007-2930-4929-A36B-A9C3108E33A9}"/>
            </c:ext>
          </c:extLst>
        </c:ser>
        <c:dLbls>
          <c:showLegendKey val="0"/>
          <c:showVal val="0"/>
          <c:showCatName val="0"/>
          <c:showSerName val="0"/>
          <c:showPercent val="0"/>
          <c:showBubbleSize val="0"/>
        </c:dLbls>
        <c:axId val="475761808"/>
        <c:axId val="475757888"/>
      </c:scatterChart>
      <c:valAx>
        <c:axId val="4757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49995424212131"/>
              <c:y val="0.793481038477228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888"/>
        <c:crosses val="autoZero"/>
        <c:crossBetween val="midCat"/>
      </c:valAx>
      <c:valAx>
        <c:axId val="4757578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9286433338092233E-3"/>
              <c:y val="0.1485510425566306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180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4.7979916387256745E-2"/>
          <c:y val="0.86738152522601342"/>
          <c:w val="0.92631368514642343"/>
          <c:h val="0.10915025032242208"/>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 Consumed</a:t>
            </a:r>
          </a:p>
        </c:rich>
      </c:tx>
      <c:layout>
        <c:manualLayout>
          <c:xMode val="edge"/>
          <c:yMode val="edge"/>
          <c:x val="0.32859672880695745"/>
          <c:y val="1.8867902086257347E-2"/>
        </c:manualLayout>
      </c:layout>
      <c:overlay val="0"/>
      <c:spPr>
        <a:noFill/>
        <a:ln w="25400">
          <a:noFill/>
        </a:ln>
      </c:spPr>
    </c:title>
    <c:autoTitleDeleted val="0"/>
    <c:plotArea>
      <c:layout>
        <c:manualLayout>
          <c:layoutTarget val="inner"/>
          <c:xMode val="edge"/>
          <c:yMode val="edge"/>
          <c:x val="0.12255772646536411"/>
          <c:y val="8.3019020892948284E-2"/>
          <c:w val="0.82099515938968104"/>
          <c:h val="0.72452963688391259"/>
        </c:manualLayout>
      </c:layout>
      <c:scatterChart>
        <c:scatterStyle val="lineMarker"/>
        <c:varyColors val="0"/>
        <c:ser>
          <c:idx val="0"/>
          <c:order val="0"/>
          <c:tx>
            <c:strRef>
              <c:f>'In Process Calc.'!$AJ$2</c:f>
              <c:strCache>
                <c:ptCount val="1"/>
                <c:pt idx="0">
                  <c:v>CUM VALINE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Calc.'!$AJ$3:$AJ$94</c:f>
              <c:numCache>
                <c:formatCode>0.0000</c:formatCode>
                <c:ptCount val="92"/>
                <c:pt idx="0" formatCode="General">
                  <c:v>0</c:v>
                </c:pt>
                <c:pt idx="1">
                  <c:v>-8.4019564333416953E-4</c:v>
                </c:pt>
                <c:pt idx="2">
                  <c:v>-1.0556609926551347E-3</c:v>
                </c:pt>
                <c:pt idx="3">
                  <c:v>-4.2046577355827719E-4</c:v>
                </c:pt>
                <c:pt idx="4">
                  <c:v>1.2259971076632183E-3</c:v>
                </c:pt>
                <c:pt idx="5">
                  <c:v>3.1866635569448645E-3</c:v>
                </c:pt>
                <c:pt idx="6">
                  <c:v>2.6321475561080308E-2</c:v>
                </c:pt>
                <c:pt idx="7">
                  <c:v>6.1598885987650148E-2</c:v>
                </c:pt>
                <c:pt idx="8">
                  <c:v>9.9435893869191772E-2</c:v>
                </c:pt>
                <c:pt idx="9">
                  <c:v>0.13021966216818345</c:v>
                </c:pt>
                <c:pt idx="10">
                  <c:v>0.16399934199151328</c:v>
                </c:pt>
                <c:pt idx="11">
                  <c:v>0.19559650875733633</c:v>
                </c:pt>
                <c:pt idx="12">
                  <c:v>0.22802260727882856</c:v>
                </c:pt>
              </c:numCache>
            </c:numRef>
          </c:yVal>
          <c:smooth val="0"/>
          <c:extLst>
            <c:ext xmlns:c16="http://schemas.microsoft.com/office/drawing/2014/chart" uri="{C3380CC4-5D6E-409C-BE32-E72D297353CC}">
              <c16:uniqueId val="{00000000-DB81-4D1F-B201-48BF2807C7EC}"/>
            </c:ext>
          </c:extLst>
        </c:ser>
        <c:ser>
          <c:idx val="1"/>
          <c:order val="1"/>
          <c:tx>
            <c:strRef>
              <c:f>'In Process Calc.'!$X$2</c:f>
              <c:strCache>
                <c:ptCount val="1"/>
                <c:pt idx="0">
                  <c:v>CUM ISOLEUCINE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Calc.'!$X$3:$X$94</c:f>
              <c:numCache>
                <c:formatCode>0.0000</c:formatCode>
                <c:ptCount val="92"/>
                <c:pt idx="0" formatCode="General">
                  <c:v>0</c:v>
                </c:pt>
                <c:pt idx="1">
                  <c:v>-3.6086176028506144E-4</c:v>
                </c:pt>
                <c:pt idx="2">
                  <c:v>-8.9605570023323369E-4</c:v>
                </c:pt>
                <c:pt idx="3">
                  <c:v>-2.3064381446650378E-4</c:v>
                </c:pt>
                <c:pt idx="4">
                  <c:v>-6.2540184967033955E-4</c:v>
                </c:pt>
                <c:pt idx="5">
                  <c:v>-9.8689263040549241E-4</c:v>
                </c:pt>
                <c:pt idx="6">
                  <c:v>1.8724506138375518E-2</c:v>
                </c:pt>
                <c:pt idx="7">
                  <c:v>4.9540133619654245E-2</c:v>
                </c:pt>
                <c:pt idx="8">
                  <c:v>8.3575913697149423E-2</c:v>
                </c:pt>
                <c:pt idx="9">
                  <c:v>0.1154385070594595</c:v>
                </c:pt>
                <c:pt idx="10">
                  <c:v>0.14366724147841126</c:v>
                </c:pt>
                <c:pt idx="11">
                  <c:v>0.16844717677343796</c:v>
                </c:pt>
                <c:pt idx="12">
                  <c:v>0.19052197730444131</c:v>
                </c:pt>
              </c:numCache>
            </c:numRef>
          </c:yVal>
          <c:smooth val="0"/>
          <c:extLst>
            <c:ext xmlns:c16="http://schemas.microsoft.com/office/drawing/2014/chart" uri="{C3380CC4-5D6E-409C-BE32-E72D297353CC}">
              <c16:uniqueId val="{00000001-DB81-4D1F-B201-48BF2807C7EC}"/>
            </c:ext>
          </c:extLst>
        </c:ser>
        <c:ser>
          <c:idx val="2"/>
          <c:order val="2"/>
          <c:tx>
            <c:strRef>
              <c:f>'In Process Calc.'!$Z$2</c:f>
              <c:strCache>
                <c:ptCount val="1"/>
                <c:pt idx="0">
                  <c:v>CUM LEUCINE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Calc.'!$Z$3:$Z$94</c:f>
              <c:numCache>
                <c:formatCode>0.0000</c:formatCode>
                <c:ptCount val="92"/>
                <c:pt idx="0" formatCode="General">
                  <c:v>0</c:v>
                </c:pt>
                <c:pt idx="1">
                  <c:v>1.1766649613200002E-3</c:v>
                </c:pt>
                <c:pt idx="2">
                  <c:v>1.4594838359628568E-3</c:v>
                </c:pt>
                <c:pt idx="3">
                  <c:v>3.2208746749303714E-3</c:v>
                </c:pt>
                <c:pt idx="4">
                  <c:v>6.9703535319899004E-3</c:v>
                </c:pt>
                <c:pt idx="5">
                  <c:v>8.0038342080235615E-3</c:v>
                </c:pt>
                <c:pt idx="6">
                  <c:v>4.8198114479136078E-2</c:v>
                </c:pt>
                <c:pt idx="7">
                  <c:v>0.11065059476417455</c:v>
                </c:pt>
                <c:pt idx="8">
                  <c:v>0.17092815614586282</c:v>
                </c:pt>
                <c:pt idx="9">
                  <c:v>0.23782817116743202</c:v>
                </c:pt>
                <c:pt idx="10">
                  <c:v>0.29226266924315508</c:v>
                </c:pt>
                <c:pt idx="11">
                  <c:v>0.33868911870642521</c:v>
                </c:pt>
                <c:pt idx="12">
                  <c:v>0.37848443801166026</c:v>
                </c:pt>
              </c:numCache>
            </c:numRef>
          </c:yVal>
          <c:smooth val="0"/>
          <c:extLst>
            <c:ext xmlns:c16="http://schemas.microsoft.com/office/drawing/2014/chart" uri="{C3380CC4-5D6E-409C-BE32-E72D297353CC}">
              <c16:uniqueId val="{00000002-DB81-4D1F-B201-48BF2807C7EC}"/>
            </c:ext>
          </c:extLst>
        </c:ser>
        <c:ser>
          <c:idx val="3"/>
          <c:order val="3"/>
          <c:tx>
            <c:strRef>
              <c:f>'In Process Calc.'!$AA$2</c:f>
              <c:strCache>
                <c:ptCount val="1"/>
                <c:pt idx="0">
                  <c:v>CUM LYSINE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Calc.'!$AA$3:$AA$94</c:f>
              <c:numCache>
                <c:formatCode>0.0000</c:formatCode>
                <c:ptCount val="92"/>
                <c:pt idx="0" formatCode="General">
                  <c:v>0</c:v>
                </c:pt>
                <c:pt idx="1">
                  <c:v>-1.412463839793162E-3</c:v>
                </c:pt>
                <c:pt idx="2">
                  <c:v>-4.063668669832053E-5</c:v>
                </c:pt>
                <c:pt idx="3">
                  <c:v>-5.2095918855107469E-4</c:v>
                </c:pt>
                <c:pt idx="4">
                  <c:v>1.446040078678607E-3</c:v>
                </c:pt>
                <c:pt idx="5">
                  <c:v>4.0070022335463029E-3</c:v>
                </c:pt>
                <c:pt idx="6">
                  <c:v>3.2813771499688227E-2</c:v>
                </c:pt>
                <c:pt idx="7">
                  <c:v>7.6615504731070955E-2</c:v>
                </c:pt>
                <c:pt idx="8">
                  <c:v>0.10764289364246617</c:v>
                </c:pt>
                <c:pt idx="9">
                  <c:v>0.14145689249661242</c:v>
                </c:pt>
                <c:pt idx="10">
                  <c:v>0.16852996545489826</c:v>
                </c:pt>
                <c:pt idx="11">
                  <c:v>0.19239592580895953</c:v>
                </c:pt>
                <c:pt idx="12">
                  <c:v>0.21868976302355464</c:v>
                </c:pt>
              </c:numCache>
            </c:numRef>
          </c:yVal>
          <c:smooth val="0"/>
          <c:extLst>
            <c:ext xmlns:c16="http://schemas.microsoft.com/office/drawing/2014/chart" uri="{C3380CC4-5D6E-409C-BE32-E72D297353CC}">
              <c16:uniqueId val="{00000003-DB81-4D1F-B201-48BF2807C7EC}"/>
            </c:ext>
          </c:extLst>
        </c:ser>
        <c:ser>
          <c:idx val="4"/>
          <c:order val="4"/>
          <c:tx>
            <c:v>valine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Regression!$DH$3:$DH$26</c:f>
              <c:numCache>
                <c:formatCode>0.000</c:formatCode>
                <c:ptCount val="24"/>
                <c:pt idx="0">
                  <c:v>4.0916966530614024E-3</c:v>
                </c:pt>
                <c:pt idx="1">
                  <c:v>-5.8165105871009863E-3</c:v>
                </c:pt>
                <c:pt idx="2">
                  <c:v>-5.6359059028752547E-3</c:v>
                </c:pt>
                <c:pt idx="3">
                  <c:v>-3.3919984010391487E-3</c:v>
                </c:pt>
                <c:pt idx="4">
                  <c:v>3.636558607442845E-3</c:v>
                </c:pt>
                <c:pt idx="5">
                  <c:v>9.7000616225053644E-3</c:v>
                </c:pt>
                <c:pt idx="6">
                  <c:v>3.1131701456192696E-2</c:v>
                </c:pt>
                <c:pt idx="7">
                  <c:v>6.1444561249321544E-2</c:v>
                </c:pt>
                <c:pt idx="8">
                  <c:v>9.2866529561790326E-2</c:v>
                </c:pt>
                <c:pt idx="9">
                  <c:v>0.12803593114129377</c:v>
                </c:pt>
                <c:pt idx="10">
                  <c:v>0.16558967109529285</c:v>
                </c:pt>
                <c:pt idx="11">
                  <c:v>0.20057633586970799</c:v>
                </c:pt>
                <c:pt idx="12">
                  <c:v>0.22506208150325102</c:v>
                </c:pt>
              </c:numCache>
            </c:numRef>
          </c:yVal>
          <c:smooth val="0"/>
          <c:extLst>
            <c:ext xmlns:c16="http://schemas.microsoft.com/office/drawing/2014/chart" uri="{C3380CC4-5D6E-409C-BE32-E72D297353CC}">
              <c16:uniqueId val="{00000004-DB81-4D1F-B201-48BF2807C7EC}"/>
            </c:ext>
          </c:extLst>
        </c:ser>
        <c:ser>
          <c:idx val="5"/>
          <c:order val="5"/>
          <c:tx>
            <c:v>isoleucine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Regression!$CV$3:$CV$26</c:f>
              <c:numCache>
                <c:formatCode>0.000</c:formatCode>
                <c:ptCount val="24"/>
                <c:pt idx="0">
                  <c:v>5.8693844912132975E-3</c:v>
                </c:pt>
                <c:pt idx="1">
                  <c:v>-5.8055306348086446E-3</c:v>
                </c:pt>
                <c:pt idx="2">
                  <c:v>-6.7317905481888438E-3</c:v>
                </c:pt>
                <c:pt idx="3">
                  <c:v>-5.1965322260982948E-3</c:v>
                </c:pt>
                <c:pt idx="4">
                  <c:v>5.7868932197410218E-4</c:v>
                </c:pt>
                <c:pt idx="5">
                  <c:v>5.8286255466161625E-3</c:v>
                </c:pt>
                <c:pt idx="6">
                  <c:v>2.4864248087427744E-2</c:v>
                </c:pt>
                <c:pt idx="7">
                  <c:v>5.2031538695179402E-2</c:v>
                </c:pt>
                <c:pt idx="8">
                  <c:v>8.0015948700373485E-2</c:v>
                </c:pt>
                <c:pt idx="9">
                  <c:v>0.11084191995816355</c:v>
                </c:pt>
                <c:pt idx="10">
                  <c:v>0.14286139298048389</c:v>
                </c:pt>
                <c:pt idx="11">
                  <c:v>0.17141434146157686</c:v>
                </c:pt>
                <c:pt idx="12">
                  <c:v>0.19024336448195556</c:v>
                </c:pt>
              </c:numCache>
            </c:numRef>
          </c:yVal>
          <c:smooth val="0"/>
          <c:extLst>
            <c:ext xmlns:c16="http://schemas.microsoft.com/office/drawing/2014/chart" uri="{C3380CC4-5D6E-409C-BE32-E72D297353CC}">
              <c16:uniqueId val="{00000005-DB81-4D1F-B201-48BF2807C7EC}"/>
            </c:ext>
          </c:extLst>
        </c:ser>
        <c:ser>
          <c:idx val="6"/>
          <c:order val="6"/>
          <c:tx>
            <c:v>leucine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Regression!$CX$3:$CX$26</c:f>
              <c:numCache>
                <c:formatCode>0.000</c:formatCode>
                <c:ptCount val="24"/>
                <c:pt idx="0">
                  <c:v>1.0398624521156224E-2</c:v>
                </c:pt>
                <c:pt idx="1">
                  <c:v>-8.8028574305271962E-3</c:v>
                </c:pt>
                <c:pt idx="2">
                  <c:v>-8.6295395631183682E-3</c:v>
                </c:pt>
                <c:pt idx="3">
                  <c:v>-4.5046782061302412E-3</c:v>
                </c:pt>
                <c:pt idx="4">
                  <c:v>8.4820242742116633E-3</c:v>
                </c:pt>
                <c:pt idx="5">
                  <c:v>1.9657147187525873E-2</c:v>
                </c:pt>
                <c:pt idx="6">
                  <c:v>5.882482386010647E-2</c:v>
                </c:pt>
                <c:pt idx="7">
                  <c:v>0.11328971346246589</c:v>
                </c:pt>
                <c:pt idx="8">
                  <c:v>0.16849420998293532</c:v>
                </c:pt>
                <c:pt idx="9">
                  <c:v>0.22851097493367881</c:v>
                </c:pt>
                <c:pt idx="10">
                  <c:v>0.28996189013189355</c:v>
                </c:pt>
                <c:pt idx="11">
                  <c:v>0.34376437979669272</c:v>
                </c:pt>
                <c:pt idx="12">
                  <c:v>0.37842576077918189</c:v>
                </c:pt>
              </c:numCache>
            </c:numRef>
          </c:yVal>
          <c:smooth val="0"/>
          <c:extLst>
            <c:ext xmlns:c16="http://schemas.microsoft.com/office/drawing/2014/chart" uri="{C3380CC4-5D6E-409C-BE32-E72D297353CC}">
              <c16:uniqueId val="{00000006-DB81-4D1F-B201-48BF2807C7EC}"/>
            </c:ext>
          </c:extLst>
        </c:ser>
        <c:ser>
          <c:idx val="7"/>
          <c:order val="7"/>
          <c:tx>
            <c:v>lysine fit</c:v>
          </c:tx>
          <c:spPr>
            <a:ln w="12700">
              <a:solidFill>
                <a:srgbClr val="000000"/>
              </a:solidFill>
              <a:prstDash val="solid"/>
            </a:ln>
          </c:spPr>
          <c:marker>
            <c:symbol val="none"/>
          </c:marker>
          <c:xVal>
            <c:numRef>
              <c:f>Regression!$CG$3:$CG$26</c:f>
              <c:numCache>
                <c:formatCode>0.000</c:formatCode>
                <c:ptCount val="24"/>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Regression!$CY$3:$CY$26</c:f>
              <c:numCache>
                <c:formatCode>0.000</c:formatCode>
                <c:ptCount val="24"/>
                <c:pt idx="0">
                  <c:v>4.0286036298082667E-3</c:v>
                </c:pt>
                <c:pt idx="1">
                  <c:v>-6.8193046990712106E-3</c:v>
                </c:pt>
                <c:pt idx="2">
                  <c:v>-6.014077966478449E-3</c:v>
                </c:pt>
                <c:pt idx="3">
                  <c:v>-3.0432558306614245E-3</c:v>
                </c:pt>
                <c:pt idx="4">
                  <c:v>5.6222234575087661E-3</c:v>
                </c:pt>
                <c:pt idx="5">
                  <c:v>1.2850642464138563E-2</c:v>
                </c:pt>
                <c:pt idx="6">
                  <c:v>3.7538314339442394E-2</c:v>
                </c:pt>
                <c:pt idx="7">
                  <c:v>7.0875781758324388E-2</c:v>
                </c:pt>
                <c:pt idx="8">
                  <c:v>0.10369675573583562</c:v>
                </c:pt>
                <c:pt idx="9">
                  <c:v>0.13816569646283883</c:v>
                </c:pt>
                <c:pt idx="10">
                  <c:v>0.171722325683866</c:v>
                </c:pt>
                <c:pt idx="11">
                  <c:v>0.19881342253388434</c:v>
                </c:pt>
                <c:pt idx="12">
                  <c:v>0.21418657168499644</c:v>
                </c:pt>
              </c:numCache>
            </c:numRef>
          </c:yVal>
          <c:smooth val="0"/>
          <c:extLst>
            <c:ext xmlns:c16="http://schemas.microsoft.com/office/drawing/2014/chart" uri="{C3380CC4-5D6E-409C-BE32-E72D297353CC}">
              <c16:uniqueId val="{00000007-DB81-4D1F-B201-48BF2807C7EC}"/>
            </c:ext>
          </c:extLst>
        </c:ser>
        <c:dLbls>
          <c:showLegendKey val="0"/>
          <c:showVal val="0"/>
          <c:showCatName val="0"/>
          <c:showSerName val="0"/>
          <c:showPercent val="0"/>
          <c:showBubbleSize val="0"/>
        </c:dLbls>
        <c:axId val="475046968"/>
        <c:axId val="475042656"/>
      </c:scatterChart>
      <c:valAx>
        <c:axId val="47504696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82600718599502"/>
              <c:y val="0.792454266479530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656"/>
        <c:crosses val="autoZero"/>
        <c:crossBetween val="midCat"/>
      </c:valAx>
      <c:valAx>
        <c:axId val="47504265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8809287188616019E-3"/>
              <c:y val="0.135849370792397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696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1.664616082960255E-2"/>
          <c:y val="0.8684324876057159"/>
          <c:w val="0.94182616201394398"/>
          <c:h val="0.1130489938757655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Growth and Antibody Production</a:t>
            </a:r>
          </a:p>
        </c:rich>
      </c:tx>
      <c:layout>
        <c:manualLayout>
          <c:xMode val="edge"/>
          <c:yMode val="edge"/>
          <c:x val="0.20346368468647311"/>
          <c:y val="1.6339908269042136E-2"/>
        </c:manualLayout>
      </c:layout>
      <c:overlay val="0"/>
      <c:spPr>
        <a:noFill/>
        <a:ln w="25400">
          <a:noFill/>
        </a:ln>
      </c:spPr>
    </c:title>
    <c:autoTitleDeleted val="0"/>
    <c:plotArea>
      <c:layout>
        <c:manualLayout>
          <c:layoutTarget val="inner"/>
          <c:xMode val="edge"/>
          <c:yMode val="edge"/>
          <c:x val="0.12554139090695793"/>
          <c:y val="9.1503559996553296E-2"/>
          <c:w val="0.72836125660503892"/>
          <c:h val="0.66340080997501161"/>
        </c:manualLayout>
      </c:layout>
      <c:scatterChart>
        <c:scatterStyle val="lineMarker"/>
        <c:varyColors val="0"/>
        <c:ser>
          <c:idx val="0"/>
          <c:order val="0"/>
          <c:tx>
            <c:strRef>
              <c:f>'Post Process Calc.'!$B$2</c:f>
              <c:strCache>
                <c:ptCount val="1"/>
                <c:pt idx="0">
                  <c:v>m (hr-1)</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Calc.'!$B$3:$B$97</c:f>
              <c:numCache>
                <c:formatCode>0.0000000</c:formatCode>
                <c:ptCount val="95"/>
                <c:pt idx="1">
                  <c:v>4.3384290653048455E-2</c:v>
                </c:pt>
                <c:pt idx="2">
                  <c:v>4.2180041627828402E-2</c:v>
                </c:pt>
                <c:pt idx="3">
                  <c:v>4.1001769559542621E-2</c:v>
                </c:pt>
                <c:pt idx="4">
                  <c:v>3.7933963206143693E-2</c:v>
                </c:pt>
                <c:pt idx="5">
                  <c:v>3.5231991050145184E-2</c:v>
                </c:pt>
                <c:pt idx="6">
                  <c:v>2.508666578103556E-2</c:v>
                </c:pt>
                <c:pt idx="7">
                  <c:v>1.2925468316676269E-2</c:v>
                </c:pt>
                <c:pt idx="8">
                  <c:v>5.7284056797194264E-3</c:v>
                </c:pt>
                <c:pt idx="9">
                  <c:v>2.1763677866978143E-3</c:v>
                </c:pt>
                <c:pt idx="10">
                  <c:v>7.4790586991493023E-4</c:v>
                </c:pt>
                <c:pt idx="11">
                  <c:v>2.6234048747058778E-4</c:v>
                </c:pt>
                <c:pt idx="12">
                  <c:v>1.1855433354230077E-4</c:v>
                </c:pt>
                <c:pt idx="15" formatCode="General">
                  <c:v>0</c:v>
                </c:pt>
              </c:numCache>
            </c:numRef>
          </c:yVal>
          <c:smooth val="0"/>
          <c:extLst>
            <c:ext xmlns:c16="http://schemas.microsoft.com/office/drawing/2014/chart" uri="{C3380CC4-5D6E-409C-BE32-E72D297353CC}">
              <c16:uniqueId val="{00000000-CF9F-4269-8B64-92410068AAF3}"/>
            </c:ext>
          </c:extLst>
        </c:ser>
        <c:dLbls>
          <c:showLegendKey val="0"/>
          <c:showVal val="0"/>
          <c:showCatName val="0"/>
          <c:showSerName val="0"/>
          <c:showPercent val="0"/>
          <c:showBubbleSize val="0"/>
        </c:dLbls>
        <c:axId val="516672000"/>
        <c:axId val="516665336"/>
      </c:scatterChart>
      <c:scatterChart>
        <c:scatterStyle val="lineMarker"/>
        <c:varyColors val="0"/>
        <c:ser>
          <c:idx val="1"/>
          <c:order val="1"/>
          <c:tx>
            <c:strRef>
              <c:f>'Post Process Calc.'!$D$2</c:f>
              <c:strCache>
                <c:ptCount val="1"/>
                <c:pt idx="0">
                  <c:v>qAB (mg/109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Calc.'!$D$3:$D$97</c:f>
              <c:numCache>
                <c:formatCode>0.0000</c:formatCode>
                <c:ptCount val="95"/>
                <c:pt idx="1">
                  <c:v>-8.1501115204046362E-2</c:v>
                </c:pt>
                <c:pt idx="2">
                  <c:v>0.16008660789225998</c:v>
                </c:pt>
                <c:pt idx="3">
                  <c:v>0.18815655703135628</c:v>
                </c:pt>
                <c:pt idx="4">
                  <c:v>0.14734926728064207</c:v>
                </c:pt>
                <c:pt idx="5">
                  <c:v>0.13077718131554619</c:v>
                </c:pt>
                <c:pt idx="6">
                  <c:v>8.5610826588302824E-2</c:v>
                </c:pt>
                <c:pt idx="7">
                  <c:v>6.2973406292830145E-2</c:v>
                </c:pt>
                <c:pt idx="8">
                  <c:v>7.0446922022811082E-2</c:v>
                </c:pt>
                <c:pt idx="9">
                  <c:v>7.0952778852669415E-2</c:v>
                </c:pt>
                <c:pt idx="10">
                  <c:v>8.07771402240577E-2</c:v>
                </c:pt>
                <c:pt idx="11">
                  <c:v>8.5432288081014052E-2</c:v>
                </c:pt>
                <c:pt idx="12">
                  <c:v>0.10628183648793676</c:v>
                </c:pt>
                <c:pt idx="15" formatCode="General">
                  <c:v>0</c:v>
                </c:pt>
                <c:pt idx="16">
                  <c:v>0.32368072760961786</c:v>
                </c:pt>
                <c:pt idx="17">
                  <c:v>0.44709176379375781</c:v>
                </c:pt>
                <c:pt idx="18">
                  <c:v>0.29519203299875574</c:v>
                </c:pt>
                <c:pt idx="19">
                  <c:v>0.13810440504394192</c:v>
                </c:pt>
                <c:pt idx="20">
                  <c:v>6.4928984470814535E-2</c:v>
                </c:pt>
                <c:pt idx="21">
                  <c:v>1.7930399137547248E-2</c:v>
                </c:pt>
                <c:pt idx="22">
                  <c:v>-8.4179336345148459E-4</c:v>
                </c:pt>
                <c:pt idx="23">
                  <c:v>-2.5726582359691624E-3</c:v>
                </c:pt>
                <c:pt idx="24">
                  <c:v>1.0983066893544724E-3</c:v>
                </c:pt>
                <c:pt idx="25">
                  <c:v>5.1188524580904077E-3</c:v>
                </c:pt>
                <c:pt idx="26">
                  <c:v>9.1530051064137117E-4</c:v>
                </c:pt>
                <c:pt idx="27">
                  <c:v>-2.3019716486138781E-2</c:v>
                </c:pt>
              </c:numCache>
            </c:numRef>
          </c:yVal>
          <c:smooth val="0"/>
          <c:extLst>
            <c:ext xmlns:c16="http://schemas.microsoft.com/office/drawing/2014/chart" uri="{C3380CC4-5D6E-409C-BE32-E72D297353CC}">
              <c16:uniqueId val="{00000001-CF9F-4269-8B64-92410068AAF3}"/>
            </c:ext>
          </c:extLst>
        </c:ser>
        <c:dLbls>
          <c:showLegendKey val="0"/>
          <c:showVal val="0"/>
          <c:showCatName val="0"/>
          <c:showSerName val="0"/>
          <c:showPercent val="0"/>
          <c:showBubbleSize val="0"/>
        </c:dLbls>
        <c:axId val="516662592"/>
        <c:axId val="516663376"/>
      </c:scatterChart>
      <c:valAx>
        <c:axId val="51667200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5336"/>
        <c:crosses val="autoZero"/>
        <c:crossBetween val="midCat"/>
      </c:valAx>
      <c:valAx>
        <c:axId val="51666533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470720571697E-2"/>
              <c:y val="0.2156870542697314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2000"/>
        <c:crosses val="autoZero"/>
        <c:crossBetween val="midCat"/>
      </c:valAx>
      <c:valAx>
        <c:axId val="516662592"/>
        <c:scaling>
          <c:orientation val="minMax"/>
        </c:scaling>
        <c:delete val="1"/>
        <c:axPos val="b"/>
        <c:numFmt formatCode="General" sourceLinked="1"/>
        <c:majorTickMark val="out"/>
        <c:minorTickMark val="none"/>
        <c:tickLblPos val="none"/>
        <c:crossAx val="516663376"/>
        <c:crosses val="autoZero"/>
        <c:crossBetween val="midCat"/>
      </c:valAx>
      <c:valAx>
        <c:axId val="5166633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qAB (mg/10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588941088246348"/>
              <c:y val="0.228758715766589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2592"/>
        <c:crosses val="max"/>
        <c:crossBetween val="midCat"/>
      </c:valAx>
      <c:spPr>
        <a:noFill/>
        <a:ln w="25400">
          <a:noFill/>
        </a:ln>
      </c:spPr>
    </c:plotArea>
    <c:legend>
      <c:legendPos val="r"/>
      <c:layout>
        <c:manualLayout>
          <c:xMode val="edge"/>
          <c:yMode val="edge"/>
          <c:x val="0.21212166049796341"/>
          <c:y val="0.9117676156799418"/>
          <c:w val="0.57359428604041141"/>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Growth Rate and Antibody Production</a:t>
            </a:r>
          </a:p>
        </c:rich>
      </c:tx>
      <c:layout>
        <c:manualLayout>
          <c:xMode val="edge"/>
          <c:yMode val="edge"/>
          <c:x val="0.21861513325934934"/>
          <c:y val="1.6181102362204727E-2"/>
        </c:manualLayout>
      </c:layout>
      <c:overlay val="0"/>
      <c:spPr>
        <a:noFill/>
        <a:ln w="25400">
          <a:noFill/>
        </a:ln>
      </c:spPr>
    </c:title>
    <c:autoTitleDeleted val="0"/>
    <c:plotArea>
      <c:layout>
        <c:manualLayout>
          <c:layoutTarget val="inner"/>
          <c:xMode val="edge"/>
          <c:yMode val="edge"/>
          <c:x val="0.15151547178425961"/>
          <c:y val="9.385142929380727E-2"/>
          <c:w val="0.69911643787889344"/>
          <c:h val="0.70226759161228136"/>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Calc.'!$AQ$3:$AQ$94</c:f>
              <c:numCache>
                <c:formatCode>0.0000</c:formatCode>
                <c:ptCount val="92"/>
                <c:pt idx="1">
                  <c:v>3.1455786554109064E-2</c:v>
                </c:pt>
                <c:pt idx="2">
                  <c:v>3.6621273463475615E-2</c:v>
                </c:pt>
                <c:pt idx="3">
                  <c:v>4.577514129605105E-2</c:v>
                </c:pt>
                <c:pt idx="4">
                  <c:v>4.9120891972883329E-2</c:v>
                </c:pt>
                <c:pt idx="5">
                  <c:v>3.7387562404335835E-2</c:v>
                </c:pt>
                <c:pt idx="6">
                  <c:v>3.2022657408067715E-2</c:v>
                </c:pt>
                <c:pt idx="7">
                  <c:v>2.1490306836763142E-2</c:v>
                </c:pt>
                <c:pt idx="8">
                  <c:v>8.0382401139049119E-3</c:v>
                </c:pt>
                <c:pt idx="9">
                  <c:v>4.712210945183341E-3</c:v>
                </c:pt>
                <c:pt idx="10">
                  <c:v>-1.938491689444523E-3</c:v>
                </c:pt>
                <c:pt idx="11">
                  <c:v>-3.9413601707934554E-4</c:v>
                </c:pt>
                <c:pt idx="12">
                  <c:v>-1.1030186281692902E-2</c:v>
                </c:pt>
              </c:numCache>
            </c:numRef>
          </c:yVal>
          <c:smooth val="0"/>
          <c:extLst>
            <c:ext xmlns:c16="http://schemas.microsoft.com/office/drawing/2014/chart" uri="{C3380CC4-5D6E-409C-BE32-E72D297353CC}">
              <c16:uniqueId val="{00000000-9FE5-4E30-AB8C-895A5E686CE6}"/>
            </c:ext>
          </c:extLst>
        </c:ser>
        <c:dLbls>
          <c:showLegendKey val="0"/>
          <c:showVal val="0"/>
          <c:showCatName val="0"/>
          <c:showSerName val="0"/>
          <c:showPercent val="0"/>
          <c:showBubbleSize val="0"/>
        </c:dLbls>
        <c:axId val="517534072"/>
        <c:axId val="517530152"/>
      </c:scatterChart>
      <c:scatterChart>
        <c:scatterStyle val="lineMarker"/>
        <c:varyColors val="0"/>
        <c:ser>
          <c:idx val="1"/>
          <c:order val="1"/>
          <c:tx>
            <c:strRef>
              <c:f>'In Process Calc.'!$AT$2</c:f>
              <c:strCache>
                <c:ptCount val="1"/>
                <c:pt idx="0">
                  <c:v>qAntibody (mg/109 cell/hr)</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xVal>
            <c:numRef>
              <c:f>'In Process Calc.'!$C$3:$C$98</c:f>
              <c:numCache>
                <c:formatCode>General</c:formatCode>
                <c:ptCount val="96"/>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Calc.'!$AT$3:$AT$98</c:f>
              <c:numCache>
                <c:formatCode>0.0000</c:formatCode>
                <c:ptCount val="96"/>
                <c:pt idx="1">
                  <c:v>0.11517295582325648</c:v>
                </c:pt>
                <c:pt idx="2">
                  <c:v>6.3206904093872376E-2</c:v>
                </c:pt>
                <c:pt idx="3">
                  <c:v>8.8278058650118771E-2</c:v>
                </c:pt>
                <c:pt idx="4">
                  <c:v>4.792576978599624E-2</c:v>
                </c:pt>
                <c:pt idx="5">
                  <c:v>0.12122357431919298</c:v>
                </c:pt>
                <c:pt idx="6">
                  <c:v>9.6032895836037482E-2</c:v>
                </c:pt>
                <c:pt idx="7">
                  <c:v>0.10271064976271232</c:v>
                </c:pt>
                <c:pt idx="8">
                  <c:v>1.820605204252131E-2</c:v>
                </c:pt>
                <c:pt idx="9">
                  <c:v>0.11790890371172273</c:v>
                </c:pt>
                <c:pt idx="10">
                  <c:v>6.5065889614980985E-2</c:v>
                </c:pt>
                <c:pt idx="11">
                  <c:v>8.375568635686835E-2</c:v>
                </c:pt>
                <c:pt idx="12">
                  <c:v>8.1247186276637184E-2</c:v>
                </c:pt>
              </c:numCache>
            </c:numRef>
          </c:yVal>
          <c:smooth val="0"/>
          <c:extLst>
            <c:ext xmlns:c16="http://schemas.microsoft.com/office/drawing/2014/chart" uri="{C3380CC4-5D6E-409C-BE32-E72D297353CC}">
              <c16:uniqueId val="{00000001-9FE5-4E30-AB8C-895A5E686CE6}"/>
            </c:ext>
          </c:extLst>
        </c:ser>
        <c:dLbls>
          <c:showLegendKey val="0"/>
          <c:showVal val="0"/>
          <c:showCatName val="0"/>
          <c:showSerName val="0"/>
          <c:showPercent val="0"/>
          <c:showBubbleSize val="0"/>
        </c:dLbls>
        <c:axId val="517537600"/>
        <c:axId val="517538776"/>
      </c:scatterChart>
      <c:valAx>
        <c:axId val="5175340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456358623520103"/>
              <c:y val="0.799885554195684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0152"/>
        <c:crosses val="autoZero"/>
        <c:crossBetween val="midCat"/>
      </c:valAx>
      <c:valAx>
        <c:axId val="5175301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588032200679E-2"/>
              <c:y val="0.22977427821522314"/>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072"/>
        <c:crosses val="autoZero"/>
        <c:crossBetween val="midCat"/>
      </c:valAx>
      <c:valAx>
        <c:axId val="517537600"/>
        <c:scaling>
          <c:orientation val="minMax"/>
        </c:scaling>
        <c:delete val="1"/>
        <c:axPos val="b"/>
        <c:numFmt formatCode="General" sourceLinked="1"/>
        <c:majorTickMark val="out"/>
        <c:minorTickMark val="none"/>
        <c:tickLblPos val="none"/>
        <c:crossAx val="517538776"/>
        <c:crosses val="autoZero"/>
        <c:crossBetween val="midCat"/>
      </c:valAx>
      <c:valAx>
        <c:axId val="5175387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qAB (mg/109 cells/hr)</a:t>
                </a:r>
              </a:p>
            </c:rich>
          </c:tx>
          <c:layout>
            <c:manualLayout>
              <c:xMode val="edge"/>
              <c:yMode val="edge"/>
              <c:x val="0.95155807957633609"/>
              <c:y val="0.2491917872621649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600"/>
        <c:crosses val="max"/>
        <c:crossBetween val="midCat"/>
      </c:valAx>
      <c:spPr>
        <a:noFill/>
        <a:ln w="25400">
          <a:noFill/>
        </a:ln>
      </c:spPr>
    </c:plotArea>
    <c:legend>
      <c:legendPos val="r"/>
      <c:layout>
        <c:manualLayout>
          <c:xMode val="edge"/>
          <c:yMode val="edge"/>
          <c:x val="1.5789293677508469E-2"/>
          <c:y val="0.90534176694213087"/>
          <c:w val="0.98066414459857087"/>
          <c:h val="8.0903074873550015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7489254698867338"/>
          <c:y val="1.6339908269042136E-2"/>
        </c:manualLayout>
      </c:layout>
      <c:overlay val="0"/>
      <c:spPr>
        <a:noFill/>
        <a:ln w="25400">
          <a:noFill/>
        </a:ln>
      </c:spPr>
    </c:title>
    <c:autoTitleDeleted val="0"/>
    <c:plotArea>
      <c:layout>
        <c:manualLayout>
          <c:layoutTarget val="inner"/>
          <c:xMode val="edge"/>
          <c:yMode val="edge"/>
          <c:x val="0.12936103575288385"/>
          <c:y val="7.1895596383785357E-2"/>
          <c:w val="0.81932927501709341"/>
          <c:h val="0.6993486371165148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Calc.'!$X$3:$X$97</c:f>
              <c:numCache>
                <c:formatCode>0.0000</c:formatCode>
                <c:ptCount val="95"/>
                <c:pt idx="1">
                  <c:v>-9.3459465623802456E-3</c:v>
                </c:pt>
                <c:pt idx="2">
                  <c:v>-2.0633509014218025E-3</c:v>
                </c:pt>
                <c:pt idx="3">
                  <c:v>-5.6381236079930339E-5</c:v>
                </c:pt>
                <c:pt idx="4">
                  <c:v>9.4097997696152317E-4</c:v>
                </c:pt>
                <c:pt idx="5">
                  <c:v>1.0734951701910581E-3</c:v>
                </c:pt>
                <c:pt idx="6">
                  <c:v>9.0830389345469657E-4</c:v>
                </c:pt>
                <c:pt idx="7">
                  <c:v>7.389713967676869E-4</c:v>
                </c:pt>
                <c:pt idx="8">
                  <c:v>8.6170894460064367E-4</c:v>
                </c:pt>
                <c:pt idx="9">
                  <c:v>8.856791322383379E-4</c:v>
                </c:pt>
                <c:pt idx="10">
                  <c:v>1.013949528177331E-3</c:v>
                </c:pt>
                <c:pt idx="11">
                  <c:v>1.0653496886744429E-3</c:v>
                </c:pt>
                <c:pt idx="12">
                  <c:v>1.3087363986401261E-3</c:v>
                </c:pt>
              </c:numCache>
            </c:numRef>
          </c:yVal>
          <c:smooth val="0"/>
          <c:extLst>
            <c:ext xmlns:c16="http://schemas.microsoft.com/office/drawing/2014/chart" uri="{C3380CC4-5D6E-409C-BE32-E72D297353CC}">
              <c16:uniqueId val="{00000000-E960-46CA-87B0-E4A287CE7A39}"/>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Calc.'!$F$3:$F$97</c:f>
              <c:numCache>
                <c:formatCode>0.0000</c:formatCode>
                <c:ptCount val="95"/>
                <c:pt idx="1">
                  <c:v>-3.0093812064472102E-3</c:v>
                </c:pt>
                <c:pt idx="2">
                  <c:v>1.9565488295592839E-3</c:v>
                </c:pt>
                <c:pt idx="3">
                  <c:v>2.6984308264081029E-3</c:v>
                </c:pt>
                <c:pt idx="4">
                  <c:v>2.2280531409903334E-3</c:v>
                </c:pt>
                <c:pt idx="5">
                  <c:v>1.98114348066222E-3</c:v>
                </c:pt>
                <c:pt idx="6">
                  <c:v>1.2573656855198712E-3</c:v>
                </c:pt>
                <c:pt idx="7">
                  <c:v>8.6570485591197575E-4</c:v>
                </c:pt>
                <c:pt idx="8">
                  <c:v>8.8994245875885221E-4</c:v>
                </c:pt>
                <c:pt idx="9">
                  <c:v>7.9414565965443492E-4</c:v>
                </c:pt>
                <c:pt idx="10">
                  <c:v>7.5259196236636926E-4</c:v>
                </c:pt>
                <c:pt idx="11">
                  <c:v>6.0188156914478042E-4</c:v>
                </c:pt>
                <c:pt idx="12">
                  <c:v>5.2365380739735764E-4</c:v>
                </c:pt>
                <c:pt idx="15" formatCode="General">
                  <c:v>0</c:v>
                </c:pt>
                <c:pt idx="16">
                  <c:v>-5.5785661204125925E-2</c:v>
                </c:pt>
                <c:pt idx="17">
                  <c:v>2.4580002368330004E-3</c:v>
                </c:pt>
                <c:pt idx="18">
                  <c:v>1.1994130820258539E-2</c:v>
                </c:pt>
                <c:pt idx="19">
                  <c:v>1.1092823925656079E-2</c:v>
                </c:pt>
                <c:pt idx="20">
                  <c:v>9.2107161052680051E-3</c:v>
                </c:pt>
                <c:pt idx="21">
                  <c:v>6.2371517505276598E-3</c:v>
                </c:pt>
                <c:pt idx="22">
                  <c:v>3.8521332808023052E-3</c:v>
                </c:pt>
                <c:pt idx="23">
                  <c:v>3.185872352618239E-3</c:v>
                </c:pt>
                <c:pt idx="24">
                  <c:v>2.4780767832331962E-3</c:v>
                </c:pt>
                <c:pt idx="25">
                  <c:v>1.8174975235894478E-3</c:v>
                </c:pt>
                <c:pt idx="26">
                  <c:v>9.7535336230143428E-4</c:v>
                </c:pt>
                <c:pt idx="27">
                  <c:v>-2.8250018083431121E-6</c:v>
                </c:pt>
              </c:numCache>
            </c:numRef>
          </c:yVal>
          <c:smooth val="0"/>
          <c:extLst>
            <c:ext xmlns:c16="http://schemas.microsoft.com/office/drawing/2014/chart" uri="{C3380CC4-5D6E-409C-BE32-E72D297353CC}">
              <c16:uniqueId val="{00000001-E960-46CA-87B0-E4A287CE7A39}"/>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Calc.'!$U$3:$U$97</c:f>
              <c:numCache>
                <c:formatCode>0.0000</c:formatCode>
                <c:ptCount val="95"/>
                <c:pt idx="1">
                  <c:v>-8.3500781308246488E-4</c:v>
                </c:pt>
                <c:pt idx="2">
                  <c:v>1.9939994808942318E-3</c:v>
                </c:pt>
                <c:pt idx="3">
                  <c:v>2.2701766490785995E-3</c:v>
                </c:pt>
                <c:pt idx="4">
                  <c:v>1.7196765352465058E-3</c:v>
                </c:pt>
                <c:pt idx="5">
                  <c:v>1.4991533612490882E-3</c:v>
                </c:pt>
                <c:pt idx="6">
                  <c:v>9.3489277840701798E-4</c:v>
                </c:pt>
                <c:pt idx="7">
                  <c:v>6.4701367122726528E-4</c:v>
                </c:pt>
                <c:pt idx="8">
                  <c:v>6.7704757946228974E-4</c:v>
                </c:pt>
                <c:pt idx="9">
                  <c:v>6.2444935667167799E-4</c:v>
                </c:pt>
                <c:pt idx="10">
                  <c:v>6.2824770158545604E-4</c:v>
                </c:pt>
                <c:pt idx="11">
                  <c:v>5.6030373681062147E-4</c:v>
                </c:pt>
                <c:pt idx="12">
                  <c:v>5.7727344192658821E-4</c:v>
                </c:pt>
              </c:numCache>
            </c:numRef>
          </c:yVal>
          <c:smooth val="0"/>
          <c:extLst>
            <c:ext xmlns:c16="http://schemas.microsoft.com/office/drawing/2014/chart" uri="{C3380CC4-5D6E-409C-BE32-E72D297353CC}">
              <c16:uniqueId val="{00000002-E960-46CA-87B0-E4A287CE7A39}"/>
            </c:ext>
          </c:extLst>
        </c:ser>
        <c:ser>
          <c:idx val="2"/>
          <c:order val="3"/>
          <c:tx>
            <c:strRef>
              <c:f>'Post Process Calc.'!$Y$2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Calc.'!$Y$3:$Y$100</c:f>
              <c:numCache>
                <c:formatCode>0.0000</c:formatCode>
                <c:ptCount val="98"/>
                <c:pt idx="1">
                  <c:v>-6.284192015902321E-4</c:v>
                </c:pt>
                <c:pt idx="2">
                  <c:v>6.9707781671211953E-4</c:v>
                </c:pt>
                <c:pt idx="3">
                  <c:v>8.6814932432062279E-4</c:v>
                </c:pt>
                <c:pt idx="4">
                  <c:v>6.8870219872921941E-4</c:v>
                </c:pt>
                <c:pt idx="5">
                  <c:v>6.0795723252698129E-4</c:v>
                </c:pt>
                <c:pt idx="6">
                  <c:v>3.8553888669425236E-4</c:v>
                </c:pt>
                <c:pt idx="7">
                  <c:v>2.690530815173358E-4</c:v>
                </c:pt>
                <c:pt idx="8">
                  <c:v>2.8271447594460745E-4</c:v>
                </c:pt>
                <c:pt idx="9">
                  <c:v>2.6144380825243209E-4</c:v>
                </c:pt>
                <c:pt idx="10">
                  <c:v>2.6345388310794433E-4</c:v>
                </c:pt>
                <c:pt idx="11">
                  <c:v>2.3508651718674007E-4</c:v>
                </c:pt>
                <c:pt idx="12">
                  <c:v>2.4209100748370248E-4</c:v>
                </c:pt>
              </c:numCache>
            </c:numRef>
          </c:yVal>
          <c:smooth val="0"/>
          <c:extLst>
            <c:ext xmlns:c16="http://schemas.microsoft.com/office/drawing/2014/chart" uri="{C3380CC4-5D6E-409C-BE32-E72D297353CC}">
              <c16:uniqueId val="{00000003-E960-46CA-87B0-E4A287CE7A39}"/>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7224541578"/>
              <c:y val="0.7712442668151331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405233436729500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legend>
      <c:legendPos val="r"/>
      <c:layout>
        <c:manualLayout>
          <c:xMode val="edge"/>
          <c:yMode val="edge"/>
          <c:x val="4.0118694764390228E-2"/>
          <c:y val="0.87272725923033578"/>
          <c:w val="0.94672244094488189"/>
          <c:h val="0.1272727407696641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6562521322616306"/>
          <c:y val="2.0202133824181071E-2"/>
        </c:manualLayout>
      </c:layout>
      <c:overlay val="0"/>
      <c:spPr>
        <a:noFill/>
        <a:ln w="25400">
          <a:noFill/>
        </a:ln>
      </c:spPr>
    </c:title>
    <c:autoTitleDeleted val="0"/>
    <c:plotArea>
      <c:layout>
        <c:manualLayout>
          <c:layoutTarget val="inner"/>
          <c:xMode val="edge"/>
          <c:yMode val="edge"/>
          <c:x val="0.13384569020292436"/>
          <c:y val="8.2915025864175332E-2"/>
          <c:w val="0.77881121014686816"/>
          <c:h val="0.73549451704543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Calc.'!$BN$3:$BN$94</c:f>
              <c:numCache>
                <c:formatCode>0.0000</c:formatCode>
                <c:ptCount val="92"/>
                <c:pt idx="1">
                  <c:v>-7.2827318139093477E-3</c:v>
                </c:pt>
                <c:pt idx="2">
                  <c:v>-5.8142280647298242E-3</c:v>
                </c:pt>
                <c:pt idx="3">
                  <c:v>-3.7108673768028485E-3</c:v>
                </c:pt>
                <c:pt idx="4">
                  <c:v>4.3458810148843492E-4</c:v>
                </c:pt>
                <c:pt idx="5">
                  <c:v>-3.3104792228528376E-3</c:v>
                </c:pt>
                <c:pt idx="6">
                  <c:v>1.2401723073720821E-3</c:v>
                </c:pt>
                <c:pt idx="7">
                  <c:v>9.7611928398189498E-4</c:v>
                </c:pt>
                <c:pt idx="8">
                  <c:v>1.3872909327457235E-3</c:v>
                </c:pt>
                <c:pt idx="9">
                  <c:v>5.864414528151461E-4</c:v>
                </c:pt>
                <c:pt idx="10">
                  <c:v>8.3528267838518984E-4</c:v>
                </c:pt>
                <c:pt idx="11">
                  <c:v>8.360171398447033E-4</c:v>
                </c:pt>
                <c:pt idx="12">
                  <c:v>1.8839452771114314E-3</c:v>
                </c:pt>
              </c:numCache>
            </c:numRef>
          </c:yVal>
          <c:smooth val="0"/>
          <c:extLst>
            <c:ext xmlns:c16="http://schemas.microsoft.com/office/drawing/2014/chart" uri="{C3380CC4-5D6E-409C-BE32-E72D297353CC}">
              <c16:uniqueId val="{00000000-F3CA-45B6-BA8F-E772C0C9462D}"/>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Calc.'!$AV$3:$AV$94</c:f>
              <c:numCache>
                <c:formatCode>0.0000</c:formatCode>
                <c:ptCount val="92"/>
                <c:pt idx="1">
                  <c:v>-1.8496039372017839E-3</c:v>
                </c:pt>
                <c:pt idx="2">
                  <c:v>-1.8613776748140616E-3</c:v>
                </c:pt>
                <c:pt idx="3">
                  <c:v>1.6100814759100446E-3</c:v>
                </c:pt>
                <c:pt idx="4">
                  <c:v>9.8723559078615604E-4</c:v>
                </c:pt>
                <c:pt idx="5">
                  <c:v>-7.2696808630613968E-4</c:v>
                </c:pt>
                <c:pt idx="6">
                  <c:v>1.9995422138371129E-3</c:v>
                </c:pt>
                <c:pt idx="7">
                  <c:v>1.2434273412271198E-3</c:v>
                </c:pt>
                <c:pt idx="8">
                  <c:v>1.0385460110890663E-3</c:v>
                </c:pt>
                <c:pt idx="9">
                  <c:v>7.5549499490984548E-4</c:v>
                </c:pt>
                <c:pt idx="10">
                  <c:v>6.3215847548014892E-4</c:v>
                </c:pt>
                <c:pt idx="11">
                  <c:v>6.5650212999284255E-4</c:v>
                </c:pt>
                <c:pt idx="12">
                  <c:v>9.658651845117442E-4</c:v>
                </c:pt>
              </c:numCache>
            </c:numRef>
          </c:yVal>
          <c:smooth val="0"/>
          <c:extLst>
            <c:ext xmlns:c16="http://schemas.microsoft.com/office/drawing/2014/chart" uri="{C3380CC4-5D6E-409C-BE32-E72D297353CC}">
              <c16:uniqueId val="{00000001-F3CA-45B6-BA8F-E772C0C9462D}"/>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Calc.'!$BK$3:$BK$94</c:f>
              <c:numCache>
                <c:formatCode>0.0000</c:formatCode>
                <c:ptCount val="92"/>
                <c:pt idx="1">
                  <c:v>-5.692069169762207E-4</c:v>
                </c:pt>
                <c:pt idx="2">
                  <c:v>7.1517436383235179E-4</c:v>
                </c:pt>
                <c:pt idx="3">
                  <c:v>3.437209499061128E-4</c:v>
                </c:pt>
                <c:pt idx="4">
                  <c:v>6.9138963080636346E-4</c:v>
                </c:pt>
                <c:pt idx="5">
                  <c:v>6.5922619129748009E-4</c:v>
                </c:pt>
                <c:pt idx="6">
                  <c:v>1.3626112594014126E-3</c:v>
                </c:pt>
                <c:pt idx="7">
                  <c:v>9.5588618769163857E-4</c:v>
                </c:pt>
                <c:pt idx="8">
                  <c:v>7.2931579999061772E-4</c:v>
                </c:pt>
                <c:pt idx="9">
                  <c:v>5.6598723722046127E-4</c:v>
                </c:pt>
                <c:pt idx="10">
                  <c:v>5.6512134939912099E-4</c:v>
                </c:pt>
                <c:pt idx="11">
                  <c:v>5.7809451967433733E-4</c:v>
                </c:pt>
                <c:pt idx="12">
                  <c:v>8.4360404420553428E-4</c:v>
                </c:pt>
              </c:numCache>
            </c:numRef>
          </c:yVal>
          <c:smooth val="0"/>
          <c:extLst>
            <c:ext xmlns:c16="http://schemas.microsoft.com/office/drawing/2014/chart" uri="{C3380CC4-5D6E-409C-BE32-E72D297353CC}">
              <c16:uniqueId val="{00000002-F3CA-45B6-BA8F-E772C0C9462D}"/>
            </c:ext>
          </c:extLst>
        </c:ser>
        <c:ser>
          <c:idx val="2"/>
          <c:order val="3"/>
          <c:tx>
            <c:strRef>
              <c:f>'In Process Calc.'!$BO$2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Calc.'!$BO$3:$BO$93</c:f>
              <c:numCache>
                <c:formatCode>0.0000</c:formatCode>
                <c:ptCount val="91"/>
                <c:pt idx="1">
                  <c:v>4.2960481885732612E-4</c:v>
                </c:pt>
                <c:pt idx="2">
                  <c:v>6.16038404166331E-4</c:v>
                </c:pt>
                <c:pt idx="3">
                  <c:v>-2.5954345131397766E-4</c:v>
                </c:pt>
                <c:pt idx="4">
                  <c:v>1.6064633937303984E-4</c:v>
                </c:pt>
                <c:pt idx="5">
                  <c:v>2.4290482107330099E-4</c:v>
                </c:pt>
                <c:pt idx="6">
                  <c:v>4.9471356412843378E-4</c:v>
                </c:pt>
                <c:pt idx="7">
                  <c:v>3.9744247296417593E-4</c:v>
                </c:pt>
                <c:pt idx="8">
                  <c:v>3.0273409241569357E-4</c:v>
                </c:pt>
                <c:pt idx="9">
                  <c:v>2.5166602285923729E-4</c:v>
                </c:pt>
                <c:pt idx="10">
                  <c:v>2.8363430407831131E-4</c:v>
                </c:pt>
                <c:pt idx="11">
                  <c:v>2.2878941712323604E-4</c:v>
                </c:pt>
                <c:pt idx="12">
                  <c:v>2.507945524496522E-4</c:v>
                </c:pt>
              </c:numCache>
            </c:numRef>
          </c:yVal>
          <c:smooth val="0"/>
          <c:extLst>
            <c:ext xmlns:c16="http://schemas.microsoft.com/office/drawing/2014/chart" uri="{C3380CC4-5D6E-409C-BE32-E72D297353CC}">
              <c16:uniqueId val="{00000003-F3CA-45B6-BA8F-E772C0C9462D}"/>
            </c:ext>
          </c:extLst>
        </c:ser>
        <c:dLbls>
          <c:showLegendKey val="0"/>
          <c:showVal val="0"/>
          <c:showCatName val="0"/>
          <c:showSerName val="0"/>
          <c:showPercent val="0"/>
          <c:showBubbleSize val="0"/>
        </c:dLbls>
        <c:axId val="518171096"/>
        <c:axId val="518167568"/>
      </c:scatterChart>
      <c:valAx>
        <c:axId val="5181710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12549752771381"/>
              <c:y val="0.747477247162286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568"/>
        <c:crosses val="autoZero"/>
        <c:crossBetween val="midCat"/>
      </c:valAx>
      <c:valAx>
        <c:axId val="51816756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1160769115299066E-2"/>
              <c:y val="0.2491590823874289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096"/>
        <c:crosses val="autoZero"/>
        <c:crossBetween val="midCat"/>
      </c:valAx>
      <c:spPr>
        <a:noFill/>
        <a:ln w="25400">
          <a:noFill/>
        </a:ln>
      </c:spPr>
    </c:plotArea>
    <c:legend>
      <c:legendPos val="r"/>
      <c:layout>
        <c:manualLayout>
          <c:xMode val="edge"/>
          <c:yMode val="edge"/>
          <c:x val="2.1715764164067404E-2"/>
          <c:y val="0.8740048597035337"/>
          <c:w val="0.97209248510065516"/>
          <c:h val="0.1259951402964663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Glucose Consumption and Lactate Production</a:t>
            </a:r>
          </a:p>
        </c:rich>
      </c:tx>
      <c:layout>
        <c:manualLayout>
          <c:xMode val="edge"/>
          <c:yMode val="edge"/>
          <c:x val="0.12121242197666474"/>
          <c:y val="1.6339908269042136E-2"/>
        </c:manualLayout>
      </c:layout>
      <c:overlay val="0"/>
      <c:spPr>
        <a:noFill/>
        <a:ln w="25400">
          <a:noFill/>
        </a:ln>
      </c:spPr>
    </c:title>
    <c:autoTitleDeleted val="0"/>
    <c:plotArea>
      <c:layout>
        <c:manualLayout>
          <c:layoutTarget val="inner"/>
          <c:xMode val="edge"/>
          <c:yMode val="edge"/>
          <c:x val="0.12337688416718277"/>
          <c:y val="9.4771544282144501E-2"/>
          <c:w val="0.73160327804399661"/>
          <c:h val="0.6568648414038295"/>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Calc.'!$J$3:$J$97</c:f>
              <c:numCache>
                <c:formatCode>0.0000</c:formatCode>
                <c:ptCount val="95"/>
                <c:pt idx="1">
                  <c:v>0.22035290172208355</c:v>
                </c:pt>
                <c:pt idx="2">
                  <c:v>0.16820330845654546</c:v>
                </c:pt>
                <c:pt idx="3">
                  <c:v>0.1336602956652182</c:v>
                </c:pt>
                <c:pt idx="4">
                  <c:v>8.1834037398654816E-2</c:v>
                </c:pt>
                <c:pt idx="5">
                  <c:v>6.8505713898632831E-2</c:v>
                </c:pt>
                <c:pt idx="6">
                  <c:v>4.2845765793755562E-2</c:v>
                </c:pt>
                <c:pt idx="7">
                  <c:v>3.142869575867803E-2</c:v>
                </c:pt>
                <c:pt idx="8">
                  <c:v>3.4656233722531439E-2</c:v>
                </c:pt>
                <c:pt idx="9">
                  <c:v>3.3060380268641894E-2</c:v>
                </c:pt>
                <c:pt idx="10">
                  <c:v>3.2853740582470821E-2</c:v>
                </c:pt>
                <c:pt idx="11">
                  <c:v>2.6036762136045343E-2</c:v>
                </c:pt>
                <c:pt idx="12">
                  <c:v>1.9884821473129664E-2</c:v>
                </c:pt>
              </c:numCache>
            </c:numRef>
          </c:yVal>
          <c:smooth val="0"/>
          <c:extLst>
            <c:ext xmlns:c16="http://schemas.microsoft.com/office/drawing/2014/chart" uri="{C3380CC4-5D6E-409C-BE32-E72D297353CC}">
              <c16:uniqueId val="{00000000-29A0-45BE-BBFF-B63798DDB34B}"/>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Calc.'!$P$3:$P$97</c:f>
              <c:numCache>
                <c:formatCode>0.0000</c:formatCode>
                <c:ptCount val="95"/>
                <c:pt idx="1">
                  <c:v>0.51786954899056481</c:v>
                </c:pt>
                <c:pt idx="2">
                  <c:v>0.36781767801930543</c:v>
                </c:pt>
                <c:pt idx="3">
                  <c:v>0.23687510811796636</c:v>
                </c:pt>
                <c:pt idx="4">
                  <c:v>8.6398085847642817E-2</c:v>
                </c:pt>
                <c:pt idx="5">
                  <c:v>4.7988709226411373E-2</c:v>
                </c:pt>
                <c:pt idx="6">
                  <c:v>5.0357830071265973E-3</c:v>
                </c:pt>
                <c:pt idx="7">
                  <c:v>-2.4272513696380294E-3</c:v>
                </c:pt>
                <c:pt idx="8">
                  <c:v>-1.0825168658934819E-3</c:v>
                </c:pt>
                <c:pt idx="9">
                  <c:v>3.2746253070394756E-3</c:v>
                </c:pt>
                <c:pt idx="10">
                  <c:v>4.8285870638237107E-3</c:v>
                </c:pt>
                <c:pt idx="11">
                  <c:v>-8.5431217193050937E-3</c:v>
                </c:pt>
                <c:pt idx="12">
                  <c:v>-4.684442661922994E-2</c:v>
                </c:pt>
              </c:numCache>
            </c:numRef>
          </c:yVal>
          <c:smooth val="0"/>
          <c:extLst>
            <c:ext xmlns:c16="http://schemas.microsoft.com/office/drawing/2014/chart" uri="{C3380CC4-5D6E-409C-BE32-E72D297353CC}">
              <c16:uniqueId val="{00000001-29A0-45BE-BBFF-B63798DDB34B}"/>
            </c:ext>
          </c:extLst>
        </c:ser>
        <c:dLbls>
          <c:showLegendKey val="0"/>
          <c:showVal val="0"/>
          <c:showCatName val="0"/>
          <c:showSerName val="0"/>
          <c:showPercent val="0"/>
          <c:showBubbleSize val="0"/>
        </c:dLbls>
        <c:axId val="516664160"/>
        <c:axId val="516670824"/>
      </c:scatterChart>
      <c:valAx>
        <c:axId val="5166641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824"/>
        <c:crosses val="autoZero"/>
        <c:crossBetween val="midCat"/>
      </c:valAx>
      <c:valAx>
        <c:axId val="51667082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470720571697E-2"/>
              <c:y val="0.1764714069832180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160"/>
        <c:crosses val="autoZero"/>
        <c:crossBetween val="midCat"/>
      </c:valAx>
      <c:spPr>
        <a:noFill/>
        <a:ln w="25400">
          <a:noFill/>
        </a:ln>
      </c:spPr>
    </c:plotArea>
    <c:legend>
      <c:legendPos val="r"/>
      <c:layout>
        <c:manualLayout>
          <c:xMode val="edge"/>
          <c:yMode val="edge"/>
          <c:x val="5.1948161754603282E-2"/>
          <c:y val="0.9117676156799418"/>
          <c:w val="0.8982702970066816"/>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Glucose Consumption and Lactate Production</a:t>
            </a:r>
          </a:p>
        </c:rich>
      </c:tx>
      <c:layout>
        <c:manualLayout>
          <c:xMode val="edge"/>
          <c:yMode val="edge"/>
          <c:x val="0.13558782494035337"/>
          <c:y val="1.6181023042263785E-2"/>
        </c:manualLayout>
      </c:layout>
      <c:overlay val="0"/>
      <c:spPr>
        <a:noFill/>
        <a:ln w="25400">
          <a:noFill/>
        </a:ln>
      </c:spPr>
    </c:title>
    <c:autoTitleDeleted val="0"/>
    <c:plotArea>
      <c:layout>
        <c:manualLayout>
          <c:layoutTarget val="inner"/>
          <c:xMode val="edge"/>
          <c:yMode val="edge"/>
          <c:x val="0.12472661028810769"/>
          <c:y val="9.385142929380727E-2"/>
          <c:w val="0.72866598641999736"/>
          <c:h val="0.66019626123919573"/>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Calc.'!$AZ$3:$AZ$94</c:f>
              <c:numCache>
                <c:formatCode>0.0000</c:formatCode>
                <c:ptCount val="92"/>
                <c:pt idx="1">
                  <c:v>0.22059875586191408</c:v>
                </c:pt>
                <c:pt idx="2">
                  <c:v>0.13357256801702319</c:v>
                </c:pt>
                <c:pt idx="3">
                  <c:v>0.23437506051282581</c:v>
                </c:pt>
                <c:pt idx="4">
                  <c:v>0.11955881792047818</c:v>
                </c:pt>
                <c:pt idx="5">
                  <c:v>6.9365126557020831E-2</c:v>
                </c:pt>
                <c:pt idx="6">
                  <c:v>4.2014499807522733E-2</c:v>
                </c:pt>
                <c:pt idx="7">
                  <c:v>3.9929450139652545E-2</c:v>
                </c:pt>
                <c:pt idx="8">
                  <c:v>3.4025233638174342E-2</c:v>
                </c:pt>
                <c:pt idx="9">
                  <c:v>3.4183409925267895E-2</c:v>
                </c:pt>
                <c:pt idx="10">
                  <c:v>3.5757962749103242E-2</c:v>
                </c:pt>
                <c:pt idx="11">
                  <c:v>2.9197312941223148E-2</c:v>
                </c:pt>
                <c:pt idx="12">
                  <c:v>2.3464966486605329E-2</c:v>
                </c:pt>
              </c:numCache>
            </c:numRef>
          </c:yVal>
          <c:smooth val="0"/>
          <c:extLst>
            <c:ext xmlns:c16="http://schemas.microsoft.com/office/drawing/2014/chart" uri="{C3380CC4-5D6E-409C-BE32-E72D297353CC}">
              <c16:uniqueId val="{00000000-2387-487F-B8C8-3D28443B696F}"/>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Calc.'!$BF$3:$BF$94</c:f>
              <c:numCache>
                <c:formatCode>0.0000</c:formatCode>
                <c:ptCount val="92"/>
                <c:pt idx="1">
                  <c:v>0.31144708624849926</c:v>
                </c:pt>
                <c:pt idx="2">
                  <c:v>0.36431069346835609</c:v>
                </c:pt>
                <c:pt idx="3">
                  <c:v>0.19115843585422757</c:v>
                </c:pt>
                <c:pt idx="4">
                  <c:v>0.21072834042319408</c:v>
                </c:pt>
                <c:pt idx="5">
                  <c:v>7.3489317997969247E-2</c:v>
                </c:pt>
                <c:pt idx="6">
                  <c:v>8.3283358638590529E-3</c:v>
                </c:pt>
                <c:pt idx="7">
                  <c:v>-1.1975443948989315E-3</c:v>
                </c:pt>
                <c:pt idx="8">
                  <c:v>-2.8531082575505092E-3</c:v>
                </c:pt>
                <c:pt idx="9">
                  <c:v>4.4087068560288867E-3</c:v>
                </c:pt>
                <c:pt idx="10">
                  <c:v>6.4816484157268041E-3</c:v>
                </c:pt>
                <c:pt idx="11">
                  <c:v>-7.7118835150209748E-3</c:v>
                </c:pt>
                <c:pt idx="12">
                  <c:v>-1.5072819892265993E-2</c:v>
                </c:pt>
              </c:numCache>
            </c:numRef>
          </c:yVal>
          <c:smooth val="0"/>
          <c:extLst>
            <c:ext xmlns:c16="http://schemas.microsoft.com/office/drawing/2014/chart" uri="{C3380CC4-5D6E-409C-BE32-E72D297353CC}">
              <c16:uniqueId val="{00000001-2387-487F-B8C8-3D28443B696F}"/>
            </c:ext>
          </c:extLst>
        </c:ser>
        <c:dLbls>
          <c:showLegendKey val="0"/>
          <c:showVal val="0"/>
          <c:showCatName val="0"/>
          <c:showSerName val="0"/>
          <c:showPercent val="0"/>
          <c:showBubbleSize val="0"/>
        </c:dLbls>
        <c:axId val="517535640"/>
        <c:axId val="517536032"/>
      </c:scatterChart>
      <c:valAx>
        <c:axId val="51753564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88453671644211"/>
              <c:y val="0.841426509186351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032"/>
        <c:crosses val="autoZero"/>
        <c:crossBetween val="midCat"/>
      </c:valAx>
      <c:valAx>
        <c:axId val="5175360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940960478412191E-2"/>
              <c:y val="0.1812303149606299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5640"/>
        <c:crosses val="autoZero"/>
        <c:crossBetween val="midCat"/>
      </c:valAx>
      <c:spPr>
        <a:noFill/>
        <a:ln w="25400">
          <a:noFill/>
        </a:ln>
      </c:spPr>
    </c:plotArea>
    <c:legend>
      <c:legendPos val="r"/>
      <c:layout>
        <c:manualLayout>
          <c:xMode val="edge"/>
          <c:yMode val="edge"/>
          <c:x val="4.814009519891873E-2"/>
          <c:y val="0.91262424347771143"/>
          <c:w val="0.89934450576161773"/>
          <c:h val="5.8252611285811398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Ammonia Production and</a:t>
            </a:r>
            <a:r>
              <a:rPr lang="en-US" baseline="0"/>
              <a:t> Glutamine &amp; </a:t>
            </a:r>
            <a:r>
              <a:rPr lang="en-US"/>
              <a:t>Alanine Consumption</a:t>
            </a:r>
          </a:p>
        </c:rich>
      </c:tx>
      <c:layout>
        <c:manualLayout>
          <c:xMode val="edge"/>
          <c:yMode val="edge"/>
          <c:x val="0.15184389830059128"/>
          <c:y val="1.6778470872959063E-2"/>
        </c:manualLayout>
      </c:layout>
      <c:overlay val="0"/>
      <c:spPr>
        <a:noFill/>
        <a:ln w="25400">
          <a:noFill/>
        </a:ln>
      </c:spPr>
    </c:title>
    <c:autoTitleDeleted val="0"/>
    <c:plotArea>
      <c:layout>
        <c:manualLayout>
          <c:layoutTarget val="inner"/>
          <c:xMode val="edge"/>
          <c:yMode val="edge"/>
          <c:x val="0.12798264642082435"/>
          <c:y val="8.7248465106676568E-2"/>
          <c:w val="0.80694143167028243"/>
          <c:h val="0.7483233737995719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Calc.'!$BA$3:$BA$94</c:f>
              <c:numCache>
                <c:formatCode>0.0000</c:formatCode>
                <c:ptCount val="92"/>
                <c:pt idx="1">
                  <c:v>4.2385190069315397E-2</c:v>
                </c:pt>
                <c:pt idx="2">
                  <c:v>3.4770944622204807E-2</c:v>
                </c:pt>
                <c:pt idx="3">
                  <c:v>2.9850502846772778E-2</c:v>
                </c:pt>
                <c:pt idx="4">
                  <c:v>1.6719518907211836E-2</c:v>
                </c:pt>
                <c:pt idx="5">
                  <c:v>8.6547432033114366E-3</c:v>
                </c:pt>
                <c:pt idx="6">
                  <c:v>7.4187003097212403E-3</c:v>
                </c:pt>
                <c:pt idx="7">
                  <c:v>3.2388499990059268E-3</c:v>
                </c:pt>
                <c:pt idx="8">
                  <c:v>2.4856772063631743E-3</c:v>
                </c:pt>
                <c:pt idx="9">
                  <c:v>2.2468468929702332E-3</c:v>
                </c:pt>
                <c:pt idx="10">
                  <c:v>2.0502291797403738E-3</c:v>
                </c:pt>
                <c:pt idx="11">
                  <c:v>2.1760944944766744E-3</c:v>
                </c:pt>
                <c:pt idx="12">
                  <c:v>2.7590061444849106E-3</c:v>
                </c:pt>
              </c:numCache>
            </c:numRef>
          </c:yVal>
          <c:smooth val="0"/>
          <c:extLst>
            <c:ext xmlns:c16="http://schemas.microsoft.com/office/drawing/2014/chart" uri="{C3380CC4-5D6E-409C-BE32-E72D297353CC}">
              <c16:uniqueId val="{00000000-2C2E-446A-B6EB-B2FB396734ED}"/>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Calc.'!$BJ$3:$BJ$94</c:f>
              <c:numCache>
                <c:formatCode>0.0000</c:formatCode>
                <c:ptCount val="92"/>
                <c:pt idx="1">
                  <c:v>-5.3878051335346899E-2</c:v>
                </c:pt>
                <c:pt idx="2">
                  <c:v>-4.2300558612552129E-2</c:v>
                </c:pt>
                <c:pt idx="3">
                  <c:v>-5.9089221916448116E-2</c:v>
                </c:pt>
                <c:pt idx="4">
                  <c:v>-2.7183528605045616E-2</c:v>
                </c:pt>
                <c:pt idx="5">
                  <c:v>-1.4018671788554215E-2</c:v>
                </c:pt>
                <c:pt idx="6">
                  <c:v>-1.0598568251563741E-2</c:v>
                </c:pt>
                <c:pt idx="7">
                  <c:v>-2.6818719183912361E-3</c:v>
                </c:pt>
                <c:pt idx="8">
                  <c:v>-4.1790053769494761E-4</c:v>
                </c:pt>
                <c:pt idx="9">
                  <c:v>-2.4421950922284001E-3</c:v>
                </c:pt>
                <c:pt idx="10">
                  <c:v>-5.606019127707685E-3</c:v>
                </c:pt>
                <c:pt idx="11">
                  <c:v>-2.9574192641591547E-4</c:v>
                </c:pt>
                <c:pt idx="12">
                  <c:v>3.7821934157471356E-3</c:v>
                </c:pt>
              </c:numCache>
            </c:numRef>
          </c:yVal>
          <c:smooth val="0"/>
          <c:extLst>
            <c:ext xmlns:c16="http://schemas.microsoft.com/office/drawing/2014/chart" uri="{C3380CC4-5D6E-409C-BE32-E72D297353CC}">
              <c16:uniqueId val="{00000001-2C2E-446A-B6EB-B2FB396734ED}"/>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Calc.'!$AU$3:$AU$94</c:f>
              <c:numCache>
                <c:formatCode>0.0000</c:formatCode>
                <c:ptCount val="92"/>
                <c:pt idx="1">
                  <c:v>-1.2698342077411055E-2</c:v>
                </c:pt>
                <c:pt idx="2">
                  <c:v>-1.0725964657163061E-2</c:v>
                </c:pt>
                <c:pt idx="3">
                  <c:v>-1.0833053314752346E-2</c:v>
                </c:pt>
                <c:pt idx="4">
                  <c:v>-8.0820383931667836E-3</c:v>
                </c:pt>
                <c:pt idx="5">
                  <c:v>-7.5277577898685763E-3</c:v>
                </c:pt>
                <c:pt idx="6">
                  <c:v>-7.1489939345401451E-3</c:v>
                </c:pt>
                <c:pt idx="7">
                  <c:v>-8.9566883569317541E-3</c:v>
                </c:pt>
                <c:pt idx="8">
                  <c:v>-8.8312787948979093E-3</c:v>
                </c:pt>
                <c:pt idx="9">
                  <c:v>-1.5756394951398237E-3</c:v>
                </c:pt>
                <c:pt idx="10">
                  <c:v>1.2376031954222013E-3</c:v>
                </c:pt>
                <c:pt idx="11">
                  <c:v>9.2071495387776898E-4</c:v>
                </c:pt>
                <c:pt idx="12">
                  <c:v>-3.4821088760261305E-4</c:v>
                </c:pt>
              </c:numCache>
            </c:numRef>
          </c:yVal>
          <c:smooth val="0"/>
          <c:extLst>
            <c:ext xmlns:c16="http://schemas.microsoft.com/office/drawing/2014/chart" uri="{C3380CC4-5D6E-409C-BE32-E72D297353CC}">
              <c16:uniqueId val="{00000002-2C2E-446A-B6EB-B2FB396734ED}"/>
            </c:ext>
          </c:extLst>
        </c:ser>
        <c:dLbls>
          <c:showLegendKey val="0"/>
          <c:showVal val="0"/>
          <c:showCatName val="0"/>
          <c:showSerName val="0"/>
          <c:showPercent val="0"/>
          <c:showBubbleSize val="0"/>
        </c:dLbls>
        <c:axId val="517536424"/>
        <c:axId val="517544656"/>
      </c:scatterChart>
      <c:valAx>
        <c:axId val="51753642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03902542485231"/>
              <c:y val="0.7852363909056820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656"/>
        <c:crosses val="autoZero"/>
        <c:crossBetween val="midCat"/>
      </c:valAx>
      <c:valAx>
        <c:axId val="51754465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45992735756517E-2"/>
              <c:y val="0.2214769744691004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424"/>
        <c:crosses val="autoZero"/>
        <c:crossBetween val="midCat"/>
      </c:valAx>
      <c:spPr>
        <a:noFill/>
        <a:ln w="25400">
          <a:noFill/>
        </a:ln>
      </c:spPr>
    </c:plotArea>
    <c:legend>
      <c:legendPos val="r"/>
      <c:layout>
        <c:manualLayout>
          <c:xMode val="edge"/>
          <c:yMode val="edge"/>
          <c:x val="9.3275561835898552E-2"/>
          <c:y val="0.86115390600819586"/>
          <c:w val="0.88720173535791758"/>
          <c:h val="0.12080556707078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a:t>
            </a:r>
            <a:r>
              <a:rPr lang="en-US" sz="800" b="1" i="0" u="none" strike="noStrike" baseline="0">
                <a:effectLst/>
              </a:rPr>
              <a:t>Specific Rates of Ammonia Production and Glutamine &amp; Alanine Consumption</a:t>
            </a:r>
            <a:endParaRPr lang="en-US"/>
          </a:p>
        </c:rich>
      </c:tx>
      <c:layout>
        <c:manualLayout>
          <c:xMode val="edge"/>
          <c:yMode val="edge"/>
          <c:x val="0.15151547233066462"/>
          <c:y val="1.6339908269042136E-2"/>
        </c:manualLayout>
      </c:layout>
      <c:overlay val="0"/>
      <c:spPr>
        <a:noFill/>
        <a:ln w="25400">
          <a:noFill/>
        </a:ln>
      </c:spPr>
    </c:title>
    <c:autoTitleDeleted val="0"/>
    <c:plotArea>
      <c:layout>
        <c:manualLayout>
          <c:layoutTarget val="inner"/>
          <c:xMode val="edge"/>
          <c:yMode val="edge"/>
          <c:x val="0.14285744482515905"/>
          <c:y val="8.4967591425370928E-2"/>
          <c:w val="0.71212271738601995"/>
          <c:h val="0.7549043699715645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Calc.'!$K$3:$K$97</c:f>
              <c:numCache>
                <c:formatCode>0.0000</c:formatCode>
                <c:ptCount val="95"/>
                <c:pt idx="1">
                  <c:v>4.8008843518233285E-2</c:v>
                </c:pt>
                <c:pt idx="2">
                  <c:v>3.2327227002250367E-2</c:v>
                </c:pt>
                <c:pt idx="3">
                  <c:v>2.3174068512277272E-2</c:v>
                </c:pt>
                <c:pt idx="4">
                  <c:v>1.1870723762214607E-2</c:v>
                </c:pt>
                <c:pt idx="5">
                  <c:v>8.9633091880013636E-3</c:v>
                </c:pt>
                <c:pt idx="6">
                  <c:v>4.4166795664590816E-3</c:v>
                </c:pt>
                <c:pt idx="7">
                  <c:v>2.6475354081636252E-3</c:v>
                </c:pt>
                <c:pt idx="8">
                  <c:v>2.5549714304979611E-3</c:v>
                </c:pt>
                <c:pt idx="9">
                  <c:v>2.2283518763973622E-3</c:v>
                </c:pt>
                <c:pt idx="10">
                  <c:v>2.1628769763731952E-3</c:v>
                </c:pt>
                <c:pt idx="11">
                  <c:v>1.9029349134401573E-3</c:v>
                </c:pt>
                <c:pt idx="12">
                  <c:v>1.9773016808975058E-3</c:v>
                </c:pt>
              </c:numCache>
            </c:numRef>
          </c:yVal>
          <c:smooth val="0"/>
          <c:extLst>
            <c:ext xmlns:c16="http://schemas.microsoft.com/office/drawing/2014/chart" uri="{C3380CC4-5D6E-409C-BE32-E72D297353CC}">
              <c16:uniqueId val="{00000000-E82D-4F8A-B25C-4360E821160A}"/>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Calc.'!$T$3:$T$97</c:f>
              <c:numCache>
                <c:formatCode>0.0000</c:formatCode>
                <c:ptCount val="95"/>
                <c:pt idx="1">
                  <c:v>-6.9147682398681409E-2</c:v>
                </c:pt>
                <c:pt idx="2">
                  <c:v>-4.5550648813808346E-2</c:v>
                </c:pt>
                <c:pt idx="3">
                  <c:v>-3.2191051814357226E-2</c:v>
                </c:pt>
                <c:pt idx="4">
                  <c:v>-1.6069567100135018E-2</c:v>
                </c:pt>
                <c:pt idx="5">
                  <c:v>-1.1926969313933817E-2</c:v>
                </c:pt>
                <c:pt idx="6">
                  <c:v>-5.5740923629665571E-3</c:v>
                </c:pt>
                <c:pt idx="7">
                  <c:v>-3.0962054391994493E-3</c:v>
                </c:pt>
                <c:pt idx="8">
                  <c:v>-2.714037369470958E-3</c:v>
                </c:pt>
                <c:pt idx="9">
                  <c:v>-2.0325940586263039E-3</c:v>
                </c:pt>
                <c:pt idx="10">
                  <c:v>-1.479510311155519E-3</c:v>
                </c:pt>
                <c:pt idx="11">
                  <c:v>-6.365688525545452E-4</c:v>
                </c:pt>
                <c:pt idx="12">
                  <c:v>2.0122586455334921E-4</c:v>
                </c:pt>
              </c:numCache>
            </c:numRef>
          </c:yVal>
          <c:smooth val="0"/>
          <c:extLst>
            <c:ext xmlns:c16="http://schemas.microsoft.com/office/drawing/2014/chart" uri="{C3380CC4-5D6E-409C-BE32-E72D297353CC}">
              <c16:uniqueId val="{00000001-E82D-4F8A-B25C-4360E821160A}"/>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Calc.'!$E$3:$E$101</c:f>
              <c:numCache>
                <c:formatCode>0.0000</c:formatCode>
                <c:ptCount val="99"/>
                <c:pt idx="1">
                  <c:v>5.5158724093944105E-3</c:v>
                </c:pt>
                <c:pt idx="2">
                  <c:v>-2.2937082289184705E-2</c:v>
                </c:pt>
                <c:pt idx="3">
                  <c:v>-2.4616929813996428E-2</c:v>
                </c:pt>
                <c:pt idx="4">
                  <c:v>-1.7505208391071659E-2</c:v>
                </c:pt>
                <c:pt idx="5">
                  <c:v>-1.4729861298452279E-2</c:v>
                </c:pt>
                <c:pt idx="6">
                  <c:v>-8.277910505419421E-3</c:v>
                </c:pt>
                <c:pt idx="7">
                  <c:v>-4.9052772322088585E-3</c:v>
                </c:pt>
                <c:pt idx="8">
                  <c:v>-4.1309384839955197E-3</c:v>
                </c:pt>
                <c:pt idx="9">
                  <c:v>-2.4957346207759097E-3</c:v>
                </c:pt>
                <c:pt idx="10">
                  <c:v>-4.4794813649565976E-4</c:v>
                </c:pt>
                <c:pt idx="11">
                  <c:v>2.5403342363034317E-3</c:v>
                </c:pt>
                <c:pt idx="12">
                  <c:v>6.6257062693134364E-3</c:v>
                </c:pt>
                <c:pt idx="15" formatCode="General">
                  <c:v>0</c:v>
                </c:pt>
                <c:pt idx="16">
                  <c:v>5.7212278402679818E-2</c:v>
                </c:pt>
                <c:pt idx="17">
                  <c:v>3.8531444885436535E-2</c:v>
                </c:pt>
                <c:pt idx="18">
                  <c:v>2.7103600444667319E-2</c:v>
                </c:pt>
                <c:pt idx="19">
                  <c:v>1.5627096898797627E-2</c:v>
                </c:pt>
                <c:pt idx="20">
                  <c:v>1.0288182548633562E-2</c:v>
                </c:pt>
                <c:pt idx="21">
                  <c:v>5.9181226741287654E-3</c:v>
                </c:pt>
                <c:pt idx="22">
                  <c:v>3.3444911895971906E-3</c:v>
                </c:pt>
                <c:pt idx="23">
                  <c:v>2.8170570254534783E-3</c:v>
                </c:pt>
                <c:pt idx="24">
                  <c:v>2.4253947380959398E-3</c:v>
                </c:pt>
                <c:pt idx="25">
                  <c:v>2.2382287591994638E-3</c:v>
                </c:pt>
                <c:pt idx="26">
                  <c:v>2.0733856203196772E-3</c:v>
                </c:pt>
                <c:pt idx="27">
                  <c:v>1.9705537941223737E-3</c:v>
                </c:pt>
              </c:numCache>
            </c:numRef>
          </c:yVal>
          <c:smooth val="0"/>
          <c:extLst>
            <c:ext xmlns:c16="http://schemas.microsoft.com/office/drawing/2014/chart" uri="{C3380CC4-5D6E-409C-BE32-E72D297353CC}">
              <c16:uniqueId val="{00000002-E82D-4F8A-B25C-4360E821160A}"/>
            </c:ext>
          </c:extLst>
        </c:ser>
        <c:dLbls>
          <c:showLegendKey val="0"/>
          <c:showVal val="0"/>
          <c:showCatName val="0"/>
          <c:showSerName val="0"/>
          <c:showPercent val="0"/>
          <c:showBubbleSize val="0"/>
        </c:dLbls>
        <c:axId val="517541520"/>
        <c:axId val="517541912"/>
      </c:scatterChart>
      <c:valAx>
        <c:axId val="5175415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1081408947"/>
              <c:y val="0.7908520904583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912"/>
        <c:crosses val="autoZero"/>
        <c:crossBetween val="midCat"/>
      </c:valAx>
      <c:valAx>
        <c:axId val="51754191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480579633428193E-2"/>
              <c:y val="0.1633994140883905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520"/>
        <c:crosses val="autoZero"/>
        <c:crossBetween val="midCat"/>
      </c:valAx>
      <c:spPr>
        <a:noFill/>
        <a:ln w="25400">
          <a:noFill/>
        </a:ln>
      </c:spPr>
    </c:plotArea>
    <c:legend>
      <c:legendPos val="r"/>
      <c:layout>
        <c:manualLayout>
          <c:xMode val="edge"/>
          <c:yMode val="edge"/>
          <c:x val="5.1948161754603282E-2"/>
          <c:y val="0.8660158356816654"/>
          <c:w val="0.9155863509248825"/>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userShapes r:id="rId1"/>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4242462339266421"/>
          <c:y val="1.6339908269042136E-2"/>
        </c:manualLayout>
      </c:layout>
      <c:overlay val="0"/>
      <c:spPr>
        <a:noFill/>
        <a:ln w="25400">
          <a:noFill/>
        </a:ln>
      </c:spPr>
    </c:title>
    <c:autoTitleDeleted val="0"/>
    <c:plotArea>
      <c:layout>
        <c:manualLayout>
          <c:layoutTarget val="inner"/>
          <c:xMode val="edge"/>
          <c:yMode val="edge"/>
          <c:x val="0.14502195156493422"/>
          <c:y val="0.11437944999569161"/>
          <c:w val="0.7662353858803983"/>
          <c:h val="0.69281266854533208"/>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Calc.'!$AA$3:$AA$97</c:f>
              <c:numCache>
                <c:formatCode>0.0000</c:formatCode>
                <c:ptCount val="95"/>
                <c:pt idx="1">
                  <c:v>-3.5880950069440715E-3</c:v>
                </c:pt>
                <c:pt idx="2">
                  <c:v>2.4034193725517216E-3</c:v>
                </c:pt>
                <c:pt idx="3">
                  <c:v>3.3301952142284668E-3</c:v>
                </c:pt>
                <c:pt idx="4">
                  <c:v>2.7896884992976117E-3</c:v>
                </c:pt>
                <c:pt idx="5">
                  <c:v>2.5064707151573229E-3</c:v>
                </c:pt>
                <c:pt idx="6">
                  <c:v>1.6433378659616619E-3</c:v>
                </c:pt>
                <c:pt idx="7">
                  <c:v>1.1842849769297648E-3</c:v>
                </c:pt>
                <c:pt idx="8">
                  <c:v>1.2852708197666055E-3</c:v>
                </c:pt>
                <c:pt idx="9">
                  <c:v>1.2396758612172869E-3</c:v>
                </c:pt>
                <c:pt idx="10">
                  <c:v>1.3275599914118917E-3</c:v>
                </c:pt>
                <c:pt idx="11">
                  <c:v>1.2950635477451142E-3</c:v>
                </c:pt>
                <c:pt idx="12">
                  <c:v>1.4836780596187967E-3</c:v>
                </c:pt>
              </c:numCache>
            </c:numRef>
          </c:yVal>
          <c:smooth val="0"/>
          <c:extLst>
            <c:ext xmlns:c16="http://schemas.microsoft.com/office/drawing/2014/chart" uri="{C3380CC4-5D6E-409C-BE32-E72D297353CC}">
              <c16:uniqueId val="{00000000-3367-46A1-95F1-680A65D0D341}"/>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Calc.'!$O$3:$O$97</c:f>
              <c:numCache>
                <c:formatCode>0.0000</c:formatCode>
                <c:ptCount val="95"/>
                <c:pt idx="1">
                  <c:v>-5.4649318573260558E-3</c:v>
                </c:pt>
                <c:pt idx="2">
                  <c:v>1.2567115549961567E-3</c:v>
                </c:pt>
                <c:pt idx="3">
                  <c:v>2.5312404027163378E-3</c:v>
                </c:pt>
                <c:pt idx="4">
                  <c:v>2.3821902109286844E-3</c:v>
                </c:pt>
                <c:pt idx="5">
                  <c:v>2.192830895341666E-3</c:v>
                </c:pt>
                <c:pt idx="6">
                  <c:v>1.4710094980943255E-3</c:v>
                </c:pt>
                <c:pt idx="7">
                  <c:v>1.0599032720574767E-3</c:v>
                </c:pt>
                <c:pt idx="8">
                  <c:v>1.1375887724218415E-3</c:v>
                </c:pt>
                <c:pt idx="9">
                  <c:v>1.0742952246670092E-3</c:v>
                </c:pt>
                <c:pt idx="10">
                  <c:v>1.1104965657458333E-3</c:v>
                </c:pt>
                <c:pt idx="11">
                  <c:v>1.0257917146392669E-3</c:v>
                </c:pt>
                <c:pt idx="12">
                  <c:v>1.1009667411581987E-3</c:v>
                </c:pt>
              </c:numCache>
            </c:numRef>
          </c:yVal>
          <c:smooth val="0"/>
          <c:extLst>
            <c:ext xmlns:c16="http://schemas.microsoft.com/office/drawing/2014/chart" uri="{C3380CC4-5D6E-409C-BE32-E72D297353CC}">
              <c16:uniqueId val="{00000001-3367-46A1-95F1-680A65D0D341}"/>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Calc.'!$Q$3:$Q$97</c:f>
              <c:numCache>
                <c:formatCode>0.0000</c:formatCode>
                <c:ptCount val="95"/>
                <c:pt idx="1">
                  <c:v>-7.100444584980329E-3</c:v>
                </c:pt>
                <c:pt idx="2">
                  <c:v>4.3706338191497615E-3</c:v>
                </c:pt>
                <c:pt idx="3">
                  <c:v>6.1478379660084206E-3</c:v>
                </c:pt>
                <c:pt idx="4">
                  <c:v>5.1497716102684348E-3</c:v>
                </c:pt>
                <c:pt idx="5">
                  <c:v>4.6114604058730404E-3</c:v>
                </c:pt>
                <c:pt idx="6">
                  <c:v>2.982757728715498E-3</c:v>
                </c:pt>
                <c:pt idx="7">
                  <c:v>2.1056010008039597E-3</c:v>
                </c:pt>
                <c:pt idx="8">
                  <c:v>2.2295826797363084E-3</c:v>
                </c:pt>
                <c:pt idx="9">
                  <c:v>2.0776435457318227E-3</c:v>
                </c:pt>
                <c:pt idx="10">
                  <c:v>2.113280132219883E-3</c:v>
                </c:pt>
                <c:pt idx="11">
                  <c:v>1.9101375964517416E-3</c:v>
                </c:pt>
                <c:pt idx="12">
                  <c:v>1.9981842900964348E-3</c:v>
                </c:pt>
              </c:numCache>
            </c:numRef>
          </c:yVal>
          <c:smooth val="0"/>
          <c:extLst>
            <c:ext xmlns:c16="http://schemas.microsoft.com/office/drawing/2014/chart" uri="{C3380CC4-5D6E-409C-BE32-E72D297353CC}">
              <c16:uniqueId val="{00000002-3367-46A1-95F1-680A65D0D341}"/>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Calc.'!$R$3:$R$97</c:f>
              <c:numCache>
                <c:formatCode>0.0000</c:formatCode>
                <c:ptCount val="95"/>
                <c:pt idx="1">
                  <c:v>-3.2015269492285023E-3</c:v>
                </c:pt>
                <c:pt idx="2">
                  <c:v>3.4077121333345346E-3</c:v>
                </c:pt>
                <c:pt idx="3">
                  <c:v>4.2546537029301548E-3</c:v>
                </c:pt>
                <c:pt idx="4">
                  <c:v>3.3634829182442256E-3</c:v>
                </c:pt>
                <c:pt idx="5">
                  <c:v>2.9587252207648154E-3</c:v>
                </c:pt>
                <c:pt idx="6">
                  <c:v>1.8536035941387329E-3</c:v>
                </c:pt>
                <c:pt idx="7">
                  <c:v>1.2703270980678409E-3</c:v>
                </c:pt>
                <c:pt idx="8">
                  <c:v>1.3053748168858606E-3</c:v>
                </c:pt>
                <c:pt idx="9">
                  <c:v>1.167822938251055E-3</c:v>
                </c:pt>
                <c:pt idx="10">
                  <c:v>1.114430917942901E-3</c:v>
                </c:pt>
                <c:pt idx="11">
                  <c:v>9.0502556549391521E-4</c:v>
                </c:pt>
                <c:pt idx="12">
                  <c:v>8.0963526135273368E-4</c:v>
                </c:pt>
              </c:numCache>
            </c:numRef>
          </c:yVal>
          <c:smooth val="0"/>
          <c:extLst>
            <c:ext xmlns:c16="http://schemas.microsoft.com/office/drawing/2014/chart" uri="{C3380CC4-5D6E-409C-BE32-E72D297353CC}">
              <c16:uniqueId val="{00000003-3367-46A1-95F1-680A65D0D341}"/>
            </c:ext>
          </c:extLst>
        </c:ser>
        <c:dLbls>
          <c:showLegendKey val="0"/>
          <c:showVal val="0"/>
          <c:showCatName val="0"/>
          <c:showSerName val="0"/>
          <c:showPercent val="0"/>
          <c:showBubbleSize val="0"/>
        </c:dLbls>
        <c:axId val="516675920"/>
        <c:axId val="516676704"/>
      </c:scatterChart>
      <c:valAx>
        <c:axId val="516675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2394627142181"/>
              <c:y val="0.745100281025478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6704"/>
        <c:crosses val="autoZero"/>
        <c:crossBetween val="midCat"/>
      </c:valAx>
      <c:valAx>
        <c:axId val="5166767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22470720571697E-2"/>
              <c:y val="0.23856279328720278"/>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5920"/>
        <c:crosses val="autoZero"/>
        <c:crossBetween val="midCat"/>
      </c:valAx>
      <c:spPr>
        <a:noFill/>
        <a:ln w="25400">
          <a:noFill/>
        </a:ln>
      </c:spPr>
    </c:plotArea>
    <c:legend>
      <c:legendPos val="r"/>
      <c:layout>
        <c:manualLayout>
          <c:xMode val="edge"/>
          <c:yMode val="edge"/>
          <c:x val="1.9249479354410789E-2"/>
          <c:y val="0.85947986711048296"/>
          <c:w val="0.96366769533955832"/>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26406973876587581"/>
          <c:y val="1.6339908269042136E-2"/>
        </c:manualLayout>
      </c:layout>
      <c:overlay val="0"/>
      <c:spPr>
        <a:noFill/>
        <a:ln w="25400">
          <a:noFill/>
        </a:ln>
      </c:spPr>
    </c:title>
    <c:autoTitleDeleted val="0"/>
    <c:plotArea>
      <c:layout>
        <c:manualLayout>
          <c:layoutTarget val="inner"/>
          <c:xMode val="edge"/>
          <c:yMode val="edge"/>
          <c:x val="0.12655991530470456"/>
          <c:y val="6.9989428404782728E-2"/>
          <c:w val="0.83397141533778874"/>
          <c:h val="0.73529646425801765"/>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Calc.'!$S$3:$S$97</c:f>
              <c:numCache>
                <c:formatCode>0.0000</c:formatCode>
                <c:ptCount val="95"/>
                <c:pt idx="1">
                  <c:v>-9.5102199009606907E-4</c:v>
                </c:pt>
                <c:pt idx="2">
                  <c:v>1.6462246288720199E-3</c:v>
                </c:pt>
                <c:pt idx="3">
                  <c:v>1.9267722447670087E-3</c:v>
                </c:pt>
                <c:pt idx="4">
                  <c:v>1.476715161161424E-3</c:v>
                </c:pt>
                <c:pt idx="5">
                  <c:v>1.2892263671956822E-3</c:v>
                </c:pt>
                <c:pt idx="6">
                  <c:v>8.0137615160949841E-4</c:v>
                </c:pt>
                <c:pt idx="7">
                  <c:v>5.4906584061353402E-4</c:v>
                </c:pt>
                <c:pt idx="8">
                  <c:v>5.664358891824885E-4</c:v>
                </c:pt>
                <c:pt idx="9">
                  <c:v>5.1103370092449383E-4</c:v>
                </c:pt>
                <c:pt idx="10">
                  <c:v>4.9565939568807266E-4</c:v>
                </c:pt>
                <c:pt idx="11">
                  <c:v>4.1529497320018046E-4</c:v>
                </c:pt>
                <c:pt idx="12">
                  <c:v>3.9113260363724656E-4</c:v>
                </c:pt>
              </c:numCache>
            </c:numRef>
          </c:yVal>
          <c:smooth val="0"/>
          <c:extLst>
            <c:ext xmlns:c16="http://schemas.microsoft.com/office/drawing/2014/chart" uri="{C3380CC4-5D6E-409C-BE32-E72D297353CC}">
              <c16:uniqueId val="{00000000-A6EC-4B4F-9878-3DCD1B0A6248}"/>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Calc.'!$W$3:$W$97</c:f>
              <c:numCache>
                <c:formatCode>0.0000</c:formatCode>
                <c:ptCount val="95"/>
                <c:pt idx="1">
                  <c:v>1.0258534114590415E-2</c:v>
                </c:pt>
                <c:pt idx="2">
                  <c:v>1.3427912456593246E-2</c:v>
                </c:pt>
                <c:pt idx="3">
                  <c:v>1.1721286992183465E-2</c:v>
                </c:pt>
                <c:pt idx="4">
                  <c:v>7.3487391284205528E-3</c:v>
                </c:pt>
                <c:pt idx="5">
                  <c:v>6.0124892383424536E-3</c:v>
                </c:pt>
                <c:pt idx="6">
                  <c:v>3.3778184769615374E-3</c:v>
                </c:pt>
                <c:pt idx="7">
                  <c:v>2.1659256846470504E-3</c:v>
                </c:pt>
                <c:pt idx="8">
                  <c:v>2.1287737801367608E-3</c:v>
                </c:pt>
                <c:pt idx="9">
                  <c:v>1.8218026668539403E-3</c:v>
                </c:pt>
                <c:pt idx="10">
                  <c:v>1.6414644853128023E-3</c:v>
                </c:pt>
                <c:pt idx="11">
                  <c:v>1.2130255673685204E-3</c:v>
                </c:pt>
                <c:pt idx="12">
                  <c:v>9.2082939999999826E-4</c:v>
                </c:pt>
              </c:numCache>
            </c:numRef>
          </c:yVal>
          <c:smooth val="0"/>
          <c:extLst>
            <c:ext xmlns:c16="http://schemas.microsoft.com/office/drawing/2014/chart" uri="{C3380CC4-5D6E-409C-BE32-E72D297353CC}">
              <c16:uniqueId val="{00000001-A6EC-4B4F-9878-3DCD1B0A6248}"/>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Calc.'!$Z$3:$Z$97</c:f>
              <c:numCache>
                <c:formatCode>0.0000</c:formatCode>
                <c:ptCount val="95"/>
                <c:pt idx="1">
                  <c:v>-2.1561738740451691E-3</c:v>
                </c:pt>
                <c:pt idx="2">
                  <c:v>8.5084398554516718E-4</c:v>
                </c:pt>
                <c:pt idx="3">
                  <c:v>1.351702244062358E-3</c:v>
                </c:pt>
                <c:pt idx="4">
                  <c:v>1.1699672646380646E-3</c:v>
                </c:pt>
                <c:pt idx="5">
                  <c:v>1.0488732501089519E-3</c:v>
                </c:pt>
                <c:pt idx="6">
                  <c:v>6.6649619469941147E-4</c:v>
                </c:pt>
                <c:pt idx="7">
                  <c:v>4.5221274956618209E-4</c:v>
                </c:pt>
                <c:pt idx="8">
                  <c:v>4.5344259857269523E-4</c:v>
                </c:pt>
                <c:pt idx="9">
                  <c:v>3.8750815040373141E-4</c:v>
                </c:pt>
                <c:pt idx="10">
                  <c:v>3.3788048666139265E-4</c:v>
                </c:pt>
                <c:pt idx="11">
                  <c:v>2.2457413997779163E-4</c:v>
                </c:pt>
                <c:pt idx="12">
                  <c:v>1.2508853035168217E-4</c:v>
                </c:pt>
              </c:numCache>
            </c:numRef>
          </c:yVal>
          <c:smooth val="0"/>
          <c:extLst>
            <c:ext xmlns:c16="http://schemas.microsoft.com/office/drawing/2014/chart" uri="{C3380CC4-5D6E-409C-BE32-E72D297353CC}">
              <c16:uniqueId val="{00000002-A6EC-4B4F-9878-3DCD1B0A6248}"/>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Calc.'!$M$3:$M$97</c:f>
              <c:numCache>
                <c:formatCode>0.0000</c:formatCode>
                <c:ptCount val="95"/>
                <c:pt idx="1">
                  <c:v>-1.2537344117314397E-2</c:v>
                </c:pt>
                <c:pt idx="2">
                  <c:v>-4.2498759825749374E-3</c:v>
                </c:pt>
                <c:pt idx="3">
                  <c:v>-1.6754341957265168E-3</c:v>
                </c:pt>
                <c:pt idx="4">
                  <c:v>4.3047996935594214E-5</c:v>
                </c:pt>
                <c:pt idx="5">
                  <c:v>3.5402571723822834E-4</c:v>
                </c:pt>
                <c:pt idx="6">
                  <c:v>4.8280177251769899E-4</c:v>
                </c:pt>
                <c:pt idx="7">
                  <c:v>4.1891135085096661E-4</c:v>
                </c:pt>
                <c:pt idx="8">
                  <c:v>4.7558686723830798E-4</c:v>
                </c:pt>
                <c:pt idx="9">
                  <c:v>4.5140361898059027E-4</c:v>
                </c:pt>
                <c:pt idx="10">
                  <c:v>4.4567758634591589E-4</c:v>
                </c:pt>
                <c:pt idx="11">
                  <c:v>3.6518755428849282E-4</c:v>
                </c:pt>
                <c:pt idx="12">
                  <c:v>3.2002571324748612E-4</c:v>
                </c:pt>
              </c:numCache>
            </c:numRef>
          </c:yVal>
          <c:smooth val="0"/>
          <c:extLst>
            <c:ext xmlns:c16="http://schemas.microsoft.com/office/drawing/2014/chart" uri="{C3380CC4-5D6E-409C-BE32-E72D297353CC}">
              <c16:uniqueId val="{00000003-A6EC-4B4F-9878-3DCD1B0A6248}"/>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Calc.'!$H$3:$H$101</c:f>
              <c:numCache>
                <c:formatCode>0.0000</c:formatCode>
                <c:ptCount val="99"/>
                <c:pt idx="1">
                  <c:v>-1.164592694990519E-2</c:v>
                </c:pt>
                <c:pt idx="2">
                  <c:v>-4.2894383997735762E-4</c:v>
                </c:pt>
                <c:pt idx="3">
                  <c:v>2.1102404862469184E-3</c:v>
                </c:pt>
                <c:pt idx="4">
                  <c:v>2.6490197568027835E-3</c:v>
                </c:pt>
                <c:pt idx="5">
                  <c:v>2.5435036303283133E-3</c:v>
                </c:pt>
                <c:pt idx="6">
                  <c:v>1.7312959314561577E-3</c:v>
                </c:pt>
                <c:pt idx="7">
                  <c:v>1.1745856280659631E-3</c:v>
                </c:pt>
                <c:pt idx="8">
                  <c:v>1.1173246710436231E-3</c:v>
                </c:pt>
                <c:pt idx="9">
                  <c:v>8.2374561497956193E-4</c:v>
                </c:pt>
                <c:pt idx="10">
                  <c:v>4.3970278003929117E-4</c:v>
                </c:pt>
                <c:pt idx="11">
                  <c:v>-2.2510321672218183E-4</c:v>
                </c:pt>
                <c:pt idx="12">
                  <c:v>-1.1241439800170341E-3</c:v>
                </c:pt>
              </c:numCache>
            </c:numRef>
          </c:yVal>
          <c:smooth val="0"/>
          <c:extLst>
            <c:ext xmlns:c16="http://schemas.microsoft.com/office/drawing/2014/chart" uri="{C3380CC4-5D6E-409C-BE32-E72D297353CC}">
              <c16:uniqueId val="{00000004-A6EC-4B4F-9878-3DCD1B0A6248}"/>
            </c:ext>
          </c:extLst>
        </c:ser>
        <c:ser>
          <c:idx val="5"/>
          <c:order val="5"/>
          <c:tx>
            <c:strRef>
              <c:f>'Post Process Calc.'!$I$2</c:f>
              <c:strCache>
                <c:ptCount val="1"/>
                <c:pt idx="0">
                  <c:v>qCystine (mmol/109 cell/hr)</c:v>
                </c:pt>
              </c:strCache>
            </c:strRef>
          </c:tx>
          <c:marker>
            <c:symbol val="none"/>
          </c:marker>
          <c:xVal>
            <c:numRef>
              <c:f>'In Process Calc.'!$C$3:$C$93</c:f>
              <c:numCache>
                <c:formatCode>General</c:formatCode>
                <c:ptCount val="91"/>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Calc.'!$I$3:$I$100</c:f>
              <c:numCache>
                <c:formatCode>0.0000</c:formatCode>
                <c:ptCount val="98"/>
                <c:pt idx="1">
                  <c:v>1.752702390348156E-3</c:v>
                </c:pt>
                <c:pt idx="2">
                  <c:v>3.3541109775403052E-3</c:v>
                </c:pt>
                <c:pt idx="3">
                  <c:v>3.1078503570746902E-3</c:v>
                </c:pt>
                <c:pt idx="4">
                  <c:v>2.0476736927585704E-3</c:v>
                </c:pt>
                <c:pt idx="5">
                  <c:v>1.7054452569269715E-3</c:v>
                </c:pt>
                <c:pt idx="6">
                  <c:v>9.8711768118692526E-4</c:v>
                </c:pt>
                <c:pt idx="7">
                  <c:v>6.4657459580460402E-4</c:v>
                </c:pt>
                <c:pt idx="8">
                  <c:v>6.4619554467986969E-4</c:v>
                </c:pt>
                <c:pt idx="9">
                  <c:v>5.6385423407612114E-4</c:v>
                </c:pt>
                <c:pt idx="10">
                  <c:v>5.2293974294216671E-4</c:v>
                </c:pt>
                <c:pt idx="11">
                  <c:v>4.0752113133347159E-4</c:v>
                </c:pt>
                <c:pt idx="12">
                  <c:v>3.4221501998032934E-4</c:v>
                </c:pt>
              </c:numCache>
            </c:numRef>
          </c:yVal>
          <c:smooth val="0"/>
          <c:extLst>
            <c:ext xmlns:c16="http://schemas.microsoft.com/office/drawing/2014/chart" uri="{C3380CC4-5D6E-409C-BE32-E72D297353CC}">
              <c16:uniqueId val="{00000005-A6EC-4B4F-9878-3DCD1B0A6248}"/>
            </c:ext>
          </c:extLst>
        </c:ser>
        <c:dLbls>
          <c:showLegendKey val="0"/>
          <c:showVal val="0"/>
          <c:showCatName val="0"/>
          <c:showSerName val="0"/>
          <c:showPercent val="0"/>
          <c:showBubbleSize val="0"/>
        </c:dLbls>
        <c:axId val="516673960"/>
        <c:axId val="516674352"/>
      </c:scatterChart>
      <c:valAx>
        <c:axId val="516673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23026651869856"/>
              <c:y val="0.7516364431718767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4352"/>
        <c:crosses val="autoZero"/>
        <c:crossBetween val="midCat"/>
      </c:valAx>
      <c:valAx>
        <c:axId val="5166743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37255096900766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3960"/>
        <c:crosses val="autoZero"/>
        <c:crossBetween val="midCat"/>
      </c:valAx>
      <c:spPr>
        <a:noFill/>
        <a:ln w="25400">
          <a:noFill/>
        </a:ln>
      </c:spPr>
    </c:plotArea>
    <c:legend>
      <c:legendPos val="r"/>
      <c:layout>
        <c:manualLayout>
          <c:xMode val="edge"/>
          <c:yMode val="edge"/>
          <c:x val="2.6614566324541591E-2"/>
          <c:y val="0.83030301230711445"/>
          <c:w val="0.96718088363954491"/>
          <c:h val="0.164983182479194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4130466588635888"/>
          <c:y val="1.6286518971022828E-2"/>
        </c:manualLayout>
      </c:layout>
      <c:overlay val="0"/>
      <c:spPr>
        <a:noFill/>
        <a:ln w="25400">
          <a:noFill/>
        </a:ln>
      </c:spPr>
    </c:title>
    <c:autoTitleDeleted val="0"/>
    <c:plotArea>
      <c:layout>
        <c:manualLayout>
          <c:layoutTarget val="inner"/>
          <c:xMode val="edge"/>
          <c:yMode val="edge"/>
          <c:x val="0.12608709036078716"/>
          <c:y val="0.11400669598479486"/>
          <c:w val="0.78478344172834757"/>
          <c:h val="0.67752550756678132"/>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Calc.'!$BQ$3:$BQ$94</c:f>
              <c:numCache>
                <c:formatCode>0.0000</c:formatCode>
                <c:ptCount val="92"/>
                <c:pt idx="1">
                  <c:v>-1.2231124963167337E-3</c:v>
                </c:pt>
                <c:pt idx="2">
                  <c:v>-2.7728205641446273E-4</c:v>
                </c:pt>
                <c:pt idx="3">
                  <c:v>8.4770119255786459E-4</c:v>
                </c:pt>
                <c:pt idx="4">
                  <c:v>7.0277828750298327E-4</c:v>
                </c:pt>
                <c:pt idx="5">
                  <c:v>8.5811576501732684E-4</c:v>
                </c:pt>
                <c:pt idx="6">
                  <c:v>2.0970624352283857E-3</c:v>
                </c:pt>
                <c:pt idx="7">
                  <c:v>1.5981930147385267E-3</c:v>
                </c:pt>
                <c:pt idx="8">
                  <c:v>1.6113395792495282E-3</c:v>
                </c:pt>
                <c:pt idx="9">
                  <c:v>1.1224793839390884E-3</c:v>
                </c:pt>
                <c:pt idx="10">
                  <c:v>1.1736585002871996E-3</c:v>
                </c:pt>
                <c:pt idx="11">
                  <c:v>1.2048634929473234E-3</c:v>
                </c:pt>
                <c:pt idx="12">
                  <c:v>1.8561760444490124E-3</c:v>
                </c:pt>
              </c:numCache>
            </c:numRef>
          </c:yVal>
          <c:smooth val="0"/>
          <c:extLst>
            <c:ext xmlns:c16="http://schemas.microsoft.com/office/drawing/2014/chart" uri="{C3380CC4-5D6E-409C-BE32-E72D297353CC}">
              <c16:uniqueId val="{00000000-39C7-4737-8612-1568D5960BDF}"/>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Calc.'!$BE$3:$BE$94</c:f>
              <c:numCache>
                <c:formatCode>0.0000</c:formatCode>
                <c:ptCount val="92"/>
                <c:pt idx="1">
                  <c:v>-5.2532351476614969E-4</c:v>
                </c:pt>
                <c:pt idx="2">
                  <c:v>-6.8874033210939193E-4</c:v>
                </c:pt>
                <c:pt idx="3">
                  <c:v>8.8802691227533078E-4</c:v>
                </c:pt>
                <c:pt idx="4">
                  <c:v>-1.6849901635970885E-4</c:v>
                </c:pt>
                <c:pt idx="5">
                  <c:v>-1.5821198856690215E-4</c:v>
                </c:pt>
                <c:pt idx="6">
                  <c:v>1.7867460473172949E-3</c:v>
                </c:pt>
                <c:pt idx="7">
                  <c:v>1.3960582704299403E-3</c:v>
                </c:pt>
                <c:pt idx="8">
                  <c:v>1.4494592099143023E-3</c:v>
                </c:pt>
                <c:pt idx="9">
                  <c:v>1.1618169621293241E-3</c:v>
                </c:pt>
                <c:pt idx="10">
                  <c:v>9.8079360954365295E-4</c:v>
                </c:pt>
                <c:pt idx="11">
                  <c:v>9.4490875133996588E-4</c:v>
                </c:pt>
                <c:pt idx="12">
                  <c:v>1.2636338566750628E-3</c:v>
                </c:pt>
              </c:numCache>
            </c:numRef>
          </c:yVal>
          <c:smooth val="0"/>
          <c:extLst>
            <c:ext xmlns:c16="http://schemas.microsoft.com/office/drawing/2014/chart" uri="{C3380CC4-5D6E-409C-BE32-E72D297353CC}">
              <c16:uniqueId val="{00000001-39C7-4737-8612-1568D5960BDF}"/>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Calc.'!$BG$3:$BG$94</c:f>
              <c:numCache>
                <c:formatCode>0.0000</c:formatCode>
                <c:ptCount val="92"/>
                <c:pt idx="1">
                  <c:v>1.7129267803119642E-3</c:v>
                </c:pt>
                <c:pt idx="2">
                  <c:v>3.6395921386402232E-4</c:v>
                </c:pt>
                <c:pt idx="3">
                  <c:v>2.350668062137256E-3</c:v>
                </c:pt>
                <c:pt idx="4">
                  <c:v>1.6004322722647827E-3</c:v>
                </c:pt>
                <c:pt idx="5">
                  <c:v>4.5231868034982395E-4</c:v>
                </c:pt>
                <c:pt idx="6">
                  <c:v>3.6434233938241775E-3</c:v>
                </c:pt>
                <c:pt idx="7">
                  <c:v>2.8293209886366662E-3</c:v>
                </c:pt>
                <c:pt idx="8">
                  <c:v>2.5670005593211786E-3</c:v>
                </c:pt>
                <c:pt idx="9">
                  <c:v>2.439398806460821E-3</c:v>
                </c:pt>
                <c:pt idx="10">
                  <c:v>1.8913000866075669E-3</c:v>
                </c:pt>
                <c:pt idx="11">
                  <c:v>1.7703338555646272E-3</c:v>
                </c:pt>
                <c:pt idx="12">
                  <c:v>2.2780143694011486E-3</c:v>
                </c:pt>
              </c:numCache>
            </c:numRef>
          </c:yVal>
          <c:smooth val="0"/>
          <c:extLst>
            <c:ext xmlns:c16="http://schemas.microsoft.com/office/drawing/2014/chart" uri="{C3380CC4-5D6E-409C-BE32-E72D297353CC}">
              <c16:uniqueId val="{00000002-39C7-4737-8612-1568D5960BDF}"/>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Calc.'!$BH$3:$BH$94</c:f>
              <c:numCache>
                <c:formatCode>0.0000</c:formatCode>
                <c:ptCount val="92"/>
                <c:pt idx="1">
                  <c:v>-2.0561903489416419E-3</c:v>
                </c:pt>
                <c:pt idx="2">
                  <c:v>1.765402442917645E-3</c:v>
                </c:pt>
                <c:pt idx="3">
                  <c:v>-6.4101546326479782E-4</c:v>
                </c:pt>
                <c:pt idx="4">
                  <c:v>8.3959644174773948E-4</c:v>
                </c:pt>
                <c:pt idx="5">
                  <c:v>1.120844394266999E-3</c:v>
                </c:pt>
                <c:pt idx="6">
                  <c:v>2.6111988157724963E-3</c:v>
                </c:pt>
                <c:pt idx="7">
                  <c:v>1.9843753619486685E-3</c:v>
                </c:pt>
                <c:pt idx="8">
                  <c:v>1.321342849049353E-3</c:v>
                </c:pt>
                <c:pt idx="9">
                  <c:v>1.232971747762354E-3</c:v>
                </c:pt>
                <c:pt idx="10">
                  <c:v>9.4064071573711939E-4</c:v>
                </c:pt>
                <c:pt idx="11">
                  <c:v>9.1005704935037321E-4</c:v>
                </c:pt>
                <c:pt idx="12">
                  <c:v>1.505145329834376E-3</c:v>
                </c:pt>
              </c:numCache>
            </c:numRef>
          </c:yVal>
          <c:smooth val="0"/>
          <c:extLst>
            <c:ext xmlns:c16="http://schemas.microsoft.com/office/drawing/2014/chart" uri="{C3380CC4-5D6E-409C-BE32-E72D297353CC}">
              <c16:uniqueId val="{00000003-39C7-4737-8612-1568D5960BDF}"/>
            </c:ext>
          </c:extLst>
        </c:ser>
        <c:dLbls>
          <c:showLegendKey val="0"/>
          <c:showVal val="0"/>
          <c:showCatName val="0"/>
          <c:showSerName val="0"/>
          <c:showPercent val="0"/>
          <c:showBubbleSize val="0"/>
        </c:dLbls>
        <c:axId val="518166784"/>
        <c:axId val="518172664"/>
      </c:scatterChart>
      <c:valAx>
        <c:axId val="5181667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30488756473024"/>
              <c:y val="0.739414704773993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664"/>
        <c:crosses val="autoZero"/>
        <c:crossBetween val="midCat"/>
      </c:valAx>
      <c:valAx>
        <c:axId val="51817266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69555579201252E-2"/>
              <c:y val="0.231270618880448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6784"/>
        <c:crosses val="autoZero"/>
        <c:crossBetween val="midCat"/>
      </c:valAx>
      <c:spPr>
        <a:noFill/>
        <a:ln w="25400">
          <a:noFill/>
        </a:ln>
      </c:spPr>
    </c:plotArea>
    <c:legend>
      <c:legendPos val="r"/>
      <c:layout>
        <c:manualLayout>
          <c:xMode val="edge"/>
          <c:yMode val="edge"/>
          <c:x val="1.7784958295239534E-2"/>
          <c:y val="0.8631935553134471"/>
          <c:w val="0.96225737353615293"/>
          <c:h val="0.1172640301557890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2656590744948828"/>
          <c:y val="1.6447276151549756E-2"/>
        </c:manualLayout>
      </c:layout>
      <c:overlay val="0"/>
      <c:spPr>
        <a:noFill/>
        <a:ln w="25400">
          <a:noFill/>
        </a:ln>
      </c:spPr>
    </c:title>
    <c:autoTitleDeleted val="0"/>
    <c:plotArea>
      <c:layout>
        <c:manualLayout>
          <c:layoutTarget val="inner"/>
          <c:xMode val="edge"/>
          <c:yMode val="edge"/>
          <c:x val="0.12349207921336877"/>
          <c:y val="6.5789579649824112E-2"/>
          <c:w val="0.81756406235384105"/>
          <c:h val="0.73355380980451068"/>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Calc.'!$BI$3:$BI$94</c:f>
              <c:numCache>
                <c:formatCode>0.0000</c:formatCode>
                <c:ptCount val="92"/>
                <c:pt idx="1">
                  <c:v>8.4958931427741441E-4</c:v>
                </c:pt>
                <c:pt idx="2">
                  <c:v>9.0469244849841258E-4</c:v>
                </c:pt>
                <c:pt idx="3">
                  <c:v>-3.9286526207639894E-4</c:v>
                </c:pt>
                <c:pt idx="4">
                  <c:v>8.2300228926637028E-4</c:v>
                </c:pt>
                <c:pt idx="5">
                  <c:v>1.4303434074222244E-4</c:v>
                </c:pt>
                <c:pt idx="6">
                  <c:v>1.1128227459607845E-3</c:v>
                </c:pt>
                <c:pt idx="7">
                  <c:v>7.9979407339425275E-4</c:v>
                </c:pt>
                <c:pt idx="8">
                  <c:v>6.2531889964655293E-4</c:v>
                </c:pt>
                <c:pt idx="9">
                  <c:v>5.3291104000744815E-4</c:v>
                </c:pt>
                <c:pt idx="10">
                  <c:v>4.524782439076511E-4</c:v>
                </c:pt>
                <c:pt idx="11">
                  <c:v>4.3126387995129969E-4</c:v>
                </c:pt>
                <c:pt idx="12">
                  <c:v>5.4134027384487231E-4</c:v>
                </c:pt>
              </c:numCache>
            </c:numRef>
          </c:yVal>
          <c:smooth val="0"/>
          <c:extLst>
            <c:ext xmlns:c16="http://schemas.microsoft.com/office/drawing/2014/chart" uri="{C3380CC4-5D6E-409C-BE32-E72D297353CC}">
              <c16:uniqueId val="{00000000-058B-4FEC-9C1A-AB4897198F45}"/>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Calc.'!$BM$3:$BM$94</c:f>
              <c:numCache>
                <c:formatCode>0.0000</c:formatCode>
                <c:ptCount val="92"/>
                <c:pt idx="1">
                  <c:v>2.54174198338375E-3</c:v>
                </c:pt>
                <c:pt idx="2">
                  <c:v>6.208844224569585E-3</c:v>
                </c:pt>
                <c:pt idx="3">
                  <c:v>8.0100609599284122E-3</c:v>
                </c:pt>
                <c:pt idx="4">
                  <c:v>6.8004740691965746E-3</c:v>
                </c:pt>
                <c:pt idx="5">
                  <c:v>3.6243146039521158E-3</c:v>
                </c:pt>
                <c:pt idx="6">
                  <c:v>5.6583281121951367E-3</c:v>
                </c:pt>
                <c:pt idx="7">
                  <c:v>3.6156835407274877E-3</c:v>
                </c:pt>
                <c:pt idx="8">
                  <c:v>1.8816018696717117E-3</c:v>
                </c:pt>
                <c:pt idx="9">
                  <c:v>1.5369275941725486E-3</c:v>
                </c:pt>
                <c:pt idx="10">
                  <c:v>1.2090076019486496E-3</c:v>
                </c:pt>
                <c:pt idx="11">
                  <c:v>1.6447478054944032E-3</c:v>
                </c:pt>
                <c:pt idx="12">
                  <c:v>2.7190857251987851E-3</c:v>
                </c:pt>
              </c:numCache>
            </c:numRef>
          </c:yVal>
          <c:smooth val="0"/>
          <c:extLst>
            <c:ext xmlns:c16="http://schemas.microsoft.com/office/drawing/2014/chart" uri="{C3380CC4-5D6E-409C-BE32-E72D297353CC}">
              <c16:uniqueId val="{00000001-058B-4FEC-9C1A-AB4897198F45}"/>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Calc.'!$BP$3:$BP$94</c:f>
              <c:numCache>
                <c:formatCode>0.0000</c:formatCode>
                <c:ptCount val="92"/>
                <c:pt idx="1">
                  <c:v>-5.1601957829838811E-3</c:v>
                </c:pt>
                <c:pt idx="2">
                  <c:v>4.3630428098289263E-3</c:v>
                </c:pt>
                <c:pt idx="3">
                  <c:v>-3.8457127343082807E-3</c:v>
                </c:pt>
                <c:pt idx="4">
                  <c:v>9.6198421767684176E-4</c:v>
                </c:pt>
                <c:pt idx="5">
                  <c:v>5.0931779502111511E-5</c:v>
                </c:pt>
                <c:pt idx="6">
                  <c:v>8.7738771346793564E-4</c:v>
                </c:pt>
                <c:pt idx="7">
                  <c:v>6.3376581513804192E-4</c:v>
                </c:pt>
                <c:pt idx="8">
                  <c:v>6.1352866802856499E-4</c:v>
                </c:pt>
                <c:pt idx="9">
                  <c:v>3.7671517101927623E-4</c:v>
                </c:pt>
                <c:pt idx="10">
                  <c:v>2.4753675489646285E-4</c:v>
                </c:pt>
                <c:pt idx="11">
                  <c:v>3.4659013367764342E-4</c:v>
                </c:pt>
                <c:pt idx="12">
                  <c:v>2.6514442162656968E-4</c:v>
                </c:pt>
              </c:numCache>
            </c:numRef>
          </c:yVal>
          <c:smooth val="0"/>
          <c:extLst>
            <c:ext xmlns:c16="http://schemas.microsoft.com/office/drawing/2014/chart" uri="{C3380CC4-5D6E-409C-BE32-E72D297353CC}">
              <c16:uniqueId val="{00000002-058B-4FEC-9C1A-AB4897198F45}"/>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Calc.'!$BC$3:$BC$94</c:f>
              <c:numCache>
                <c:formatCode>0.0000</c:formatCode>
                <c:ptCount val="92"/>
                <c:pt idx="1">
                  <c:v>-6.1481749838314427E-3</c:v>
                </c:pt>
                <c:pt idx="2">
                  <c:v>-8.1370653892866556E-3</c:v>
                </c:pt>
                <c:pt idx="3">
                  <c:v>-5.4869039022721984E-3</c:v>
                </c:pt>
                <c:pt idx="4">
                  <c:v>-2.8049664182057117E-3</c:v>
                </c:pt>
                <c:pt idx="5">
                  <c:v>-1.3131618308801129E-3</c:v>
                </c:pt>
                <c:pt idx="6">
                  <c:v>4.4742571377701074E-4</c:v>
                </c:pt>
                <c:pt idx="7">
                  <c:v>7.424126482222837E-4</c:v>
                </c:pt>
                <c:pt idx="8">
                  <c:v>4.1225951199227176E-4</c:v>
                </c:pt>
                <c:pt idx="9">
                  <c:v>6.1673504011931031E-4</c:v>
                </c:pt>
                <c:pt idx="10">
                  <c:v>3.97806506194939E-4</c:v>
                </c:pt>
                <c:pt idx="11">
                  <c:v>4.300283866050758E-4</c:v>
                </c:pt>
                <c:pt idx="12">
                  <c:v>1.0985152390490493E-4</c:v>
                </c:pt>
              </c:numCache>
            </c:numRef>
          </c:yVal>
          <c:smooth val="0"/>
          <c:extLst>
            <c:ext xmlns:c16="http://schemas.microsoft.com/office/drawing/2014/chart" uri="{C3380CC4-5D6E-409C-BE32-E72D297353CC}">
              <c16:uniqueId val="{00000003-058B-4FEC-9C1A-AB4897198F45}"/>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Calc.'!$AX$3:$AX$98</c:f>
              <c:numCache>
                <c:formatCode>0.0000</c:formatCode>
                <c:ptCount val="96"/>
                <c:pt idx="1">
                  <c:v>-7.2175118414544775E-3</c:v>
                </c:pt>
                <c:pt idx="2">
                  <c:v>-5.4740105174382273E-3</c:v>
                </c:pt>
                <c:pt idx="3">
                  <c:v>-3.0240589064575015E-3</c:v>
                </c:pt>
                <c:pt idx="4">
                  <c:v>-1.9927668679484323E-3</c:v>
                </c:pt>
                <c:pt idx="5">
                  <c:v>-3.0390264139637361E-4</c:v>
                </c:pt>
                <c:pt idx="6">
                  <c:v>2.2225177606550717E-3</c:v>
                </c:pt>
                <c:pt idx="7">
                  <c:v>1.9742843969982387E-3</c:v>
                </c:pt>
                <c:pt idx="8">
                  <c:v>1.8950133049033277E-3</c:v>
                </c:pt>
                <c:pt idx="9">
                  <c:v>4.6996029020724718E-4</c:v>
                </c:pt>
                <c:pt idx="10">
                  <c:v>2.3099149041997064E-4</c:v>
                </c:pt>
                <c:pt idx="11">
                  <c:v>2.2030033845904482E-4</c:v>
                </c:pt>
                <c:pt idx="12">
                  <c:v>1.6495328560381842E-4</c:v>
                </c:pt>
              </c:numCache>
            </c:numRef>
          </c:yVal>
          <c:smooth val="0"/>
          <c:extLst>
            <c:ext xmlns:c16="http://schemas.microsoft.com/office/drawing/2014/chart" uri="{C3380CC4-5D6E-409C-BE32-E72D297353CC}">
              <c16:uniqueId val="{00000004-058B-4FEC-9C1A-AB4897198F45}"/>
            </c:ext>
          </c:extLst>
        </c:ser>
        <c:ser>
          <c:idx val="5"/>
          <c:order val="5"/>
          <c:tx>
            <c:strRef>
              <c:f>'In Process Calc.'!$AY$2</c:f>
              <c:strCache>
                <c:ptCount val="1"/>
                <c:pt idx="0">
                  <c:v>qCystine (mmol/109 cell/hr)</c:v>
                </c:pt>
              </c:strCache>
            </c:strRef>
          </c:tx>
          <c:marker>
            <c:symbol val="none"/>
          </c:marker>
          <c:xVal>
            <c:numRef>
              <c:f>'In Process Calc.'!$C$3:$C$93</c:f>
              <c:numCache>
                <c:formatCode>General</c:formatCode>
                <c:ptCount val="91"/>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Calc.'!$AY$3:$AY$93</c:f>
              <c:numCache>
                <c:formatCode>0.0000</c:formatCode>
                <c:ptCount val="91"/>
                <c:pt idx="1">
                  <c:v>3.8339397986070435E-3</c:v>
                </c:pt>
                <c:pt idx="2">
                  <c:v>2.6017091732809978E-3</c:v>
                </c:pt>
                <c:pt idx="3">
                  <c:v>1.9622879948901968E-3</c:v>
                </c:pt>
                <c:pt idx="4">
                  <c:v>9.1014460491396993E-4</c:v>
                </c:pt>
                <c:pt idx="5">
                  <c:v>3.8766465061490789E-4</c:v>
                </c:pt>
                <c:pt idx="6">
                  <c:v>1.4804688883997535E-3</c:v>
                </c:pt>
                <c:pt idx="7">
                  <c:v>9.987305090649874E-4</c:v>
                </c:pt>
                <c:pt idx="8">
                  <c:v>8.8818259125797818E-4</c:v>
                </c:pt>
                <c:pt idx="9">
                  <c:v>3.5820897493915111E-4</c:v>
                </c:pt>
                <c:pt idx="10">
                  <c:v>4.4711542764460613E-4</c:v>
                </c:pt>
                <c:pt idx="11">
                  <c:v>5.2411578070645903E-4</c:v>
                </c:pt>
                <c:pt idx="12">
                  <c:v>6.6735327117267999E-4</c:v>
                </c:pt>
              </c:numCache>
            </c:numRef>
          </c:yVal>
          <c:smooth val="0"/>
          <c:extLst>
            <c:ext xmlns:c16="http://schemas.microsoft.com/office/drawing/2014/chart" uri="{C3380CC4-5D6E-409C-BE32-E72D297353CC}">
              <c16:uniqueId val="{00000005-058B-4FEC-9C1A-AB4897198F45}"/>
            </c:ext>
          </c:extLst>
        </c:ser>
        <c:dLbls>
          <c:showLegendKey val="0"/>
          <c:showVal val="0"/>
          <c:showCatName val="0"/>
          <c:showSerName val="0"/>
          <c:showPercent val="0"/>
          <c:showBubbleSize val="0"/>
        </c:dLbls>
        <c:axId val="518171488"/>
        <c:axId val="518164040"/>
      </c:scatterChart>
      <c:valAx>
        <c:axId val="51817148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40437562754337"/>
              <c:y val="0.736843247647479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040"/>
        <c:crosses val="autoZero"/>
        <c:crossBetween val="midCat"/>
      </c:valAx>
      <c:valAx>
        <c:axId val="5181640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799027638323733E-2"/>
              <c:y val="0.13486873301142707"/>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488"/>
        <c:crosses val="autoZero"/>
        <c:crossBetween val="midCat"/>
      </c:valAx>
      <c:spPr>
        <a:noFill/>
        <a:ln w="25400">
          <a:noFill/>
        </a:ln>
      </c:spPr>
    </c:plotArea>
    <c:legend>
      <c:legendPos val="r"/>
      <c:layout>
        <c:manualLayout>
          <c:xMode val="edge"/>
          <c:yMode val="edge"/>
          <c:x val="2.1870247591925164E-2"/>
          <c:y val="0.83448184438984685"/>
          <c:w val="0.97493377739674669"/>
          <c:h val="0.1607890654498630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Two-Point Calculations</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7473230090424753"/>
          <c:y val="1.5576418332323844E-2"/>
        </c:manualLayout>
      </c:layout>
      <c:overlay val="0"/>
      <c:spPr>
        <a:noFill/>
        <a:ln w="25400">
          <a:noFill/>
        </a:ln>
      </c:spPr>
    </c:title>
    <c:autoTitleDeleted val="0"/>
    <c:plotArea>
      <c:layout>
        <c:manualLayout>
          <c:layoutTarget val="inner"/>
          <c:xMode val="edge"/>
          <c:yMode val="edge"/>
          <c:x val="0.11134903640256956"/>
          <c:y val="9.9688776798508072E-2"/>
          <c:w val="0.79871520342612445"/>
          <c:h val="0.65109232346525592"/>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Calc.'!$BW$3:$BW$94</c:f>
              <c:numCache>
                <c:formatCode>0.0000</c:formatCode>
                <c:ptCount val="92"/>
                <c:pt idx="1">
                  <c:v>1.4118261230967801</c:v>
                </c:pt>
                <c:pt idx="2">
                  <c:v>2.7274364705028837</c:v>
                </c:pt>
                <c:pt idx="3">
                  <c:v>0.81560911573083827</c:v>
                </c:pt>
                <c:pt idx="4">
                  <c:v>1.7625495474817694</c:v>
                </c:pt>
                <c:pt idx="5">
                  <c:v>1.0594562663640232</c:v>
                </c:pt>
                <c:pt idx="6">
                  <c:v>0.19822527703561657</c:v>
                </c:pt>
                <c:pt idx="7">
                  <c:v>-2.9991507288744054E-2</c:v>
                </c:pt>
                <c:pt idx="8">
                  <c:v>-8.3852716130933105E-2</c:v>
                </c:pt>
                <c:pt idx="9">
                  <c:v>0.12897212026732396</c:v>
                </c:pt>
                <c:pt idx="10">
                  <c:v>0.18126447698392309</c:v>
                </c:pt>
                <c:pt idx="11">
                  <c:v>-0.26412990573980899</c:v>
                </c:pt>
                <c:pt idx="12">
                  <c:v>-0.64235420497489804</c:v>
                </c:pt>
              </c:numCache>
            </c:numRef>
          </c:yVal>
          <c:smooth val="0"/>
          <c:extLst>
            <c:ext xmlns:c16="http://schemas.microsoft.com/office/drawing/2014/chart" uri="{C3380CC4-5D6E-409C-BE32-E72D297353CC}">
              <c16:uniqueId val="{00000000-F3BE-4FBB-9D19-C3EE950E91C2}"/>
            </c:ext>
          </c:extLst>
        </c:ser>
        <c:dLbls>
          <c:showLegendKey val="0"/>
          <c:showVal val="0"/>
          <c:showCatName val="0"/>
          <c:showSerName val="0"/>
          <c:showPercent val="0"/>
          <c:showBubbleSize val="0"/>
        </c:dLbls>
        <c:axId val="517544264"/>
        <c:axId val="517545048"/>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Calc.'!$BX$3:$BX$94</c:f>
              <c:numCache>
                <c:formatCode>0.0000</c:formatCode>
                <c:ptCount val="92"/>
                <c:pt idx="1">
                  <c:v>1.8993760792661818</c:v>
                </c:pt>
                <c:pt idx="2">
                  <c:v>2.6938071699148054</c:v>
                </c:pt>
                <c:pt idx="3">
                  <c:v>1.4234908323600464</c:v>
                </c:pt>
                <c:pt idx="4">
                  <c:v>2.7475576604480092</c:v>
                </c:pt>
                <c:pt idx="5">
                  <c:v>4.6132691726143911</c:v>
                </c:pt>
                <c:pt idx="6">
                  <c:v>3.6177986337179782</c:v>
                </c:pt>
                <c:pt idx="7">
                  <c:v>3.4060073335430978</c:v>
                </c:pt>
                <c:pt idx="8">
                  <c:v>3.9709804448648907</c:v>
                </c:pt>
                <c:pt idx="9">
                  <c:v>3.2319771562150308</c:v>
                </c:pt>
                <c:pt idx="10">
                  <c:v>2.1649401523926368</c:v>
                </c:pt>
                <c:pt idx="11">
                  <c:v>3.5679188472205472</c:v>
                </c:pt>
                <c:pt idx="12">
                  <c:v>5.6323088981556468</c:v>
                </c:pt>
              </c:numCache>
            </c:numRef>
          </c:yVal>
          <c:smooth val="0"/>
          <c:extLst>
            <c:ext xmlns:c16="http://schemas.microsoft.com/office/drawing/2014/chart" uri="{C3380CC4-5D6E-409C-BE32-E72D297353CC}">
              <c16:uniqueId val="{00000001-F3BE-4FBB-9D19-C3EE950E91C2}"/>
            </c:ext>
          </c:extLst>
        </c:ser>
        <c:dLbls>
          <c:showLegendKey val="0"/>
          <c:showVal val="0"/>
          <c:showCatName val="0"/>
          <c:showSerName val="0"/>
          <c:showPercent val="0"/>
          <c:showBubbleSize val="0"/>
        </c:dLbls>
        <c:axId val="517543872"/>
        <c:axId val="517542696"/>
      </c:scatterChart>
      <c:valAx>
        <c:axId val="517544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39614234267244"/>
              <c:y val="0.834893625075711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5048"/>
        <c:crosses val="autoZero"/>
        <c:crossBetween val="midCat"/>
      </c:valAx>
      <c:valAx>
        <c:axId val="51754504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2.7837218022165856E-2"/>
              <c:y val="0.2679133858267717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264"/>
        <c:crosses val="autoZero"/>
        <c:crossBetween val="midCat"/>
      </c:valAx>
      <c:valAx>
        <c:axId val="517543872"/>
        <c:scaling>
          <c:orientation val="minMax"/>
        </c:scaling>
        <c:delete val="1"/>
        <c:axPos val="b"/>
        <c:numFmt formatCode="General" sourceLinked="1"/>
        <c:majorTickMark val="out"/>
        <c:minorTickMark val="none"/>
        <c:tickLblPos val="none"/>
        <c:crossAx val="517542696"/>
        <c:crosses val="autoZero"/>
        <c:crossBetween val="midCat"/>
      </c:valAx>
      <c:valAx>
        <c:axId val="517542696"/>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646672072967608"/>
              <c:y val="0.246106526347668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872"/>
        <c:crosses val="max"/>
        <c:crossBetween val="midCat"/>
      </c:valAx>
      <c:spPr>
        <a:noFill/>
        <a:ln w="25400">
          <a:noFill/>
        </a:ln>
      </c:spPr>
    </c:plotArea>
    <c:legend>
      <c:legendPos val="r"/>
      <c:layout>
        <c:manualLayout>
          <c:xMode val="edge"/>
          <c:yMode val="edge"/>
          <c:x val="1.1369508812600286E-2"/>
          <c:y val="0.91277537751056304"/>
          <c:w val="0.97866314719194369"/>
          <c:h val="7.476658259888108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OUR</a:t>
            </a:r>
          </a:p>
        </c:rich>
      </c:tx>
      <c:layout>
        <c:manualLayout>
          <c:xMode val="edge"/>
          <c:yMode val="edge"/>
          <c:x val="0.36764695807803793"/>
          <c:y val="1.655624249014909E-2"/>
        </c:manualLayout>
      </c:layout>
      <c:overlay val="0"/>
      <c:spPr>
        <a:noFill/>
        <a:ln w="25400">
          <a:noFill/>
        </a:ln>
      </c:spPr>
    </c:title>
    <c:autoTitleDeleted val="0"/>
    <c:plotArea>
      <c:layout>
        <c:manualLayout>
          <c:layoutTarget val="inner"/>
          <c:xMode val="edge"/>
          <c:yMode val="edge"/>
          <c:x val="0.14915966386554622"/>
          <c:y val="7.9470198675496692E-2"/>
          <c:w val="0.70588235294117663"/>
          <c:h val="0.75496688741721851"/>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Calc.'!$AO$3:$AO$94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numCache>
            </c:numRef>
          </c:yVal>
          <c:smooth val="0"/>
          <c:extLst>
            <c:ext xmlns:c16="http://schemas.microsoft.com/office/drawing/2014/chart" uri="{C3380CC4-5D6E-409C-BE32-E72D297353CC}">
              <c16:uniqueId val="{00000000-B816-4D65-BE50-F782BC688401}"/>
            </c:ext>
          </c:extLst>
        </c:ser>
        <c:dLbls>
          <c:showLegendKey val="0"/>
          <c:showVal val="0"/>
          <c:showCatName val="0"/>
          <c:showSerName val="0"/>
          <c:showPercent val="0"/>
          <c:showBubbleSize val="0"/>
        </c:dLbls>
        <c:axId val="517542304"/>
        <c:axId val="517543480"/>
      </c:scatterChart>
      <c:valAx>
        <c:axId val="51754230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697469096950187"/>
              <c:y val="0.903973592175658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480"/>
        <c:crosses val="autoZero"/>
        <c:crossBetween val="midCat"/>
      </c:valAx>
      <c:valAx>
        <c:axId val="5175434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0425385244462E-2"/>
              <c:y val="0.1556292835518323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230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OUR</a:t>
            </a:r>
          </a:p>
        </c:rich>
      </c:tx>
      <c:layout>
        <c:manualLayout>
          <c:xMode val="edge"/>
          <c:yMode val="edge"/>
          <c:x val="0.35930810119323336"/>
          <c:y val="1.6339908269042136E-2"/>
        </c:manualLayout>
      </c:layout>
      <c:overlay val="0"/>
      <c:spPr>
        <a:noFill/>
        <a:ln w="25400">
          <a:noFill/>
        </a:ln>
      </c:spPr>
    </c:title>
    <c:autoTitleDeleted val="0"/>
    <c:plotArea>
      <c:layout>
        <c:manualLayout>
          <c:layoutTarget val="inner"/>
          <c:xMode val="edge"/>
          <c:yMode val="edge"/>
          <c:x val="0.1536799785240347"/>
          <c:y val="7.8431622854188587E-2"/>
          <c:w val="0.7013001836871442"/>
          <c:h val="0.7581723542571559"/>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Calc.'!$C$3:$C$97</c:f>
              <c:numCache>
                <c:formatCode>0.0000</c:formatCode>
                <c:ptCount val="95"/>
                <c:pt idx="1">
                  <c:v>0.41899999999999998</c:v>
                </c:pt>
                <c:pt idx="2">
                  <c:v>0.35981874142819009</c:v>
                </c:pt>
                <c:pt idx="3">
                  <c:v>0.33363074997383863</c:v>
                </c:pt>
                <c:pt idx="4">
                  <c:v>0.32849474605151852</c:v>
                </c:pt>
                <c:pt idx="5">
                  <c:v>0.32</c:v>
                </c:pt>
                <c:pt idx="6">
                  <c:v>0.152</c:v>
                </c:pt>
                <c:pt idx="7">
                  <c:v>0.13600000000000004</c:v>
                </c:pt>
                <c:pt idx="8">
                  <c:v>0.13511353740914939</c:v>
                </c:pt>
                <c:pt idx="9">
                  <c:v>0.11047999999999999</c:v>
                </c:pt>
                <c:pt idx="10">
                  <c:v>7.7413849323293801E-2</c:v>
                </c:pt>
                <c:pt idx="11">
                  <c:v>0.10417364313118646</c:v>
                </c:pt>
                <c:pt idx="12">
                  <c:v>0.13216193953743124</c:v>
                </c:pt>
                <c:pt idx="15" formatCode="General">
                  <c:v>0</c:v>
                </c:pt>
                <c:pt idx="16">
                  <c:v>0.2609695008305114</c:v>
                </c:pt>
                <c:pt idx="17">
                  <c:v>0.18642127261505484</c:v>
                </c:pt>
                <c:pt idx="18">
                  <c:v>0.14831197085372988</c:v>
                </c:pt>
                <c:pt idx="19">
                  <c:v>9.8578385225157161E-2</c:v>
                </c:pt>
                <c:pt idx="20">
                  <c:v>7.4730311668837673E-2</c:v>
                </c:pt>
                <c:pt idx="21">
                  <c:v>5.1268837056298082E-2</c:v>
                </c:pt>
                <c:pt idx="22">
                  <c:v>3.6141117190636743E-2</c:v>
                </c:pt>
                <c:pt idx="23">
                  <c:v>3.5941098215031379E-2</c:v>
                </c:pt>
                <c:pt idx="24">
                  <c:v>3.4638191419111938E-2</c:v>
                </c:pt>
                <c:pt idx="25">
                  <c:v>3.3975481141452095E-2</c:v>
                </c:pt>
                <c:pt idx="26">
                  <c:v>3.059206391068461E-2</c:v>
                </c:pt>
                <c:pt idx="27">
                  <c:v>2.4158221070732195E-2</c:v>
                </c:pt>
              </c:numCache>
            </c:numRef>
          </c:yVal>
          <c:smooth val="0"/>
          <c:extLst>
            <c:ext xmlns:c16="http://schemas.microsoft.com/office/drawing/2014/chart" uri="{C3380CC4-5D6E-409C-BE32-E72D297353CC}">
              <c16:uniqueId val="{00000000-4BDE-4D97-9271-2A08CFE01718}"/>
            </c:ext>
          </c:extLst>
        </c:ser>
        <c:dLbls>
          <c:showLegendKey val="0"/>
          <c:showVal val="0"/>
          <c:showCatName val="0"/>
          <c:showSerName val="0"/>
          <c:showPercent val="0"/>
          <c:showBubbleSize val="0"/>
        </c:dLbls>
        <c:axId val="516666512"/>
        <c:axId val="516668472"/>
      </c:scatterChart>
      <c:valAx>
        <c:axId val="51666651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290125499018506"/>
              <c:y val="0.9183037726344817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8472"/>
        <c:crosses val="autoZero"/>
        <c:crossBetween val="midCat"/>
      </c:valAx>
      <c:valAx>
        <c:axId val="51666847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2987053088952122E-2"/>
              <c:y val="0.16013116731620669"/>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6512"/>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Polynomial Fit Estimate</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6796598954542453"/>
          <c:y val="1.6339908269042136E-2"/>
        </c:manualLayout>
      </c:layout>
      <c:overlay val="0"/>
      <c:spPr>
        <a:noFill/>
        <a:ln w="25400">
          <a:noFill/>
        </a:ln>
      </c:spPr>
    </c:title>
    <c:autoTitleDeleted val="0"/>
    <c:plotArea>
      <c:layout>
        <c:manualLayout>
          <c:layoutTarget val="inner"/>
          <c:xMode val="edge"/>
          <c:yMode val="edge"/>
          <c:x val="0.12554139090695793"/>
          <c:y val="0.10457549713891806"/>
          <c:w val="0.72510975782467091"/>
          <c:h val="0.63398895140469091"/>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Calc.'!$AF$3:$AF$97</c:f>
              <c:numCache>
                <c:formatCode>0.0000</c:formatCode>
                <c:ptCount val="95"/>
                <c:pt idx="1">
                  <c:v>2.3501825705191721</c:v>
                </c:pt>
                <c:pt idx="2">
                  <c:v>2.1867446092139704</c:v>
                </c:pt>
                <c:pt idx="3">
                  <c:v>1.7722174482635629</c:v>
                </c:pt>
                <c:pt idx="4">
                  <c:v>1.0557720062955493</c:v>
                </c:pt>
                <c:pt idx="5">
                  <c:v>0.70050666572747133</c:v>
                </c:pt>
                <c:pt idx="6">
                  <c:v>0.11753280432346767</c:v>
                </c:pt>
                <c:pt idx="7">
                  <c:v>-7.7230419877281145E-2</c:v>
                </c:pt>
                <c:pt idx="8">
                  <c:v>-3.1235848492956499E-2</c:v>
                </c:pt>
                <c:pt idx="9">
                  <c:v>9.904983791567247E-2</c:v>
                </c:pt>
                <c:pt idx="10">
                  <c:v>0.1469722161987245</c:v>
                </c:pt>
                <c:pt idx="11">
                  <c:v>-0.32811766972660472</c:v>
                </c:pt>
                <c:pt idx="12">
                  <c:v>-2.3557881413484529</c:v>
                </c:pt>
              </c:numCache>
            </c:numRef>
          </c:yVal>
          <c:smooth val="0"/>
          <c:extLst>
            <c:ext xmlns:c16="http://schemas.microsoft.com/office/drawing/2014/chart" uri="{C3380CC4-5D6E-409C-BE32-E72D297353CC}">
              <c16:uniqueId val="{00000000-8E37-44E8-B03D-04CD2133F053}"/>
            </c:ext>
          </c:extLst>
        </c:ser>
        <c:dLbls>
          <c:showLegendKey val="0"/>
          <c:showVal val="0"/>
          <c:showCatName val="0"/>
          <c:showSerName val="0"/>
          <c:showPercent val="0"/>
          <c:showBubbleSize val="0"/>
        </c:dLbls>
        <c:axId val="517539952"/>
        <c:axId val="517538384"/>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Calc.'!$AG$3:$AG$97</c:f>
              <c:numCache>
                <c:formatCode>0.0000</c:formatCode>
                <c:ptCount val="95"/>
                <c:pt idx="1">
                  <c:v>1.9014952683875106</c:v>
                </c:pt>
                <c:pt idx="2">
                  <c:v>2.1391894412180816</c:v>
                </c:pt>
                <c:pt idx="3">
                  <c:v>2.4961096211360378</c:v>
                </c:pt>
                <c:pt idx="4">
                  <c:v>4.0141578797005355</c:v>
                </c:pt>
                <c:pt idx="5">
                  <c:v>4.671143205273367</c:v>
                </c:pt>
                <c:pt idx="6">
                  <c:v>3.5476084318733969</c:v>
                </c:pt>
                <c:pt idx="7">
                  <c:v>4.3272556088315559</c:v>
                </c:pt>
                <c:pt idx="8">
                  <c:v>3.8986791955210798</c:v>
                </c:pt>
                <c:pt idx="9">
                  <c:v>3.3417643445798895</c:v>
                </c:pt>
                <c:pt idx="10">
                  <c:v>2.3563176658367513</c:v>
                </c:pt>
                <c:pt idx="11">
                  <c:v>4.0010214245099345</c:v>
                </c:pt>
                <c:pt idx="12">
                  <c:v>6.6463729491371861</c:v>
                </c:pt>
              </c:numCache>
            </c:numRef>
          </c:yVal>
          <c:smooth val="0"/>
          <c:extLst>
            <c:ext xmlns:c16="http://schemas.microsoft.com/office/drawing/2014/chart" uri="{C3380CC4-5D6E-409C-BE32-E72D297353CC}">
              <c16:uniqueId val="{00000001-8E37-44E8-B03D-04CD2133F053}"/>
            </c:ext>
          </c:extLst>
        </c:ser>
        <c:dLbls>
          <c:showLegendKey val="0"/>
          <c:showVal val="0"/>
          <c:showCatName val="0"/>
          <c:showSerName val="0"/>
          <c:showPercent val="0"/>
          <c:showBubbleSize val="0"/>
        </c:dLbls>
        <c:axId val="517537208"/>
        <c:axId val="517537992"/>
      </c:scatterChart>
      <c:valAx>
        <c:axId val="5175399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207878426961359"/>
              <c:y val="0.8268001537686577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8384"/>
        <c:crosses val="autoZero"/>
        <c:crossBetween val="midCat"/>
      </c:valAx>
      <c:valAx>
        <c:axId val="51753838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822470720571697E-2"/>
              <c:y val="0.2516347861820302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9952"/>
        <c:crosses val="autoZero"/>
        <c:crossBetween val="midCat"/>
      </c:valAx>
      <c:valAx>
        <c:axId val="517537208"/>
        <c:scaling>
          <c:orientation val="minMax"/>
        </c:scaling>
        <c:delete val="1"/>
        <c:axPos val="b"/>
        <c:numFmt formatCode="General" sourceLinked="1"/>
        <c:majorTickMark val="out"/>
        <c:minorTickMark val="none"/>
        <c:tickLblPos val="none"/>
        <c:crossAx val="517537992"/>
        <c:crosses val="autoZero"/>
        <c:crossBetween val="midCat"/>
      </c:valAx>
      <c:valAx>
        <c:axId val="517537992"/>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588941088246348"/>
              <c:y val="0.2385627932872027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208"/>
        <c:crosses val="max"/>
        <c:crossBetween val="midCat"/>
      </c:valAx>
      <c:spPr>
        <a:noFill/>
        <a:ln w="25400">
          <a:noFill/>
        </a:ln>
      </c:spPr>
    </c:plotArea>
    <c:legend>
      <c:legendPos val="r"/>
      <c:layout>
        <c:manualLayout>
          <c:xMode val="edge"/>
          <c:yMode val="edge"/>
          <c:x val="0"/>
          <c:y val="0.9117676156799418"/>
          <c:w val="0.96086751240673041"/>
          <c:h val="8.289440515834584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19264121396590131"/>
          <c:y val="1.6339908269042136E-2"/>
        </c:manualLayout>
      </c:layout>
      <c:overlay val="0"/>
      <c:spPr>
        <a:noFill/>
        <a:ln w="25400">
          <a:noFill/>
        </a:ln>
      </c:spPr>
    </c:title>
    <c:autoTitleDeleted val="0"/>
    <c:plotArea>
      <c:layout>
        <c:manualLayout>
          <c:layoutTarget val="inner"/>
          <c:xMode val="edge"/>
          <c:yMode val="edge"/>
          <c:x val="0.14285744482515905"/>
          <c:y val="4.9019764283867839E-2"/>
          <c:w val="0.77922242631904948"/>
          <c:h val="0.73529646425801765"/>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Calc.'!$E$3:$E$97</c:f>
              <c:numCache>
                <c:formatCode>0.0000</c:formatCode>
                <c:ptCount val="95"/>
                <c:pt idx="1">
                  <c:v>5.5158724093944105E-3</c:v>
                </c:pt>
                <c:pt idx="2">
                  <c:v>-2.2937082289184705E-2</c:v>
                </c:pt>
                <c:pt idx="3">
                  <c:v>-2.4616929813996428E-2</c:v>
                </c:pt>
                <c:pt idx="4">
                  <c:v>-1.7505208391071659E-2</c:v>
                </c:pt>
                <c:pt idx="5">
                  <c:v>-1.4729861298452279E-2</c:v>
                </c:pt>
                <c:pt idx="6">
                  <c:v>-8.277910505419421E-3</c:v>
                </c:pt>
                <c:pt idx="7">
                  <c:v>-4.9052772322088585E-3</c:v>
                </c:pt>
                <c:pt idx="8">
                  <c:v>-4.1309384839955197E-3</c:v>
                </c:pt>
                <c:pt idx="9">
                  <c:v>-2.4957346207759097E-3</c:v>
                </c:pt>
                <c:pt idx="10">
                  <c:v>-4.4794813649565976E-4</c:v>
                </c:pt>
                <c:pt idx="11">
                  <c:v>2.5403342363034317E-3</c:v>
                </c:pt>
                <c:pt idx="12">
                  <c:v>6.6257062693134364E-3</c:v>
                </c:pt>
                <c:pt idx="15" formatCode="General">
                  <c:v>0</c:v>
                </c:pt>
                <c:pt idx="16">
                  <c:v>5.7212278402679818E-2</c:v>
                </c:pt>
                <c:pt idx="17">
                  <c:v>3.8531444885436535E-2</c:v>
                </c:pt>
                <c:pt idx="18">
                  <c:v>2.7103600444667319E-2</c:v>
                </c:pt>
                <c:pt idx="19">
                  <c:v>1.5627096898797627E-2</c:v>
                </c:pt>
                <c:pt idx="20">
                  <c:v>1.0288182548633562E-2</c:v>
                </c:pt>
                <c:pt idx="21">
                  <c:v>5.9181226741287654E-3</c:v>
                </c:pt>
                <c:pt idx="22">
                  <c:v>3.3444911895971906E-3</c:v>
                </c:pt>
                <c:pt idx="23">
                  <c:v>2.8170570254534783E-3</c:v>
                </c:pt>
                <c:pt idx="24">
                  <c:v>2.4253947380959398E-3</c:v>
                </c:pt>
                <c:pt idx="25">
                  <c:v>2.2382287591994638E-3</c:v>
                </c:pt>
                <c:pt idx="26">
                  <c:v>2.0733856203196772E-3</c:v>
                </c:pt>
                <c:pt idx="27">
                  <c:v>1.9705537941223737E-3</c:v>
                </c:pt>
              </c:numCache>
            </c:numRef>
          </c:yVal>
          <c:smooth val="0"/>
          <c:extLst>
            <c:ext xmlns:c16="http://schemas.microsoft.com/office/drawing/2014/chart" uri="{C3380CC4-5D6E-409C-BE32-E72D297353CC}">
              <c16:uniqueId val="{00000000-BEE9-4D07-B91E-DDFDCB4A9EDE}"/>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Calc.'!$N$3:$N$97</c:f>
              <c:numCache>
                <c:formatCode>0.0000</c:formatCode>
                <c:ptCount val="95"/>
                <c:pt idx="1">
                  <c:v>4.7586204229361738E-3</c:v>
                </c:pt>
                <c:pt idx="2">
                  <c:v>2.2873953516792905E-3</c:v>
                </c:pt>
                <c:pt idx="3">
                  <c:v>1.326348438570907E-3</c:v>
                </c:pt>
                <c:pt idx="4">
                  <c:v>4.6150089592940672E-4</c:v>
                </c:pt>
                <c:pt idx="5">
                  <c:v>2.6489038118342667E-4</c:v>
                </c:pt>
                <c:pt idx="6">
                  <c:v>3.9639286246633626E-5</c:v>
                </c:pt>
                <c:pt idx="7">
                  <c:v>-2.6501483032083389E-5</c:v>
                </c:pt>
                <c:pt idx="8">
                  <c:v>-6.7505036115083321E-5</c:v>
                </c:pt>
                <c:pt idx="9">
                  <c:v>-1.0028575708081181E-4</c:v>
                </c:pt>
                <c:pt idx="10">
                  <c:v>-1.49404312677284E-4</c:v>
                </c:pt>
                <c:pt idx="11">
                  <c:v>-1.9444618851670144E-4</c:v>
                </c:pt>
                <c:pt idx="12">
                  <c:v>-2.7899903978439278E-4</c:v>
                </c:pt>
              </c:numCache>
            </c:numRef>
          </c:yVal>
          <c:smooth val="0"/>
          <c:extLst>
            <c:ext xmlns:c16="http://schemas.microsoft.com/office/drawing/2014/chart" uri="{C3380CC4-5D6E-409C-BE32-E72D297353CC}">
              <c16:uniqueId val="{00000001-BEE9-4D07-B91E-DDFDCB4A9EDE}"/>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Calc.'!$G$3:$G$97</c:f>
              <c:numCache>
                <c:formatCode>0.0000</c:formatCode>
                <c:ptCount val="95"/>
                <c:pt idx="1">
                  <c:v>-1.2150185437253616E-2</c:v>
                </c:pt>
                <c:pt idx="2">
                  <c:v>1.0160286932618303E-2</c:v>
                </c:pt>
                <c:pt idx="3">
                  <c:v>1.2845101629979035E-2</c:v>
                </c:pt>
                <c:pt idx="4">
                  <c:v>9.8942829260123995E-3</c:v>
                </c:pt>
                <c:pt idx="5">
                  <c:v>8.5024960514874532E-3</c:v>
                </c:pt>
                <c:pt idx="6">
                  <c:v>4.9407097532594667E-3</c:v>
                </c:pt>
                <c:pt idx="7">
                  <c:v>3.0531487777909136E-3</c:v>
                </c:pt>
                <c:pt idx="8">
                  <c:v>2.7796013232854132E-3</c:v>
                </c:pt>
                <c:pt idx="9">
                  <c:v>2.0779542028866284E-3</c:v>
                </c:pt>
                <c:pt idx="10">
                  <c:v>1.4236976571481007E-3</c:v>
                </c:pt>
                <c:pt idx="11">
                  <c:v>4.3644194359956798E-4</c:v>
                </c:pt>
                <c:pt idx="12">
                  <c:v>-5.792110171459247E-4</c:v>
                </c:pt>
                <c:pt idx="15" formatCode="General">
                  <c:v>0</c:v>
                </c:pt>
                <c:pt idx="16">
                  <c:v>-2.9498369640827114E-2</c:v>
                </c:pt>
                <c:pt idx="17">
                  <c:v>-4.5012465101243824E-3</c:v>
                </c:pt>
                <c:pt idx="18">
                  <c:v>1.1304224463208026E-3</c:v>
                </c:pt>
                <c:pt idx="19">
                  <c:v>2.5428098914770489E-3</c:v>
                </c:pt>
                <c:pt idx="20">
                  <c:v>2.6236398974979012E-3</c:v>
                </c:pt>
                <c:pt idx="21">
                  <c:v>2.0476734401944532E-3</c:v>
                </c:pt>
                <c:pt idx="22">
                  <c:v>1.4231547662630854E-3</c:v>
                </c:pt>
                <c:pt idx="23">
                  <c:v>1.25890382949543E-3</c:v>
                </c:pt>
                <c:pt idx="24">
                  <c:v>1.0002039129651521E-3</c:v>
                </c:pt>
                <c:pt idx="25">
                  <c:v>6.7548881040214873E-4</c:v>
                </c:pt>
                <c:pt idx="26">
                  <c:v>1.4427237156222674E-4</c:v>
                </c:pt>
                <c:pt idx="27">
                  <c:v>-6.1321010795713877E-4</c:v>
                </c:pt>
              </c:numCache>
            </c:numRef>
          </c:yVal>
          <c:smooth val="0"/>
          <c:extLst>
            <c:ext xmlns:c16="http://schemas.microsoft.com/office/drawing/2014/chart" uri="{C3380CC4-5D6E-409C-BE32-E72D297353CC}">
              <c16:uniqueId val="{00000002-BEE9-4D07-B91E-DDFDCB4A9EDE}"/>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Calc.'!$L$3:$L$97</c:f>
              <c:numCache>
                <c:formatCode>0.0000</c:formatCode>
                <c:ptCount val="95"/>
                <c:pt idx="1">
                  <c:v>-2.1630905822340372E-2</c:v>
                </c:pt>
                <c:pt idx="2">
                  <c:v>-8.7882249427316018E-3</c:v>
                </c:pt>
                <c:pt idx="3">
                  <c:v>-3.770719421191393E-3</c:v>
                </c:pt>
                <c:pt idx="4">
                  <c:v>1.7126315065866751E-4</c:v>
                </c:pt>
                <c:pt idx="5">
                  <c:v>1.0490219678282902E-3</c:v>
                </c:pt>
                <c:pt idx="6">
                  <c:v>1.6011935649845612E-3</c:v>
                </c:pt>
                <c:pt idx="7">
                  <c:v>1.5181152507785689E-3</c:v>
                </c:pt>
                <c:pt idx="8">
                  <c:v>1.7627887561206302E-3</c:v>
                </c:pt>
                <c:pt idx="9">
                  <c:v>1.5576150004959542E-3</c:v>
                </c:pt>
                <c:pt idx="10">
                  <c:v>1.0882445766113638E-3</c:v>
                </c:pt>
                <c:pt idx="11">
                  <c:v>-1.1401408614187483E-4</c:v>
                </c:pt>
                <c:pt idx="12">
                  <c:v>-1.9418276152800304E-3</c:v>
                </c:pt>
              </c:numCache>
            </c:numRef>
          </c:yVal>
          <c:smooth val="0"/>
          <c:extLst>
            <c:ext xmlns:c16="http://schemas.microsoft.com/office/drawing/2014/chart" uri="{C3380CC4-5D6E-409C-BE32-E72D297353CC}">
              <c16:uniqueId val="{00000003-BEE9-4D07-B91E-DDFDCB4A9EDE}"/>
            </c:ext>
          </c:extLst>
        </c:ser>
        <c:dLbls>
          <c:showLegendKey val="0"/>
          <c:showVal val="0"/>
          <c:showCatName val="0"/>
          <c:showSerName val="0"/>
          <c:showPercent val="0"/>
          <c:showBubbleSize val="0"/>
        </c:dLbls>
        <c:axId val="475757496"/>
        <c:axId val="475758280"/>
      </c:scatterChart>
      <c:valAx>
        <c:axId val="4757574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052030260923284"/>
              <c:y val="0.7647084360667042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280"/>
        <c:crosses val="autoZero"/>
        <c:crossBetween val="midCat"/>
      </c:valAx>
      <c:valAx>
        <c:axId val="4757582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0237577664755094E-2"/>
              <c:y val="4.6704484933028319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496"/>
        <c:crosses val="autoZero"/>
        <c:crossBetween val="midCat"/>
      </c:valAx>
      <c:spPr>
        <a:noFill/>
        <a:ln w="25400">
          <a:noFill/>
        </a:ln>
      </c:spPr>
    </c:plotArea>
    <c:legend>
      <c:legendPos val="r"/>
      <c:layout>
        <c:manualLayout>
          <c:xMode val="edge"/>
          <c:yMode val="edge"/>
          <c:x val="1.6284370236361246E-2"/>
          <c:y val="0.87663372401448114"/>
          <c:w val="0.9609398853506208"/>
          <c:h val="0.1004933800093131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19700211892118139"/>
          <c:y val="1.6286518971022828E-2"/>
        </c:manualLayout>
      </c:layout>
      <c:overlay val="0"/>
      <c:spPr>
        <a:noFill/>
        <a:ln w="25400">
          <a:noFill/>
        </a:ln>
      </c:spPr>
    </c:title>
    <c:autoTitleDeleted val="0"/>
    <c:plotArea>
      <c:layout>
        <c:manualLayout>
          <c:layoutTarget val="inner"/>
          <c:xMode val="edge"/>
          <c:yMode val="edge"/>
          <c:x val="0.14132762312633834"/>
          <c:y val="4.8860012564912077E-2"/>
          <c:w val="0.78158458244111351"/>
          <c:h val="0.73615752264467571"/>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Calc.'!$AU$3:$AU$94</c:f>
              <c:numCache>
                <c:formatCode>0.0000</c:formatCode>
                <c:ptCount val="92"/>
                <c:pt idx="1">
                  <c:v>-1.2698342077411055E-2</c:v>
                </c:pt>
                <c:pt idx="2">
                  <c:v>-1.0725964657163061E-2</c:v>
                </c:pt>
                <c:pt idx="3">
                  <c:v>-1.0833053314752346E-2</c:v>
                </c:pt>
                <c:pt idx="4">
                  <c:v>-8.0820383931667836E-3</c:v>
                </c:pt>
                <c:pt idx="5">
                  <c:v>-7.5277577898685763E-3</c:v>
                </c:pt>
                <c:pt idx="6">
                  <c:v>-7.1489939345401451E-3</c:v>
                </c:pt>
                <c:pt idx="7">
                  <c:v>-8.9566883569317541E-3</c:v>
                </c:pt>
                <c:pt idx="8">
                  <c:v>-8.8312787948979093E-3</c:v>
                </c:pt>
                <c:pt idx="9">
                  <c:v>-1.5756394951398237E-3</c:v>
                </c:pt>
                <c:pt idx="10">
                  <c:v>1.2376031954222013E-3</c:v>
                </c:pt>
                <c:pt idx="11">
                  <c:v>9.2071495387776898E-4</c:v>
                </c:pt>
                <c:pt idx="12">
                  <c:v>-3.4821088760261305E-4</c:v>
                </c:pt>
              </c:numCache>
            </c:numRef>
          </c:yVal>
          <c:smooth val="0"/>
          <c:extLst>
            <c:ext xmlns:c16="http://schemas.microsoft.com/office/drawing/2014/chart" uri="{C3380CC4-5D6E-409C-BE32-E72D297353CC}">
              <c16:uniqueId val="{00000000-FABB-4BED-B457-DB72F543D390}"/>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Calc.'!$BD$3:$BD$94</c:f>
              <c:numCache>
                <c:formatCode>0.0000</c:formatCode>
                <c:ptCount val="92"/>
                <c:pt idx="1">
                  <c:v>2.1621315717597189E-3</c:v>
                </c:pt>
                <c:pt idx="2">
                  <c:v>3.6598801671435398E-3</c:v>
                </c:pt>
                <c:pt idx="3">
                  <c:v>1.5681544663729955E-3</c:v>
                </c:pt>
                <c:pt idx="4">
                  <c:v>1.7269529144050262E-3</c:v>
                </c:pt>
                <c:pt idx="5">
                  <c:v>6.8385499403563572E-4</c:v>
                </c:pt>
                <c:pt idx="6">
                  <c:v>1.3385489283249414E-4</c:v>
                </c:pt>
                <c:pt idx="7">
                  <c:v>-4.8603776952104374E-5</c:v>
                </c:pt>
                <c:pt idx="8">
                  <c:v>-6.8282127766753999E-5</c:v>
                </c:pt>
                <c:pt idx="9">
                  <c:v>-1.710822509719473E-4</c:v>
                </c:pt>
                <c:pt idx="10">
                  <c:v>-8.1822469049213631E-5</c:v>
                </c:pt>
                <c:pt idx="11">
                  <c:v>-1.0221925582127881E-4</c:v>
                </c:pt>
                <c:pt idx="12">
                  <c:v>-2.9487960756479368E-4</c:v>
                </c:pt>
              </c:numCache>
            </c:numRef>
          </c:yVal>
          <c:smooth val="0"/>
          <c:extLst>
            <c:ext xmlns:c16="http://schemas.microsoft.com/office/drawing/2014/chart" uri="{C3380CC4-5D6E-409C-BE32-E72D297353CC}">
              <c16:uniqueId val="{00000001-FABB-4BED-B457-DB72F543D390}"/>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Calc.'!$AW$3:$AW$94</c:f>
              <c:numCache>
                <c:formatCode>0.0000</c:formatCode>
                <c:ptCount val="92"/>
                <c:pt idx="1">
                  <c:v>-4.0728211349170878E-3</c:v>
                </c:pt>
                <c:pt idx="2">
                  <c:v>-8.9040550668412558E-4</c:v>
                </c:pt>
                <c:pt idx="3">
                  <c:v>2.0213169430569242E-3</c:v>
                </c:pt>
                <c:pt idx="4">
                  <c:v>1.3436144779137213E-3</c:v>
                </c:pt>
                <c:pt idx="5">
                  <c:v>2.9704480743610834E-3</c:v>
                </c:pt>
                <c:pt idx="6">
                  <c:v>5.8047622799879735E-3</c:v>
                </c:pt>
                <c:pt idx="7">
                  <c:v>5.6635448034902391E-3</c:v>
                </c:pt>
                <c:pt idx="8">
                  <c:v>4.5181323235517455E-3</c:v>
                </c:pt>
                <c:pt idx="9">
                  <c:v>1.039286914938087E-3</c:v>
                </c:pt>
                <c:pt idx="10">
                  <c:v>1.0045941445522314E-3</c:v>
                </c:pt>
                <c:pt idx="11">
                  <c:v>1.1206386888032729E-3</c:v>
                </c:pt>
                <c:pt idx="12">
                  <c:v>1.7717940197461925E-3</c:v>
                </c:pt>
              </c:numCache>
            </c:numRef>
          </c:yVal>
          <c:smooth val="0"/>
          <c:extLst>
            <c:ext xmlns:c16="http://schemas.microsoft.com/office/drawing/2014/chart" uri="{C3380CC4-5D6E-409C-BE32-E72D297353CC}">
              <c16:uniqueId val="{00000002-FABB-4BED-B457-DB72F543D390}"/>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Calc.'!$BB$3:$BB$94</c:f>
              <c:numCache>
                <c:formatCode>0.0000</c:formatCode>
                <c:ptCount val="92"/>
                <c:pt idx="1">
                  <c:v>-1.1388175464246109E-2</c:v>
                </c:pt>
                <c:pt idx="2">
                  <c:v>-1.3455533873598345E-2</c:v>
                </c:pt>
                <c:pt idx="3">
                  <c:v>-1.0243997967903536E-2</c:v>
                </c:pt>
                <c:pt idx="4">
                  <c:v>-5.3040387554882801E-3</c:v>
                </c:pt>
                <c:pt idx="5">
                  <c:v>-2.3974664263026121E-3</c:v>
                </c:pt>
                <c:pt idx="6">
                  <c:v>1.2258670073072566E-3</c:v>
                </c:pt>
                <c:pt idx="7">
                  <c:v>2.3330663237684031E-3</c:v>
                </c:pt>
                <c:pt idx="8">
                  <c:v>2.3867139412739207E-3</c:v>
                </c:pt>
                <c:pt idx="9">
                  <c:v>1.395222377063551E-3</c:v>
                </c:pt>
                <c:pt idx="10">
                  <c:v>7.1082044980801552E-4</c:v>
                </c:pt>
                <c:pt idx="11">
                  <c:v>6.6572417953451304E-4</c:v>
                </c:pt>
                <c:pt idx="12">
                  <c:v>7.8965477549750246E-5</c:v>
                </c:pt>
              </c:numCache>
            </c:numRef>
          </c:yVal>
          <c:smooth val="0"/>
          <c:extLst>
            <c:ext xmlns:c16="http://schemas.microsoft.com/office/drawing/2014/chart" uri="{C3380CC4-5D6E-409C-BE32-E72D297353CC}">
              <c16:uniqueId val="{00000003-FABB-4BED-B457-DB72F543D390}"/>
            </c:ext>
          </c:extLst>
        </c:ser>
        <c:dLbls>
          <c:showLegendKey val="0"/>
          <c:showVal val="0"/>
          <c:showCatName val="0"/>
          <c:showSerName val="0"/>
          <c:showPercent val="0"/>
          <c:showBubbleSize val="0"/>
        </c:dLbls>
        <c:axId val="518172272"/>
        <c:axId val="518167960"/>
      </c:scatterChart>
      <c:valAx>
        <c:axId val="5181722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96574846748809"/>
              <c:y val="0.7654736640287724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960"/>
        <c:crosses val="autoZero"/>
        <c:crossBetween val="midCat"/>
      </c:valAx>
      <c:valAx>
        <c:axId val="518167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961549392313222E-2"/>
              <c:y val="5.1777919717367532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272"/>
        <c:crosses val="autoZero"/>
        <c:crossBetween val="midCat"/>
      </c:valAx>
      <c:spPr>
        <a:noFill/>
        <a:ln w="25400">
          <a:noFill/>
        </a:ln>
      </c:spPr>
    </c:plotArea>
    <c:legend>
      <c:legendPos val="r"/>
      <c:layout>
        <c:manualLayout>
          <c:xMode val="edge"/>
          <c:yMode val="edge"/>
          <c:x val="6.113013365215704E-2"/>
          <c:y val="0.86768092625201299"/>
          <c:w val="0.92750035753524251"/>
          <c:h val="0.1192914688659816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Amino Acid Nitrogen and Carbon</a:t>
            </a:r>
          </a:p>
        </c:rich>
      </c:tx>
      <c:layout>
        <c:manualLayout>
          <c:xMode val="edge"/>
          <c:yMode val="edge"/>
          <c:x val="0.23160215267209253"/>
          <c:y val="1.5576321032160145E-2"/>
        </c:manualLayout>
      </c:layout>
      <c:overlay val="0"/>
      <c:spPr>
        <a:noFill/>
        <a:ln w="25400">
          <a:noFill/>
        </a:ln>
      </c:spPr>
    </c:title>
    <c:autoTitleDeleted val="0"/>
    <c:plotArea>
      <c:layout>
        <c:manualLayout>
          <c:layoutTarget val="inner"/>
          <c:xMode val="edge"/>
          <c:yMode val="edge"/>
          <c:x val="0.14163594019609954"/>
          <c:y val="0.16510963889508481"/>
          <c:w val="0.70995821064624498"/>
          <c:h val="0.58567156369123496"/>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Calc.'!$AC$3:$AC$97</c:f>
              <c:numCache>
                <c:formatCode>0.0000</c:formatCode>
                <c:ptCount val="95"/>
                <c:pt idx="1">
                  <c:v>7.3285148004717554E-2</c:v>
                </c:pt>
                <c:pt idx="2">
                  <c:v>0.15007350353903978</c:v>
                </c:pt>
                <c:pt idx="3">
                  <c:v>0.14040572651392824</c:v>
                </c:pt>
                <c:pt idx="4">
                  <c:v>9.3392510661455916E-2</c:v>
                </c:pt>
                <c:pt idx="5">
                  <c:v>7.8126421859619308E-2</c:v>
                </c:pt>
                <c:pt idx="6">
                  <c:v>4.5698407446357239E-2</c:v>
                </c:pt>
                <c:pt idx="7">
                  <c:v>3.0311030077499277E-2</c:v>
                </c:pt>
                <c:pt idx="8">
                  <c:v>3.0732199147412143E-2</c:v>
                </c:pt>
                <c:pt idx="9">
                  <c:v>2.7388012748230134E-2</c:v>
                </c:pt>
                <c:pt idx="10">
                  <c:v>2.6318818218909929E-2</c:v>
                </c:pt>
                <c:pt idx="11">
                  <c:v>2.1899975204717436E-2</c:v>
                </c:pt>
                <c:pt idx="12">
                  <c:v>2.0532883278567126E-2</c:v>
                </c:pt>
              </c:numCache>
            </c:numRef>
          </c:yVal>
          <c:smooth val="0"/>
          <c:extLst>
            <c:ext xmlns:c16="http://schemas.microsoft.com/office/drawing/2014/chart" uri="{C3380CC4-5D6E-409C-BE32-E72D297353CC}">
              <c16:uniqueId val="{00000000-08C4-4E72-98F2-444B3E59912E}"/>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Calc.'!$AD$3:$AD$97</c:f>
              <c:numCache>
                <c:formatCode>0.0000</c:formatCode>
                <c:ptCount val="95"/>
                <c:pt idx="1">
                  <c:v>9.6533380154307825E-3</c:v>
                </c:pt>
                <c:pt idx="2">
                  <c:v>8.1585772436046852E-2</c:v>
                </c:pt>
                <c:pt idx="3">
                  <c:v>8.3597744885574615E-2</c:v>
                </c:pt>
                <c:pt idx="4">
                  <c:v>5.9817735170249277E-2</c:v>
                </c:pt>
                <c:pt idx="5">
                  <c:v>5.1469591247233208E-2</c:v>
                </c:pt>
                <c:pt idx="6">
                  <c:v>3.1846404577971277E-2</c:v>
                </c:pt>
                <c:pt idx="7">
                  <c:v>2.2309547406090972E-2</c:v>
                </c:pt>
                <c:pt idx="8">
                  <c:v>2.3887223293945669E-2</c:v>
                </c:pt>
                <c:pt idx="9">
                  <c:v>2.2859684068827942E-2</c:v>
                </c:pt>
                <c:pt idx="10">
                  <c:v>2.4391359771258784E-2</c:v>
                </c:pt>
                <c:pt idx="11">
                  <c:v>2.3803740588466377E-2</c:v>
                </c:pt>
                <c:pt idx="12">
                  <c:v>2.7359815412433989E-2</c:v>
                </c:pt>
              </c:numCache>
            </c:numRef>
          </c:yVal>
          <c:smooth val="0"/>
          <c:extLst>
            <c:ext xmlns:c16="http://schemas.microsoft.com/office/drawing/2014/chart" uri="{C3380CC4-5D6E-409C-BE32-E72D297353CC}">
              <c16:uniqueId val="{00000001-08C4-4E72-98F2-444B3E59912E}"/>
            </c:ext>
          </c:extLst>
        </c:ser>
        <c:dLbls>
          <c:showLegendKey val="0"/>
          <c:showVal val="0"/>
          <c:showCatName val="0"/>
          <c:showSerName val="0"/>
          <c:showPercent val="0"/>
          <c:showBubbleSize val="0"/>
        </c:dLbls>
        <c:axId val="517531328"/>
        <c:axId val="517532504"/>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'Post Process Calc.'!$AE$3:$AE$97</c:f>
              <c:numCache>
                <c:formatCode>0.0000</c:formatCode>
                <c:ptCount val="95"/>
                <c:pt idx="1">
                  <c:v>-0.18616949224851922</c:v>
                </c:pt>
                <c:pt idx="2">
                  <c:v>0.41819239011078163</c:v>
                </c:pt>
                <c:pt idx="3">
                  <c:v>0.47482056681761947</c:v>
                </c:pt>
                <c:pt idx="4">
                  <c:v>0.35586491717909408</c:v>
                </c:pt>
                <c:pt idx="5">
                  <c:v>0.30770594848181027</c:v>
                </c:pt>
                <c:pt idx="6">
                  <c:v>0.18685210137657091</c:v>
                </c:pt>
                <c:pt idx="7">
                  <c:v>0.12435203568385804</c:v>
                </c:pt>
                <c:pt idx="8">
                  <c:v>0.1239168816711323</c:v>
                </c:pt>
                <c:pt idx="9">
                  <c:v>0.10605565654802369</c:v>
                </c:pt>
                <c:pt idx="10">
                  <c:v>9.3702360329814591E-2</c:v>
                </c:pt>
                <c:pt idx="11">
                  <c:v>6.4993267544443858E-2</c:v>
                </c:pt>
                <c:pt idx="12">
                  <c:v>4.1603124866083509E-2</c:v>
                </c:pt>
              </c:numCache>
            </c:numRef>
          </c:yVal>
          <c:smooth val="0"/>
          <c:extLst>
            <c:ext xmlns:c16="http://schemas.microsoft.com/office/drawing/2014/chart" uri="{C3380CC4-5D6E-409C-BE32-E72D297353CC}">
              <c16:uniqueId val="{00000002-08C4-4E72-98F2-444B3E59912E}"/>
            </c:ext>
          </c:extLst>
        </c:ser>
        <c:dLbls>
          <c:showLegendKey val="0"/>
          <c:showVal val="0"/>
          <c:showCatName val="0"/>
          <c:showSerName val="0"/>
          <c:showPercent val="0"/>
          <c:showBubbleSize val="0"/>
        </c:dLbls>
        <c:axId val="517534856"/>
        <c:axId val="517531720"/>
      </c:scatterChart>
      <c:valAx>
        <c:axId val="5175313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402677606475696"/>
              <c:y val="0.809971539702115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2504"/>
        <c:crosses val="autoZero"/>
        <c:crossBetween val="midCat"/>
      </c:valAx>
      <c:valAx>
        <c:axId val="5175325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6869719388129855E-2"/>
              <c:y val="0.2258657476742752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1328"/>
        <c:crosses val="autoZero"/>
        <c:crossBetween val="midCat"/>
      </c:valAx>
      <c:valAx>
        <c:axId val="517534856"/>
        <c:scaling>
          <c:orientation val="minMax"/>
        </c:scaling>
        <c:delete val="1"/>
        <c:axPos val="b"/>
        <c:numFmt formatCode="General" sourceLinked="1"/>
        <c:majorTickMark val="out"/>
        <c:minorTickMark val="none"/>
        <c:tickLblPos val="none"/>
        <c:crossAx val="517531720"/>
        <c:crosses val="autoZero"/>
        <c:crossBetween val="midCat"/>
      </c:valAx>
      <c:valAx>
        <c:axId val="517531720"/>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3064288854059951"/>
              <c:y val="0.2340411493069738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856"/>
        <c:crosses val="max"/>
        <c:crossBetween val="midCat"/>
      </c:valAx>
      <c:spPr>
        <a:noFill/>
        <a:ln w="25400">
          <a:noFill/>
        </a:ln>
      </c:spPr>
    </c:plotArea>
    <c:legend>
      <c:legendPos val="r"/>
      <c:layout>
        <c:manualLayout>
          <c:xMode val="edge"/>
          <c:yMode val="edge"/>
          <c:x val="2.193593149513141E-2"/>
          <c:y val="0.86993579734788706"/>
          <c:w val="0.96338293638462369"/>
          <c:h val="0.1246109709981351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Amino Acid Nitrogen and Carbon</a:t>
            </a:r>
          </a:p>
        </c:rich>
      </c:tx>
      <c:layout>
        <c:manualLayout>
          <c:xMode val="edge"/>
          <c:yMode val="edge"/>
          <c:x val="0.16421075429296833"/>
          <c:y val="1.5772937141981341E-2"/>
        </c:manualLayout>
      </c:layout>
      <c:overlay val="0"/>
      <c:spPr>
        <a:noFill/>
        <a:ln w="25400">
          <a:noFill/>
        </a:ln>
      </c:spPr>
    </c:title>
    <c:autoTitleDeleted val="0"/>
    <c:plotArea>
      <c:layout>
        <c:manualLayout>
          <c:layoutTarget val="inner"/>
          <c:xMode val="edge"/>
          <c:yMode val="edge"/>
          <c:x val="0.13052644996551188"/>
          <c:y val="5.9936908517350174E-2"/>
          <c:w val="0.74105339335258391"/>
          <c:h val="0.73501577287066244"/>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Calc.'!$BS$3:$BS$94</c:f>
              <c:numCache>
                <c:formatCode>0.0000</c:formatCode>
                <c:ptCount val="92"/>
                <c:pt idx="1">
                  <c:v>8.2282847186909994E-2</c:v>
                </c:pt>
                <c:pt idx="2">
                  <c:v>8.7960912683498566E-2</c:v>
                </c:pt>
                <c:pt idx="3">
                  <c:v>0.10964712858231995</c:v>
                </c:pt>
                <c:pt idx="4">
                  <c:v>6.8899394536189415E-2</c:v>
                </c:pt>
                <c:pt idx="5">
                  <c:v>3.0039410305278264E-2</c:v>
                </c:pt>
                <c:pt idx="6">
                  <c:v>6.9064800569714979E-2</c:v>
                </c:pt>
                <c:pt idx="7">
                  <c:v>4.1008755773009824E-2</c:v>
                </c:pt>
                <c:pt idx="8">
                  <c:v>3.0124444820610111E-2</c:v>
                </c:pt>
                <c:pt idx="9">
                  <c:v>2.4855996420519867E-2</c:v>
                </c:pt>
                <c:pt idx="10">
                  <c:v>2.753065266085513E-2</c:v>
                </c:pt>
                <c:pt idx="11">
                  <c:v>2.2854041079627879E-2</c:v>
                </c:pt>
                <c:pt idx="12">
                  <c:v>2.5528247359676966E-2</c:v>
                </c:pt>
              </c:numCache>
            </c:numRef>
          </c:yVal>
          <c:smooth val="0"/>
          <c:extLst>
            <c:ext xmlns:c16="http://schemas.microsoft.com/office/drawing/2014/chart" uri="{C3380CC4-5D6E-409C-BE32-E72D297353CC}">
              <c16:uniqueId val="{00000000-3DC0-4D0D-AC19-F87B383842E1}"/>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Calc.'!$BT$3:$BT$94</c:f>
              <c:numCache>
                <c:formatCode>0.0000</c:formatCode>
                <c:ptCount val="92"/>
                <c:pt idx="1">
                  <c:v>4.1103137928974146E-2</c:v>
                </c:pt>
                <c:pt idx="2">
                  <c:v>5.6386318728109494E-2</c:v>
                </c:pt>
                <c:pt idx="3">
                  <c:v>6.1390959980624181E-2</c:v>
                </c:pt>
                <c:pt idx="4">
                  <c:v>4.9797904324310582E-2</c:v>
                </c:pt>
                <c:pt idx="5">
                  <c:v>2.3548496306592625E-2</c:v>
                </c:pt>
                <c:pt idx="6">
                  <c:v>6.561522625269138E-2</c:v>
                </c:pt>
                <c:pt idx="7">
                  <c:v>4.7283572211550343E-2</c:v>
                </c:pt>
                <c:pt idx="8">
                  <c:v>3.8537823077813074E-2</c:v>
                </c:pt>
                <c:pt idx="9">
                  <c:v>2.3989440823431293E-2</c:v>
                </c:pt>
                <c:pt idx="10">
                  <c:v>2.0687030337725246E-2</c:v>
                </c:pt>
                <c:pt idx="11">
                  <c:v>2.1637584199334196E-2</c:v>
                </c:pt>
                <c:pt idx="12">
                  <c:v>2.9658651663026715E-2</c:v>
                </c:pt>
              </c:numCache>
            </c:numRef>
          </c:yVal>
          <c:smooth val="0"/>
          <c:extLst>
            <c:ext xmlns:c16="http://schemas.microsoft.com/office/drawing/2014/chart" uri="{C3380CC4-5D6E-409C-BE32-E72D297353CC}">
              <c16:uniqueId val="{00000001-3DC0-4D0D-AC19-F87B383842E1}"/>
            </c:ext>
          </c:extLst>
        </c:ser>
        <c:dLbls>
          <c:showLegendKey val="0"/>
          <c:showVal val="0"/>
          <c:showCatName val="0"/>
          <c:showSerName val="0"/>
          <c:showPercent val="0"/>
          <c:showBubbleSize val="0"/>
        </c:dLbls>
        <c:axId val="518168744"/>
        <c:axId val="518164432"/>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23.883333333302289</c:v>
                </c:pt>
                <c:pt idx="2">
                  <c:v>38.549999999930151</c:v>
                </c:pt>
                <c:pt idx="3">
                  <c:v>47.583333333197515</c:v>
                </c:pt>
                <c:pt idx="4">
                  <c:v>62.649999999906868</c:v>
                </c:pt>
                <c:pt idx="5">
                  <c:v>71.749999999883585</c:v>
                </c:pt>
                <c:pt idx="6">
                  <c:v>95.533333333209157</c:v>
                </c:pt>
                <c:pt idx="7">
                  <c:v>121.09999999991851</c:v>
                </c:pt>
                <c:pt idx="8">
                  <c:v>143.83333333331393</c:v>
                </c:pt>
                <c:pt idx="9">
                  <c:v>167.39999999996508</c:v>
                </c:pt>
                <c:pt idx="10">
                  <c:v>192</c:v>
                </c:pt>
                <c:pt idx="11">
                  <c:v>215.64999999990687</c:v>
                </c:pt>
                <c:pt idx="12">
                  <c:v>233.46666666667443</c:v>
                </c:pt>
              </c:numCache>
            </c:numRef>
          </c:xVal>
          <c:yVal>
            <c:numRef>
              <c:f>'In Process Calc.'!$BU$3:$BU$94</c:f>
              <c:numCache>
                <c:formatCode>0.0000</c:formatCode>
                <c:ptCount val="92"/>
                <c:pt idx="1">
                  <c:v>4.1272843318628846E-3</c:v>
                </c:pt>
                <c:pt idx="2">
                  <c:v>0.11255567041597664</c:v>
                </c:pt>
                <c:pt idx="3">
                  <c:v>7.7612830412848124E-2</c:v>
                </c:pt>
                <c:pt idx="4">
                  <c:v>0.10552892156893144</c:v>
                </c:pt>
                <c:pt idx="5">
                  <c:v>3.7187020939039167E-2</c:v>
                </c:pt>
                <c:pt idx="6">
                  <c:v>0.19431829116214222</c:v>
                </c:pt>
                <c:pt idx="7">
                  <c:v>0.13324049353796419</c:v>
                </c:pt>
                <c:pt idx="8">
                  <c:v>0.10913862225688697</c:v>
                </c:pt>
                <c:pt idx="9">
                  <c:v>8.5279359318121126E-2</c:v>
                </c:pt>
                <c:pt idx="10">
                  <c:v>8.0601369556262514E-2</c:v>
                </c:pt>
                <c:pt idx="11">
                  <c:v>8.250788587297947E-2</c:v>
                </c:pt>
                <c:pt idx="12">
                  <c:v>0.10651062960030537</c:v>
                </c:pt>
              </c:numCache>
            </c:numRef>
          </c:yVal>
          <c:smooth val="0"/>
          <c:extLst>
            <c:ext xmlns:c16="http://schemas.microsoft.com/office/drawing/2014/chart" uri="{C3380CC4-5D6E-409C-BE32-E72D297353CC}">
              <c16:uniqueId val="{00000002-3DC0-4D0D-AC19-F87B383842E1}"/>
            </c:ext>
          </c:extLst>
        </c:ser>
        <c:dLbls>
          <c:showLegendKey val="0"/>
          <c:showVal val="0"/>
          <c:showCatName val="0"/>
          <c:showSerName val="0"/>
          <c:showPercent val="0"/>
          <c:showBubbleSize val="0"/>
        </c:dLbls>
        <c:axId val="518160512"/>
        <c:axId val="518169136"/>
      </c:scatterChart>
      <c:valAx>
        <c:axId val="5181687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000051464155215"/>
              <c:y val="0.798107170910205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432"/>
        <c:crosses val="autoZero"/>
        <c:crossBetween val="midCat"/>
      </c:valAx>
      <c:valAx>
        <c:axId val="5181644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26349647470545E-2"/>
              <c:y val="0.223974877227937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8744"/>
        <c:crosses val="autoZero"/>
        <c:crossBetween val="midCat"/>
      </c:valAx>
      <c:valAx>
        <c:axId val="518160512"/>
        <c:scaling>
          <c:orientation val="minMax"/>
        </c:scaling>
        <c:delete val="1"/>
        <c:axPos val="b"/>
        <c:numFmt formatCode="General" sourceLinked="1"/>
        <c:majorTickMark val="out"/>
        <c:minorTickMark val="none"/>
        <c:tickLblPos val="none"/>
        <c:crossAx val="518169136"/>
        <c:crosses val="autoZero"/>
        <c:crossBetween val="midCat"/>
      </c:valAx>
      <c:valAx>
        <c:axId val="51816913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932696871745192"/>
              <c:y val="0.2239749268520627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0512"/>
        <c:crosses val="max"/>
        <c:crossBetween val="midCat"/>
      </c:valAx>
      <c:spPr>
        <a:noFill/>
        <a:ln w="25400">
          <a:noFill/>
        </a:ln>
      </c:spPr>
    </c:plotArea>
    <c:legend>
      <c:legendPos val="r"/>
      <c:layout>
        <c:manualLayout>
          <c:xMode val="edge"/>
          <c:yMode val="edge"/>
          <c:x val="1.2631591932146313E-2"/>
          <c:y val="0.86435331230283929"/>
          <c:w val="0.97894837474133911"/>
          <c:h val="0.1261829652996844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lactate prod.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tx>
            <c:strRef>
              <c:f>'In Process Calc.'!$Y$2</c:f>
              <c:strCache>
                <c:ptCount val="1"/>
                <c:pt idx="0">
                  <c:v>CUM LACTATE PROD. (mmol)</c:v>
                </c:pt>
              </c:strCache>
            </c:strRef>
          </c:tx>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0.1515364401543336</c:v>
                </c:pt>
                <c:pt idx="2">
                  <c:v>0.25533060700250304</c:v>
                </c:pt>
                <c:pt idx="3">
                  <c:v>0.43095135546938856</c:v>
                </c:pt>
                <c:pt idx="4">
                  <c:v>0.7110527179178564</c:v>
                </c:pt>
                <c:pt idx="5">
                  <c:v>0.86954167935510485</c:v>
                </c:pt>
                <c:pt idx="6">
                  <c:v>1.333046026276929</c:v>
                </c:pt>
                <c:pt idx="7">
                  <c:v>2.2144211716402289</c:v>
                </c:pt>
                <c:pt idx="8">
                  <c:v>3.0133918230894428</c:v>
                </c:pt>
                <c:pt idx="9">
                  <c:v>3.950864872363729</c:v>
                </c:pt>
              </c:numCache>
            </c:numRef>
          </c:xVal>
          <c:yVal>
            <c:numRef>
              <c:f>'In Process Calc.'!$Y$3:$Y$12</c:f>
              <c:numCache>
                <c:formatCode>0.0000</c:formatCode>
                <c:ptCount val="10"/>
                <c:pt idx="0" formatCode="General">
                  <c:v>0</c:v>
                </c:pt>
                <c:pt idx="1">
                  <c:v>0.21394310481098006</c:v>
                </c:pt>
                <c:pt idx="2">
                  <c:v>0.49703510089813874</c:v>
                </c:pt>
                <c:pt idx="3">
                  <c:v>0.6402729842592032</c:v>
                </c:pt>
                <c:pt idx="4">
                  <c:v>1.1339655138917772</c:v>
                </c:pt>
                <c:pt idx="5">
                  <c:v>1.3018776372359961</c:v>
                </c:pt>
                <c:pt idx="6">
                  <c:v>1.3937559148117873</c:v>
                </c:pt>
                <c:pt idx="7">
                  <c:v>1.367322145715506</c:v>
                </c:pt>
                <c:pt idx="8">
                  <c:v>1.3003262864825884</c:v>
                </c:pt>
                <c:pt idx="9">
                  <c:v>1.4212341733409666</c:v>
                </c:pt>
              </c:numCache>
            </c:numRef>
          </c:yVal>
          <c:smooth val="0"/>
          <c:extLst>
            <c:ext xmlns:c16="http://schemas.microsoft.com/office/drawing/2014/chart" uri="{C3380CC4-5D6E-409C-BE32-E72D297353CC}">
              <c16:uniqueId val="{00000000-EE84-4E59-B540-04384EE422A4}"/>
            </c:ext>
          </c:extLst>
        </c:ser>
        <c:dLbls>
          <c:showLegendKey val="0"/>
          <c:showVal val="0"/>
          <c:showCatName val="0"/>
          <c:showSerName val="0"/>
          <c:showPercent val="0"/>
          <c:showBubbleSize val="0"/>
        </c:dLbls>
        <c:axId val="473474744"/>
        <c:axId val="473472784"/>
      </c:scatterChart>
      <c:valAx>
        <c:axId val="473474744"/>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2784"/>
        <c:crosses val="autoZero"/>
        <c:crossBetween val="midCat"/>
      </c:valAx>
      <c:valAx>
        <c:axId val="47347278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lactate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4744"/>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ysClr val="window" lastClr="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0.1515364401543336</c:v>
                </c:pt>
                <c:pt idx="2">
                  <c:v>0.25533060700250304</c:v>
                </c:pt>
                <c:pt idx="3">
                  <c:v>0.43095135546938856</c:v>
                </c:pt>
                <c:pt idx="4">
                  <c:v>0.7110527179178564</c:v>
                </c:pt>
                <c:pt idx="5">
                  <c:v>0.86954167935510485</c:v>
                </c:pt>
                <c:pt idx="6">
                  <c:v>1.333046026276929</c:v>
                </c:pt>
                <c:pt idx="7">
                  <c:v>2.2144211716402289</c:v>
                </c:pt>
                <c:pt idx="8">
                  <c:v>3.0133918230894428</c:v>
                </c:pt>
                <c:pt idx="9">
                  <c:v>3.950864872363729</c:v>
                </c:pt>
              </c:numCache>
            </c:numRef>
          </c:xVal>
          <c:y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yVal>
          <c:smooth val="0"/>
          <c:extLst>
            <c:ext xmlns:c16="http://schemas.microsoft.com/office/drawing/2014/chart" uri="{C3380CC4-5D6E-409C-BE32-E72D297353CC}">
              <c16:uniqueId val="{00000000-C5C1-4467-8372-D7E7C9B53D8F}"/>
            </c:ext>
          </c:extLst>
        </c:ser>
        <c:dLbls>
          <c:showLegendKey val="0"/>
          <c:showVal val="0"/>
          <c:showCatName val="0"/>
          <c:showSerName val="0"/>
          <c:showPercent val="0"/>
          <c:showBubbleSize val="0"/>
        </c:dLbls>
        <c:axId val="474453528"/>
        <c:axId val="474458624"/>
      </c:scatterChart>
      <c:valAx>
        <c:axId val="47445352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8624"/>
        <c:crosses val="autoZero"/>
        <c:crossBetween val="midCat"/>
      </c:valAx>
      <c:valAx>
        <c:axId val="47445862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352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oxygen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Calc.'!$S$3:$S$98</c:f>
              <c:numCache>
                <c:formatCode>0.0000</c:formatCode>
                <c:ptCount val="96"/>
                <c:pt idx="0" formatCode="General">
                  <c:v>0</c:v>
                </c:pt>
                <c:pt idx="1">
                  <c:v>0.1515364401543336</c:v>
                </c:pt>
                <c:pt idx="2">
                  <c:v>0.25533060700250304</c:v>
                </c:pt>
                <c:pt idx="3">
                  <c:v>0.43095135546938856</c:v>
                </c:pt>
                <c:pt idx="4">
                  <c:v>0.7110527179178564</c:v>
                </c:pt>
                <c:pt idx="5">
                  <c:v>0.86954167935510485</c:v>
                </c:pt>
                <c:pt idx="6">
                  <c:v>1.333046026276929</c:v>
                </c:pt>
                <c:pt idx="7">
                  <c:v>2.2144211716402289</c:v>
                </c:pt>
                <c:pt idx="8">
                  <c:v>3.0133918230894428</c:v>
                </c:pt>
                <c:pt idx="9">
                  <c:v>3.950864872363729</c:v>
                </c:pt>
                <c:pt idx="10">
                  <c:v>4.9800335210836808</c:v>
                </c:pt>
                <c:pt idx="11">
                  <c:v>5.7457238847787533</c:v>
                </c:pt>
                <c:pt idx="12">
                  <c:v>6.1556404535081146</c:v>
                </c:pt>
              </c:numCache>
            </c:numRef>
          </c:xVal>
          <c:yVal>
            <c:numRef>
              <c:f>'In Process Calc.'!$L$3:$L$98</c:f>
              <c:numCache>
                <c:formatCode>0.0000</c:formatCode>
                <c:ptCount val="96"/>
                <c:pt idx="0" formatCode="General">
                  <c:v>0</c:v>
                </c:pt>
                <c:pt idx="1">
                  <c:v>0</c:v>
                </c:pt>
                <c:pt idx="2">
                  <c:v>0</c:v>
                </c:pt>
                <c:pt idx="3">
                  <c:v>0</c:v>
                </c:pt>
                <c:pt idx="4">
                  <c:v>0</c:v>
                </c:pt>
                <c:pt idx="5">
                  <c:v>0</c:v>
                </c:pt>
                <c:pt idx="6">
                  <c:v>0</c:v>
                </c:pt>
                <c:pt idx="7">
                  <c:v>0</c:v>
                </c:pt>
                <c:pt idx="8">
                  <c:v>0</c:v>
                </c:pt>
                <c:pt idx="9">
                  <c:v>0</c:v>
                </c:pt>
                <c:pt idx="10">
                  <c:v>0</c:v>
                </c:pt>
                <c:pt idx="11">
                  <c:v>0</c:v>
                </c:pt>
                <c:pt idx="12">
                  <c:v>0</c:v>
                </c:pt>
              </c:numCache>
            </c:numRef>
          </c:yVal>
          <c:smooth val="0"/>
          <c:extLst>
            <c:ext xmlns:c16="http://schemas.microsoft.com/office/drawing/2014/chart" uri="{C3380CC4-5D6E-409C-BE32-E72D297353CC}">
              <c16:uniqueId val="{00000000-93BC-4E4A-AEB3-215D3F2CBAC1}"/>
            </c:ext>
          </c:extLst>
        </c:ser>
        <c:dLbls>
          <c:showLegendKey val="0"/>
          <c:showVal val="0"/>
          <c:showCatName val="0"/>
          <c:showSerName val="0"/>
          <c:showPercent val="0"/>
          <c:showBubbleSize val="0"/>
        </c:dLbls>
        <c:axId val="474457056"/>
        <c:axId val="474452352"/>
      </c:scatterChart>
      <c:valAx>
        <c:axId val="474457056"/>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2352"/>
        <c:crosses val="autoZero"/>
        <c:crossBetween val="midCat"/>
      </c:valAx>
      <c:valAx>
        <c:axId val="474452352"/>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oxygen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7056"/>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methionine vs. glutamine consumption </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Calc.'!$AB$3:$AB$12</c:f>
              <c:numCache>
                <c:formatCode>0.0000</c:formatCode>
                <c:ptCount val="10"/>
                <c:pt idx="0" formatCode="General">
                  <c:v>0</c:v>
                </c:pt>
                <c:pt idx="1">
                  <c:v>5.8361045498982373E-4</c:v>
                </c:pt>
                <c:pt idx="2">
                  <c:v>1.2866125784030372E-3</c:v>
                </c:pt>
                <c:pt idx="3">
                  <c:v>9.9223274455241019E-4</c:v>
                </c:pt>
                <c:pt idx="4">
                  <c:v>2.920355375164618E-3</c:v>
                </c:pt>
                <c:pt idx="5">
                  <c:v>3.2471674958844043E-3</c:v>
                </c:pt>
                <c:pt idx="6">
                  <c:v>1.5523838227876563E-2</c:v>
                </c:pt>
                <c:pt idx="7">
                  <c:v>3.3177941032526387E-2</c:v>
                </c:pt>
                <c:pt idx="8">
                  <c:v>4.7861497769476367E-2</c:v>
                </c:pt>
                <c:pt idx="9">
                  <c:v>6.2476474413407486E-2</c:v>
                </c:pt>
              </c:numCache>
            </c:numRef>
          </c:yVal>
          <c:smooth val="0"/>
          <c:extLst>
            <c:ext xmlns:c16="http://schemas.microsoft.com/office/drawing/2014/chart" uri="{C3380CC4-5D6E-409C-BE32-E72D297353CC}">
              <c16:uniqueId val="{00000000-D887-4C60-B677-D30FC4068B32}"/>
            </c:ext>
          </c:extLst>
        </c:ser>
        <c:dLbls>
          <c:showLegendKey val="0"/>
          <c:showVal val="0"/>
          <c:showCatName val="0"/>
          <c:showSerName val="0"/>
          <c:showPercent val="0"/>
          <c:showBubbleSize val="0"/>
        </c:dLbls>
        <c:axId val="474338064"/>
        <c:axId val="474341200"/>
      </c:scatterChart>
      <c:valAx>
        <c:axId val="47433806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200"/>
        <c:crosses val="autoZero"/>
        <c:crossBetween val="midCat"/>
      </c:valAx>
      <c:valAx>
        <c:axId val="474341200"/>
        <c:scaling>
          <c:orientation val="minMax"/>
        </c:scaling>
        <c:delete val="0"/>
        <c:axPos val="l"/>
        <c:majorGridlines>
          <c:spPr>
            <a:ln w="3175">
              <a:solidFill>
                <a:srgbClr val="000000"/>
              </a:solidFill>
              <a:prstDash val="solid"/>
            </a:ln>
          </c:spPr>
        </c:majorGridlines>
        <c:title>
          <c:tx>
            <c:rich>
              <a:bodyPr/>
              <a:lstStyle/>
              <a:p>
                <a:pPr>
                  <a:defRPr/>
                </a:pPr>
                <a:r>
                  <a:rPr lang="en-US"/>
                  <a:t>methionine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06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tryptophan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pt idx="10">
                  <c:v>0.46977881018947254</c:v>
                </c:pt>
                <c:pt idx="11">
                  <c:v>0.52684620499614299</c:v>
                </c:pt>
                <c:pt idx="12">
                  <c:v>0.57504411452633875</c:v>
                </c:pt>
              </c:numCache>
            </c:numRef>
          </c:xVal>
          <c:yVal>
            <c:numRef>
              <c:f>'In Process Calc.'!$AH$3:$AH$93</c:f>
              <c:numCache>
                <c:formatCode>0.0000</c:formatCode>
                <c:ptCount val="91"/>
                <c:pt idx="0" formatCode="General">
                  <c:v>0</c:v>
                </c:pt>
                <c:pt idx="1">
                  <c:v>2.9510948358900537E-4</c:v>
                </c:pt>
                <c:pt idx="2">
                  <c:v>7.7380951800603626E-4</c:v>
                </c:pt>
                <c:pt idx="3">
                  <c:v>5.7932971678612336E-4</c:v>
                </c:pt>
                <c:pt idx="4">
                  <c:v>9.5569056840207273E-4</c:v>
                </c:pt>
                <c:pt idx="5">
                  <c:v>1.5106918310086002E-3</c:v>
                </c:pt>
                <c:pt idx="6">
                  <c:v>6.9683764043153851E-3</c:v>
                </c:pt>
                <c:pt idx="7">
                  <c:v>1.5741247459568994E-2</c:v>
                </c:pt>
                <c:pt idx="8">
                  <c:v>2.284996146886481E-2</c:v>
                </c:pt>
                <c:pt idx="9">
                  <c:v>2.9751850846325225E-2</c:v>
                </c:pt>
                <c:pt idx="10">
                  <c:v>3.7915278262676572E-2</c:v>
                </c:pt>
                <c:pt idx="11">
                  <c:v>4.3915208885036625E-2</c:v>
                </c:pt>
                <c:pt idx="12">
                  <c:v>4.8296414477418871E-2</c:v>
                </c:pt>
              </c:numCache>
            </c:numRef>
          </c:yVal>
          <c:smooth val="0"/>
          <c:extLst>
            <c:ext xmlns:c16="http://schemas.microsoft.com/office/drawing/2014/chart" uri="{C3380CC4-5D6E-409C-BE32-E72D297353CC}">
              <c16:uniqueId val="{00000000-9BD9-4726-B028-372C7580ADDB}"/>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8928"/>
        <c:crosses val="autoZero"/>
        <c:crossBetween val="midCat"/>
      </c:valAx>
      <c:valAx>
        <c:axId val="475048928"/>
        <c:scaling>
          <c:orientation val="minMax"/>
        </c:scaling>
        <c:delete val="0"/>
        <c:axPos val="l"/>
        <c:majorGridlines>
          <c:spPr>
            <a:ln w="3175">
              <a:solidFill>
                <a:srgbClr val="000000"/>
              </a:solidFill>
              <a:prstDash val="solid"/>
            </a:ln>
          </c:spPr>
        </c:majorGridlines>
        <c:title>
          <c:tx>
            <c:rich>
              <a:bodyPr/>
              <a:lstStyle/>
              <a:p>
                <a:pPr>
                  <a:defRPr/>
                </a:pPr>
                <a:r>
                  <a:rPr lang="en-US"/>
                  <a:t>tryptophan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50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proline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pt idx="10">
                  <c:v>0.46977881018947254</c:v>
                </c:pt>
                <c:pt idx="11">
                  <c:v>0.52684620499614299</c:v>
                </c:pt>
                <c:pt idx="12">
                  <c:v>0.57504411452633875</c:v>
                </c:pt>
              </c:numCache>
            </c:numRef>
          </c:xVal>
          <c:yVal>
            <c:numRef>
              <c:f>'In Process Calc.'!$AE$3:$AE$93</c:f>
              <c:numCache>
                <c:formatCode>0.0000</c:formatCode>
                <c:ptCount val="91"/>
                <c:pt idx="0" formatCode="General">
                  <c:v>0</c:v>
                </c:pt>
                <c:pt idx="1">
                  <c:v>-2.4081659067576311E-4</c:v>
                </c:pt>
                <c:pt idx="2">
                  <c:v>-5.2545020156981076E-4</c:v>
                </c:pt>
                <c:pt idx="3">
                  <c:v>-2.6615307714524753E-4</c:v>
                </c:pt>
                <c:pt idx="4">
                  <c:v>-1.5492950438817835E-4</c:v>
                </c:pt>
                <c:pt idx="5">
                  <c:v>-2.0646750434923425E-4</c:v>
                </c:pt>
                <c:pt idx="6">
                  <c:v>2.0717094359406538E-2</c:v>
                </c:pt>
                <c:pt idx="7">
                  <c:v>5.2312308173042735E-2</c:v>
                </c:pt>
                <c:pt idx="8">
                  <c:v>8.0218481240887221E-2</c:v>
                </c:pt>
                <c:pt idx="9">
                  <c:v>0.10841188837009286</c:v>
                </c:pt>
                <c:pt idx="10">
                  <c:v>0.13683044126096722</c:v>
                </c:pt>
                <c:pt idx="11">
                  <c:v>0.16512360724491423</c:v>
                </c:pt>
                <c:pt idx="12">
                  <c:v>0.19456071866004801</c:v>
                </c:pt>
              </c:numCache>
            </c:numRef>
          </c:yVal>
          <c:smooth val="0"/>
          <c:extLst>
            <c:ext xmlns:c16="http://schemas.microsoft.com/office/drawing/2014/chart" uri="{C3380CC4-5D6E-409C-BE32-E72D297353CC}">
              <c16:uniqueId val="{00000000-323E-44FE-AABB-5D698D9A11E5}"/>
            </c:ext>
          </c:extLst>
        </c:ser>
        <c:dLbls>
          <c:showLegendKey val="0"/>
          <c:showVal val="0"/>
          <c:showCatName val="0"/>
          <c:showSerName val="0"/>
          <c:showPercent val="0"/>
          <c:showBubbleSize val="0"/>
        </c:dLbls>
        <c:axId val="474716288"/>
        <c:axId val="474721776"/>
      </c:scatterChart>
      <c:valAx>
        <c:axId val="47471628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1776"/>
        <c:crosses val="autoZero"/>
        <c:crossBetween val="midCat"/>
      </c:valAx>
      <c:valAx>
        <c:axId val="474721776"/>
        <c:scaling>
          <c:orientation val="minMax"/>
        </c:scaling>
        <c:delete val="0"/>
        <c:axPos val="l"/>
        <c:majorGridlines>
          <c:spPr>
            <a:ln w="3175">
              <a:solidFill>
                <a:srgbClr val="000000"/>
              </a:solidFill>
              <a:prstDash val="solid"/>
            </a:ln>
          </c:spPr>
        </c:majorGridlines>
        <c:title>
          <c:tx>
            <c:rich>
              <a:bodyPr/>
              <a:lstStyle/>
              <a:p>
                <a:pPr>
                  <a:defRPr/>
                </a:pPr>
                <a:r>
                  <a:rPr lang="en-US"/>
                  <a:t>proline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628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glutamate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Calc.'!$U$3:$U$12</c:f>
              <c:numCache>
                <c:formatCode>0.0000</c:formatCode>
                <c:ptCount val="10"/>
                <c:pt idx="0" formatCode="General">
                  <c:v>0</c:v>
                </c:pt>
                <c:pt idx="1">
                  <c:v>-7.8229070828713752E-3</c:v>
                </c:pt>
                <c:pt idx="2">
                  <c:v>-1.8278691145729789E-2</c:v>
                </c:pt>
                <c:pt idx="3">
                  <c:v>-2.5954672482993369E-2</c:v>
                </c:pt>
                <c:pt idx="4">
                  <c:v>-3.8380928511050634E-2</c:v>
                </c:pt>
                <c:pt idx="5">
                  <c:v>-4.3858781473273961E-2</c:v>
                </c:pt>
                <c:pt idx="6">
                  <c:v>-3.0335005414104374E-2</c:v>
                </c:pt>
                <c:pt idx="7">
                  <c:v>2.1163491636611326E-2</c:v>
                </c:pt>
                <c:pt idx="8">
                  <c:v>7.7207615029289453E-2</c:v>
                </c:pt>
                <c:pt idx="9">
                  <c:v>0.11547130431894811</c:v>
                </c:pt>
              </c:numCache>
            </c:numRef>
          </c:yVal>
          <c:smooth val="0"/>
          <c:extLst>
            <c:ext xmlns:c16="http://schemas.microsoft.com/office/drawing/2014/chart" uri="{C3380CC4-5D6E-409C-BE32-E72D297353CC}">
              <c16:uniqueId val="{00000000-8A4D-4B0A-B676-386C2C01DEDE}"/>
            </c:ext>
          </c:extLst>
        </c:ser>
        <c:dLbls>
          <c:showLegendKey val="0"/>
          <c:showVal val="0"/>
          <c:showCatName val="0"/>
          <c:showSerName val="0"/>
          <c:showPercent val="0"/>
          <c:showBubbleSize val="0"/>
        </c:dLbls>
        <c:axId val="474451568"/>
        <c:axId val="474455488"/>
      </c:scatterChart>
      <c:valAx>
        <c:axId val="4744515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5488"/>
        <c:crosses val="autoZero"/>
        <c:crossBetween val="midCat"/>
      </c:valAx>
      <c:valAx>
        <c:axId val="474455488"/>
        <c:scaling>
          <c:orientation val="minMax"/>
        </c:scaling>
        <c:delete val="0"/>
        <c:axPos val="l"/>
        <c:majorGridlines>
          <c:spPr>
            <a:ln w="3175">
              <a:solidFill>
                <a:srgbClr val="000000"/>
              </a:solidFill>
              <a:prstDash val="solid"/>
            </a:ln>
          </c:spPr>
        </c:majorGridlines>
        <c:title>
          <c:tx>
            <c:rich>
              <a:bodyPr/>
              <a:lstStyle/>
              <a:p>
                <a:pPr>
                  <a:defRPr/>
                </a:pPr>
                <a:r>
                  <a:rPr lang="en-US"/>
                  <a:t>glutamate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5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aspartate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Calc.'!$Q$3:$Q$12</c:f>
              <c:numCache>
                <c:formatCode>0.0000</c:formatCode>
                <c:ptCount val="10"/>
                <c:pt idx="0" formatCode="General">
                  <c:v>0</c:v>
                </c:pt>
                <c:pt idx="1">
                  <c:v>-4.9579429718560279E-3</c:v>
                </c:pt>
                <c:pt idx="2">
                  <c:v>-9.2115885325463574E-3</c:v>
                </c:pt>
                <c:pt idx="3">
                  <c:v>-1.1477561232022012E-2</c:v>
                </c:pt>
                <c:pt idx="4">
                  <c:v>-1.6146198179618636E-2</c:v>
                </c:pt>
                <c:pt idx="5">
                  <c:v>-1.6840570357738345E-2</c:v>
                </c:pt>
                <c:pt idx="6">
                  <c:v>7.6782659462496343E-3</c:v>
                </c:pt>
                <c:pt idx="7">
                  <c:v>5.1257258176468201E-2</c:v>
                </c:pt>
                <c:pt idx="8">
                  <c:v>9.5755410072326214E-2</c:v>
                </c:pt>
                <c:pt idx="9">
                  <c:v>0.10864397523483066</c:v>
                </c:pt>
              </c:numCache>
            </c:numRef>
          </c:yVal>
          <c:smooth val="0"/>
          <c:extLst>
            <c:ext xmlns:c16="http://schemas.microsoft.com/office/drawing/2014/chart" uri="{C3380CC4-5D6E-409C-BE32-E72D297353CC}">
              <c16:uniqueId val="{00000000-5A0E-4A07-AA80-80BFA67959A3}"/>
            </c:ext>
          </c:extLst>
        </c:ser>
        <c:dLbls>
          <c:showLegendKey val="0"/>
          <c:showVal val="0"/>
          <c:showCatName val="0"/>
          <c:showSerName val="0"/>
          <c:showPercent val="0"/>
          <c:showBubbleSize val="0"/>
        </c:dLbls>
        <c:axId val="474454704"/>
        <c:axId val="474458232"/>
      </c:scatterChart>
      <c:valAx>
        <c:axId val="47445470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8232"/>
        <c:crosses val="autoZero"/>
        <c:crossBetween val="midCat"/>
      </c:valAx>
      <c:valAx>
        <c:axId val="474458232"/>
        <c:scaling>
          <c:orientation val="minMax"/>
        </c:scaling>
        <c:delete val="0"/>
        <c:axPos val="l"/>
        <c:majorGridlines>
          <c:spPr>
            <a:ln w="3175">
              <a:solidFill>
                <a:srgbClr val="000000"/>
              </a:solidFill>
              <a:prstDash val="solid"/>
            </a:ln>
          </c:spPr>
        </c:majorGridlines>
        <c:title>
          <c:tx>
            <c:rich>
              <a:bodyPr/>
              <a:lstStyle/>
              <a:p>
                <a:pPr>
                  <a:defRPr/>
                </a:pPr>
                <a:r>
                  <a:rPr lang="en-US"/>
                  <a:t>aspartate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70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Calc.'!$N$3:$N$12</c:f>
              <c:numCache>
                <c:formatCode>0.0000</c:formatCode>
                <c:ptCount val="10"/>
                <c:pt idx="0" formatCode="General">
                  <c:v>0</c:v>
                </c:pt>
                <c:pt idx="1">
                  <c:v>-8.7229030225236936E-3</c:v>
                </c:pt>
                <c:pt idx="2">
                  <c:v>-1.7057642570926082E-2</c:v>
                </c:pt>
                <c:pt idx="3">
                  <c:v>-2.5175011915410456E-2</c:v>
                </c:pt>
                <c:pt idx="4">
                  <c:v>-4.4109541418642498E-2</c:v>
                </c:pt>
                <c:pt idx="5">
                  <c:v>-6.1309344450598047E-2</c:v>
                </c:pt>
                <c:pt idx="6">
                  <c:v>-0.14017711105396985</c:v>
                </c:pt>
                <c:pt idx="7">
                  <c:v>-0.33788087293785923</c:v>
                </c:pt>
                <c:pt idx="8">
                  <c:v>-0.5452543959802657</c:v>
                </c:pt>
                <c:pt idx="9">
                  <c:v>-0.58846598795704685</c:v>
                </c:pt>
              </c:numCache>
            </c:numRef>
          </c:yVal>
          <c:smooth val="0"/>
          <c:extLst>
            <c:ext xmlns:c16="http://schemas.microsoft.com/office/drawing/2014/chart" uri="{C3380CC4-5D6E-409C-BE32-E72D297353CC}">
              <c16:uniqueId val="{00000000-FC30-4F05-A979-365282FEB101}"/>
            </c:ext>
          </c:extLst>
        </c:ser>
        <c:dLbls>
          <c:showLegendKey val="0"/>
          <c:showVal val="0"/>
          <c:showCatName val="0"/>
          <c:showSerName val="0"/>
          <c:showPercent val="0"/>
          <c:showBubbleSize val="0"/>
        </c:dLbls>
        <c:axId val="474459016"/>
        <c:axId val="474453136"/>
      </c:scatterChart>
      <c:valAx>
        <c:axId val="4744590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3136"/>
        <c:crosses val="autoZero"/>
        <c:crossBetween val="midCat"/>
      </c:valAx>
      <c:valAx>
        <c:axId val="474453136"/>
        <c:scaling>
          <c:orientation val="minMax"/>
        </c:scaling>
        <c:delete val="0"/>
        <c:axPos val="l"/>
        <c:majorGridlines>
          <c:spPr>
            <a:ln w="3175">
              <a:solidFill>
                <a:srgbClr val="000000"/>
              </a:solidFill>
              <a:prstDash val="solid"/>
            </a:ln>
          </c:spPr>
        </c:majorGridlines>
        <c:title>
          <c:tx>
            <c:rich>
              <a:bodyPr/>
              <a:lstStyle/>
              <a:p>
                <a:pPr>
                  <a:defRPr/>
                </a:pPr>
                <a:r>
                  <a:rPr lang="en-US"/>
                  <a:t>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90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asparagine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Calc.'!$P$3:$P$12</c:f>
              <c:numCache>
                <c:formatCode>0.0000</c:formatCode>
                <c:ptCount val="10"/>
                <c:pt idx="0" formatCode="General">
                  <c:v>0</c:v>
                </c:pt>
                <c:pt idx="1">
                  <c:v>-2.797752932736387E-3</c:v>
                </c:pt>
                <c:pt idx="2">
                  <c:v>-3.4896532165695363E-3</c:v>
                </c:pt>
                <c:pt idx="3">
                  <c:v>-1.9750501113938983E-3</c:v>
                </c:pt>
                <c:pt idx="4">
                  <c:v>1.1727582428124775E-3</c:v>
                </c:pt>
                <c:pt idx="5">
                  <c:v>7.9597887533350894E-3</c:v>
                </c:pt>
                <c:pt idx="6">
                  <c:v>7.1997979424369155E-2</c:v>
                </c:pt>
                <c:pt idx="7">
                  <c:v>0.19701116159916399</c:v>
                </c:pt>
                <c:pt idx="8">
                  <c:v>0.30310463223537559</c:v>
                </c:pt>
                <c:pt idx="9">
                  <c:v>0.33160686402991879</c:v>
                </c:pt>
              </c:numCache>
            </c:numRef>
          </c:yVal>
          <c:smooth val="0"/>
          <c:extLst>
            <c:ext xmlns:c16="http://schemas.microsoft.com/office/drawing/2014/chart" uri="{C3380CC4-5D6E-409C-BE32-E72D297353CC}">
              <c16:uniqueId val="{00000000-2614-47F8-8C1D-E80F16567220}"/>
            </c:ext>
          </c:extLst>
        </c:ser>
        <c:dLbls>
          <c:showLegendKey val="0"/>
          <c:showVal val="0"/>
          <c:showCatName val="0"/>
          <c:showSerName val="0"/>
          <c:showPercent val="0"/>
          <c:showBubbleSize val="0"/>
        </c:dLbls>
        <c:axId val="474454312"/>
        <c:axId val="474451960"/>
      </c:scatterChart>
      <c:valAx>
        <c:axId val="47445431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960"/>
        <c:crosses val="autoZero"/>
        <c:crossBetween val="midCat"/>
      </c:valAx>
      <c:valAx>
        <c:axId val="474451960"/>
        <c:scaling>
          <c:orientation val="minMax"/>
        </c:scaling>
        <c:delete val="0"/>
        <c:axPos val="l"/>
        <c:majorGridlines>
          <c:spPr>
            <a:ln w="3175">
              <a:solidFill>
                <a:srgbClr val="000000"/>
              </a:solidFill>
              <a:prstDash val="solid"/>
            </a:ln>
          </c:spPr>
        </c:majorGridlines>
        <c:title>
          <c:tx>
            <c:rich>
              <a:bodyPr/>
              <a:lstStyle/>
              <a:p>
                <a:pPr>
                  <a:defRPr/>
                </a:pPr>
                <a:r>
                  <a:rPr lang="en-US"/>
                  <a:t>asparagine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31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glycine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Calc.'!$V$3:$V$12</c:f>
              <c:numCache>
                <c:formatCode>0.0000</c:formatCode>
                <c:ptCount val="10"/>
                <c:pt idx="0" formatCode="General">
                  <c:v>0</c:v>
                </c:pt>
                <c:pt idx="1">
                  <c:v>-4.2233808021969708E-3</c:v>
                </c:pt>
                <c:pt idx="2">
                  <c:v>-1.0546385107710108E-2</c:v>
                </c:pt>
                <c:pt idx="3">
                  <c:v>-1.4657804505211175E-2</c:v>
                </c:pt>
                <c:pt idx="4">
                  <c:v>-2.1229255520093176E-2</c:v>
                </c:pt>
                <c:pt idx="5">
                  <c:v>-2.4229634314243298E-2</c:v>
                </c:pt>
                <c:pt idx="6">
                  <c:v>-1.9293629739386687E-2</c:v>
                </c:pt>
                <c:pt idx="7">
                  <c:v>-2.9061249413513783E-3</c:v>
                </c:pt>
                <c:pt idx="8">
                  <c:v>6.7744331516590827E-3</c:v>
                </c:pt>
                <c:pt idx="9">
                  <c:v>2.3688265912023117E-2</c:v>
                </c:pt>
              </c:numCache>
            </c:numRef>
          </c:yVal>
          <c:smooth val="0"/>
          <c:extLst>
            <c:ext xmlns:c16="http://schemas.microsoft.com/office/drawing/2014/chart" uri="{C3380CC4-5D6E-409C-BE32-E72D297353CC}">
              <c16:uniqueId val="{00000000-C21A-4FE5-962B-86C1DBE5962A}"/>
            </c:ext>
          </c:extLst>
        </c:ser>
        <c:dLbls>
          <c:showLegendKey val="0"/>
          <c:showVal val="0"/>
          <c:showCatName val="0"/>
          <c:showSerName val="0"/>
          <c:showPercent val="0"/>
          <c:showBubbleSize val="0"/>
        </c:dLbls>
        <c:axId val="474344336"/>
        <c:axId val="474342376"/>
      </c:scatterChart>
      <c:valAx>
        <c:axId val="47434433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376"/>
        <c:crosses val="autoZero"/>
        <c:crossBetween val="midCat"/>
      </c:valAx>
      <c:valAx>
        <c:axId val="474342376"/>
        <c:scaling>
          <c:orientation val="minMax"/>
        </c:scaling>
        <c:delete val="0"/>
        <c:axPos val="l"/>
        <c:majorGridlines>
          <c:spPr>
            <a:ln w="3175">
              <a:solidFill>
                <a:srgbClr val="000000"/>
              </a:solidFill>
              <a:prstDash val="solid"/>
            </a:ln>
          </c:spPr>
        </c:majorGridlines>
        <c:title>
          <c:tx>
            <c:rich>
              <a:bodyPr/>
              <a:lstStyle/>
              <a:p>
                <a:pPr>
                  <a:defRPr/>
                </a:pPr>
                <a:r>
                  <a:rPr lang="en-US"/>
                  <a:t>glycine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433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serine vs. glutamine consumption</a:t>
            </a:r>
          </a:p>
        </c:rich>
      </c:tx>
      <c:layout>
        <c:manualLayout>
          <c:xMode val="edge"/>
          <c:yMode val="edge"/>
          <c:x val="0.17689586336919158"/>
          <c:y val="2.1428416061252013E-2"/>
        </c:manualLayout>
      </c:layout>
      <c:overlay val="0"/>
      <c:spPr>
        <a:noFill/>
        <a:ln w="25400">
          <a:noFill/>
        </a:ln>
      </c:spPr>
    </c:title>
    <c:autoTitleDeleted val="0"/>
    <c:plotArea>
      <c:layout>
        <c:manualLayout>
          <c:layoutTarget val="inner"/>
          <c:xMode val="edge"/>
          <c:yMode val="edge"/>
          <c:x val="0.18374345238490858"/>
          <c:y val="0.18214317477534672"/>
          <c:w val="0.73683553661088874"/>
          <c:h val="0.65357256831153798"/>
        </c:manualLayout>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Calc.'!$AF$3:$AF$12</c:f>
              <c:numCache>
                <c:formatCode>0.0000</c:formatCode>
                <c:ptCount val="10"/>
                <c:pt idx="0" formatCode="General">
                  <c:v>0</c:v>
                </c:pt>
                <c:pt idx="1">
                  <c:v>1.7460050055490227E-3</c:v>
                </c:pt>
                <c:pt idx="2">
                  <c:v>6.5706619163687485E-3</c:v>
                </c:pt>
                <c:pt idx="3">
                  <c:v>1.2572720744513674E-2</c:v>
                </c:pt>
                <c:pt idx="4">
                  <c:v>2.8504812456430613E-2</c:v>
                </c:pt>
                <c:pt idx="5">
                  <c:v>3.678583039748537E-2</c:v>
                </c:pt>
                <c:pt idx="6">
                  <c:v>9.9208557987421259E-2</c:v>
                </c:pt>
                <c:pt idx="7">
                  <c:v>0.17901866293879665</c:v>
                </c:pt>
                <c:pt idx="8">
                  <c:v>0.22320189140876961</c:v>
                </c:pt>
                <c:pt idx="9">
                  <c:v>0.26535181739253438</c:v>
                </c:pt>
              </c:numCache>
            </c:numRef>
          </c:yVal>
          <c:smooth val="0"/>
          <c:extLst>
            <c:ext xmlns:c16="http://schemas.microsoft.com/office/drawing/2014/chart" uri="{C3380CC4-5D6E-409C-BE32-E72D297353CC}">
              <c16:uniqueId val="{00000000-9FCE-4C25-8E62-E8DC8F158735}"/>
            </c:ext>
          </c:extLst>
        </c:ser>
        <c:dLbls>
          <c:showLegendKey val="0"/>
          <c:showVal val="0"/>
          <c:showCatName val="0"/>
          <c:showSerName val="0"/>
          <c:showPercent val="0"/>
          <c:showBubbleSize val="0"/>
        </c:dLbls>
        <c:axId val="474715896"/>
        <c:axId val="474721384"/>
      </c:scatterChart>
      <c:valAx>
        <c:axId val="474715896"/>
        <c:scaling>
          <c:orientation val="minMax"/>
        </c:scaling>
        <c:delete val="0"/>
        <c:axPos val="b"/>
        <c:title>
          <c:tx>
            <c:rich>
              <a:bodyPr/>
              <a:lstStyle/>
              <a:p>
                <a:pPr>
                  <a:defRPr/>
                </a:pPr>
                <a:r>
                  <a:rPr lang="en-US"/>
                  <a:t>glutamine (mmol)</a:t>
                </a:r>
              </a:p>
            </c:rich>
          </c:tx>
          <c:layout>
            <c:manualLayout>
              <c:xMode val="edge"/>
              <c:yMode val="edge"/>
              <c:x val="0.43321392924476004"/>
              <c:y val="0.8964302286799786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21384"/>
        <c:crosses val="autoZero"/>
        <c:crossBetween val="midCat"/>
      </c:valAx>
      <c:valAx>
        <c:axId val="474721384"/>
        <c:scaling>
          <c:orientation val="minMax"/>
        </c:scaling>
        <c:delete val="0"/>
        <c:axPos val="l"/>
        <c:majorGridlines>
          <c:spPr>
            <a:ln w="3175">
              <a:solidFill>
                <a:srgbClr val="000000"/>
              </a:solidFill>
              <a:prstDash val="solid"/>
            </a:ln>
          </c:spPr>
        </c:majorGridlines>
        <c:title>
          <c:tx>
            <c:rich>
              <a:bodyPr/>
              <a:lstStyle/>
              <a:p>
                <a:pPr>
                  <a:defRPr/>
                </a:pPr>
                <a:r>
                  <a:rPr lang="en-US"/>
                  <a:t>serine (mmol)</a:t>
                </a:r>
              </a:p>
            </c:rich>
          </c:tx>
          <c:layout>
            <c:manualLayout>
              <c:xMode val="edge"/>
              <c:yMode val="edge"/>
              <c:x val="4.0986058093860382E-4"/>
              <c:y val="0.4178579037295118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1589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Calc.'!$Z$3:$Z$12</c:f>
              <c:numCache>
                <c:formatCode>0.0000</c:formatCode>
                <c:ptCount val="10"/>
                <c:pt idx="0" formatCode="General">
                  <c:v>0</c:v>
                </c:pt>
                <c:pt idx="1">
                  <c:v>1.1766649613200002E-3</c:v>
                </c:pt>
                <c:pt idx="2">
                  <c:v>1.4594838359628568E-3</c:v>
                </c:pt>
                <c:pt idx="3">
                  <c:v>3.2208746749303714E-3</c:v>
                </c:pt>
                <c:pt idx="4">
                  <c:v>6.9703535319899004E-3</c:v>
                </c:pt>
                <c:pt idx="5">
                  <c:v>8.0038342080235615E-3</c:v>
                </c:pt>
                <c:pt idx="6">
                  <c:v>4.8198114479136078E-2</c:v>
                </c:pt>
                <c:pt idx="7">
                  <c:v>0.11065059476417455</c:v>
                </c:pt>
                <c:pt idx="8">
                  <c:v>0.17092815614586282</c:v>
                </c:pt>
                <c:pt idx="9">
                  <c:v>0.23782817116743202</c:v>
                </c:pt>
              </c:numCache>
            </c:numRef>
          </c:yVal>
          <c:smooth val="0"/>
          <c:extLst>
            <c:ext xmlns:c16="http://schemas.microsoft.com/office/drawing/2014/chart" uri="{C3380CC4-5D6E-409C-BE32-E72D297353CC}">
              <c16:uniqueId val="{00000000-638D-4F29-88B9-E3A4C04D1B91}"/>
            </c:ext>
          </c:extLst>
        </c:ser>
        <c:dLbls>
          <c:showLegendKey val="0"/>
          <c:showVal val="0"/>
          <c:showCatName val="0"/>
          <c:showSerName val="0"/>
          <c:showPercent val="0"/>
          <c:showBubbleSize val="0"/>
        </c:dLbls>
        <c:axId val="474340024"/>
        <c:axId val="474337280"/>
      </c:scatterChart>
      <c:valAx>
        <c:axId val="47434002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280"/>
        <c:crosses val="autoZero"/>
        <c:crossBetween val="midCat"/>
      </c:valAx>
      <c:valAx>
        <c:axId val="474337280"/>
        <c:scaling>
          <c:orientation val="minMax"/>
        </c:scaling>
        <c:delete val="0"/>
        <c:axPos val="l"/>
        <c:majorGridlines>
          <c:spPr>
            <a:ln w="3175">
              <a:solidFill>
                <a:srgbClr val="000000"/>
              </a:solidFill>
              <a:prstDash val="solid"/>
            </a:ln>
          </c:spPr>
        </c:majorGridlines>
        <c:title>
          <c:tx>
            <c:rich>
              <a:bodyPr/>
              <a:lstStyle/>
              <a:p>
                <a:pPr>
                  <a:defRPr/>
                </a:pPr>
                <a:r>
                  <a:rPr lang="en-US"/>
                  <a:t>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002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isoleucine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Calc.'!$X$3:$X$12</c:f>
              <c:numCache>
                <c:formatCode>0.0000</c:formatCode>
                <c:ptCount val="10"/>
                <c:pt idx="0" formatCode="General">
                  <c:v>0</c:v>
                </c:pt>
                <c:pt idx="1">
                  <c:v>-3.6086176028506144E-4</c:v>
                </c:pt>
                <c:pt idx="2">
                  <c:v>-8.9605570023323369E-4</c:v>
                </c:pt>
                <c:pt idx="3">
                  <c:v>-2.3064381446650378E-4</c:v>
                </c:pt>
                <c:pt idx="4">
                  <c:v>-6.2540184967033955E-4</c:v>
                </c:pt>
                <c:pt idx="5">
                  <c:v>-9.8689263040549241E-4</c:v>
                </c:pt>
                <c:pt idx="6">
                  <c:v>1.8724506138375518E-2</c:v>
                </c:pt>
                <c:pt idx="7">
                  <c:v>4.9540133619654245E-2</c:v>
                </c:pt>
                <c:pt idx="8">
                  <c:v>8.3575913697149423E-2</c:v>
                </c:pt>
                <c:pt idx="9">
                  <c:v>0.1154385070594595</c:v>
                </c:pt>
              </c:numCache>
            </c:numRef>
          </c:yVal>
          <c:smooth val="0"/>
          <c:extLst>
            <c:ext xmlns:c16="http://schemas.microsoft.com/office/drawing/2014/chart" uri="{C3380CC4-5D6E-409C-BE32-E72D297353CC}">
              <c16:uniqueId val="{00000000-1770-4197-A67D-7ADE813F1301}"/>
            </c:ext>
          </c:extLst>
        </c:ser>
        <c:dLbls>
          <c:showLegendKey val="0"/>
          <c:showVal val="0"/>
          <c:showCatName val="0"/>
          <c:showSerName val="0"/>
          <c:showPercent val="0"/>
          <c:showBubbleSize val="0"/>
        </c:dLbls>
        <c:axId val="474339240"/>
        <c:axId val="474343944"/>
      </c:scatterChart>
      <c:valAx>
        <c:axId val="47433924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3944"/>
        <c:crosses val="autoZero"/>
        <c:crossBetween val="midCat"/>
      </c:valAx>
      <c:valAx>
        <c:axId val="474343944"/>
        <c:scaling>
          <c:orientation val="minMax"/>
        </c:scaling>
        <c:delete val="0"/>
        <c:axPos val="l"/>
        <c:majorGridlines>
          <c:spPr>
            <a:ln w="3175">
              <a:solidFill>
                <a:srgbClr val="000000"/>
              </a:solidFill>
              <a:prstDash val="solid"/>
            </a:ln>
          </c:spPr>
        </c:majorGridlines>
        <c:title>
          <c:tx>
            <c:rich>
              <a:bodyPr/>
              <a:lstStyle/>
              <a:p>
                <a:pPr>
                  <a:defRPr/>
                </a:pPr>
                <a:r>
                  <a:rPr lang="en-US"/>
                  <a:t>isoleucine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924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valine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Calc.'!$AJ$3:$AJ$12</c:f>
              <c:numCache>
                <c:formatCode>0.0000</c:formatCode>
                <c:ptCount val="10"/>
                <c:pt idx="0" formatCode="General">
                  <c:v>0</c:v>
                </c:pt>
                <c:pt idx="1">
                  <c:v>-8.4019564333416953E-4</c:v>
                </c:pt>
                <c:pt idx="2">
                  <c:v>-1.0556609926551347E-3</c:v>
                </c:pt>
                <c:pt idx="3">
                  <c:v>-4.2046577355827719E-4</c:v>
                </c:pt>
                <c:pt idx="4">
                  <c:v>1.2259971076632183E-3</c:v>
                </c:pt>
                <c:pt idx="5">
                  <c:v>3.1866635569448645E-3</c:v>
                </c:pt>
                <c:pt idx="6">
                  <c:v>2.6321475561080308E-2</c:v>
                </c:pt>
                <c:pt idx="7">
                  <c:v>6.1598885987650148E-2</c:v>
                </c:pt>
                <c:pt idx="8">
                  <c:v>9.9435893869191772E-2</c:v>
                </c:pt>
                <c:pt idx="9">
                  <c:v>0.13021966216818345</c:v>
                </c:pt>
              </c:numCache>
            </c:numRef>
          </c:yVal>
          <c:smooth val="0"/>
          <c:extLst>
            <c:ext xmlns:c16="http://schemas.microsoft.com/office/drawing/2014/chart" uri="{C3380CC4-5D6E-409C-BE32-E72D297353CC}">
              <c16:uniqueId val="{00000000-E70E-4634-8A8D-9C1D92880197}"/>
            </c:ext>
          </c:extLst>
        </c:ser>
        <c:dLbls>
          <c:showLegendKey val="0"/>
          <c:showVal val="0"/>
          <c:showCatName val="0"/>
          <c:showSerName val="0"/>
          <c:showPercent val="0"/>
          <c:showBubbleSize val="0"/>
        </c:dLbls>
        <c:axId val="474717072"/>
        <c:axId val="474722952"/>
      </c:scatterChart>
      <c:valAx>
        <c:axId val="4747170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952"/>
        <c:crosses val="autoZero"/>
        <c:crossBetween val="midCat"/>
      </c:valAx>
      <c:valAx>
        <c:axId val="474722952"/>
        <c:scaling>
          <c:orientation val="minMax"/>
        </c:scaling>
        <c:delete val="0"/>
        <c:axPos val="l"/>
        <c:majorGridlines>
          <c:spPr>
            <a:ln w="3175">
              <a:solidFill>
                <a:srgbClr val="000000"/>
              </a:solidFill>
              <a:prstDash val="solid"/>
            </a:ln>
          </c:spPr>
        </c:majorGridlines>
        <c:title>
          <c:tx>
            <c:rich>
              <a:bodyPr/>
              <a:lstStyle/>
              <a:p>
                <a:pPr>
                  <a:defRPr/>
                </a:pPr>
                <a:r>
                  <a:rPr lang="en-US"/>
                  <a:t>valine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0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cystine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pt idx="10">
                  <c:v>0.46977881018947254</c:v>
                </c:pt>
                <c:pt idx="11">
                  <c:v>0.52684620499614299</c:v>
                </c:pt>
                <c:pt idx="12">
                  <c:v>0.57504411452633875</c:v>
                </c:pt>
              </c:numCache>
            </c:numRef>
          </c:xVal>
          <c:yVal>
            <c:numRef>
              <c:f>'In Process Calc.'!$R$3:$R$93</c:f>
              <c:numCache>
                <c:formatCode>0.0000</c:formatCode>
                <c:ptCount val="91"/>
                <c:pt idx="0" formatCode="General">
                  <c:v>0</c:v>
                </c:pt>
                <c:pt idx="1">
                  <c:v>2.6336575951072232E-3</c:v>
                </c:pt>
                <c:pt idx="2">
                  <c:v>4.655346928709953E-3</c:v>
                </c:pt>
                <c:pt idx="3">
                  <c:v>6.1257187575903625E-3</c:v>
                </c:pt>
                <c:pt idx="4">
                  <c:v>8.2579976500689427E-3</c:v>
                </c:pt>
                <c:pt idx="5">
                  <c:v>9.1437535177726365E-3</c:v>
                </c:pt>
                <c:pt idx="6">
                  <c:v>2.5476299862473885E-2</c:v>
                </c:pt>
                <c:pt idx="7">
                  <c:v>4.7521588353230337E-2</c:v>
                </c:pt>
                <c:pt idx="8">
                  <c:v>6.8377633930741727E-2</c:v>
                </c:pt>
                <c:pt idx="9">
                  <c:v>7.8201442051341052E-2</c:v>
                </c:pt>
                <c:pt idx="10">
                  <c:v>9.1070105283627203E-2</c:v>
                </c:pt>
                <c:pt idx="11">
                  <c:v>0.10481487705613003</c:v>
                </c:pt>
                <c:pt idx="12">
                  <c:v>0.11647307240047786</c:v>
                </c:pt>
              </c:numCache>
            </c:numRef>
          </c:yVal>
          <c:smooth val="0"/>
          <c:extLst>
            <c:ext xmlns:c16="http://schemas.microsoft.com/office/drawing/2014/chart" uri="{C3380CC4-5D6E-409C-BE32-E72D297353CC}">
              <c16:uniqueId val="{00000000-10A9-4F7E-A4BB-C845BC5C9464}"/>
            </c:ext>
          </c:extLst>
        </c:ser>
        <c:dLbls>
          <c:showLegendKey val="0"/>
          <c:showVal val="0"/>
          <c:showCatName val="0"/>
          <c:showSerName val="0"/>
          <c:showPercent val="0"/>
          <c:showBubbleSize val="0"/>
        </c:dLbls>
        <c:axId val="474719032"/>
        <c:axId val="474723344"/>
      </c:scatterChart>
      <c:valAx>
        <c:axId val="47471903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3344"/>
        <c:crosses val="autoZero"/>
        <c:crossBetween val="midCat"/>
      </c:valAx>
      <c:valAx>
        <c:axId val="474723344"/>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03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phenylalanine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Calc.'!$AD$3:$AD$12</c:f>
              <c:numCache>
                <c:formatCode>0.0000</c:formatCode>
                <c:ptCount val="10"/>
                <c:pt idx="0" formatCode="General">
                  <c:v>0</c:v>
                </c:pt>
                <c:pt idx="1">
                  <c:v>-3.9100669254813169E-4</c:v>
                </c:pt>
                <c:pt idx="2">
                  <c:v>1.6472812895869279E-4</c:v>
                </c:pt>
                <c:pt idx="3">
                  <c:v>4.2228339253571077E-4</c:v>
                </c:pt>
                <c:pt idx="4">
                  <c:v>2.042065027549981E-3</c:v>
                </c:pt>
                <c:pt idx="5">
                  <c:v>3.5482984851518181E-3</c:v>
                </c:pt>
                <c:pt idx="6">
                  <c:v>1.8580638386627733E-2</c:v>
                </c:pt>
                <c:pt idx="7">
                  <c:v>3.9680210874625428E-2</c:v>
                </c:pt>
                <c:pt idx="8">
                  <c:v>5.6805792612790208E-2</c:v>
                </c:pt>
                <c:pt idx="9">
                  <c:v>7.2327877223055614E-2</c:v>
                </c:pt>
              </c:numCache>
            </c:numRef>
          </c:yVal>
          <c:smooth val="0"/>
          <c:extLst>
            <c:ext xmlns:c16="http://schemas.microsoft.com/office/drawing/2014/chart" uri="{C3380CC4-5D6E-409C-BE32-E72D297353CC}">
              <c16:uniqueId val="{00000000-07DB-484F-8A66-BC01B6C5F322}"/>
            </c:ext>
          </c:extLst>
        </c:ser>
        <c:dLbls>
          <c:showLegendKey val="0"/>
          <c:showVal val="0"/>
          <c:showCatName val="0"/>
          <c:showSerName val="0"/>
          <c:showPercent val="0"/>
          <c:showBubbleSize val="0"/>
        </c:dLbls>
        <c:axId val="474337672"/>
        <c:axId val="474341984"/>
      </c:scatterChart>
      <c:valAx>
        <c:axId val="4743376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984"/>
        <c:crosses val="autoZero"/>
        <c:crossBetween val="midCat"/>
      </c:valAx>
      <c:valAx>
        <c:axId val="474341984"/>
        <c:scaling>
          <c:orientation val="minMax"/>
        </c:scaling>
        <c:delete val="0"/>
        <c:axPos val="l"/>
        <c:majorGridlines>
          <c:spPr>
            <a:ln w="3175">
              <a:solidFill>
                <a:srgbClr val="000000"/>
              </a:solidFill>
              <a:prstDash val="solid"/>
            </a:ln>
          </c:spPr>
        </c:majorGridlines>
        <c:title>
          <c:tx>
            <c:rich>
              <a:bodyPr/>
              <a:lstStyle/>
              <a:p>
                <a:pPr>
                  <a:defRPr/>
                </a:pPr>
                <a:r>
                  <a:rPr lang="en-US"/>
                  <a:t>phenylalanine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6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tyrosine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Calc.'!$AI$3:$AI$12</c:f>
              <c:numCache>
                <c:formatCode>0.0000</c:formatCode>
                <c:ptCount val="10"/>
                <c:pt idx="0" formatCode="General">
                  <c:v>0</c:v>
                </c:pt>
                <c:pt idx="1">
                  <c:v>-3.5447058456769156E-3</c:v>
                </c:pt>
                <c:pt idx="2">
                  <c:v>-1.5435107379460069E-4</c:v>
                </c:pt>
                <c:pt idx="3">
                  <c:v>-3.0360013112817655E-3</c:v>
                </c:pt>
                <c:pt idx="4">
                  <c:v>-7.8227302329862908E-4</c:v>
                </c:pt>
                <c:pt idx="5">
                  <c:v>-6.6590150870469273E-4</c:v>
                </c:pt>
                <c:pt idx="6">
                  <c:v>9.0134477871632295E-3</c:v>
                </c:pt>
                <c:pt idx="7">
                  <c:v>2.3002757319098663E-2</c:v>
                </c:pt>
                <c:pt idx="8">
                  <c:v>3.740945926243476E-2</c:v>
                </c:pt>
                <c:pt idx="9">
                  <c:v>4.7740796038239386E-2</c:v>
                </c:pt>
              </c:numCache>
            </c:numRef>
          </c:yVal>
          <c:smooth val="0"/>
          <c:extLst>
            <c:ext xmlns:c16="http://schemas.microsoft.com/office/drawing/2014/chart" uri="{C3380CC4-5D6E-409C-BE32-E72D297353CC}">
              <c16:uniqueId val="{00000000-0507-458D-9B37-BDCD698E01DB}"/>
            </c:ext>
          </c:extLst>
        </c:ser>
        <c:dLbls>
          <c:showLegendKey val="0"/>
          <c:showVal val="0"/>
          <c:showCatName val="0"/>
          <c:showSerName val="0"/>
          <c:showPercent val="0"/>
          <c:showBubbleSize val="0"/>
        </c:dLbls>
        <c:axId val="474719816"/>
        <c:axId val="474720992"/>
      </c:scatterChart>
      <c:valAx>
        <c:axId val="4747198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992"/>
        <c:crosses val="autoZero"/>
        <c:crossBetween val="midCat"/>
      </c:valAx>
      <c:valAx>
        <c:axId val="474720992"/>
        <c:scaling>
          <c:orientation val="minMax"/>
        </c:scaling>
        <c:delete val="0"/>
        <c:axPos val="l"/>
        <c:majorGridlines>
          <c:spPr>
            <a:ln w="3175">
              <a:solidFill>
                <a:srgbClr val="000000"/>
              </a:solidFill>
              <a:prstDash val="solid"/>
            </a:ln>
          </c:spPr>
        </c:majorGridlines>
        <c:title>
          <c:tx>
            <c:rich>
              <a:bodyPr/>
              <a:lstStyle/>
              <a:p>
                <a:pPr>
                  <a:defRPr/>
                </a:pPr>
                <a:r>
                  <a:rPr lang="en-US"/>
                  <a:t>tyrosine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8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1200" verticalDpi="1200"/>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lysine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Calc.'!$AA$3:$AA$12</c:f>
              <c:numCache>
                <c:formatCode>0.0000</c:formatCode>
                <c:ptCount val="10"/>
                <c:pt idx="0" formatCode="General">
                  <c:v>0</c:v>
                </c:pt>
                <c:pt idx="1">
                  <c:v>-1.412463839793162E-3</c:v>
                </c:pt>
                <c:pt idx="2">
                  <c:v>-4.063668669832053E-5</c:v>
                </c:pt>
                <c:pt idx="3">
                  <c:v>-5.2095918855107469E-4</c:v>
                </c:pt>
                <c:pt idx="4">
                  <c:v>1.446040078678607E-3</c:v>
                </c:pt>
                <c:pt idx="5">
                  <c:v>4.0070022335463029E-3</c:v>
                </c:pt>
                <c:pt idx="6">
                  <c:v>3.2813771499688227E-2</c:v>
                </c:pt>
                <c:pt idx="7">
                  <c:v>7.6615504731070955E-2</c:v>
                </c:pt>
                <c:pt idx="8">
                  <c:v>0.10764289364246617</c:v>
                </c:pt>
                <c:pt idx="9">
                  <c:v>0.14145689249661242</c:v>
                </c:pt>
              </c:numCache>
            </c:numRef>
          </c:yVal>
          <c:smooth val="0"/>
          <c:extLst>
            <c:ext xmlns:c16="http://schemas.microsoft.com/office/drawing/2014/chart" uri="{C3380CC4-5D6E-409C-BE32-E72D297353CC}">
              <c16:uniqueId val="{00000000-155B-4584-9E83-B61CB0E01B63}"/>
            </c:ext>
          </c:extLst>
        </c:ser>
        <c:dLbls>
          <c:showLegendKey val="0"/>
          <c:showVal val="0"/>
          <c:showCatName val="0"/>
          <c:showSerName val="0"/>
          <c:showPercent val="0"/>
          <c:showBubbleSize val="0"/>
        </c:dLbls>
        <c:axId val="474342768"/>
        <c:axId val="474341592"/>
      </c:scatterChart>
      <c:valAx>
        <c:axId val="4743427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592"/>
        <c:crosses val="autoZero"/>
        <c:crossBetween val="midCat"/>
      </c:valAx>
      <c:valAx>
        <c:axId val="474341592"/>
        <c:scaling>
          <c:orientation val="minMax"/>
        </c:scaling>
        <c:delete val="0"/>
        <c:axPos val="l"/>
        <c:majorGridlines>
          <c:spPr>
            <a:ln w="3175">
              <a:solidFill>
                <a:srgbClr val="000000"/>
              </a:solidFill>
              <a:prstDash val="solid"/>
            </a:ln>
          </c:spPr>
        </c:majorGridlines>
        <c:title>
          <c:tx>
            <c:rich>
              <a:bodyPr/>
              <a:lstStyle/>
              <a:p>
                <a:pPr>
                  <a:defRPr/>
                </a:pPr>
                <a:r>
                  <a:rPr lang="en-US"/>
                  <a:t>lysine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7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histidine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Calc.'!$W$3:$W$12</c:f>
              <c:numCache>
                <c:formatCode>0.0000</c:formatCode>
                <c:ptCount val="10"/>
                <c:pt idx="0" formatCode="General">
                  <c:v>0</c:v>
                </c:pt>
                <c:pt idx="1">
                  <c:v>1.4852383017737978E-3</c:v>
                </c:pt>
                <c:pt idx="2">
                  <c:v>4.3291921042071663E-3</c:v>
                </c:pt>
                <c:pt idx="3">
                  <c:v>5.5042337681688661E-3</c:v>
                </c:pt>
                <c:pt idx="4">
                  <c:v>9.5501240891231656E-3</c:v>
                </c:pt>
                <c:pt idx="5">
                  <c:v>1.1112630685132735E-2</c:v>
                </c:pt>
                <c:pt idx="6">
                  <c:v>1.2589319089584649E-2</c:v>
                </c:pt>
                <c:pt idx="7">
                  <c:v>1.1516472836341975E-2</c:v>
                </c:pt>
                <c:pt idx="8">
                  <c:v>9.913091749108708E-3</c:v>
                </c:pt>
                <c:pt idx="9">
                  <c:v>5.2211958895085281E-3</c:v>
                </c:pt>
              </c:numCache>
            </c:numRef>
          </c:yVal>
          <c:smooth val="0"/>
          <c:extLst>
            <c:ext xmlns:c16="http://schemas.microsoft.com/office/drawing/2014/chart" uri="{C3380CC4-5D6E-409C-BE32-E72D297353CC}">
              <c16:uniqueId val="{00000000-A901-4EA9-B8C3-63D2668C5CD4}"/>
            </c:ext>
          </c:extLst>
        </c:ser>
        <c:dLbls>
          <c:showLegendKey val="0"/>
          <c:showVal val="0"/>
          <c:showCatName val="0"/>
          <c:showSerName val="0"/>
          <c:showPercent val="0"/>
          <c:showBubbleSize val="0"/>
        </c:dLbls>
        <c:axId val="474720208"/>
        <c:axId val="474717464"/>
      </c:scatterChart>
      <c:valAx>
        <c:axId val="4747202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464"/>
        <c:crosses val="autoZero"/>
        <c:crossBetween val="midCat"/>
      </c:valAx>
      <c:valAx>
        <c:axId val="474717464"/>
        <c:scaling>
          <c:orientation val="minMax"/>
        </c:scaling>
        <c:delete val="0"/>
        <c:axPos val="l"/>
        <c:majorGridlines>
          <c:spPr>
            <a:ln w="3175">
              <a:solidFill>
                <a:srgbClr val="000000"/>
              </a:solidFill>
              <a:prstDash val="solid"/>
            </a:ln>
          </c:spPr>
        </c:majorGridlines>
        <c:title>
          <c:tx>
            <c:rich>
              <a:bodyPr/>
              <a:lstStyle/>
              <a:p>
                <a:pPr>
                  <a:defRPr/>
                </a:pPr>
                <a:r>
                  <a:rPr lang="en-US"/>
                  <a:t>histidine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2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arginine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Calc.'!$O$3:$O$12</c:f>
              <c:numCache>
                <c:formatCode>0.0000</c:formatCode>
                <c:ptCount val="10"/>
                <c:pt idx="0" formatCode="General">
                  <c:v>0</c:v>
                </c:pt>
                <c:pt idx="1">
                  <c:v>-1.2705529332832839E-3</c:v>
                </c:pt>
                <c:pt idx="2">
                  <c:v>-2.716958792025821E-3</c:v>
                </c:pt>
                <c:pt idx="3">
                  <c:v>-1.5105005909130968E-3</c:v>
                </c:pt>
                <c:pt idx="4">
                  <c:v>8.0238639514547535E-4</c:v>
                </c:pt>
                <c:pt idx="5">
                  <c:v>-8.5862718207292276E-4</c:v>
                </c:pt>
                <c:pt idx="6">
                  <c:v>2.1200340845942158E-2</c:v>
                </c:pt>
                <c:pt idx="7">
                  <c:v>4.8646898456672395E-2</c:v>
                </c:pt>
                <c:pt idx="8">
                  <c:v>7.3033734175821208E-2</c:v>
                </c:pt>
                <c:pt idx="9">
                  <c:v>9.3753030411568045E-2</c:v>
                </c:pt>
              </c:numCache>
            </c:numRef>
          </c:yVal>
          <c:smooth val="0"/>
          <c:extLst>
            <c:ext xmlns:c16="http://schemas.microsoft.com/office/drawing/2014/chart" uri="{C3380CC4-5D6E-409C-BE32-E72D297353CC}">
              <c16:uniqueId val="{00000000-5237-43A8-8872-7B2D5C6F5D18}"/>
            </c:ext>
          </c:extLst>
        </c:ser>
        <c:dLbls>
          <c:showLegendKey val="0"/>
          <c:showVal val="0"/>
          <c:showCatName val="0"/>
          <c:showSerName val="0"/>
          <c:showPercent val="0"/>
          <c:showBubbleSize val="0"/>
        </c:dLbls>
        <c:axId val="474456272"/>
        <c:axId val="474338848"/>
      </c:scatterChart>
      <c:valAx>
        <c:axId val="4744562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848"/>
        <c:crosses val="autoZero"/>
        <c:crossBetween val="midCat"/>
      </c:valAx>
      <c:valAx>
        <c:axId val="474338848"/>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62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threonine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numCache>
            </c:numRef>
          </c:xVal>
          <c:yVal>
            <c:numRef>
              <c:f>'In Process Calc.'!$AG$3:$AG$12</c:f>
              <c:numCache>
                <c:formatCode>0.0000</c:formatCode>
                <c:ptCount val="10"/>
                <c:pt idx="0" formatCode="General">
                  <c:v>0</c:v>
                </c:pt>
                <c:pt idx="1">
                  <c:v>-5.0027446862363264E-3</c:v>
                </c:pt>
                <c:pt idx="2">
                  <c:v>-9.5207603746594593E-3</c:v>
                </c:pt>
                <c:pt idx="3">
                  <c:v>-1.2301368963088179E-2</c:v>
                </c:pt>
                <c:pt idx="4">
                  <c:v>-1.1283219725348402E-2</c:v>
                </c:pt>
                <c:pt idx="5">
                  <c:v>-1.8847170660523771E-2</c:v>
                </c:pt>
                <c:pt idx="6">
                  <c:v>-5.1655783999369678E-3</c:v>
                </c:pt>
                <c:pt idx="7">
                  <c:v>1.6380605501982129E-2</c:v>
                </c:pt>
                <c:pt idx="8">
                  <c:v>4.8956568155824789E-2</c:v>
                </c:pt>
                <c:pt idx="9">
                  <c:v>6.5039605459399144E-2</c:v>
                </c:pt>
              </c:numCache>
            </c:numRef>
          </c:yVal>
          <c:smooth val="0"/>
          <c:extLst>
            <c:ext xmlns:c16="http://schemas.microsoft.com/office/drawing/2014/chart" uri="{C3380CC4-5D6E-409C-BE32-E72D297353CC}">
              <c16:uniqueId val="{00000000-EF9D-496C-A578-B24201FB26B5}"/>
            </c:ext>
          </c:extLst>
        </c:ser>
        <c:dLbls>
          <c:showLegendKey val="0"/>
          <c:showVal val="0"/>
          <c:showCatName val="0"/>
          <c:showSerName val="0"/>
          <c:showPercent val="0"/>
          <c:showBubbleSize val="0"/>
        </c:dLbls>
        <c:axId val="474720600"/>
        <c:axId val="474722560"/>
      </c:scatterChart>
      <c:valAx>
        <c:axId val="47472060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560"/>
        <c:crosses val="autoZero"/>
        <c:crossBetween val="midCat"/>
      </c:valAx>
      <c:valAx>
        <c:axId val="474722560"/>
        <c:scaling>
          <c:orientation val="minMax"/>
        </c:scaling>
        <c:delete val="0"/>
        <c:axPos val="l"/>
        <c:majorGridlines>
          <c:spPr>
            <a:ln w="3175">
              <a:solidFill>
                <a:srgbClr val="000000"/>
              </a:solidFill>
              <a:prstDash val="solid"/>
            </a:ln>
          </c:spPr>
        </c:majorGridlines>
        <c:title>
          <c:tx>
            <c:rich>
              <a:bodyPr/>
              <a:lstStyle/>
              <a:p>
                <a:pPr>
                  <a:defRPr/>
                </a:pPr>
                <a:r>
                  <a:rPr lang="en-US"/>
                  <a:t>threonine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60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NH3 vs. glutamine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1"/>
              </a:solidFill>
              <a:ln w="9525" cap="flat" cmpd="sng" algn="ctr">
                <a:solidFill>
                  <a:schemeClr val="accent1">
                    <a:shade val="95000"/>
                    <a:satMod val="105000"/>
                  </a:schemeClr>
                </a:solidFill>
                <a:prstDash val="solid"/>
                <a:round/>
              </a:ln>
              <a:effectLst/>
            </c:spPr>
          </c:marker>
          <c:xVal>
            <c:numRef>
              <c:f>'In Process Calc.'!$T$3:$T$93</c:f>
              <c:numCache>
                <c:formatCode>0.0000</c:formatCode>
                <c:ptCount val="91"/>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pt idx="10">
                  <c:v>0.46977881018947254</c:v>
                </c:pt>
                <c:pt idx="11">
                  <c:v>0.52684620499614299</c:v>
                </c:pt>
                <c:pt idx="12">
                  <c:v>0.57504411452633875</c:v>
                </c:pt>
              </c:numCache>
            </c:numRef>
          </c:xVal>
          <c:yVal>
            <c:numRef>
              <c:f>'In Process Calc.'!$AC$3:$AC$93</c:f>
              <c:numCache>
                <c:formatCode>0.0000</c:formatCode>
                <c:ptCount val="91"/>
                <c:pt idx="0" formatCode="General">
                  <c:v>0</c:v>
                </c:pt>
                <c:pt idx="1">
                  <c:v>-3.701058090699999E-2</c:v>
                </c:pt>
                <c:pt idx="2">
                  <c:v>-6.9880737583499997E-2</c:v>
                </c:pt>
                <c:pt idx="3">
                  <c:v>-0.11415717790349997</c:v>
                </c:pt>
                <c:pt idx="4">
                  <c:v>-0.17784251312900001</c:v>
                </c:pt>
                <c:pt idx="5">
                  <c:v>-0.209873085879</c:v>
                </c:pt>
                <c:pt idx="6">
                  <c:v>-0.32679658796167499</c:v>
                </c:pt>
                <c:pt idx="7">
                  <c:v>-0.38599437915716367</c:v>
                </c:pt>
                <c:pt idx="8">
                  <c:v>-0.39580739817692151</c:v>
                </c:pt>
                <c:pt idx="9">
                  <c:v>-0.46278410076567333</c:v>
                </c:pt>
                <c:pt idx="10">
                  <c:v>-0.62413387258693886</c:v>
                </c:pt>
                <c:pt idx="11">
                  <c:v>-0.63188961174187896</c:v>
                </c:pt>
                <c:pt idx="12">
                  <c:v>-0.56581733551941493</c:v>
                </c:pt>
              </c:numCache>
            </c:numRef>
          </c:yVal>
          <c:smooth val="0"/>
          <c:extLst>
            <c:ext xmlns:c16="http://schemas.microsoft.com/office/drawing/2014/chart" uri="{C3380CC4-5D6E-409C-BE32-E72D297353CC}">
              <c16:uniqueId val="{00000000-C9B9-45B7-AA2A-0DAABDE3FD60}"/>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NH3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Calc.'!$T$3:$T$93</c:f>
              <c:numCache>
                <c:formatCode>0.0000</c:formatCode>
                <c:ptCount val="91"/>
                <c:pt idx="0" formatCode="General">
                  <c:v>0</c:v>
                </c:pt>
                <c:pt idx="1">
                  <c:v>2.9115761751572818E-2</c:v>
                </c:pt>
                <c:pt idx="2">
                  <c:v>5.6134941521521042E-2</c:v>
                </c:pt>
                <c:pt idx="3">
                  <c:v>7.8502371061987236E-2</c:v>
                </c:pt>
                <c:pt idx="4">
                  <c:v>0.1176727150554169</c:v>
                </c:pt>
                <c:pt idx="5">
                  <c:v>0.13744751155450985</c:v>
                </c:pt>
                <c:pt idx="6">
                  <c:v>0.21929068136062507</c:v>
                </c:pt>
                <c:pt idx="7">
                  <c:v>0.29078282259221511</c:v>
                </c:pt>
                <c:pt idx="8">
                  <c:v>0.34915077262540134</c:v>
                </c:pt>
                <c:pt idx="9">
                  <c:v>0.41077009066916004</c:v>
                </c:pt>
                <c:pt idx="10">
                  <c:v>0.46977881018947254</c:v>
                </c:pt>
                <c:pt idx="11">
                  <c:v>0.52684620499614299</c:v>
                </c:pt>
                <c:pt idx="12">
                  <c:v>0.57504411452633875</c:v>
                </c:pt>
              </c:numCache>
            </c:numRef>
          </c:yVal>
          <c:smooth val="0"/>
          <c:extLst>
            <c:ext xmlns:c16="http://schemas.microsoft.com/office/drawing/2014/chart" uri="{C3380CC4-5D6E-409C-BE32-E72D297353CC}">
              <c16:uniqueId val="{00000000-C890-4451-BC20-3106998269A2}"/>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Glucose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Calc.'!$S$3:$S$93</c:f>
              <c:numCache>
                <c:formatCode>0.0000</c:formatCode>
                <c:ptCount val="91"/>
                <c:pt idx="0" formatCode="General">
                  <c:v>0</c:v>
                </c:pt>
                <c:pt idx="1">
                  <c:v>0.1515364401543336</c:v>
                </c:pt>
                <c:pt idx="2">
                  <c:v>0.25533060700250304</c:v>
                </c:pt>
                <c:pt idx="3">
                  <c:v>0.43095135546938856</c:v>
                </c:pt>
                <c:pt idx="4">
                  <c:v>0.7110527179178564</c:v>
                </c:pt>
                <c:pt idx="5">
                  <c:v>0.86954167935510485</c:v>
                </c:pt>
                <c:pt idx="6">
                  <c:v>1.333046026276929</c:v>
                </c:pt>
                <c:pt idx="7">
                  <c:v>2.2144211716402289</c:v>
                </c:pt>
                <c:pt idx="8">
                  <c:v>3.0133918230894428</c:v>
                </c:pt>
                <c:pt idx="9">
                  <c:v>3.950864872363729</c:v>
                </c:pt>
                <c:pt idx="10">
                  <c:v>4.9800335210836808</c:v>
                </c:pt>
                <c:pt idx="11">
                  <c:v>5.7457238847787533</c:v>
                </c:pt>
                <c:pt idx="12">
                  <c:v>6.1556404535081146</c:v>
                </c:pt>
              </c:numCache>
            </c:numRef>
          </c:yVal>
          <c:smooth val="0"/>
          <c:extLst>
            <c:ext xmlns:c16="http://schemas.microsoft.com/office/drawing/2014/chart" uri="{C3380CC4-5D6E-409C-BE32-E72D297353CC}">
              <c16:uniqueId val="{00000000-3AD3-4518-AF8A-026D75881E71}"/>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4.xml"/><Relationship Id="rId13" Type="http://schemas.openxmlformats.org/officeDocument/2006/relationships/chart" Target="../charts/chart19.xml"/><Relationship Id="rId3" Type="http://schemas.openxmlformats.org/officeDocument/2006/relationships/chart" Target="../charts/chart9.xml"/><Relationship Id="rId7" Type="http://schemas.openxmlformats.org/officeDocument/2006/relationships/chart" Target="../charts/chart13.xml"/><Relationship Id="rId12" Type="http://schemas.openxmlformats.org/officeDocument/2006/relationships/chart" Target="../charts/chart18.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chart" Target="../charts/chart17.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27.xml"/><Relationship Id="rId3" Type="http://schemas.openxmlformats.org/officeDocument/2006/relationships/chart" Target="../charts/chart22.xml"/><Relationship Id="rId7" Type="http://schemas.openxmlformats.org/officeDocument/2006/relationships/chart" Target="../charts/chart26.xml"/><Relationship Id="rId2" Type="http://schemas.openxmlformats.org/officeDocument/2006/relationships/chart" Target="../charts/chart21.xml"/><Relationship Id="rId1" Type="http://schemas.openxmlformats.org/officeDocument/2006/relationships/chart" Target="../charts/chart20.xml"/><Relationship Id="rId6" Type="http://schemas.openxmlformats.org/officeDocument/2006/relationships/chart" Target="../charts/chart25.xml"/><Relationship Id="rId5" Type="http://schemas.openxmlformats.org/officeDocument/2006/relationships/chart" Target="../charts/chart24.xml"/><Relationship Id="rId4" Type="http://schemas.openxmlformats.org/officeDocument/2006/relationships/chart" Target="../charts/chart23.xml"/><Relationship Id="rId9"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8" Type="http://schemas.openxmlformats.org/officeDocument/2006/relationships/chart" Target="../charts/chart36.xml"/><Relationship Id="rId13" Type="http://schemas.openxmlformats.org/officeDocument/2006/relationships/chart" Target="../charts/chart41.xml"/><Relationship Id="rId18" Type="http://schemas.openxmlformats.org/officeDocument/2006/relationships/chart" Target="../charts/chart46.xml"/><Relationship Id="rId3" Type="http://schemas.openxmlformats.org/officeDocument/2006/relationships/chart" Target="../charts/chart31.xml"/><Relationship Id="rId7" Type="http://schemas.openxmlformats.org/officeDocument/2006/relationships/chart" Target="../charts/chart35.xml"/><Relationship Id="rId12" Type="http://schemas.openxmlformats.org/officeDocument/2006/relationships/chart" Target="../charts/chart40.xml"/><Relationship Id="rId17" Type="http://schemas.openxmlformats.org/officeDocument/2006/relationships/chart" Target="../charts/chart45.xml"/><Relationship Id="rId2" Type="http://schemas.openxmlformats.org/officeDocument/2006/relationships/chart" Target="../charts/chart30.xml"/><Relationship Id="rId16" Type="http://schemas.openxmlformats.org/officeDocument/2006/relationships/chart" Target="../charts/chart44.xml"/><Relationship Id="rId20" Type="http://schemas.openxmlformats.org/officeDocument/2006/relationships/chart" Target="../charts/chart48.xml"/><Relationship Id="rId1" Type="http://schemas.openxmlformats.org/officeDocument/2006/relationships/chart" Target="../charts/chart29.xml"/><Relationship Id="rId6" Type="http://schemas.openxmlformats.org/officeDocument/2006/relationships/chart" Target="../charts/chart34.xml"/><Relationship Id="rId11" Type="http://schemas.openxmlformats.org/officeDocument/2006/relationships/chart" Target="../charts/chart39.xml"/><Relationship Id="rId5" Type="http://schemas.openxmlformats.org/officeDocument/2006/relationships/chart" Target="../charts/chart33.xml"/><Relationship Id="rId15" Type="http://schemas.openxmlformats.org/officeDocument/2006/relationships/chart" Target="../charts/chart43.xml"/><Relationship Id="rId10" Type="http://schemas.openxmlformats.org/officeDocument/2006/relationships/chart" Target="../charts/chart38.xml"/><Relationship Id="rId19" Type="http://schemas.openxmlformats.org/officeDocument/2006/relationships/chart" Target="../charts/chart47.xml"/><Relationship Id="rId4" Type="http://schemas.openxmlformats.org/officeDocument/2006/relationships/chart" Target="../charts/chart32.xml"/><Relationship Id="rId9" Type="http://schemas.openxmlformats.org/officeDocument/2006/relationships/chart" Target="../charts/chart37.xml"/><Relationship Id="rId14" Type="http://schemas.openxmlformats.org/officeDocument/2006/relationships/chart" Target="../charts/chart42.xml"/></Relationships>
</file>

<file path=xl/drawings/_rels/drawing20.xml.rels><?xml version="1.0" encoding="UTF-8" standalone="yes"?>
<Relationships xmlns="http://schemas.openxmlformats.org/package/2006/relationships"><Relationship Id="rId8" Type="http://schemas.openxmlformats.org/officeDocument/2006/relationships/chart" Target="../charts/chart56.xml"/><Relationship Id="rId13" Type="http://schemas.openxmlformats.org/officeDocument/2006/relationships/chart" Target="../charts/chart61.xml"/><Relationship Id="rId18" Type="http://schemas.openxmlformats.org/officeDocument/2006/relationships/chart" Target="../charts/chart66.xml"/><Relationship Id="rId3" Type="http://schemas.openxmlformats.org/officeDocument/2006/relationships/chart" Target="../charts/chart51.xml"/><Relationship Id="rId21" Type="http://schemas.openxmlformats.org/officeDocument/2006/relationships/chart" Target="../charts/chart69.xml"/><Relationship Id="rId7" Type="http://schemas.openxmlformats.org/officeDocument/2006/relationships/chart" Target="../charts/chart55.xml"/><Relationship Id="rId12" Type="http://schemas.openxmlformats.org/officeDocument/2006/relationships/chart" Target="../charts/chart60.xml"/><Relationship Id="rId17" Type="http://schemas.openxmlformats.org/officeDocument/2006/relationships/chart" Target="../charts/chart65.xml"/><Relationship Id="rId25" Type="http://schemas.openxmlformats.org/officeDocument/2006/relationships/chart" Target="../charts/chart73.xml"/><Relationship Id="rId2" Type="http://schemas.openxmlformats.org/officeDocument/2006/relationships/chart" Target="../charts/chart50.xml"/><Relationship Id="rId16" Type="http://schemas.openxmlformats.org/officeDocument/2006/relationships/chart" Target="../charts/chart64.xml"/><Relationship Id="rId20" Type="http://schemas.openxmlformats.org/officeDocument/2006/relationships/chart" Target="../charts/chart68.xml"/><Relationship Id="rId1" Type="http://schemas.openxmlformats.org/officeDocument/2006/relationships/chart" Target="../charts/chart49.xml"/><Relationship Id="rId6" Type="http://schemas.openxmlformats.org/officeDocument/2006/relationships/chart" Target="../charts/chart54.xml"/><Relationship Id="rId11" Type="http://schemas.openxmlformats.org/officeDocument/2006/relationships/chart" Target="../charts/chart59.xml"/><Relationship Id="rId24" Type="http://schemas.openxmlformats.org/officeDocument/2006/relationships/chart" Target="../charts/chart72.xml"/><Relationship Id="rId5" Type="http://schemas.openxmlformats.org/officeDocument/2006/relationships/chart" Target="../charts/chart53.xml"/><Relationship Id="rId15" Type="http://schemas.openxmlformats.org/officeDocument/2006/relationships/chart" Target="../charts/chart63.xml"/><Relationship Id="rId23" Type="http://schemas.openxmlformats.org/officeDocument/2006/relationships/chart" Target="../charts/chart71.xml"/><Relationship Id="rId10" Type="http://schemas.openxmlformats.org/officeDocument/2006/relationships/chart" Target="../charts/chart58.xml"/><Relationship Id="rId19" Type="http://schemas.openxmlformats.org/officeDocument/2006/relationships/chart" Target="../charts/chart67.xml"/><Relationship Id="rId4" Type="http://schemas.openxmlformats.org/officeDocument/2006/relationships/chart" Target="../charts/chart52.xml"/><Relationship Id="rId9" Type="http://schemas.openxmlformats.org/officeDocument/2006/relationships/chart" Target="../charts/chart57.xml"/><Relationship Id="rId14" Type="http://schemas.openxmlformats.org/officeDocument/2006/relationships/chart" Target="../charts/chart62.xml"/><Relationship Id="rId22" Type="http://schemas.openxmlformats.org/officeDocument/2006/relationships/chart" Target="../charts/chart70.xml"/></Relationships>
</file>

<file path=xl/drawings/drawing1.xml><?xml version="1.0" encoding="utf-8"?>
<xdr:wsDr xmlns:xdr="http://schemas.openxmlformats.org/drawingml/2006/spreadsheetDrawing" xmlns:a="http://schemas.openxmlformats.org/drawingml/2006/main">
  <xdr:twoCellAnchor>
    <xdr:from>
      <xdr:col>0</xdr:col>
      <xdr:colOff>358140</xdr:colOff>
      <xdr:row>23</xdr:row>
      <xdr:rowOff>175895</xdr:rowOff>
    </xdr:from>
    <xdr:to>
      <xdr:col>1</xdr:col>
      <xdr:colOff>499164</xdr:colOff>
      <xdr:row>25</xdr:row>
      <xdr:rowOff>139982</xdr:rowOff>
    </xdr:to>
    <xdr:sp macro="" textlink="">
      <xdr:nvSpPr>
        <xdr:cNvPr id="944129" name="Text 71">
          <a:extLst>
            <a:ext uri="{FF2B5EF4-FFF2-40B4-BE49-F238E27FC236}">
              <a16:creationId xmlns:a16="http://schemas.microsoft.com/office/drawing/2014/main" id="{00000000-0008-0000-0000-000001680E00}"/>
            </a:ext>
          </a:extLst>
        </xdr:cNvPr>
        <xdr:cNvSpPr txBox="1">
          <a:spLocks noChangeArrowheads="1"/>
        </xdr:cNvSpPr>
      </xdr:nvSpPr>
      <xdr:spPr bwMode="auto">
        <a:xfrm>
          <a:off x="358140" y="4620895"/>
          <a:ext cx="750624" cy="54828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d(SV)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304800</xdr:colOff>
      <xdr:row>24</xdr:row>
      <xdr:rowOff>111123</xdr:rowOff>
    </xdr:from>
    <xdr:to>
      <xdr:col>1</xdr:col>
      <xdr:colOff>279400</xdr:colOff>
      <xdr:row>24</xdr:row>
      <xdr:rowOff>114299</xdr:rowOff>
    </xdr:to>
    <xdr:sp macro="" textlink="">
      <xdr:nvSpPr>
        <xdr:cNvPr id="944662" name="Line 2">
          <a:extLst>
            <a:ext uri="{FF2B5EF4-FFF2-40B4-BE49-F238E27FC236}">
              <a16:creationId xmlns:a16="http://schemas.microsoft.com/office/drawing/2014/main" id="{00000000-0008-0000-0000-0000166A0E00}"/>
            </a:ext>
          </a:extLst>
        </xdr:cNvPr>
        <xdr:cNvSpPr>
          <a:spLocks noChangeShapeType="1"/>
        </xdr:cNvSpPr>
      </xdr:nvSpPr>
      <xdr:spPr bwMode="auto">
        <a:xfrm flipV="1">
          <a:off x="304800" y="4848223"/>
          <a:ext cx="584200" cy="3176"/>
        </a:xfrm>
        <a:prstGeom prst="line">
          <a:avLst/>
        </a:prstGeom>
        <a:noFill/>
        <a:ln w="9525">
          <a:solidFill>
            <a:srgbClr val="000000"/>
          </a:solidFill>
          <a:round/>
          <a:headEnd/>
          <a:tailEnd/>
        </a:ln>
      </xdr:spPr>
    </xdr:sp>
    <xdr:clientData/>
  </xdr:twoCellAnchor>
  <xdr:twoCellAnchor>
    <xdr:from>
      <xdr:col>1</xdr:col>
      <xdr:colOff>435610</xdr:colOff>
      <xdr:row>23</xdr:row>
      <xdr:rowOff>280670</xdr:rowOff>
    </xdr:from>
    <xdr:to>
      <xdr:col>4</xdr:col>
      <xdr:colOff>159385</xdr:colOff>
      <xdr:row>25</xdr:row>
      <xdr:rowOff>26670</xdr:rowOff>
    </xdr:to>
    <xdr:sp macro="" textlink="">
      <xdr:nvSpPr>
        <xdr:cNvPr id="944131" name="Text 73">
          <a:extLst>
            <a:ext uri="{FF2B5EF4-FFF2-40B4-BE49-F238E27FC236}">
              <a16:creationId xmlns:a16="http://schemas.microsoft.com/office/drawing/2014/main" id="{00000000-0008-0000-0000-000003680E00}"/>
            </a:ext>
          </a:extLst>
        </xdr:cNvPr>
        <xdr:cNvSpPr txBox="1">
          <a:spLocks noChangeArrowheads="1"/>
        </xdr:cNvSpPr>
      </xdr:nvSpPr>
      <xdr:spPr bwMode="auto">
        <a:xfrm>
          <a:off x="1045210" y="4725670"/>
          <a:ext cx="1552575" cy="33020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 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S</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340995</xdr:colOff>
      <xdr:row>25</xdr:row>
      <xdr:rowOff>273685</xdr:rowOff>
    </xdr:from>
    <xdr:to>
      <xdr:col>1</xdr:col>
      <xdr:colOff>472596</xdr:colOff>
      <xdr:row>28</xdr:row>
      <xdr:rowOff>1270</xdr:rowOff>
    </xdr:to>
    <xdr:sp macro="" textlink="">
      <xdr:nvSpPr>
        <xdr:cNvPr id="944132" name="Text 74">
          <a:extLst>
            <a:ext uri="{FF2B5EF4-FFF2-40B4-BE49-F238E27FC236}">
              <a16:creationId xmlns:a16="http://schemas.microsoft.com/office/drawing/2014/main" id="{00000000-0008-0000-0000-000004680E00}"/>
            </a:ext>
          </a:extLst>
        </xdr:cNvPr>
        <xdr:cNvSpPr txBox="1">
          <a:spLocks noChangeArrowheads="1"/>
        </xdr:cNvSpPr>
      </xdr:nvSpPr>
      <xdr:spPr bwMode="auto">
        <a:xfrm>
          <a:off x="340995" y="5302885"/>
          <a:ext cx="741201" cy="514985"/>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d(PV)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266700</xdr:colOff>
      <xdr:row>26</xdr:row>
      <xdr:rowOff>215900</xdr:rowOff>
    </xdr:from>
    <xdr:to>
      <xdr:col>1</xdr:col>
      <xdr:colOff>276225</xdr:colOff>
      <xdr:row>26</xdr:row>
      <xdr:rowOff>219075</xdr:rowOff>
    </xdr:to>
    <xdr:sp macro="" textlink="">
      <xdr:nvSpPr>
        <xdr:cNvPr id="944665" name="Line 5">
          <a:extLst>
            <a:ext uri="{FF2B5EF4-FFF2-40B4-BE49-F238E27FC236}">
              <a16:creationId xmlns:a16="http://schemas.microsoft.com/office/drawing/2014/main" id="{00000000-0008-0000-0000-0000196A0E00}"/>
            </a:ext>
          </a:extLst>
        </xdr:cNvPr>
        <xdr:cNvSpPr>
          <a:spLocks noChangeShapeType="1"/>
        </xdr:cNvSpPr>
      </xdr:nvSpPr>
      <xdr:spPr bwMode="auto">
        <a:xfrm>
          <a:off x="266700" y="5537200"/>
          <a:ext cx="619125" cy="3175"/>
        </a:xfrm>
        <a:prstGeom prst="line">
          <a:avLst/>
        </a:prstGeom>
        <a:noFill/>
        <a:ln w="9525">
          <a:solidFill>
            <a:srgbClr val="000000"/>
          </a:solidFill>
          <a:round/>
          <a:headEnd/>
          <a:tailEnd/>
        </a:ln>
      </xdr:spPr>
    </xdr:sp>
    <xdr:clientData/>
  </xdr:twoCellAnchor>
  <xdr:twoCellAnchor>
    <xdr:from>
      <xdr:col>1</xdr:col>
      <xdr:colOff>424815</xdr:colOff>
      <xdr:row>26</xdr:row>
      <xdr:rowOff>109855</xdr:rowOff>
    </xdr:from>
    <xdr:to>
      <xdr:col>4</xdr:col>
      <xdr:colOff>100965</xdr:colOff>
      <xdr:row>28</xdr:row>
      <xdr:rowOff>10281</xdr:rowOff>
    </xdr:to>
    <xdr:sp macro="" textlink="">
      <xdr:nvSpPr>
        <xdr:cNvPr id="944134" name="Text 76">
          <a:extLst>
            <a:ext uri="{FF2B5EF4-FFF2-40B4-BE49-F238E27FC236}">
              <a16:creationId xmlns:a16="http://schemas.microsoft.com/office/drawing/2014/main" id="{00000000-0008-0000-0000-000006680E00}"/>
            </a:ext>
          </a:extLst>
        </xdr:cNvPr>
        <xdr:cNvSpPr txBox="1">
          <a:spLocks noChangeArrowheads="1"/>
        </xdr:cNvSpPr>
      </xdr:nvSpPr>
      <xdr:spPr bwMode="auto">
        <a:xfrm>
          <a:off x="1034415" y="5431155"/>
          <a:ext cx="1504950" cy="39572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q</a:t>
          </a:r>
          <a:r>
            <a:rPr lang="en-US" sz="1400" b="1" i="0" u="none" strike="noStrike" baseline="-25000">
              <a:solidFill>
                <a:srgbClr val="000000"/>
              </a:solidFill>
              <a:latin typeface="Arial"/>
              <a:cs typeface="Arial"/>
            </a:rPr>
            <a:t>P</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P</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261620</xdr:colOff>
      <xdr:row>20</xdr:row>
      <xdr:rowOff>150495</xdr:rowOff>
    </xdr:from>
    <xdr:to>
      <xdr:col>2</xdr:col>
      <xdr:colOff>652</xdr:colOff>
      <xdr:row>22</xdr:row>
      <xdr:rowOff>205174</xdr:rowOff>
    </xdr:to>
    <xdr:sp macro="" textlink="">
      <xdr:nvSpPr>
        <xdr:cNvPr id="944135" name="Text 77">
          <a:extLst>
            <a:ext uri="{FF2B5EF4-FFF2-40B4-BE49-F238E27FC236}">
              <a16:creationId xmlns:a16="http://schemas.microsoft.com/office/drawing/2014/main" id="{00000000-0008-0000-0000-000007680E00}"/>
            </a:ext>
          </a:extLst>
        </xdr:cNvPr>
        <xdr:cNvSpPr txBox="1">
          <a:spLocks noChangeArrowheads="1"/>
        </xdr:cNvSpPr>
      </xdr:nvSpPr>
      <xdr:spPr bwMode="auto">
        <a:xfrm>
          <a:off x="261620" y="3820795"/>
          <a:ext cx="958232" cy="537279"/>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200025</xdr:colOff>
      <xdr:row>21</xdr:row>
      <xdr:rowOff>155575</xdr:rowOff>
    </xdr:from>
    <xdr:to>
      <xdr:col>1</xdr:col>
      <xdr:colOff>314325</xdr:colOff>
      <xdr:row>21</xdr:row>
      <xdr:rowOff>155575</xdr:rowOff>
    </xdr:to>
    <xdr:sp macro="" textlink="">
      <xdr:nvSpPr>
        <xdr:cNvPr id="944668" name="Line 8">
          <a:extLst>
            <a:ext uri="{FF2B5EF4-FFF2-40B4-BE49-F238E27FC236}">
              <a16:creationId xmlns:a16="http://schemas.microsoft.com/office/drawing/2014/main" id="{00000000-0008-0000-0000-00001C6A0E00}"/>
            </a:ext>
          </a:extLst>
        </xdr:cNvPr>
        <xdr:cNvSpPr>
          <a:spLocks noChangeShapeType="1"/>
        </xdr:cNvSpPr>
      </xdr:nvSpPr>
      <xdr:spPr bwMode="auto">
        <a:xfrm>
          <a:off x="200025" y="4067175"/>
          <a:ext cx="723900" cy="0"/>
        </a:xfrm>
        <a:prstGeom prst="line">
          <a:avLst/>
        </a:prstGeom>
        <a:noFill/>
        <a:ln w="9525">
          <a:solidFill>
            <a:srgbClr val="000000"/>
          </a:solidFill>
          <a:round/>
          <a:headEnd/>
          <a:tailEnd/>
        </a:ln>
      </xdr:spPr>
    </xdr:sp>
    <xdr:clientData/>
  </xdr:twoCellAnchor>
  <xdr:twoCellAnchor>
    <xdr:from>
      <xdr:col>1</xdr:col>
      <xdr:colOff>462915</xdr:colOff>
      <xdr:row>21</xdr:row>
      <xdr:rowOff>20955</xdr:rowOff>
    </xdr:from>
    <xdr:to>
      <xdr:col>3</xdr:col>
      <xdr:colOff>529590</xdr:colOff>
      <xdr:row>22</xdr:row>
      <xdr:rowOff>104902</xdr:rowOff>
    </xdr:to>
    <xdr:sp macro="" textlink="">
      <xdr:nvSpPr>
        <xdr:cNvPr id="944137" name="Text 79">
          <a:extLst>
            <a:ext uri="{FF2B5EF4-FFF2-40B4-BE49-F238E27FC236}">
              <a16:creationId xmlns:a16="http://schemas.microsoft.com/office/drawing/2014/main" id="{00000000-0008-0000-0000-000009680E00}"/>
            </a:ext>
          </a:extLst>
        </xdr:cNvPr>
        <xdr:cNvSpPr txBox="1">
          <a:spLocks noChangeArrowheads="1"/>
        </xdr:cNvSpPr>
      </xdr:nvSpPr>
      <xdr:spPr bwMode="auto">
        <a:xfrm>
          <a:off x="1072515" y="3932555"/>
          <a:ext cx="1285875" cy="32524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a:t>
          </a:r>
          <a:r>
            <a:rPr lang="en-US" sz="1400" b="1" i="0" u="none" strike="noStrike" baseline="0">
              <a:solidFill>
                <a:srgbClr val="000000"/>
              </a:solidFill>
              <a:latin typeface="Symbol"/>
            </a:rPr>
            <a:t>m</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xdr:txBody>
    </xdr:sp>
    <xdr:clientData/>
  </xdr:twoCellAnchor>
  <xdr:twoCellAnchor>
    <xdr:from>
      <xdr:col>2</xdr:col>
      <xdr:colOff>480695</xdr:colOff>
      <xdr:row>43</xdr:row>
      <xdr:rowOff>168275</xdr:rowOff>
    </xdr:from>
    <xdr:to>
      <xdr:col>6</xdr:col>
      <xdr:colOff>59699</xdr:colOff>
      <xdr:row>46</xdr:row>
      <xdr:rowOff>70052</xdr:rowOff>
    </xdr:to>
    <xdr:sp macro="" textlink="">
      <xdr:nvSpPr>
        <xdr:cNvPr id="944138" name="Text 80">
          <a:extLst>
            <a:ext uri="{FF2B5EF4-FFF2-40B4-BE49-F238E27FC236}">
              <a16:creationId xmlns:a16="http://schemas.microsoft.com/office/drawing/2014/main" id="{00000000-0008-0000-0000-00000A680E00}"/>
            </a:ext>
          </a:extLst>
        </xdr:cNvPr>
        <xdr:cNvSpPr txBox="1">
          <a:spLocks noChangeArrowheads="1"/>
        </xdr:cNvSpPr>
      </xdr:nvSpPr>
      <xdr:spPr bwMode="auto">
        <a:xfrm>
          <a:off x="1699895" y="9693275"/>
          <a:ext cx="2017404" cy="62567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(OUR</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OUR</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a:p>
          <a:pPr algn="l" rtl="0">
            <a:defRPr sz="1000"/>
          </a:pPr>
          <a:r>
            <a:rPr lang="en-US" sz="1400" b="1" i="0" u="none" strike="noStrike" baseline="0">
              <a:solidFill>
                <a:srgbClr val="000000"/>
              </a:solidFill>
              <a:latin typeface="Arial"/>
              <a:cs typeface="Arial"/>
            </a:rPr>
            <a:t>               2</a:t>
          </a:r>
        </a:p>
      </xdr:txBody>
    </xdr:sp>
    <xdr:clientData/>
  </xdr:twoCellAnchor>
  <xdr:twoCellAnchor>
    <xdr:from>
      <xdr:col>2</xdr:col>
      <xdr:colOff>550545</xdr:colOff>
      <xdr:row>44</xdr:row>
      <xdr:rowOff>201295</xdr:rowOff>
    </xdr:from>
    <xdr:to>
      <xdr:col>5</xdr:col>
      <xdr:colOff>340995</xdr:colOff>
      <xdr:row>44</xdr:row>
      <xdr:rowOff>201295</xdr:rowOff>
    </xdr:to>
    <xdr:sp macro="" textlink="">
      <xdr:nvSpPr>
        <xdr:cNvPr id="944671" name="Line 11">
          <a:extLst>
            <a:ext uri="{FF2B5EF4-FFF2-40B4-BE49-F238E27FC236}">
              <a16:creationId xmlns:a16="http://schemas.microsoft.com/office/drawing/2014/main" id="{00000000-0008-0000-0000-00001F6A0E00}"/>
            </a:ext>
          </a:extLst>
        </xdr:cNvPr>
        <xdr:cNvSpPr>
          <a:spLocks noChangeShapeType="1"/>
        </xdr:cNvSpPr>
      </xdr:nvSpPr>
      <xdr:spPr bwMode="auto">
        <a:xfrm flipV="1">
          <a:off x="1820545" y="10564495"/>
          <a:ext cx="1695450" cy="0"/>
        </a:xfrm>
        <a:prstGeom prst="line">
          <a:avLst/>
        </a:prstGeom>
        <a:noFill/>
        <a:ln w="9525">
          <a:solidFill>
            <a:srgbClr val="000000"/>
          </a:solidFill>
          <a:round/>
          <a:headEnd/>
          <a:tailEnd/>
        </a:ln>
      </xdr:spPr>
    </xdr:sp>
    <xdr:clientData/>
  </xdr:twoCellAnchor>
  <xdr:twoCellAnchor>
    <xdr:from>
      <xdr:col>1</xdr:col>
      <xdr:colOff>586740</xdr:colOff>
      <xdr:row>44</xdr:row>
      <xdr:rowOff>41275</xdr:rowOff>
    </xdr:from>
    <xdr:to>
      <xdr:col>3</xdr:col>
      <xdr:colOff>34422</xdr:colOff>
      <xdr:row>45</xdr:row>
      <xdr:rowOff>119478</xdr:rowOff>
    </xdr:to>
    <xdr:sp macro="" textlink="">
      <xdr:nvSpPr>
        <xdr:cNvPr id="944140" name="Text 82">
          <a:extLst>
            <a:ext uri="{FF2B5EF4-FFF2-40B4-BE49-F238E27FC236}">
              <a16:creationId xmlns:a16="http://schemas.microsoft.com/office/drawing/2014/main" id="{00000000-0008-0000-0000-00000C680E00}"/>
            </a:ext>
          </a:extLst>
        </xdr:cNvPr>
        <xdr:cNvSpPr txBox="1">
          <a:spLocks noChangeArrowheads="1"/>
        </xdr:cNvSpPr>
      </xdr:nvSpPr>
      <xdr:spPr bwMode="auto">
        <a:xfrm>
          <a:off x="1196340" y="9807575"/>
          <a:ext cx="666882" cy="31950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xdr:txBody>
    </xdr:sp>
    <xdr:clientData/>
  </xdr:twoCellAnchor>
  <xdr:twoCellAnchor>
    <xdr:from>
      <xdr:col>5</xdr:col>
      <xdr:colOff>414020</xdr:colOff>
      <xdr:row>43</xdr:row>
      <xdr:rowOff>228600</xdr:rowOff>
    </xdr:from>
    <xdr:to>
      <xdr:col>7</xdr:col>
      <xdr:colOff>252095</xdr:colOff>
      <xdr:row>45</xdr:row>
      <xdr:rowOff>163853</xdr:rowOff>
    </xdr:to>
    <xdr:sp macro="" textlink="">
      <xdr:nvSpPr>
        <xdr:cNvPr id="944141" name="Text 83">
          <a:extLst>
            <a:ext uri="{FF2B5EF4-FFF2-40B4-BE49-F238E27FC236}">
              <a16:creationId xmlns:a16="http://schemas.microsoft.com/office/drawing/2014/main" id="{00000000-0008-0000-0000-00000D680E00}"/>
            </a:ext>
          </a:extLst>
        </xdr:cNvPr>
        <xdr:cNvSpPr txBox="1">
          <a:spLocks noChangeArrowheads="1"/>
        </xdr:cNvSpPr>
      </xdr:nvSpPr>
      <xdr:spPr bwMode="auto">
        <a:xfrm>
          <a:off x="3462020" y="9753600"/>
          <a:ext cx="1057275" cy="41785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xdr:txBody>
    </xdr:sp>
    <xdr:clientData/>
  </xdr:twoCellAnchor>
  <xdr:twoCellAnchor>
    <xdr:from>
      <xdr:col>2</xdr:col>
      <xdr:colOff>496570</xdr:colOff>
      <xdr:row>55</xdr:row>
      <xdr:rowOff>85725</xdr:rowOff>
    </xdr:from>
    <xdr:to>
      <xdr:col>4</xdr:col>
      <xdr:colOff>245697</xdr:colOff>
      <xdr:row>57</xdr:row>
      <xdr:rowOff>150581</xdr:rowOff>
    </xdr:to>
    <xdr:sp macro="" textlink="">
      <xdr:nvSpPr>
        <xdr:cNvPr id="944142" name="Text 49">
          <a:extLst>
            <a:ext uri="{FF2B5EF4-FFF2-40B4-BE49-F238E27FC236}">
              <a16:creationId xmlns:a16="http://schemas.microsoft.com/office/drawing/2014/main" id="{00000000-0008-0000-0000-00000E680E00}"/>
            </a:ext>
          </a:extLst>
        </xdr:cNvPr>
        <xdr:cNvSpPr txBox="1">
          <a:spLocks noChangeArrowheads="1"/>
        </xdr:cNvSpPr>
      </xdr:nvSpPr>
      <xdr:spPr bwMode="auto">
        <a:xfrm>
          <a:off x="1715770" y="12252325"/>
          <a:ext cx="968327" cy="54745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dSC</a:t>
          </a: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dt</a:t>
          </a:r>
        </a:p>
      </xdr:txBody>
    </xdr:sp>
    <xdr:clientData/>
  </xdr:twoCellAnchor>
  <xdr:twoCellAnchor>
    <xdr:from>
      <xdr:col>1</xdr:col>
      <xdr:colOff>593090</xdr:colOff>
      <xdr:row>55</xdr:row>
      <xdr:rowOff>190500</xdr:rowOff>
    </xdr:from>
    <xdr:to>
      <xdr:col>2</xdr:col>
      <xdr:colOff>564515</xdr:colOff>
      <xdr:row>57</xdr:row>
      <xdr:rowOff>45884</xdr:rowOff>
    </xdr:to>
    <xdr:sp macro="" textlink="">
      <xdr:nvSpPr>
        <xdr:cNvPr id="944143" name="Text 50">
          <a:extLst>
            <a:ext uri="{FF2B5EF4-FFF2-40B4-BE49-F238E27FC236}">
              <a16:creationId xmlns:a16="http://schemas.microsoft.com/office/drawing/2014/main" id="{00000000-0008-0000-0000-00000F680E00}"/>
            </a:ext>
          </a:extLst>
        </xdr:cNvPr>
        <xdr:cNvSpPr txBox="1">
          <a:spLocks noChangeArrowheads="1"/>
        </xdr:cNvSpPr>
      </xdr:nvSpPr>
      <xdr:spPr bwMode="auto">
        <a:xfrm>
          <a:off x="1202690" y="12357100"/>
          <a:ext cx="581025" cy="337984"/>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 =</a:t>
          </a:r>
        </a:p>
      </xdr:txBody>
    </xdr:sp>
    <xdr:clientData/>
  </xdr:twoCellAnchor>
  <xdr:twoCellAnchor>
    <xdr:from>
      <xdr:col>2</xdr:col>
      <xdr:colOff>516890</xdr:colOff>
      <xdr:row>68</xdr:row>
      <xdr:rowOff>168275</xdr:rowOff>
    </xdr:from>
    <xdr:to>
      <xdr:col>6</xdr:col>
      <xdr:colOff>111166</xdr:colOff>
      <xdr:row>70</xdr:row>
      <xdr:rowOff>225425</xdr:rowOff>
    </xdr:to>
    <xdr:sp macro="" textlink="">
      <xdr:nvSpPr>
        <xdr:cNvPr id="944145" name="Text 54">
          <a:extLst>
            <a:ext uri="{FF2B5EF4-FFF2-40B4-BE49-F238E27FC236}">
              <a16:creationId xmlns:a16="http://schemas.microsoft.com/office/drawing/2014/main" id="{00000000-0008-0000-0000-000011680E00}"/>
            </a:ext>
          </a:extLst>
        </xdr:cNvPr>
        <xdr:cNvSpPr txBox="1">
          <a:spLocks noChangeArrowheads="1"/>
        </xdr:cNvSpPr>
      </xdr:nvSpPr>
      <xdr:spPr bwMode="auto">
        <a:xfrm>
          <a:off x="1736090" y="15332075"/>
          <a:ext cx="2032676" cy="5397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SC</a:t>
          </a:r>
          <a:r>
            <a:rPr lang="en-US" sz="1400" b="1" i="0" u="none" strike="noStrike" baseline="-25000">
              <a:solidFill>
                <a:srgbClr val="000000"/>
              </a:solidFill>
              <a:latin typeface="Arial"/>
              <a:cs typeface="Arial"/>
            </a:rPr>
            <a:t>i-1</a:t>
          </a:r>
          <a:endParaRPr lang="en-US" sz="1400" b="1"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p>
      </xdr:txBody>
    </xdr:sp>
    <xdr:clientData/>
  </xdr:twoCellAnchor>
  <xdr:twoCellAnchor>
    <xdr:from>
      <xdr:col>2</xdr:col>
      <xdr:colOff>4445</xdr:colOff>
      <xdr:row>69</xdr:row>
      <xdr:rowOff>15875</xdr:rowOff>
    </xdr:from>
    <xdr:to>
      <xdr:col>3</xdr:col>
      <xdr:colOff>2579</xdr:colOff>
      <xdr:row>70</xdr:row>
      <xdr:rowOff>85725</xdr:rowOff>
    </xdr:to>
    <xdr:sp macro="" textlink="">
      <xdr:nvSpPr>
        <xdr:cNvPr id="944146" name="Text 55">
          <a:extLst>
            <a:ext uri="{FF2B5EF4-FFF2-40B4-BE49-F238E27FC236}">
              <a16:creationId xmlns:a16="http://schemas.microsoft.com/office/drawing/2014/main" id="{00000000-0008-0000-0000-000012680E00}"/>
            </a:ext>
          </a:extLst>
        </xdr:cNvPr>
        <xdr:cNvSpPr txBox="1">
          <a:spLocks noChangeArrowheads="1"/>
        </xdr:cNvSpPr>
      </xdr:nvSpPr>
      <xdr:spPr bwMode="auto">
        <a:xfrm>
          <a:off x="1223645" y="15420975"/>
          <a:ext cx="607734" cy="3111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a:t>
          </a:r>
          <a:r>
            <a:rPr lang="en-US" sz="1400" b="1" i="0" u="none" strike="noStrike" baseline="0">
              <a:solidFill>
                <a:srgbClr val="000000"/>
              </a:solidFill>
              <a:latin typeface="Arial"/>
              <a:cs typeface="Arial"/>
            </a:rPr>
            <a:t> =</a:t>
          </a:r>
        </a:p>
      </xdr:txBody>
    </xdr:sp>
    <xdr:clientData/>
  </xdr:twoCellAnchor>
  <xdr:twoCellAnchor>
    <xdr:from>
      <xdr:col>2</xdr:col>
      <xdr:colOff>581025</xdr:colOff>
      <xdr:row>69</xdr:row>
      <xdr:rowOff>165100</xdr:rowOff>
    </xdr:from>
    <xdr:to>
      <xdr:col>3</xdr:col>
      <xdr:colOff>219075</xdr:colOff>
      <xdr:row>69</xdr:row>
      <xdr:rowOff>165100</xdr:rowOff>
    </xdr:to>
    <xdr:sp macro="" textlink="">
      <xdr:nvSpPr>
        <xdr:cNvPr id="944678" name="Line 19">
          <a:extLst>
            <a:ext uri="{FF2B5EF4-FFF2-40B4-BE49-F238E27FC236}">
              <a16:creationId xmlns:a16="http://schemas.microsoft.com/office/drawing/2014/main" id="{00000000-0008-0000-0000-0000266A0E00}"/>
            </a:ext>
          </a:extLst>
        </xdr:cNvPr>
        <xdr:cNvSpPr>
          <a:spLocks noChangeShapeType="1"/>
        </xdr:cNvSpPr>
      </xdr:nvSpPr>
      <xdr:spPr bwMode="auto">
        <a:xfrm flipV="1">
          <a:off x="1800225" y="15570200"/>
          <a:ext cx="247650" cy="0"/>
        </a:xfrm>
        <a:prstGeom prst="line">
          <a:avLst/>
        </a:prstGeom>
        <a:noFill/>
        <a:ln w="9525">
          <a:solidFill>
            <a:srgbClr val="000000"/>
          </a:solidFill>
          <a:round/>
          <a:headEnd/>
          <a:tailEnd/>
        </a:ln>
      </xdr:spPr>
    </xdr:sp>
    <xdr:clientData/>
  </xdr:twoCellAnchor>
  <xdr:twoCellAnchor>
    <xdr:from>
      <xdr:col>3</xdr:col>
      <xdr:colOff>412750</xdr:colOff>
      <xdr:row>69</xdr:row>
      <xdr:rowOff>161925</xdr:rowOff>
    </xdr:from>
    <xdr:to>
      <xdr:col>5</xdr:col>
      <xdr:colOff>41275</xdr:colOff>
      <xdr:row>69</xdr:row>
      <xdr:rowOff>161925</xdr:rowOff>
    </xdr:to>
    <xdr:sp macro="" textlink="">
      <xdr:nvSpPr>
        <xdr:cNvPr id="944679" name="Line 20">
          <a:extLst>
            <a:ext uri="{FF2B5EF4-FFF2-40B4-BE49-F238E27FC236}">
              <a16:creationId xmlns:a16="http://schemas.microsoft.com/office/drawing/2014/main" id="{00000000-0008-0000-0000-0000276A0E00}"/>
            </a:ext>
          </a:extLst>
        </xdr:cNvPr>
        <xdr:cNvSpPr>
          <a:spLocks noChangeShapeType="1"/>
        </xdr:cNvSpPr>
      </xdr:nvSpPr>
      <xdr:spPr bwMode="auto">
        <a:xfrm>
          <a:off x="2241550" y="15567025"/>
          <a:ext cx="847725" cy="0"/>
        </a:xfrm>
        <a:prstGeom prst="line">
          <a:avLst/>
        </a:prstGeom>
        <a:noFill/>
        <a:ln w="9525">
          <a:solidFill>
            <a:srgbClr val="000000"/>
          </a:solidFill>
          <a:round/>
          <a:headEnd/>
          <a:tailEnd/>
        </a:ln>
      </xdr:spPr>
    </xdr:sp>
    <xdr:clientData/>
  </xdr:twoCellAnchor>
  <xdr:twoCellAnchor>
    <xdr:from>
      <xdr:col>3</xdr:col>
      <xdr:colOff>314325</xdr:colOff>
      <xdr:row>56</xdr:row>
      <xdr:rowOff>88900</xdr:rowOff>
    </xdr:from>
    <xdr:to>
      <xdr:col>4</xdr:col>
      <xdr:colOff>38100</xdr:colOff>
      <xdr:row>56</xdr:row>
      <xdr:rowOff>88900</xdr:rowOff>
    </xdr:to>
    <xdr:sp macro="" textlink="">
      <xdr:nvSpPr>
        <xdr:cNvPr id="944680" name="Line 28">
          <a:extLst>
            <a:ext uri="{FF2B5EF4-FFF2-40B4-BE49-F238E27FC236}">
              <a16:creationId xmlns:a16="http://schemas.microsoft.com/office/drawing/2014/main" id="{00000000-0008-0000-0000-0000286A0E00}"/>
            </a:ext>
          </a:extLst>
        </xdr:cNvPr>
        <xdr:cNvSpPr>
          <a:spLocks noChangeShapeType="1"/>
        </xdr:cNvSpPr>
      </xdr:nvSpPr>
      <xdr:spPr bwMode="auto">
        <a:xfrm>
          <a:off x="2143125" y="12496800"/>
          <a:ext cx="333375" cy="0"/>
        </a:xfrm>
        <a:prstGeom prst="line">
          <a:avLst/>
        </a:prstGeom>
        <a:noFill/>
        <a:ln w="9525">
          <a:solidFill>
            <a:srgbClr val="000000"/>
          </a:solidFill>
          <a:round/>
          <a:headEnd/>
          <a:tailEnd/>
        </a:ln>
      </xdr:spPr>
    </xdr:sp>
    <xdr:clientData/>
  </xdr:twoCellAnchor>
  <xdr:twoCellAnchor>
    <xdr:from>
      <xdr:col>2</xdr:col>
      <xdr:colOff>527050</xdr:colOff>
      <xdr:row>56</xdr:row>
      <xdr:rowOff>92075</xdr:rowOff>
    </xdr:from>
    <xdr:to>
      <xdr:col>3</xdr:col>
      <xdr:colOff>241300</xdr:colOff>
      <xdr:row>56</xdr:row>
      <xdr:rowOff>92075</xdr:rowOff>
    </xdr:to>
    <xdr:sp macro="" textlink="">
      <xdr:nvSpPr>
        <xdr:cNvPr id="944681" name="Line 28">
          <a:extLst>
            <a:ext uri="{FF2B5EF4-FFF2-40B4-BE49-F238E27FC236}">
              <a16:creationId xmlns:a16="http://schemas.microsoft.com/office/drawing/2014/main" id="{00000000-0008-0000-0000-0000296A0E00}"/>
            </a:ext>
          </a:extLst>
        </xdr:cNvPr>
        <xdr:cNvSpPr>
          <a:spLocks noChangeShapeType="1"/>
        </xdr:cNvSpPr>
      </xdr:nvSpPr>
      <xdr:spPr bwMode="auto">
        <a:xfrm>
          <a:off x="1746250" y="12499975"/>
          <a:ext cx="323850" cy="0"/>
        </a:xfrm>
        <a:prstGeom prst="line">
          <a:avLst/>
        </a:prstGeom>
        <a:noFill/>
        <a:ln w="9525">
          <a:solidFill>
            <a:srgbClr val="000000"/>
          </a:solidFill>
          <a:round/>
          <a:headEnd/>
          <a:tailEnd/>
        </a:ln>
      </xdr:spPr>
    </xdr:sp>
    <xdr:clientData/>
  </xdr:twoCellAnchor>
  <xdr:twoCellAnchor>
    <xdr:from>
      <xdr:col>2</xdr:col>
      <xdr:colOff>127000</xdr:colOff>
      <xdr:row>87</xdr:row>
      <xdr:rowOff>52705</xdr:rowOff>
    </xdr:from>
    <xdr:to>
      <xdr:col>3</xdr:col>
      <xdr:colOff>121324</xdr:colOff>
      <xdr:row>89</xdr:row>
      <xdr:rowOff>26035</xdr:rowOff>
    </xdr:to>
    <xdr:sp macro="" textlink="">
      <xdr:nvSpPr>
        <xdr:cNvPr id="23" name="Text 55">
          <a:extLst>
            <a:ext uri="{FF2B5EF4-FFF2-40B4-BE49-F238E27FC236}">
              <a16:creationId xmlns:a16="http://schemas.microsoft.com/office/drawing/2014/main" id="{00000000-0008-0000-0000-000017000000}"/>
            </a:ext>
          </a:extLst>
        </xdr:cNvPr>
        <xdr:cNvSpPr txBox="1">
          <a:spLocks noChangeArrowheads="1"/>
        </xdr:cNvSpPr>
      </xdr:nvSpPr>
      <xdr:spPr bwMode="auto">
        <a:xfrm>
          <a:off x="1397000" y="19458305"/>
          <a:ext cx="629324"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SC,i</a:t>
          </a:r>
          <a:r>
            <a:rPr lang="en-US" sz="1400" b="1" i="0" u="none" strike="noStrike" baseline="0">
              <a:solidFill>
                <a:srgbClr val="000000"/>
              </a:solidFill>
              <a:latin typeface="Arial"/>
              <a:cs typeface="Arial"/>
            </a:rPr>
            <a:t> =</a:t>
          </a:r>
        </a:p>
      </xdr:txBody>
    </xdr:sp>
    <xdr:clientData/>
  </xdr:twoCellAnchor>
  <xdr:twoCellAnchor>
    <xdr:from>
      <xdr:col>3</xdr:col>
      <xdr:colOff>495301</xdr:colOff>
      <xdr:row>86</xdr:row>
      <xdr:rowOff>140335</xdr:rowOff>
    </xdr:from>
    <xdr:to>
      <xdr:col>4</xdr:col>
      <xdr:colOff>372111</xdr:colOff>
      <xdr:row>90</xdr:row>
      <xdr:rowOff>21772</xdr:rowOff>
    </xdr:to>
    <xdr:sp macro="" textlink="">
      <xdr:nvSpPr>
        <xdr:cNvPr id="28" name="Text 54">
          <a:extLst>
            <a:ext uri="{FF2B5EF4-FFF2-40B4-BE49-F238E27FC236}">
              <a16:creationId xmlns:a16="http://schemas.microsoft.com/office/drawing/2014/main" id="{00000000-0008-0000-0000-00001C000000}"/>
            </a:ext>
          </a:extLst>
        </xdr:cNvPr>
        <xdr:cNvSpPr txBox="1">
          <a:spLocks noChangeArrowheads="1"/>
        </xdr:cNvSpPr>
      </xdr:nvSpPr>
      <xdr:spPr bwMode="auto">
        <a:xfrm>
          <a:off x="2373087" y="19685635"/>
          <a:ext cx="502738" cy="512808"/>
        </a:xfrm>
        <a:prstGeom prst="rect">
          <a:avLst/>
        </a:prstGeom>
        <a:noFill/>
        <a:ln w="1">
          <a:noFill/>
          <a:miter lim="800000"/>
          <a:headEnd/>
          <a:tailEnd/>
        </a:ln>
      </xdr:spPr>
      <xdr:txBody>
        <a:bodyPr vertOverflow="clip" wrap="square" lIns="36576" tIns="27432" rIns="0" bIns="0" anchor="t" upright="1"/>
        <a:lstStyle/>
        <a:p>
          <a:pPr algn="l" rtl="0">
            <a:lnSpc>
              <a:spcPct val="110000"/>
            </a:lnSpc>
            <a:defRPr sz="1000"/>
          </a:pPr>
          <a:r>
            <a:rPr lang="en-US" sz="1400" b="1" i="0" u="none" strike="noStrike" baseline="0">
              <a:solidFill>
                <a:srgbClr val="000000"/>
              </a:solidFill>
              <a:latin typeface="Arial"/>
              <a:cs typeface="Arial"/>
            </a:rPr>
            <a:t>dSC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a:p>
          <a:pPr algn="l" rtl="0">
            <a:lnSpc>
              <a:spcPct val="110000"/>
            </a:lnSpc>
            <a:defRPr sz="1000"/>
          </a:pPr>
          <a:r>
            <a:rPr lang="en-US" sz="1400" b="1" i="0" baseline="0">
              <a:effectLst/>
              <a:latin typeface="Arial" panose="020B0604020202020204" pitchFamily="34" charset="0"/>
              <a:ea typeface="+mn-ea"/>
              <a:cs typeface="Arial" panose="020B0604020202020204" pitchFamily="34" charset="0"/>
            </a:rPr>
            <a:t>dSC</a:t>
          </a:r>
          <a:r>
            <a:rPr lang="en-US" sz="1400" b="1" i="0" baseline="-25000">
              <a:effectLst/>
              <a:latin typeface="Arial" panose="020B0604020202020204" pitchFamily="34" charset="0"/>
              <a:ea typeface="+mn-ea"/>
              <a:cs typeface="Arial" panose="020B0604020202020204" pitchFamily="34" charset="0"/>
            </a:rPr>
            <a:t>j</a:t>
          </a:r>
          <a:endParaRPr lang="en-US" sz="1400" b="1" i="0" u="none" strike="noStrike" baseline="-25000">
            <a:solidFill>
              <a:srgbClr val="000000"/>
            </a:solidFill>
            <a:latin typeface="Arial" panose="020B0604020202020204" pitchFamily="34" charset="0"/>
            <a:cs typeface="Arial" panose="020B0604020202020204" pitchFamily="34" charset="0"/>
          </a:endParaRPr>
        </a:p>
      </xdr:txBody>
    </xdr:sp>
    <xdr:clientData/>
  </xdr:twoCellAnchor>
  <xdr:twoCellAnchor>
    <xdr:from>
      <xdr:col>3</xdr:col>
      <xdr:colOff>505461</xdr:colOff>
      <xdr:row>88</xdr:row>
      <xdr:rowOff>81915</xdr:rowOff>
    </xdr:from>
    <xdr:to>
      <xdr:col>4</xdr:col>
      <xdr:colOff>293915</xdr:colOff>
      <xdr:row>88</xdr:row>
      <xdr:rowOff>81915</xdr:rowOff>
    </xdr:to>
    <xdr:sp macro="" textlink="">
      <xdr:nvSpPr>
        <xdr:cNvPr id="30" name="Line 20">
          <a:extLst>
            <a:ext uri="{FF2B5EF4-FFF2-40B4-BE49-F238E27FC236}">
              <a16:creationId xmlns:a16="http://schemas.microsoft.com/office/drawing/2014/main" id="{00000000-0008-0000-0000-00001E000000}"/>
            </a:ext>
          </a:extLst>
        </xdr:cNvPr>
        <xdr:cNvSpPr>
          <a:spLocks noChangeShapeType="1"/>
        </xdr:cNvSpPr>
      </xdr:nvSpPr>
      <xdr:spPr bwMode="auto">
        <a:xfrm flipV="1">
          <a:off x="2399575" y="19703415"/>
          <a:ext cx="419826" cy="0"/>
        </a:xfrm>
        <a:prstGeom prst="line">
          <a:avLst/>
        </a:prstGeom>
        <a:noFill/>
        <a:ln w="9525">
          <a:solidFill>
            <a:srgbClr val="000000"/>
          </a:solidFill>
          <a:round/>
          <a:headEnd/>
          <a:tailEnd/>
        </a:ln>
      </xdr:spPr>
      <xdr:txBody>
        <a:bodyPr/>
        <a:lstStyle/>
        <a:p>
          <a:endParaRPr lang="en-US"/>
        </a:p>
      </xdr:txBody>
    </xdr:sp>
    <xdr:clientData/>
  </xdr:twoCellAnchor>
  <xdr:twoCellAnchor>
    <xdr:from>
      <xdr:col>3</xdr:col>
      <xdr:colOff>52705</xdr:colOff>
      <xdr:row>87</xdr:row>
      <xdr:rowOff>40005</xdr:rowOff>
    </xdr:from>
    <xdr:to>
      <xdr:col>4</xdr:col>
      <xdr:colOff>45124</xdr:colOff>
      <xdr:row>89</xdr:row>
      <xdr:rowOff>13335</xdr:rowOff>
    </xdr:to>
    <xdr:sp macro="" textlink="">
      <xdr:nvSpPr>
        <xdr:cNvPr id="33" name="Text 55">
          <a:extLst>
            <a:ext uri="{FF2B5EF4-FFF2-40B4-BE49-F238E27FC236}">
              <a16:creationId xmlns:a16="http://schemas.microsoft.com/office/drawing/2014/main" id="{00000000-0008-0000-0000-000021000000}"/>
            </a:ext>
          </a:extLst>
        </xdr:cNvPr>
        <xdr:cNvSpPr txBox="1">
          <a:spLocks noChangeArrowheads="1"/>
        </xdr:cNvSpPr>
      </xdr:nvSpPr>
      <xdr:spPr bwMode="auto">
        <a:xfrm>
          <a:off x="1957705" y="19445605"/>
          <a:ext cx="627419"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SC,j</a:t>
          </a:r>
          <a:endParaRPr lang="en-US" sz="1400" b="1" i="0" u="none" strike="noStrike" baseline="0">
            <a:solidFill>
              <a:srgbClr val="000000"/>
            </a:solidFill>
            <a:latin typeface="Arial"/>
            <a:cs typeface="Arial"/>
          </a:endParaRPr>
        </a:p>
      </xdr:txBody>
    </xdr:sp>
    <xdr:clientData/>
  </xdr:twoCellAnchor>
  <xdr:twoCellAnchor>
    <xdr:from>
      <xdr:col>4</xdr:col>
      <xdr:colOff>284118</xdr:colOff>
      <xdr:row>86</xdr:row>
      <xdr:rowOff>76654</xdr:rowOff>
    </xdr:from>
    <xdr:to>
      <xdr:col>5</xdr:col>
      <xdr:colOff>287513</xdr:colOff>
      <xdr:row>90</xdr:row>
      <xdr:rowOff>108857</xdr:rowOff>
    </xdr:to>
    <xdr:sp macro="" textlink="">
      <xdr:nvSpPr>
        <xdr:cNvPr id="34" name="Text 55">
          <a:extLst>
            <a:ext uri="{FF2B5EF4-FFF2-40B4-BE49-F238E27FC236}">
              <a16:creationId xmlns:a16="http://schemas.microsoft.com/office/drawing/2014/main" id="{00000000-0008-0000-0000-000022000000}"/>
            </a:ext>
          </a:extLst>
        </xdr:cNvPr>
        <xdr:cNvSpPr txBox="1">
          <a:spLocks noChangeArrowheads="1"/>
        </xdr:cNvSpPr>
      </xdr:nvSpPr>
      <xdr:spPr bwMode="auto">
        <a:xfrm>
          <a:off x="2787832" y="19548475"/>
          <a:ext cx="629324" cy="630918"/>
        </a:xfrm>
        <a:prstGeom prst="rect">
          <a:avLst/>
        </a:prstGeom>
        <a:noFill/>
        <a:ln w="1">
          <a:noFill/>
          <a:miter lim="800000"/>
          <a:headEnd/>
          <a:tailEnd/>
        </a:ln>
      </xdr:spPr>
      <xdr:txBody>
        <a:bodyPr vertOverflow="clip" wrap="square" lIns="36576" tIns="27432" rIns="0" bIns="0" anchor="t" upright="1"/>
        <a:lstStyle/>
        <a:p>
          <a:pPr algn="l" rtl="0">
            <a:defRPr sz="1000"/>
          </a:pPr>
          <a:r>
            <a:rPr lang="en-US" sz="3200" b="0" i="0" u="none" strike="noStrike" baseline="0">
              <a:solidFill>
                <a:srgbClr val="000000"/>
              </a:solidFill>
              <a:latin typeface="Arial Narrow" panose="020B0606020202030204" pitchFamily="34" charset="0"/>
              <a:cs typeface="Arial"/>
            </a:rPr>
            <a:t>|</a:t>
          </a:r>
          <a:r>
            <a:rPr lang="en-US" sz="1400" b="1" i="0" u="none" strike="noStrike" baseline="-50000">
              <a:solidFill>
                <a:srgbClr val="000000"/>
              </a:solidFill>
              <a:latin typeface="Arial"/>
              <a:cs typeface="Arial"/>
            </a:rPr>
            <a:t>t2-t1</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542925</xdr:colOff>
      <xdr:row>34</xdr:row>
      <xdr:rowOff>0</xdr:rowOff>
    </xdr:from>
    <xdr:to>
      <xdr:col>2</xdr:col>
      <xdr:colOff>390525</xdr:colOff>
      <xdr:row>34</xdr:row>
      <xdr:rowOff>0</xdr:rowOff>
    </xdr:to>
    <xdr:sp macro="" textlink="">
      <xdr:nvSpPr>
        <xdr:cNvPr id="1255"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1933575" y="9591675"/>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256"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1933575" y="9915525"/>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257"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1933575" y="10239375"/>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58"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1933575" y="10563225"/>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259"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1933575" y="10887075"/>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260"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1933575" y="11210925"/>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261"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1933575" y="11534775"/>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9" name="Line 18">
          <a:extLst>
            <a:ext uri="{FF2B5EF4-FFF2-40B4-BE49-F238E27FC236}">
              <a16:creationId xmlns:a16="http://schemas.microsoft.com/office/drawing/2014/main" id="{00000000-0008-0000-0200-000009000000}"/>
            </a:ext>
          </a:extLst>
        </xdr:cNvPr>
        <xdr:cNvSpPr>
          <a:spLocks noChangeShapeType="1"/>
        </xdr:cNvSpPr>
      </xdr:nvSpPr>
      <xdr:spPr bwMode="auto">
        <a:xfrm flipV="1">
          <a:off x="2040255" y="1011555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0" name="Line 48">
          <a:extLst>
            <a:ext uri="{FF2B5EF4-FFF2-40B4-BE49-F238E27FC236}">
              <a16:creationId xmlns:a16="http://schemas.microsoft.com/office/drawing/2014/main" id="{00000000-0008-0000-0200-00000A000000}"/>
            </a:ext>
          </a:extLst>
        </xdr:cNvPr>
        <xdr:cNvSpPr>
          <a:spLocks noChangeShapeType="1"/>
        </xdr:cNvSpPr>
      </xdr:nvSpPr>
      <xdr:spPr bwMode="auto">
        <a:xfrm flipV="1">
          <a:off x="2040255" y="104584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1" name="Line 49">
          <a:extLst>
            <a:ext uri="{FF2B5EF4-FFF2-40B4-BE49-F238E27FC236}">
              <a16:creationId xmlns:a16="http://schemas.microsoft.com/office/drawing/2014/main" id="{00000000-0008-0000-0200-00000B000000}"/>
            </a:ext>
          </a:extLst>
        </xdr:cNvPr>
        <xdr:cNvSpPr>
          <a:spLocks noChangeShapeType="1"/>
        </xdr:cNvSpPr>
      </xdr:nvSpPr>
      <xdr:spPr bwMode="auto">
        <a:xfrm flipV="1">
          <a:off x="2040255" y="1080135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 name="Line 50">
          <a:extLst>
            <a:ext uri="{FF2B5EF4-FFF2-40B4-BE49-F238E27FC236}">
              <a16:creationId xmlns:a16="http://schemas.microsoft.com/office/drawing/2014/main" id="{00000000-0008-0000-0200-00000C000000}"/>
            </a:ext>
          </a:extLst>
        </xdr:cNvPr>
        <xdr:cNvSpPr>
          <a:spLocks noChangeShapeType="1"/>
        </xdr:cNvSpPr>
      </xdr:nvSpPr>
      <xdr:spPr bwMode="auto">
        <a:xfrm flipV="1">
          <a:off x="2040255" y="111442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3" name="Line 51">
          <a:extLst>
            <a:ext uri="{FF2B5EF4-FFF2-40B4-BE49-F238E27FC236}">
              <a16:creationId xmlns:a16="http://schemas.microsoft.com/office/drawing/2014/main" id="{00000000-0008-0000-0200-00000D000000}"/>
            </a:ext>
          </a:extLst>
        </xdr:cNvPr>
        <xdr:cNvSpPr>
          <a:spLocks noChangeShapeType="1"/>
        </xdr:cNvSpPr>
      </xdr:nvSpPr>
      <xdr:spPr bwMode="auto">
        <a:xfrm flipV="1">
          <a:off x="2040255" y="1148715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4" name="Line 52">
          <a:extLst>
            <a:ext uri="{FF2B5EF4-FFF2-40B4-BE49-F238E27FC236}">
              <a16:creationId xmlns:a16="http://schemas.microsoft.com/office/drawing/2014/main" id="{00000000-0008-0000-0200-00000E000000}"/>
            </a:ext>
          </a:extLst>
        </xdr:cNvPr>
        <xdr:cNvSpPr>
          <a:spLocks noChangeShapeType="1"/>
        </xdr:cNvSpPr>
      </xdr:nvSpPr>
      <xdr:spPr bwMode="auto">
        <a:xfrm flipV="1">
          <a:off x="2040255" y="118300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5" name="Line 53">
          <a:extLst>
            <a:ext uri="{FF2B5EF4-FFF2-40B4-BE49-F238E27FC236}">
              <a16:creationId xmlns:a16="http://schemas.microsoft.com/office/drawing/2014/main" id="{00000000-0008-0000-0200-00000F000000}"/>
            </a:ext>
          </a:extLst>
        </xdr:cNvPr>
        <xdr:cNvSpPr>
          <a:spLocks noChangeShapeType="1"/>
        </xdr:cNvSpPr>
      </xdr:nvSpPr>
      <xdr:spPr bwMode="auto">
        <a:xfrm flipV="1">
          <a:off x="2040255" y="12172950"/>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16" name="Line 18">
          <a:extLst>
            <a:ext uri="{FF2B5EF4-FFF2-40B4-BE49-F238E27FC236}">
              <a16:creationId xmlns:a16="http://schemas.microsoft.com/office/drawing/2014/main" id="{00000000-0008-0000-0200-000010000000}"/>
            </a:ext>
          </a:extLst>
        </xdr:cNvPr>
        <xdr:cNvSpPr>
          <a:spLocks noChangeShapeType="1"/>
        </xdr:cNvSpPr>
      </xdr:nvSpPr>
      <xdr:spPr bwMode="auto">
        <a:xfrm flipV="1">
          <a:off x="2514600" y="643890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7" name="Line 48">
          <a:extLst>
            <a:ext uri="{FF2B5EF4-FFF2-40B4-BE49-F238E27FC236}">
              <a16:creationId xmlns:a16="http://schemas.microsoft.com/office/drawing/2014/main" id="{00000000-0008-0000-0200-000011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8" name="Line 49">
          <a:extLst>
            <a:ext uri="{FF2B5EF4-FFF2-40B4-BE49-F238E27FC236}">
              <a16:creationId xmlns:a16="http://schemas.microsoft.com/office/drawing/2014/main" id="{00000000-0008-0000-0200-000012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9" name="Line 50">
          <a:extLst>
            <a:ext uri="{FF2B5EF4-FFF2-40B4-BE49-F238E27FC236}">
              <a16:creationId xmlns:a16="http://schemas.microsoft.com/office/drawing/2014/main" id="{00000000-0008-0000-0200-000013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0" name="Line 51">
          <a:extLst>
            <a:ext uri="{FF2B5EF4-FFF2-40B4-BE49-F238E27FC236}">
              <a16:creationId xmlns:a16="http://schemas.microsoft.com/office/drawing/2014/main" id="{00000000-0008-0000-0200-000014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1" name="Line 52">
          <a:extLst>
            <a:ext uri="{FF2B5EF4-FFF2-40B4-BE49-F238E27FC236}">
              <a16:creationId xmlns:a16="http://schemas.microsoft.com/office/drawing/2014/main" id="{00000000-0008-0000-0200-000015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2" name="Line 53">
          <a:extLst>
            <a:ext uri="{FF2B5EF4-FFF2-40B4-BE49-F238E27FC236}">
              <a16:creationId xmlns:a16="http://schemas.microsoft.com/office/drawing/2014/main" id="{00000000-0008-0000-0200-000016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twoCellAnchor>
    <xdr:from>
      <xdr:col>2</xdr:col>
      <xdr:colOff>542925</xdr:colOff>
      <xdr:row>34</xdr:row>
      <xdr:rowOff>0</xdr:rowOff>
    </xdr:from>
    <xdr:to>
      <xdr:col>2</xdr:col>
      <xdr:colOff>390525</xdr:colOff>
      <xdr:row>34</xdr:row>
      <xdr:rowOff>0</xdr:rowOff>
    </xdr:to>
    <xdr:sp macro="" textlink="">
      <xdr:nvSpPr>
        <xdr:cNvPr id="23" name="Line 18">
          <a:extLst>
            <a:ext uri="{FF2B5EF4-FFF2-40B4-BE49-F238E27FC236}">
              <a16:creationId xmlns:a16="http://schemas.microsoft.com/office/drawing/2014/main" id="{00000000-0008-0000-0200-000017000000}"/>
            </a:ext>
          </a:extLst>
        </xdr:cNvPr>
        <xdr:cNvSpPr>
          <a:spLocks noChangeShapeType="1"/>
        </xdr:cNvSpPr>
      </xdr:nvSpPr>
      <xdr:spPr bwMode="auto">
        <a:xfrm flipV="1">
          <a:off x="2514600" y="643890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24" name="Line 48">
          <a:extLst>
            <a:ext uri="{FF2B5EF4-FFF2-40B4-BE49-F238E27FC236}">
              <a16:creationId xmlns:a16="http://schemas.microsoft.com/office/drawing/2014/main" id="{00000000-0008-0000-0200-000018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25" name="Line 49">
          <a:extLst>
            <a:ext uri="{FF2B5EF4-FFF2-40B4-BE49-F238E27FC236}">
              <a16:creationId xmlns:a16="http://schemas.microsoft.com/office/drawing/2014/main" id="{00000000-0008-0000-0200-000019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26" name="Line 50">
          <a:extLst>
            <a:ext uri="{FF2B5EF4-FFF2-40B4-BE49-F238E27FC236}">
              <a16:creationId xmlns:a16="http://schemas.microsoft.com/office/drawing/2014/main" id="{00000000-0008-0000-0200-00001A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7" name="Line 51">
          <a:extLst>
            <a:ext uri="{FF2B5EF4-FFF2-40B4-BE49-F238E27FC236}">
              <a16:creationId xmlns:a16="http://schemas.microsoft.com/office/drawing/2014/main" id="{00000000-0008-0000-0200-00001B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8" name="Line 52">
          <a:extLst>
            <a:ext uri="{FF2B5EF4-FFF2-40B4-BE49-F238E27FC236}">
              <a16:creationId xmlns:a16="http://schemas.microsoft.com/office/drawing/2014/main" id="{00000000-0008-0000-0200-00001C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9" name="Line 53">
          <a:extLst>
            <a:ext uri="{FF2B5EF4-FFF2-40B4-BE49-F238E27FC236}">
              <a16:creationId xmlns:a16="http://schemas.microsoft.com/office/drawing/2014/main" id="{00000000-0008-0000-0200-00001D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542925</xdr:colOff>
      <xdr:row>51</xdr:row>
      <xdr:rowOff>38100</xdr:rowOff>
    </xdr:from>
    <xdr:to>
      <xdr:col>2</xdr:col>
      <xdr:colOff>390525</xdr:colOff>
      <xdr:row>51</xdr:row>
      <xdr:rowOff>38100</xdr:rowOff>
    </xdr:to>
    <xdr:sp macro="" textlink="">
      <xdr:nvSpPr>
        <xdr:cNvPr id="2" name="Line 18">
          <a:extLst>
            <a:ext uri="{FF2B5EF4-FFF2-40B4-BE49-F238E27FC236}">
              <a16:creationId xmlns:a16="http://schemas.microsoft.com/office/drawing/2014/main" id="{00000000-0008-0000-0300-000002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3" name="Line 48">
          <a:extLst>
            <a:ext uri="{FF2B5EF4-FFF2-40B4-BE49-F238E27FC236}">
              <a16:creationId xmlns:a16="http://schemas.microsoft.com/office/drawing/2014/main" id="{00000000-0008-0000-0300-000003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4" name="Line 49">
          <a:extLst>
            <a:ext uri="{FF2B5EF4-FFF2-40B4-BE49-F238E27FC236}">
              <a16:creationId xmlns:a16="http://schemas.microsoft.com/office/drawing/2014/main" id="{00000000-0008-0000-0300-000004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5" name="Line 50">
          <a:extLst>
            <a:ext uri="{FF2B5EF4-FFF2-40B4-BE49-F238E27FC236}">
              <a16:creationId xmlns:a16="http://schemas.microsoft.com/office/drawing/2014/main" id="{00000000-0008-0000-0300-000005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6" name="Line 51">
          <a:extLst>
            <a:ext uri="{FF2B5EF4-FFF2-40B4-BE49-F238E27FC236}">
              <a16:creationId xmlns:a16="http://schemas.microsoft.com/office/drawing/2014/main" id="{00000000-0008-0000-0300-000006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 name="Line 52">
          <a:extLst>
            <a:ext uri="{FF2B5EF4-FFF2-40B4-BE49-F238E27FC236}">
              <a16:creationId xmlns:a16="http://schemas.microsoft.com/office/drawing/2014/main" id="{00000000-0008-0000-0300-000007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 name="Line 53">
          <a:extLst>
            <a:ext uri="{FF2B5EF4-FFF2-40B4-BE49-F238E27FC236}">
              <a16:creationId xmlns:a16="http://schemas.microsoft.com/office/drawing/2014/main" id="{00000000-0008-0000-0300-000008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9" name="Line 18">
          <a:extLst>
            <a:ext uri="{FF2B5EF4-FFF2-40B4-BE49-F238E27FC236}">
              <a16:creationId xmlns:a16="http://schemas.microsoft.com/office/drawing/2014/main" id="{00000000-0008-0000-0300-000009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0" name="Line 48">
          <a:extLst>
            <a:ext uri="{FF2B5EF4-FFF2-40B4-BE49-F238E27FC236}">
              <a16:creationId xmlns:a16="http://schemas.microsoft.com/office/drawing/2014/main" id="{00000000-0008-0000-0300-00000A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1" name="Line 49">
          <a:extLst>
            <a:ext uri="{FF2B5EF4-FFF2-40B4-BE49-F238E27FC236}">
              <a16:creationId xmlns:a16="http://schemas.microsoft.com/office/drawing/2014/main" id="{00000000-0008-0000-0300-00000B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2" name="Line 50">
          <a:extLst>
            <a:ext uri="{FF2B5EF4-FFF2-40B4-BE49-F238E27FC236}">
              <a16:creationId xmlns:a16="http://schemas.microsoft.com/office/drawing/2014/main" id="{00000000-0008-0000-0300-00000C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3" name="Line 51">
          <a:extLst>
            <a:ext uri="{FF2B5EF4-FFF2-40B4-BE49-F238E27FC236}">
              <a16:creationId xmlns:a16="http://schemas.microsoft.com/office/drawing/2014/main" id="{00000000-0008-0000-0300-00000D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 name="Line 52">
          <a:extLst>
            <a:ext uri="{FF2B5EF4-FFF2-40B4-BE49-F238E27FC236}">
              <a16:creationId xmlns:a16="http://schemas.microsoft.com/office/drawing/2014/main" id="{00000000-0008-0000-0300-00000E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 name="Line 53">
          <a:extLst>
            <a:ext uri="{FF2B5EF4-FFF2-40B4-BE49-F238E27FC236}">
              <a16:creationId xmlns:a16="http://schemas.microsoft.com/office/drawing/2014/main" id="{00000000-0008-0000-0300-00000F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0" name="Line 18">
          <a:extLst>
            <a:ext uri="{FF2B5EF4-FFF2-40B4-BE49-F238E27FC236}">
              <a16:creationId xmlns:a16="http://schemas.microsoft.com/office/drawing/2014/main" id="{00000000-0008-0000-0300-00001E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1" name="Line 48">
          <a:extLst>
            <a:ext uri="{FF2B5EF4-FFF2-40B4-BE49-F238E27FC236}">
              <a16:creationId xmlns:a16="http://schemas.microsoft.com/office/drawing/2014/main" id="{00000000-0008-0000-0300-00001F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2" name="Line 49">
          <a:extLst>
            <a:ext uri="{FF2B5EF4-FFF2-40B4-BE49-F238E27FC236}">
              <a16:creationId xmlns:a16="http://schemas.microsoft.com/office/drawing/2014/main" id="{00000000-0008-0000-0300-000020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33" name="Line 50">
          <a:extLst>
            <a:ext uri="{FF2B5EF4-FFF2-40B4-BE49-F238E27FC236}">
              <a16:creationId xmlns:a16="http://schemas.microsoft.com/office/drawing/2014/main" id="{00000000-0008-0000-0300-000021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34" name="Line 51">
          <a:extLst>
            <a:ext uri="{FF2B5EF4-FFF2-40B4-BE49-F238E27FC236}">
              <a16:creationId xmlns:a16="http://schemas.microsoft.com/office/drawing/2014/main" id="{00000000-0008-0000-0300-000022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35" name="Line 52">
          <a:extLst>
            <a:ext uri="{FF2B5EF4-FFF2-40B4-BE49-F238E27FC236}">
              <a16:creationId xmlns:a16="http://schemas.microsoft.com/office/drawing/2014/main" id="{00000000-0008-0000-0300-000023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36" name="Line 53">
          <a:extLst>
            <a:ext uri="{FF2B5EF4-FFF2-40B4-BE49-F238E27FC236}">
              <a16:creationId xmlns:a16="http://schemas.microsoft.com/office/drawing/2014/main" id="{00000000-0008-0000-0300-000024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7" name="Line 18">
          <a:extLst>
            <a:ext uri="{FF2B5EF4-FFF2-40B4-BE49-F238E27FC236}">
              <a16:creationId xmlns:a16="http://schemas.microsoft.com/office/drawing/2014/main" id="{00000000-0008-0000-0300-000025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8" name="Line 48">
          <a:extLst>
            <a:ext uri="{FF2B5EF4-FFF2-40B4-BE49-F238E27FC236}">
              <a16:creationId xmlns:a16="http://schemas.microsoft.com/office/drawing/2014/main" id="{00000000-0008-0000-0300-000026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9" name="Line 49">
          <a:extLst>
            <a:ext uri="{FF2B5EF4-FFF2-40B4-BE49-F238E27FC236}">
              <a16:creationId xmlns:a16="http://schemas.microsoft.com/office/drawing/2014/main" id="{00000000-0008-0000-0300-000027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0" name="Line 50">
          <a:extLst>
            <a:ext uri="{FF2B5EF4-FFF2-40B4-BE49-F238E27FC236}">
              <a16:creationId xmlns:a16="http://schemas.microsoft.com/office/drawing/2014/main" id="{00000000-0008-0000-0300-000028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1" name="Line 51">
          <a:extLst>
            <a:ext uri="{FF2B5EF4-FFF2-40B4-BE49-F238E27FC236}">
              <a16:creationId xmlns:a16="http://schemas.microsoft.com/office/drawing/2014/main" id="{00000000-0008-0000-0300-000029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2" name="Line 52">
          <a:extLst>
            <a:ext uri="{FF2B5EF4-FFF2-40B4-BE49-F238E27FC236}">
              <a16:creationId xmlns:a16="http://schemas.microsoft.com/office/drawing/2014/main" id="{00000000-0008-0000-0300-00002A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43" name="Line 53">
          <a:extLst>
            <a:ext uri="{FF2B5EF4-FFF2-40B4-BE49-F238E27FC236}">
              <a16:creationId xmlns:a16="http://schemas.microsoft.com/office/drawing/2014/main" id="{00000000-0008-0000-0300-00002B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44" name="Line 18">
          <a:extLst>
            <a:ext uri="{FF2B5EF4-FFF2-40B4-BE49-F238E27FC236}">
              <a16:creationId xmlns:a16="http://schemas.microsoft.com/office/drawing/2014/main" id="{00000000-0008-0000-0300-00002C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45" name="Line 48">
          <a:extLst>
            <a:ext uri="{FF2B5EF4-FFF2-40B4-BE49-F238E27FC236}">
              <a16:creationId xmlns:a16="http://schemas.microsoft.com/office/drawing/2014/main" id="{00000000-0008-0000-0300-00002D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46" name="Line 49">
          <a:extLst>
            <a:ext uri="{FF2B5EF4-FFF2-40B4-BE49-F238E27FC236}">
              <a16:creationId xmlns:a16="http://schemas.microsoft.com/office/drawing/2014/main" id="{00000000-0008-0000-0300-00002E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7" name="Line 50">
          <a:extLst>
            <a:ext uri="{FF2B5EF4-FFF2-40B4-BE49-F238E27FC236}">
              <a16:creationId xmlns:a16="http://schemas.microsoft.com/office/drawing/2014/main" id="{00000000-0008-0000-0300-00002F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8" name="Line 51">
          <a:extLst>
            <a:ext uri="{FF2B5EF4-FFF2-40B4-BE49-F238E27FC236}">
              <a16:creationId xmlns:a16="http://schemas.microsoft.com/office/drawing/2014/main" id="{00000000-0008-0000-0300-000030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9" name="Line 52">
          <a:extLst>
            <a:ext uri="{FF2B5EF4-FFF2-40B4-BE49-F238E27FC236}">
              <a16:creationId xmlns:a16="http://schemas.microsoft.com/office/drawing/2014/main" id="{00000000-0008-0000-0300-000031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50" name="Line 53">
          <a:extLst>
            <a:ext uri="{FF2B5EF4-FFF2-40B4-BE49-F238E27FC236}">
              <a16:creationId xmlns:a16="http://schemas.microsoft.com/office/drawing/2014/main" id="{00000000-0008-0000-0300-000032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1" name="Line 18">
          <a:extLst>
            <a:ext uri="{FF2B5EF4-FFF2-40B4-BE49-F238E27FC236}">
              <a16:creationId xmlns:a16="http://schemas.microsoft.com/office/drawing/2014/main" id="{00000000-0008-0000-0300-000033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2" name="Line 48">
          <a:extLst>
            <a:ext uri="{FF2B5EF4-FFF2-40B4-BE49-F238E27FC236}">
              <a16:creationId xmlns:a16="http://schemas.microsoft.com/office/drawing/2014/main" id="{00000000-0008-0000-0300-000034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53" name="Line 49">
          <a:extLst>
            <a:ext uri="{FF2B5EF4-FFF2-40B4-BE49-F238E27FC236}">
              <a16:creationId xmlns:a16="http://schemas.microsoft.com/office/drawing/2014/main" id="{00000000-0008-0000-0300-000035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54" name="Line 50">
          <a:extLst>
            <a:ext uri="{FF2B5EF4-FFF2-40B4-BE49-F238E27FC236}">
              <a16:creationId xmlns:a16="http://schemas.microsoft.com/office/drawing/2014/main" id="{00000000-0008-0000-0300-000036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55" name="Line 51">
          <a:extLst>
            <a:ext uri="{FF2B5EF4-FFF2-40B4-BE49-F238E27FC236}">
              <a16:creationId xmlns:a16="http://schemas.microsoft.com/office/drawing/2014/main" id="{00000000-0008-0000-0300-000037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56" name="Line 52">
          <a:extLst>
            <a:ext uri="{FF2B5EF4-FFF2-40B4-BE49-F238E27FC236}">
              <a16:creationId xmlns:a16="http://schemas.microsoft.com/office/drawing/2014/main" id="{00000000-0008-0000-0300-000038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57" name="Line 53">
          <a:extLst>
            <a:ext uri="{FF2B5EF4-FFF2-40B4-BE49-F238E27FC236}">
              <a16:creationId xmlns:a16="http://schemas.microsoft.com/office/drawing/2014/main" id="{00000000-0008-0000-0300-000039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8" name="Line 18">
          <a:extLst>
            <a:ext uri="{FF2B5EF4-FFF2-40B4-BE49-F238E27FC236}">
              <a16:creationId xmlns:a16="http://schemas.microsoft.com/office/drawing/2014/main" id="{00000000-0008-0000-0300-00003A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9" name="Line 48">
          <a:extLst>
            <a:ext uri="{FF2B5EF4-FFF2-40B4-BE49-F238E27FC236}">
              <a16:creationId xmlns:a16="http://schemas.microsoft.com/office/drawing/2014/main" id="{00000000-0008-0000-0300-00003B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0" name="Line 49">
          <a:extLst>
            <a:ext uri="{FF2B5EF4-FFF2-40B4-BE49-F238E27FC236}">
              <a16:creationId xmlns:a16="http://schemas.microsoft.com/office/drawing/2014/main" id="{00000000-0008-0000-0300-00003C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1" name="Line 50">
          <a:extLst>
            <a:ext uri="{FF2B5EF4-FFF2-40B4-BE49-F238E27FC236}">
              <a16:creationId xmlns:a16="http://schemas.microsoft.com/office/drawing/2014/main" id="{00000000-0008-0000-0300-00003D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2" name="Line 51">
          <a:extLst>
            <a:ext uri="{FF2B5EF4-FFF2-40B4-BE49-F238E27FC236}">
              <a16:creationId xmlns:a16="http://schemas.microsoft.com/office/drawing/2014/main" id="{00000000-0008-0000-0300-00003E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63" name="Line 52">
          <a:extLst>
            <a:ext uri="{FF2B5EF4-FFF2-40B4-BE49-F238E27FC236}">
              <a16:creationId xmlns:a16="http://schemas.microsoft.com/office/drawing/2014/main" id="{00000000-0008-0000-0300-00003F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64" name="Line 53">
          <a:extLst>
            <a:ext uri="{FF2B5EF4-FFF2-40B4-BE49-F238E27FC236}">
              <a16:creationId xmlns:a16="http://schemas.microsoft.com/office/drawing/2014/main" id="{00000000-0008-0000-0300-000040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65" name="Line 18">
          <a:extLst>
            <a:ext uri="{FF2B5EF4-FFF2-40B4-BE49-F238E27FC236}">
              <a16:creationId xmlns:a16="http://schemas.microsoft.com/office/drawing/2014/main" id="{00000000-0008-0000-0300-000041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66" name="Line 48">
          <a:extLst>
            <a:ext uri="{FF2B5EF4-FFF2-40B4-BE49-F238E27FC236}">
              <a16:creationId xmlns:a16="http://schemas.microsoft.com/office/drawing/2014/main" id="{00000000-0008-0000-0300-000042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7" name="Line 49">
          <a:extLst>
            <a:ext uri="{FF2B5EF4-FFF2-40B4-BE49-F238E27FC236}">
              <a16:creationId xmlns:a16="http://schemas.microsoft.com/office/drawing/2014/main" id="{00000000-0008-0000-0300-000043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8" name="Line 50">
          <a:extLst>
            <a:ext uri="{FF2B5EF4-FFF2-40B4-BE49-F238E27FC236}">
              <a16:creationId xmlns:a16="http://schemas.microsoft.com/office/drawing/2014/main" id="{00000000-0008-0000-0300-000044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9" name="Line 51">
          <a:extLst>
            <a:ext uri="{FF2B5EF4-FFF2-40B4-BE49-F238E27FC236}">
              <a16:creationId xmlns:a16="http://schemas.microsoft.com/office/drawing/2014/main" id="{00000000-0008-0000-0300-000045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70" name="Line 52">
          <a:extLst>
            <a:ext uri="{FF2B5EF4-FFF2-40B4-BE49-F238E27FC236}">
              <a16:creationId xmlns:a16="http://schemas.microsoft.com/office/drawing/2014/main" id="{00000000-0008-0000-0300-000046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71" name="Line 53">
          <a:extLst>
            <a:ext uri="{FF2B5EF4-FFF2-40B4-BE49-F238E27FC236}">
              <a16:creationId xmlns:a16="http://schemas.microsoft.com/office/drawing/2014/main" id="{00000000-0008-0000-0300-000047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72" name="Line 18">
          <a:extLst>
            <a:ext uri="{FF2B5EF4-FFF2-40B4-BE49-F238E27FC236}">
              <a16:creationId xmlns:a16="http://schemas.microsoft.com/office/drawing/2014/main" id="{00000000-0008-0000-0300-000048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73" name="Line 48">
          <a:extLst>
            <a:ext uri="{FF2B5EF4-FFF2-40B4-BE49-F238E27FC236}">
              <a16:creationId xmlns:a16="http://schemas.microsoft.com/office/drawing/2014/main" id="{00000000-0008-0000-0300-000049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74" name="Line 49">
          <a:extLst>
            <a:ext uri="{FF2B5EF4-FFF2-40B4-BE49-F238E27FC236}">
              <a16:creationId xmlns:a16="http://schemas.microsoft.com/office/drawing/2014/main" id="{00000000-0008-0000-0300-00004A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75" name="Line 50">
          <a:extLst>
            <a:ext uri="{FF2B5EF4-FFF2-40B4-BE49-F238E27FC236}">
              <a16:creationId xmlns:a16="http://schemas.microsoft.com/office/drawing/2014/main" id="{00000000-0008-0000-0300-00004B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76" name="Line 51">
          <a:extLst>
            <a:ext uri="{FF2B5EF4-FFF2-40B4-BE49-F238E27FC236}">
              <a16:creationId xmlns:a16="http://schemas.microsoft.com/office/drawing/2014/main" id="{00000000-0008-0000-0300-00004C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7" name="Line 52">
          <a:extLst>
            <a:ext uri="{FF2B5EF4-FFF2-40B4-BE49-F238E27FC236}">
              <a16:creationId xmlns:a16="http://schemas.microsoft.com/office/drawing/2014/main" id="{00000000-0008-0000-0300-00004D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78" name="Line 53">
          <a:extLst>
            <a:ext uri="{FF2B5EF4-FFF2-40B4-BE49-F238E27FC236}">
              <a16:creationId xmlns:a16="http://schemas.microsoft.com/office/drawing/2014/main" id="{00000000-0008-0000-0300-00004E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79" name="Line 18">
          <a:extLst>
            <a:ext uri="{FF2B5EF4-FFF2-40B4-BE49-F238E27FC236}">
              <a16:creationId xmlns:a16="http://schemas.microsoft.com/office/drawing/2014/main" id="{00000000-0008-0000-0300-00004F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80" name="Line 48">
          <a:extLst>
            <a:ext uri="{FF2B5EF4-FFF2-40B4-BE49-F238E27FC236}">
              <a16:creationId xmlns:a16="http://schemas.microsoft.com/office/drawing/2014/main" id="{00000000-0008-0000-0300-000050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81" name="Line 49">
          <a:extLst>
            <a:ext uri="{FF2B5EF4-FFF2-40B4-BE49-F238E27FC236}">
              <a16:creationId xmlns:a16="http://schemas.microsoft.com/office/drawing/2014/main" id="{00000000-0008-0000-0300-000051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82" name="Line 50">
          <a:extLst>
            <a:ext uri="{FF2B5EF4-FFF2-40B4-BE49-F238E27FC236}">
              <a16:creationId xmlns:a16="http://schemas.microsoft.com/office/drawing/2014/main" id="{00000000-0008-0000-0300-000052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83" name="Line 51">
          <a:extLst>
            <a:ext uri="{FF2B5EF4-FFF2-40B4-BE49-F238E27FC236}">
              <a16:creationId xmlns:a16="http://schemas.microsoft.com/office/drawing/2014/main" id="{00000000-0008-0000-0300-000053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84" name="Line 52">
          <a:extLst>
            <a:ext uri="{FF2B5EF4-FFF2-40B4-BE49-F238E27FC236}">
              <a16:creationId xmlns:a16="http://schemas.microsoft.com/office/drawing/2014/main" id="{00000000-0008-0000-0300-000054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5" name="Line 53">
          <a:extLst>
            <a:ext uri="{FF2B5EF4-FFF2-40B4-BE49-F238E27FC236}">
              <a16:creationId xmlns:a16="http://schemas.microsoft.com/office/drawing/2014/main" id="{00000000-0008-0000-0300-000055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86" name="Line 18">
          <a:extLst>
            <a:ext uri="{FF2B5EF4-FFF2-40B4-BE49-F238E27FC236}">
              <a16:creationId xmlns:a16="http://schemas.microsoft.com/office/drawing/2014/main" id="{00000000-0008-0000-0300-000056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87" name="Line 48">
          <a:extLst>
            <a:ext uri="{FF2B5EF4-FFF2-40B4-BE49-F238E27FC236}">
              <a16:creationId xmlns:a16="http://schemas.microsoft.com/office/drawing/2014/main" id="{00000000-0008-0000-0300-000057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88" name="Line 49">
          <a:extLst>
            <a:ext uri="{FF2B5EF4-FFF2-40B4-BE49-F238E27FC236}">
              <a16:creationId xmlns:a16="http://schemas.microsoft.com/office/drawing/2014/main" id="{00000000-0008-0000-0300-000058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89" name="Line 50">
          <a:extLst>
            <a:ext uri="{FF2B5EF4-FFF2-40B4-BE49-F238E27FC236}">
              <a16:creationId xmlns:a16="http://schemas.microsoft.com/office/drawing/2014/main" id="{00000000-0008-0000-0300-000059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90" name="Line 51">
          <a:extLst>
            <a:ext uri="{FF2B5EF4-FFF2-40B4-BE49-F238E27FC236}">
              <a16:creationId xmlns:a16="http://schemas.microsoft.com/office/drawing/2014/main" id="{00000000-0008-0000-0300-00005A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91" name="Line 52">
          <a:extLst>
            <a:ext uri="{FF2B5EF4-FFF2-40B4-BE49-F238E27FC236}">
              <a16:creationId xmlns:a16="http://schemas.microsoft.com/office/drawing/2014/main" id="{00000000-0008-0000-0300-00005B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92" name="Line 53">
          <a:extLst>
            <a:ext uri="{FF2B5EF4-FFF2-40B4-BE49-F238E27FC236}">
              <a16:creationId xmlns:a16="http://schemas.microsoft.com/office/drawing/2014/main" id="{00000000-0008-0000-0300-00005C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93" name="Line 18">
          <a:extLst>
            <a:ext uri="{FF2B5EF4-FFF2-40B4-BE49-F238E27FC236}">
              <a16:creationId xmlns:a16="http://schemas.microsoft.com/office/drawing/2014/main" id="{00000000-0008-0000-0300-00005D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94" name="Line 48">
          <a:extLst>
            <a:ext uri="{FF2B5EF4-FFF2-40B4-BE49-F238E27FC236}">
              <a16:creationId xmlns:a16="http://schemas.microsoft.com/office/drawing/2014/main" id="{00000000-0008-0000-0300-00005E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95" name="Line 49">
          <a:extLst>
            <a:ext uri="{FF2B5EF4-FFF2-40B4-BE49-F238E27FC236}">
              <a16:creationId xmlns:a16="http://schemas.microsoft.com/office/drawing/2014/main" id="{00000000-0008-0000-0300-00005F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96" name="Line 50">
          <a:extLst>
            <a:ext uri="{FF2B5EF4-FFF2-40B4-BE49-F238E27FC236}">
              <a16:creationId xmlns:a16="http://schemas.microsoft.com/office/drawing/2014/main" id="{00000000-0008-0000-0300-000060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97" name="Line 51">
          <a:extLst>
            <a:ext uri="{FF2B5EF4-FFF2-40B4-BE49-F238E27FC236}">
              <a16:creationId xmlns:a16="http://schemas.microsoft.com/office/drawing/2014/main" id="{00000000-0008-0000-0300-000061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98" name="Line 52">
          <a:extLst>
            <a:ext uri="{FF2B5EF4-FFF2-40B4-BE49-F238E27FC236}">
              <a16:creationId xmlns:a16="http://schemas.microsoft.com/office/drawing/2014/main" id="{00000000-0008-0000-0300-000062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99" name="Line 53">
          <a:extLst>
            <a:ext uri="{FF2B5EF4-FFF2-40B4-BE49-F238E27FC236}">
              <a16:creationId xmlns:a16="http://schemas.microsoft.com/office/drawing/2014/main" id="{00000000-0008-0000-0300-000063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00" name="Line 18">
          <a:extLst>
            <a:ext uri="{FF2B5EF4-FFF2-40B4-BE49-F238E27FC236}">
              <a16:creationId xmlns:a16="http://schemas.microsoft.com/office/drawing/2014/main" id="{00000000-0008-0000-0300-000064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01" name="Line 48">
          <a:extLst>
            <a:ext uri="{FF2B5EF4-FFF2-40B4-BE49-F238E27FC236}">
              <a16:creationId xmlns:a16="http://schemas.microsoft.com/office/drawing/2014/main" id="{00000000-0008-0000-0300-000065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02" name="Line 49">
          <a:extLst>
            <a:ext uri="{FF2B5EF4-FFF2-40B4-BE49-F238E27FC236}">
              <a16:creationId xmlns:a16="http://schemas.microsoft.com/office/drawing/2014/main" id="{00000000-0008-0000-0300-000066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03" name="Line 50">
          <a:extLst>
            <a:ext uri="{FF2B5EF4-FFF2-40B4-BE49-F238E27FC236}">
              <a16:creationId xmlns:a16="http://schemas.microsoft.com/office/drawing/2014/main" id="{00000000-0008-0000-0300-000067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04" name="Line 51">
          <a:extLst>
            <a:ext uri="{FF2B5EF4-FFF2-40B4-BE49-F238E27FC236}">
              <a16:creationId xmlns:a16="http://schemas.microsoft.com/office/drawing/2014/main" id="{00000000-0008-0000-0300-000068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05" name="Line 52">
          <a:extLst>
            <a:ext uri="{FF2B5EF4-FFF2-40B4-BE49-F238E27FC236}">
              <a16:creationId xmlns:a16="http://schemas.microsoft.com/office/drawing/2014/main" id="{00000000-0008-0000-0300-000069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06" name="Line 53">
          <a:extLst>
            <a:ext uri="{FF2B5EF4-FFF2-40B4-BE49-F238E27FC236}">
              <a16:creationId xmlns:a16="http://schemas.microsoft.com/office/drawing/2014/main" id="{00000000-0008-0000-0300-00006A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07" name="Line 18">
          <a:extLst>
            <a:ext uri="{FF2B5EF4-FFF2-40B4-BE49-F238E27FC236}">
              <a16:creationId xmlns:a16="http://schemas.microsoft.com/office/drawing/2014/main" id="{00000000-0008-0000-0300-00006B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08" name="Line 48">
          <a:extLst>
            <a:ext uri="{FF2B5EF4-FFF2-40B4-BE49-F238E27FC236}">
              <a16:creationId xmlns:a16="http://schemas.microsoft.com/office/drawing/2014/main" id="{00000000-0008-0000-0300-00006C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09" name="Line 49">
          <a:extLst>
            <a:ext uri="{FF2B5EF4-FFF2-40B4-BE49-F238E27FC236}">
              <a16:creationId xmlns:a16="http://schemas.microsoft.com/office/drawing/2014/main" id="{00000000-0008-0000-0300-00006D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10" name="Line 50">
          <a:extLst>
            <a:ext uri="{FF2B5EF4-FFF2-40B4-BE49-F238E27FC236}">
              <a16:creationId xmlns:a16="http://schemas.microsoft.com/office/drawing/2014/main" id="{00000000-0008-0000-0300-00006E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11" name="Line 51">
          <a:extLst>
            <a:ext uri="{FF2B5EF4-FFF2-40B4-BE49-F238E27FC236}">
              <a16:creationId xmlns:a16="http://schemas.microsoft.com/office/drawing/2014/main" id="{00000000-0008-0000-0300-00006F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12" name="Line 52">
          <a:extLst>
            <a:ext uri="{FF2B5EF4-FFF2-40B4-BE49-F238E27FC236}">
              <a16:creationId xmlns:a16="http://schemas.microsoft.com/office/drawing/2014/main" id="{00000000-0008-0000-0300-000070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13" name="Line 53">
          <a:extLst>
            <a:ext uri="{FF2B5EF4-FFF2-40B4-BE49-F238E27FC236}">
              <a16:creationId xmlns:a16="http://schemas.microsoft.com/office/drawing/2014/main" id="{00000000-0008-0000-0300-000071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14" name="Line 18">
          <a:extLst>
            <a:ext uri="{FF2B5EF4-FFF2-40B4-BE49-F238E27FC236}">
              <a16:creationId xmlns:a16="http://schemas.microsoft.com/office/drawing/2014/main" id="{00000000-0008-0000-0300-000072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15" name="Line 48">
          <a:extLst>
            <a:ext uri="{FF2B5EF4-FFF2-40B4-BE49-F238E27FC236}">
              <a16:creationId xmlns:a16="http://schemas.microsoft.com/office/drawing/2014/main" id="{00000000-0008-0000-0300-000073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16" name="Line 49">
          <a:extLst>
            <a:ext uri="{FF2B5EF4-FFF2-40B4-BE49-F238E27FC236}">
              <a16:creationId xmlns:a16="http://schemas.microsoft.com/office/drawing/2014/main" id="{00000000-0008-0000-0300-000074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17" name="Line 50">
          <a:extLst>
            <a:ext uri="{FF2B5EF4-FFF2-40B4-BE49-F238E27FC236}">
              <a16:creationId xmlns:a16="http://schemas.microsoft.com/office/drawing/2014/main" id="{00000000-0008-0000-0300-000075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18" name="Line 51">
          <a:extLst>
            <a:ext uri="{FF2B5EF4-FFF2-40B4-BE49-F238E27FC236}">
              <a16:creationId xmlns:a16="http://schemas.microsoft.com/office/drawing/2014/main" id="{00000000-0008-0000-0300-000076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19" name="Line 52">
          <a:extLst>
            <a:ext uri="{FF2B5EF4-FFF2-40B4-BE49-F238E27FC236}">
              <a16:creationId xmlns:a16="http://schemas.microsoft.com/office/drawing/2014/main" id="{00000000-0008-0000-0300-000077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20" name="Line 53">
          <a:extLst>
            <a:ext uri="{FF2B5EF4-FFF2-40B4-BE49-F238E27FC236}">
              <a16:creationId xmlns:a16="http://schemas.microsoft.com/office/drawing/2014/main" id="{00000000-0008-0000-0300-000078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21" name="Line 18">
          <a:extLst>
            <a:ext uri="{FF2B5EF4-FFF2-40B4-BE49-F238E27FC236}">
              <a16:creationId xmlns:a16="http://schemas.microsoft.com/office/drawing/2014/main" id="{00000000-0008-0000-0300-000079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22" name="Line 48">
          <a:extLst>
            <a:ext uri="{FF2B5EF4-FFF2-40B4-BE49-F238E27FC236}">
              <a16:creationId xmlns:a16="http://schemas.microsoft.com/office/drawing/2014/main" id="{00000000-0008-0000-0300-00007A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23" name="Line 49">
          <a:extLst>
            <a:ext uri="{FF2B5EF4-FFF2-40B4-BE49-F238E27FC236}">
              <a16:creationId xmlns:a16="http://schemas.microsoft.com/office/drawing/2014/main" id="{00000000-0008-0000-0300-00007B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24" name="Line 50">
          <a:extLst>
            <a:ext uri="{FF2B5EF4-FFF2-40B4-BE49-F238E27FC236}">
              <a16:creationId xmlns:a16="http://schemas.microsoft.com/office/drawing/2014/main" id="{00000000-0008-0000-0300-00007C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25" name="Line 51">
          <a:extLst>
            <a:ext uri="{FF2B5EF4-FFF2-40B4-BE49-F238E27FC236}">
              <a16:creationId xmlns:a16="http://schemas.microsoft.com/office/drawing/2014/main" id="{00000000-0008-0000-0300-00007D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26" name="Line 52">
          <a:extLst>
            <a:ext uri="{FF2B5EF4-FFF2-40B4-BE49-F238E27FC236}">
              <a16:creationId xmlns:a16="http://schemas.microsoft.com/office/drawing/2014/main" id="{00000000-0008-0000-0300-00007E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27" name="Line 53">
          <a:extLst>
            <a:ext uri="{FF2B5EF4-FFF2-40B4-BE49-F238E27FC236}">
              <a16:creationId xmlns:a16="http://schemas.microsoft.com/office/drawing/2014/main" id="{00000000-0008-0000-0300-00007F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28" name="Line 18">
          <a:extLst>
            <a:ext uri="{FF2B5EF4-FFF2-40B4-BE49-F238E27FC236}">
              <a16:creationId xmlns:a16="http://schemas.microsoft.com/office/drawing/2014/main" id="{00000000-0008-0000-0300-000080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29" name="Line 48">
          <a:extLst>
            <a:ext uri="{FF2B5EF4-FFF2-40B4-BE49-F238E27FC236}">
              <a16:creationId xmlns:a16="http://schemas.microsoft.com/office/drawing/2014/main" id="{00000000-0008-0000-0300-000081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30" name="Line 49">
          <a:extLst>
            <a:ext uri="{FF2B5EF4-FFF2-40B4-BE49-F238E27FC236}">
              <a16:creationId xmlns:a16="http://schemas.microsoft.com/office/drawing/2014/main" id="{00000000-0008-0000-0300-000082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31" name="Line 50">
          <a:extLst>
            <a:ext uri="{FF2B5EF4-FFF2-40B4-BE49-F238E27FC236}">
              <a16:creationId xmlns:a16="http://schemas.microsoft.com/office/drawing/2014/main" id="{00000000-0008-0000-0300-000083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32" name="Line 51">
          <a:extLst>
            <a:ext uri="{FF2B5EF4-FFF2-40B4-BE49-F238E27FC236}">
              <a16:creationId xmlns:a16="http://schemas.microsoft.com/office/drawing/2014/main" id="{00000000-0008-0000-0300-000084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33" name="Line 52">
          <a:extLst>
            <a:ext uri="{FF2B5EF4-FFF2-40B4-BE49-F238E27FC236}">
              <a16:creationId xmlns:a16="http://schemas.microsoft.com/office/drawing/2014/main" id="{00000000-0008-0000-0300-000085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34" name="Line 53">
          <a:extLst>
            <a:ext uri="{FF2B5EF4-FFF2-40B4-BE49-F238E27FC236}">
              <a16:creationId xmlns:a16="http://schemas.microsoft.com/office/drawing/2014/main" id="{00000000-0008-0000-0300-000086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35" name="Line 18">
          <a:extLst>
            <a:ext uri="{FF2B5EF4-FFF2-40B4-BE49-F238E27FC236}">
              <a16:creationId xmlns:a16="http://schemas.microsoft.com/office/drawing/2014/main" id="{00000000-0008-0000-0300-000087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36" name="Line 48">
          <a:extLst>
            <a:ext uri="{FF2B5EF4-FFF2-40B4-BE49-F238E27FC236}">
              <a16:creationId xmlns:a16="http://schemas.microsoft.com/office/drawing/2014/main" id="{00000000-0008-0000-0300-000088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37" name="Line 49">
          <a:extLst>
            <a:ext uri="{FF2B5EF4-FFF2-40B4-BE49-F238E27FC236}">
              <a16:creationId xmlns:a16="http://schemas.microsoft.com/office/drawing/2014/main" id="{00000000-0008-0000-0300-000089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38" name="Line 50">
          <a:extLst>
            <a:ext uri="{FF2B5EF4-FFF2-40B4-BE49-F238E27FC236}">
              <a16:creationId xmlns:a16="http://schemas.microsoft.com/office/drawing/2014/main" id="{00000000-0008-0000-0300-00008A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39" name="Line 51">
          <a:extLst>
            <a:ext uri="{FF2B5EF4-FFF2-40B4-BE49-F238E27FC236}">
              <a16:creationId xmlns:a16="http://schemas.microsoft.com/office/drawing/2014/main" id="{00000000-0008-0000-0300-00008B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40" name="Line 52">
          <a:extLst>
            <a:ext uri="{FF2B5EF4-FFF2-40B4-BE49-F238E27FC236}">
              <a16:creationId xmlns:a16="http://schemas.microsoft.com/office/drawing/2014/main" id="{00000000-0008-0000-0300-00008C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41" name="Line 53">
          <a:extLst>
            <a:ext uri="{FF2B5EF4-FFF2-40B4-BE49-F238E27FC236}">
              <a16:creationId xmlns:a16="http://schemas.microsoft.com/office/drawing/2014/main" id="{00000000-0008-0000-0300-00008D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142" name="Line 18">
          <a:extLst>
            <a:ext uri="{FF2B5EF4-FFF2-40B4-BE49-F238E27FC236}">
              <a16:creationId xmlns:a16="http://schemas.microsoft.com/office/drawing/2014/main" id="{00000000-0008-0000-0300-00008E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43" name="Line 48">
          <a:extLst>
            <a:ext uri="{FF2B5EF4-FFF2-40B4-BE49-F238E27FC236}">
              <a16:creationId xmlns:a16="http://schemas.microsoft.com/office/drawing/2014/main" id="{00000000-0008-0000-0300-00008F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44" name="Line 49">
          <a:extLst>
            <a:ext uri="{FF2B5EF4-FFF2-40B4-BE49-F238E27FC236}">
              <a16:creationId xmlns:a16="http://schemas.microsoft.com/office/drawing/2014/main" id="{00000000-0008-0000-0300-000090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45" name="Line 50">
          <a:extLst>
            <a:ext uri="{FF2B5EF4-FFF2-40B4-BE49-F238E27FC236}">
              <a16:creationId xmlns:a16="http://schemas.microsoft.com/office/drawing/2014/main" id="{00000000-0008-0000-0300-000091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46" name="Line 51">
          <a:extLst>
            <a:ext uri="{FF2B5EF4-FFF2-40B4-BE49-F238E27FC236}">
              <a16:creationId xmlns:a16="http://schemas.microsoft.com/office/drawing/2014/main" id="{00000000-0008-0000-0300-000092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7" name="Line 52">
          <a:extLst>
            <a:ext uri="{FF2B5EF4-FFF2-40B4-BE49-F238E27FC236}">
              <a16:creationId xmlns:a16="http://schemas.microsoft.com/office/drawing/2014/main" id="{00000000-0008-0000-0300-000093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48" name="Line 53">
          <a:extLst>
            <a:ext uri="{FF2B5EF4-FFF2-40B4-BE49-F238E27FC236}">
              <a16:creationId xmlns:a16="http://schemas.microsoft.com/office/drawing/2014/main" id="{00000000-0008-0000-0300-000094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149" name="Line 18">
          <a:extLst>
            <a:ext uri="{FF2B5EF4-FFF2-40B4-BE49-F238E27FC236}">
              <a16:creationId xmlns:a16="http://schemas.microsoft.com/office/drawing/2014/main" id="{00000000-0008-0000-0300-000095000000}"/>
            </a:ext>
          </a:extLst>
        </xdr:cNvPr>
        <xdr:cNvSpPr>
          <a:spLocks noChangeShapeType="1"/>
        </xdr:cNvSpPr>
      </xdr:nvSpPr>
      <xdr:spPr bwMode="auto">
        <a:xfrm flipV="1">
          <a:off x="2466975" y="922972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50" name="Line 48">
          <a:extLst>
            <a:ext uri="{FF2B5EF4-FFF2-40B4-BE49-F238E27FC236}">
              <a16:creationId xmlns:a16="http://schemas.microsoft.com/office/drawing/2014/main" id="{00000000-0008-0000-0300-000096000000}"/>
            </a:ext>
          </a:extLst>
        </xdr:cNvPr>
        <xdr:cNvSpPr>
          <a:spLocks noChangeShapeType="1"/>
        </xdr:cNvSpPr>
      </xdr:nvSpPr>
      <xdr:spPr bwMode="auto">
        <a:xfrm flipV="1">
          <a:off x="2466975" y="955357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51" name="Line 49">
          <a:extLst>
            <a:ext uri="{FF2B5EF4-FFF2-40B4-BE49-F238E27FC236}">
              <a16:creationId xmlns:a16="http://schemas.microsoft.com/office/drawing/2014/main" id="{00000000-0008-0000-0300-000097000000}"/>
            </a:ext>
          </a:extLst>
        </xdr:cNvPr>
        <xdr:cNvSpPr>
          <a:spLocks noChangeShapeType="1"/>
        </xdr:cNvSpPr>
      </xdr:nvSpPr>
      <xdr:spPr bwMode="auto">
        <a:xfrm flipV="1">
          <a:off x="2466975" y="987742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52" name="Line 50">
          <a:extLst>
            <a:ext uri="{FF2B5EF4-FFF2-40B4-BE49-F238E27FC236}">
              <a16:creationId xmlns:a16="http://schemas.microsoft.com/office/drawing/2014/main" id="{00000000-0008-0000-0300-000098000000}"/>
            </a:ext>
          </a:extLst>
        </xdr:cNvPr>
        <xdr:cNvSpPr>
          <a:spLocks noChangeShapeType="1"/>
        </xdr:cNvSpPr>
      </xdr:nvSpPr>
      <xdr:spPr bwMode="auto">
        <a:xfrm flipV="1">
          <a:off x="2466975" y="1020127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53" name="Line 51">
          <a:extLst>
            <a:ext uri="{FF2B5EF4-FFF2-40B4-BE49-F238E27FC236}">
              <a16:creationId xmlns:a16="http://schemas.microsoft.com/office/drawing/2014/main" id="{00000000-0008-0000-0300-000099000000}"/>
            </a:ext>
          </a:extLst>
        </xdr:cNvPr>
        <xdr:cNvSpPr>
          <a:spLocks noChangeShapeType="1"/>
        </xdr:cNvSpPr>
      </xdr:nvSpPr>
      <xdr:spPr bwMode="auto">
        <a:xfrm flipV="1">
          <a:off x="2466975" y="1052512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54" name="Line 52">
          <a:extLst>
            <a:ext uri="{FF2B5EF4-FFF2-40B4-BE49-F238E27FC236}">
              <a16:creationId xmlns:a16="http://schemas.microsoft.com/office/drawing/2014/main" id="{00000000-0008-0000-0300-00009A000000}"/>
            </a:ext>
          </a:extLst>
        </xdr:cNvPr>
        <xdr:cNvSpPr>
          <a:spLocks noChangeShapeType="1"/>
        </xdr:cNvSpPr>
      </xdr:nvSpPr>
      <xdr:spPr bwMode="auto">
        <a:xfrm flipV="1">
          <a:off x="2466975" y="1084897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5" name="Line 53">
          <a:extLst>
            <a:ext uri="{FF2B5EF4-FFF2-40B4-BE49-F238E27FC236}">
              <a16:creationId xmlns:a16="http://schemas.microsoft.com/office/drawing/2014/main" id="{00000000-0008-0000-0300-00009B000000}"/>
            </a:ext>
          </a:extLst>
        </xdr:cNvPr>
        <xdr:cNvSpPr>
          <a:spLocks noChangeShapeType="1"/>
        </xdr:cNvSpPr>
      </xdr:nvSpPr>
      <xdr:spPr bwMode="auto">
        <a:xfrm flipV="1">
          <a:off x="2466975" y="111728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56" name="Line 18">
          <a:extLst>
            <a:ext uri="{FF2B5EF4-FFF2-40B4-BE49-F238E27FC236}">
              <a16:creationId xmlns:a16="http://schemas.microsoft.com/office/drawing/2014/main" id="{00000000-0008-0000-0300-00009C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57" name="Line 48">
          <a:extLst>
            <a:ext uri="{FF2B5EF4-FFF2-40B4-BE49-F238E27FC236}">
              <a16:creationId xmlns:a16="http://schemas.microsoft.com/office/drawing/2014/main" id="{00000000-0008-0000-0300-00009D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58" name="Line 49">
          <a:extLst>
            <a:ext uri="{FF2B5EF4-FFF2-40B4-BE49-F238E27FC236}">
              <a16:creationId xmlns:a16="http://schemas.microsoft.com/office/drawing/2014/main" id="{00000000-0008-0000-0300-00009E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59" name="Line 50">
          <a:extLst>
            <a:ext uri="{FF2B5EF4-FFF2-40B4-BE49-F238E27FC236}">
              <a16:creationId xmlns:a16="http://schemas.microsoft.com/office/drawing/2014/main" id="{00000000-0008-0000-0300-00009F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60" name="Line 51">
          <a:extLst>
            <a:ext uri="{FF2B5EF4-FFF2-40B4-BE49-F238E27FC236}">
              <a16:creationId xmlns:a16="http://schemas.microsoft.com/office/drawing/2014/main" id="{00000000-0008-0000-0300-0000A0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61" name="Line 52">
          <a:extLst>
            <a:ext uri="{FF2B5EF4-FFF2-40B4-BE49-F238E27FC236}">
              <a16:creationId xmlns:a16="http://schemas.microsoft.com/office/drawing/2014/main" id="{00000000-0008-0000-0300-0000A1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62" name="Line 53">
          <a:extLst>
            <a:ext uri="{FF2B5EF4-FFF2-40B4-BE49-F238E27FC236}">
              <a16:creationId xmlns:a16="http://schemas.microsoft.com/office/drawing/2014/main" id="{00000000-0008-0000-0300-0000A2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63" name="Line 18">
          <a:extLst>
            <a:ext uri="{FF2B5EF4-FFF2-40B4-BE49-F238E27FC236}">
              <a16:creationId xmlns:a16="http://schemas.microsoft.com/office/drawing/2014/main" id="{00000000-0008-0000-0300-0000A3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64" name="Line 48">
          <a:extLst>
            <a:ext uri="{FF2B5EF4-FFF2-40B4-BE49-F238E27FC236}">
              <a16:creationId xmlns:a16="http://schemas.microsoft.com/office/drawing/2014/main" id="{00000000-0008-0000-0300-0000A4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65" name="Line 49">
          <a:extLst>
            <a:ext uri="{FF2B5EF4-FFF2-40B4-BE49-F238E27FC236}">
              <a16:creationId xmlns:a16="http://schemas.microsoft.com/office/drawing/2014/main" id="{00000000-0008-0000-0300-0000A5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66" name="Line 50">
          <a:extLst>
            <a:ext uri="{FF2B5EF4-FFF2-40B4-BE49-F238E27FC236}">
              <a16:creationId xmlns:a16="http://schemas.microsoft.com/office/drawing/2014/main" id="{00000000-0008-0000-0300-0000A6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67" name="Line 51">
          <a:extLst>
            <a:ext uri="{FF2B5EF4-FFF2-40B4-BE49-F238E27FC236}">
              <a16:creationId xmlns:a16="http://schemas.microsoft.com/office/drawing/2014/main" id="{00000000-0008-0000-0300-0000A7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68" name="Line 52">
          <a:extLst>
            <a:ext uri="{FF2B5EF4-FFF2-40B4-BE49-F238E27FC236}">
              <a16:creationId xmlns:a16="http://schemas.microsoft.com/office/drawing/2014/main" id="{00000000-0008-0000-0300-0000A8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69" name="Line 53">
          <a:extLst>
            <a:ext uri="{FF2B5EF4-FFF2-40B4-BE49-F238E27FC236}">
              <a16:creationId xmlns:a16="http://schemas.microsoft.com/office/drawing/2014/main" id="{00000000-0008-0000-0300-0000A9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70" name="Line 18">
          <a:extLst>
            <a:ext uri="{FF2B5EF4-FFF2-40B4-BE49-F238E27FC236}">
              <a16:creationId xmlns:a16="http://schemas.microsoft.com/office/drawing/2014/main" id="{00000000-0008-0000-0300-0000AA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71" name="Line 48">
          <a:extLst>
            <a:ext uri="{FF2B5EF4-FFF2-40B4-BE49-F238E27FC236}">
              <a16:creationId xmlns:a16="http://schemas.microsoft.com/office/drawing/2014/main" id="{00000000-0008-0000-0300-0000AB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72" name="Line 49">
          <a:extLst>
            <a:ext uri="{FF2B5EF4-FFF2-40B4-BE49-F238E27FC236}">
              <a16:creationId xmlns:a16="http://schemas.microsoft.com/office/drawing/2014/main" id="{00000000-0008-0000-0300-0000AC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73" name="Line 50">
          <a:extLst>
            <a:ext uri="{FF2B5EF4-FFF2-40B4-BE49-F238E27FC236}">
              <a16:creationId xmlns:a16="http://schemas.microsoft.com/office/drawing/2014/main" id="{00000000-0008-0000-0300-0000AD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74" name="Line 51">
          <a:extLst>
            <a:ext uri="{FF2B5EF4-FFF2-40B4-BE49-F238E27FC236}">
              <a16:creationId xmlns:a16="http://schemas.microsoft.com/office/drawing/2014/main" id="{00000000-0008-0000-0300-0000AE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75" name="Line 52">
          <a:extLst>
            <a:ext uri="{FF2B5EF4-FFF2-40B4-BE49-F238E27FC236}">
              <a16:creationId xmlns:a16="http://schemas.microsoft.com/office/drawing/2014/main" id="{00000000-0008-0000-0300-0000AF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76" name="Line 53">
          <a:extLst>
            <a:ext uri="{FF2B5EF4-FFF2-40B4-BE49-F238E27FC236}">
              <a16:creationId xmlns:a16="http://schemas.microsoft.com/office/drawing/2014/main" id="{00000000-0008-0000-0300-0000B0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77" name="Line 18">
          <a:extLst>
            <a:ext uri="{FF2B5EF4-FFF2-40B4-BE49-F238E27FC236}">
              <a16:creationId xmlns:a16="http://schemas.microsoft.com/office/drawing/2014/main" id="{00000000-0008-0000-0300-0000B1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78" name="Line 48">
          <a:extLst>
            <a:ext uri="{FF2B5EF4-FFF2-40B4-BE49-F238E27FC236}">
              <a16:creationId xmlns:a16="http://schemas.microsoft.com/office/drawing/2014/main" id="{00000000-0008-0000-0300-0000B2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79" name="Line 49">
          <a:extLst>
            <a:ext uri="{FF2B5EF4-FFF2-40B4-BE49-F238E27FC236}">
              <a16:creationId xmlns:a16="http://schemas.microsoft.com/office/drawing/2014/main" id="{00000000-0008-0000-0300-0000B3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80" name="Line 50">
          <a:extLst>
            <a:ext uri="{FF2B5EF4-FFF2-40B4-BE49-F238E27FC236}">
              <a16:creationId xmlns:a16="http://schemas.microsoft.com/office/drawing/2014/main" id="{00000000-0008-0000-0300-0000B4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81" name="Line 51">
          <a:extLst>
            <a:ext uri="{FF2B5EF4-FFF2-40B4-BE49-F238E27FC236}">
              <a16:creationId xmlns:a16="http://schemas.microsoft.com/office/drawing/2014/main" id="{00000000-0008-0000-0300-0000B5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82" name="Line 52">
          <a:extLst>
            <a:ext uri="{FF2B5EF4-FFF2-40B4-BE49-F238E27FC236}">
              <a16:creationId xmlns:a16="http://schemas.microsoft.com/office/drawing/2014/main" id="{00000000-0008-0000-0300-0000B6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83" name="Line 53">
          <a:extLst>
            <a:ext uri="{FF2B5EF4-FFF2-40B4-BE49-F238E27FC236}">
              <a16:creationId xmlns:a16="http://schemas.microsoft.com/office/drawing/2014/main" id="{00000000-0008-0000-0300-0000B7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84" name="Line 18">
          <a:extLst>
            <a:ext uri="{FF2B5EF4-FFF2-40B4-BE49-F238E27FC236}">
              <a16:creationId xmlns:a16="http://schemas.microsoft.com/office/drawing/2014/main" id="{00000000-0008-0000-0300-0000B8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85" name="Line 48">
          <a:extLst>
            <a:ext uri="{FF2B5EF4-FFF2-40B4-BE49-F238E27FC236}">
              <a16:creationId xmlns:a16="http://schemas.microsoft.com/office/drawing/2014/main" id="{00000000-0008-0000-0300-0000B9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86" name="Line 49">
          <a:extLst>
            <a:ext uri="{FF2B5EF4-FFF2-40B4-BE49-F238E27FC236}">
              <a16:creationId xmlns:a16="http://schemas.microsoft.com/office/drawing/2014/main" id="{00000000-0008-0000-0300-0000BA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87" name="Line 50">
          <a:extLst>
            <a:ext uri="{FF2B5EF4-FFF2-40B4-BE49-F238E27FC236}">
              <a16:creationId xmlns:a16="http://schemas.microsoft.com/office/drawing/2014/main" id="{00000000-0008-0000-0300-0000BB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88" name="Line 51">
          <a:extLst>
            <a:ext uri="{FF2B5EF4-FFF2-40B4-BE49-F238E27FC236}">
              <a16:creationId xmlns:a16="http://schemas.microsoft.com/office/drawing/2014/main" id="{00000000-0008-0000-0300-0000BC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89" name="Line 52">
          <a:extLst>
            <a:ext uri="{FF2B5EF4-FFF2-40B4-BE49-F238E27FC236}">
              <a16:creationId xmlns:a16="http://schemas.microsoft.com/office/drawing/2014/main" id="{00000000-0008-0000-0300-0000BD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90" name="Line 53">
          <a:extLst>
            <a:ext uri="{FF2B5EF4-FFF2-40B4-BE49-F238E27FC236}">
              <a16:creationId xmlns:a16="http://schemas.microsoft.com/office/drawing/2014/main" id="{00000000-0008-0000-0300-0000BE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191" name="Line 18">
          <a:extLst>
            <a:ext uri="{FF2B5EF4-FFF2-40B4-BE49-F238E27FC236}">
              <a16:creationId xmlns:a16="http://schemas.microsoft.com/office/drawing/2014/main" id="{00000000-0008-0000-0300-0000BF000000}"/>
            </a:ext>
          </a:extLst>
        </xdr:cNvPr>
        <xdr:cNvSpPr>
          <a:spLocks noChangeShapeType="1"/>
        </xdr:cNvSpPr>
      </xdr:nvSpPr>
      <xdr:spPr bwMode="auto">
        <a:xfrm flipV="1">
          <a:off x="2466975" y="854392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192" name="Line 48">
          <a:extLst>
            <a:ext uri="{FF2B5EF4-FFF2-40B4-BE49-F238E27FC236}">
              <a16:creationId xmlns:a16="http://schemas.microsoft.com/office/drawing/2014/main" id="{00000000-0008-0000-0300-0000C0000000}"/>
            </a:ext>
          </a:extLst>
        </xdr:cNvPr>
        <xdr:cNvSpPr>
          <a:spLocks noChangeShapeType="1"/>
        </xdr:cNvSpPr>
      </xdr:nvSpPr>
      <xdr:spPr bwMode="auto">
        <a:xfrm flipV="1">
          <a:off x="2466975" y="886777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193" name="Line 49">
          <a:extLst>
            <a:ext uri="{FF2B5EF4-FFF2-40B4-BE49-F238E27FC236}">
              <a16:creationId xmlns:a16="http://schemas.microsoft.com/office/drawing/2014/main" id="{00000000-0008-0000-0300-0000C1000000}"/>
            </a:ext>
          </a:extLst>
        </xdr:cNvPr>
        <xdr:cNvSpPr>
          <a:spLocks noChangeShapeType="1"/>
        </xdr:cNvSpPr>
      </xdr:nvSpPr>
      <xdr:spPr bwMode="auto">
        <a:xfrm flipV="1">
          <a:off x="2466975" y="919162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194" name="Line 50">
          <a:extLst>
            <a:ext uri="{FF2B5EF4-FFF2-40B4-BE49-F238E27FC236}">
              <a16:creationId xmlns:a16="http://schemas.microsoft.com/office/drawing/2014/main" id="{00000000-0008-0000-0300-0000C2000000}"/>
            </a:ext>
          </a:extLst>
        </xdr:cNvPr>
        <xdr:cNvSpPr>
          <a:spLocks noChangeShapeType="1"/>
        </xdr:cNvSpPr>
      </xdr:nvSpPr>
      <xdr:spPr bwMode="auto">
        <a:xfrm flipV="1">
          <a:off x="2466975" y="951547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195" name="Line 51">
          <a:extLst>
            <a:ext uri="{FF2B5EF4-FFF2-40B4-BE49-F238E27FC236}">
              <a16:creationId xmlns:a16="http://schemas.microsoft.com/office/drawing/2014/main" id="{00000000-0008-0000-0300-0000C3000000}"/>
            </a:ext>
          </a:extLst>
        </xdr:cNvPr>
        <xdr:cNvSpPr>
          <a:spLocks noChangeShapeType="1"/>
        </xdr:cNvSpPr>
      </xdr:nvSpPr>
      <xdr:spPr bwMode="auto">
        <a:xfrm flipV="1">
          <a:off x="2466975" y="983932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196" name="Line 52">
          <a:extLst>
            <a:ext uri="{FF2B5EF4-FFF2-40B4-BE49-F238E27FC236}">
              <a16:creationId xmlns:a16="http://schemas.microsoft.com/office/drawing/2014/main" id="{00000000-0008-0000-0300-0000C4000000}"/>
            </a:ext>
          </a:extLst>
        </xdr:cNvPr>
        <xdr:cNvSpPr>
          <a:spLocks noChangeShapeType="1"/>
        </xdr:cNvSpPr>
      </xdr:nvSpPr>
      <xdr:spPr bwMode="auto">
        <a:xfrm flipV="1">
          <a:off x="2466975" y="1016317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197" name="Line 53">
          <a:extLst>
            <a:ext uri="{FF2B5EF4-FFF2-40B4-BE49-F238E27FC236}">
              <a16:creationId xmlns:a16="http://schemas.microsoft.com/office/drawing/2014/main" id="{00000000-0008-0000-0300-0000C5000000}"/>
            </a:ext>
          </a:extLst>
        </xdr:cNvPr>
        <xdr:cNvSpPr>
          <a:spLocks noChangeShapeType="1"/>
        </xdr:cNvSpPr>
      </xdr:nvSpPr>
      <xdr:spPr bwMode="auto">
        <a:xfrm flipV="1">
          <a:off x="2466975" y="10487025"/>
          <a:ext cx="0" cy="0"/>
        </a:xfrm>
        <a:prstGeom prst="line">
          <a:avLst/>
        </a:prstGeom>
        <a:noFill/>
        <a:ln w="1">
          <a:noFill/>
          <a:round/>
          <a:headEnd/>
          <a:tailEnd type="triangle" w="med" len="me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537883</xdr:colOff>
      <xdr:row>27</xdr:row>
      <xdr:rowOff>116541</xdr:rowOff>
    </xdr:from>
    <xdr:to>
      <xdr:col>14</xdr:col>
      <xdr:colOff>1335057</xdr:colOff>
      <xdr:row>44</xdr:row>
      <xdr:rowOff>99632</xdr:rowOff>
    </xdr:to>
    <xdr:graphicFrame macro="">
      <xdr:nvGraphicFramePr>
        <xdr:cNvPr id="4" name="Chart 6">
          <a:extLst>
            <a:ext uri="{FF2B5EF4-FFF2-40B4-BE49-F238E27FC236}">
              <a16:creationId xmlns:a16="http://schemas.microsoft.com/office/drawing/2014/main" id="{00000000-0008-0000-05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143996</xdr:colOff>
      <xdr:row>29</xdr:row>
      <xdr:rowOff>113180</xdr:rowOff>
    </xdr:from>
    <xdr:to>
      <xdr:col>23</xdr:col>
      <xdr:colOff>336052</xdr:colOff>
      <xdr:row>46</xdr:row>
      <xdr:rowOff>66015</xdr:rowOff>
    </xdr:to>
    <xdr:graphicFrame macro="">
      <xdr:nvGraphicFramePr>
        <xdr:cNvPr id="5" name="Chart 6">
          <a:extLst>
            <a:ext uri="{FF2B5EF4-FFF2-40B4-BE49-F238E27FC236}">
              <a16:creationId xmlns:a16="http://schemas.microsoft.com/office/drawing/2014/main" id="{00000000-0008-0000-05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59</xdr:col>
      <xdr:colOff>238565</xdr:colOff>
      <xdr:row>1</xdr:row>
      <xdr:rowOff>590550</xdr:rowOff>
    </xdr:from>
    <xdr:to>
      <xdr:col>67</xdr:col>
      <xdr:colOff>73270</xdr:colOff>
      <xdr:row>15</xdr:row>
      <xdr:rowOff>24765</xdr:rowOff>
    </xdr:to>
    <xdr:graphicFrame macro="">
      <xdr:nvGraphicFramePr>
        <xdr:cNvPr id="3" name="Chart 6">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59</xdr:col>
      <xdr:colOff>243840</xdr:colOff>
      <xdr:row>16</xdr:row>
      <xdr:rowOff>76200</xdr:rowOff>
    </xdr:from>
    <xdr:to>
      <xdr:col>67</xdr:col>
      <xdr:colOff>80596</xdr:colOff>
      <xdr:row>29</xdr:row>
      <xdr:rowOff>78105</xdr:rowOff>
    </xdr:to>
    <xdr:graphicFrame macro="">
      <xdr:nvGraphicFramePr>
        <xdr:cNvPr id="4" name="Chart 6">
          <a:extLst>
            <a:ext uri="{FF2B5EF4-FFF2-40B4-BE49-F238E27FC236}">
              <a16:creationId xmlns:a16="http://schemas.microsoft.com/office/drawing/2014/main" id="{00000000-0008-0000-07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67</xdr:col>
      <xdr:colOff>405848</xdr:colOff>
      <xdr:row>1</xdr:row>
      <xdr:rowOff>554935</xdr:rowOff>
    </xdr:from>
    <xdr:to>
      <xdr:col>75</xdr:col>
      <xdr:colOff>238649</xdr:colOff>
      <xdr:row>14</xdr:row>
      <xdr:rowOff>166894</xdr:rowOff>
    </xdr:to>
    <xdr:graphicFrame macro="">
      <xdr:nvGraphicFramePr>
        <xdr:cNvPr id="5" name="Chart 6">
          <a:extLst>
            <a:ext uri="{FF2B5EF4-FFF2-40B4-BE49-F238E27FC236}">
              <a16:creationId xmlns:a16="http://schemas.microsoft.com/office/drawing/2014/main" id="{00000000-0008-0000-07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67</xdr:col>
      <xdr:colOff>430695</xdr:colOff>
      <xdr:row>16</xdr:row>
      <xdr:rowOff>115957</xdr:rowOff>
    </xdr:from>
    <xdr:to>
      <xdr:col>75</xdr:col>
      <xdr:colOff>271116</xdr:colOff>
      <xdr:row>29</xdr:row>
      <xdr:rowOff>136911</xdr:rowOff>
    </xdr:to>
    <xdr:graphicFrame macro="">
      <xdr:nvGraphicFramePr>
        <xdr:cNvPr id="6" name="Chart 6">
          <a:extLst>
            <a:ext uri="{FF2B5EF4-FFF2-40B4-BE49-F238E27FC236}">
              <a16:creationId xmlns:a16="http://schemas.microsoft.com/office/drawing/2014/main" id="{00000000-0008-0000-07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155394</xdr:colOff>
      <xdr:row>16</xdr:row>
      <xdr:rowOff>80010</xdr:rowOff>
    </xdr:to>
    <xdr:graphicFrame macro="">
      <xdr:nvGraphicFramePr>
        <xdr:cNvPr id="35" name="Chart 19">
          <a:extLst>
            <a:ext uri="{FF2B5EF4-FFF2-40B4-BE49-F238E27FC236}">
              <a16:creationId xmlns:a16="http://schemas.microsoft.com/office/drawing/2014/main" id="{00000000-0008-0000-0B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17</xdr:row>
      <xdr:rowOff>0</xdr:rowOff>
    </xdr:from>
    <xdr:to>
      <xdr:col>10</xdr:col>
      <xdr:colOff>151584</xdr:colOff>
      <xdr:row>35</xdr:row>
      <xdr:rowOff>48985</xdr:rowOff>
    </xdr:to>
    <xdr:graphicFrame macro="">
      <xdr:nvGraphicFramePr>
        <xdr:cNvPr id="38" name="Chart 37">
          <a:extLst>
            <a:ext uri="{FF2B5EF4-FFF2-40B4-BE49-F238E27FC236}">
              <a16:creationId xmlns:a16="http://schemas.microsoft.com/office/drawing/2014/main" id="{00000000-0008-0000-0B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36</xdr:row>
      <xdr:rowOff>0</xdr:rowOff>
    </xdr:from>
    <xdr:to>
      <xdr:col>10</xdr:col>
      <xdr:colOff>145869</xdr:colOff>
      <xdr:row>54</xdr:row>
      <xdr:rowOff>45176</xdr:rowOff>
    </xdr:to>
    <xdr:graphicFrame macro="">
      <xdr:nvGraphicFramePr>
        <xdr:cNvPr id="41" name="Chart 42">
          <a:extLst>
            <a:ext uri="{FF2B5EF4-FFF2-40B4-BE49-F238E27FC236}">
              <a16:creationId xmlns:a16="http://schemas.microsoft.com/office/drawing/2014/main" id="{00000000-0008-0000-0B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0</xdr:colOff>
      <xdr:row>1</xdr:row>
      <xdr:rowOff>0</xdr:rowOff>
    </xdr:from>
    <xdr:to>
      <xdr:col>34</xdr:col>
      <xdr:colOff>3810</xdr:colOff>
      <xdr:row>16</xdr:row>
      <xdr:rowOff>76200</xdr:rowOff>
    </xdr:to>
    <xdr:graphicFrame macro="">
      <xdr:nvGraphicFramePr>
        <xdr:cNvPr id="51" name="Chart 23">
          <a:extLst>
            <a:ext uri="{FF2B5EF4-FFF2-40B4-BE49-F238E27FC236}">
              <a16:creationId xmlns:a16="http://schemas.microsoft.com/office/drawing/2014/main" id="{00000000-0008-0000-0B00-00003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27</xdr:col>
      <xdr:colOff>0</xdr:colOff>
      <xdr:row>17</xdr:row>
      <xdr:rowOff>0</xdr:rowOff>
    </xdr:from>
    <xdr:to>
      <xdr:col>34</xdr:col>
      <xdr:colOff>3810</xdr:colOff>
      <xdr:row>35</xdr:row>
      <xdr:rowOff>47080</xdr:rowOff>
    </xdr:to>
    <xdr:graphicFrame macro="">
      <xdr:nvGraphicFramePr>
        <xdr:cNvPr id="52" name="Chart 22">
          <a:extLst>
            <a:ext uri="{FF2B5EF4-FFF2-40B4-BE49-F238E27FC236}">
              <a16:creationId xmlns:a16="http://schemas.microsoft.com/office/drawing/2014/main" id="{00000000-0008-0000-0B00-00003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0</xdr:colOff>
      <xdr:row>36</xdr:row>
      <xdr:rowOff>0</xdr:rowOff>
    </xdr:from>
    <xdr:to>
      <xdr:col>34</xdr:col>
      <xdr:colOff>3810</xdr:colOff>
      <xdr:row>54</xdr:row>
      <xdr:rowOff>56606</xdr:rowOff>
    </xdr:to>
    <xdr:graphicFrame macro="">
      <xdr:nvGraphicFramePr>
        <xdr:cNvPr id="53" name="Chart 7">
          <a:extLst>
            <a:ext uri="{FF2B5EF4-FFF2-40B4-BE49-F238E27FC236}">
              <a16:creationId xmlns:a16="http://schemas.microsoft.com/office/drawing/2014/main" id="{00000000-0008-0000-0B00-00003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0</xdr:colOff>
      <xdr:row>55</xdr:row>
      <xdr:rowOff>0</xdr:rowOff>
    </xdr:from>
    <xdr:to>
      <xdr:col>34</xdr:col>
      <xdr:colOff>3810</xdr:colOff>
      <xdr:row>73</xdr:row>
      <xdr:rowOff>47081</xdr:rowOff>
    </xdr:to>
    <xdr:graphicFrame macro="">
      <xdr:nvGraphicFramePr>
        <xdr:cNvPr id="54" name="Chart 24">
          <a:extLst>
            <a:ext uri="{FF2B5EF4-FFF2-40B4-BE49-F238E27FC236}">
              <a16:creationId xmlns:a16="http://schemas.microsoft.com/office/drawing/2014/main" id="{00000000-0008-0000-0B00-00003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0</xdr:colOff>
      <xdr:row>1</xdr:row>
      <xdr:rowOff>0</xdr:rowOff>
    </xdr:from>
    <xdr:to>
      <xdr:col>26</xdr:col>
      <xdr:colOff>149679</xdr:colOff>
      <xdr:row>16</xdr:row>
      <xdr:rowOff>76200</xdr:rowOff>
    </xdr:to>
    <xdr:graphicFrame macro="">
      <xdr:nvGraphicFramePr>
        <xdr:cNvPr id="55" name="Chart 20">
          <a:extLst>
            <a:ext uri="{FF2B5EF4-FFF2-40B4-BE49-F238E27FC236}">
              <a16:creationId xmlns:a16="http://schemas.microsoft.com/office/drawing/2014/main" id="{00000000-0008-0000-0B00-00003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0</xdr:colOff>
      <xdr:row>17</xdr:row>
      <xdr:rowOff>0</xdr:rowOff>
    </xdr:from>
    <xdr:to>
      <xdr:col>26</xdr:col>
      <xdr:colOff>149679</xdr:colOff>
      <xdr:row>35</xdr:row>
      <xdr:rowOff>47080</xdr:rowOff>
    </xdr:to>
    <xdr:graphicFrame macro="">
      <xdr:nvGraphicFramePr>
        <xdr:cNvPr id="56" name="Chart 21">
          <a:extLst>
            <a:ext uri="{FF2B5EF4-FFF2-40B4-BE49-F238E27FC236}">
              <a16:creationId xmlns:a16="http://schemas.microsoft.com/office/drawing/2014/main" id="{00000000-0008-0000-0B00-00003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0</xdr:colOff>
      <xdr:row>36</xdr:row>
      <xdr:rowOff>0</xdr:rowOff>
    </xdr:from>
    <xdr:to>
      <xdr:col>26</xdr:col>
      <xdr:colOff>149679</xdr:colOff>
      <xdr:row>54</xdr:row>
      <xdr:rowOff>47081</xdr:rowOff>
    </xdr:to>
    <xdr:graphicFrame macro="">
      <xdr:nvGraphicFramePr>
        <xdr:cNvPr id="57" name="Chart 27">
          <a:extLst>
            <a:ext uri="{FF2B5EF4-FFF2-40B4-BE49-F238E27FC236}">
              <a16:creationId xmlns:a16="http://schemas.microsoft.com/office/drawing/2014/main" id="{00000000-0008-0000-0B00-00003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0</xdr:colOff>
      <xdr:row>1</xdr:row>
      <xdr:rowOff>0</xdr:rowOff>
    </xdr:from>
    <xdr:to>
      <xdr:col>18</xdr:col>
      <xdr:colOff>7620</xdr:colOff>
      <xdr:row>16</xdr:row>
      <xdr:rowOff>74295</xdr:rowOff>
    </xdr:to>
    <xdr:graphicFrame macro="">
      <xdr:nvGraphicFramePr>
        <xdr:cNvPr id="58" name="Chart 39">
          <a:extLst>
            <a:ext uri="{FF2B5EF4-FFF2-40B4-BE49-F238E27FC236}">
              <a16:creationId xmlns:a16="http://schemas.microsoft.com/office/drawing/2014/main" id="{00000000-0008-0000-0B00-00003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11</xdr:col>
      <xdr:colOff>0</xdr:colOff>
      <xdr:row>17</xdr:row>
      <xdr:rowOff>0</xdr:rowOff>
    </xdr:from>
    <xdr:to>
      <xdr:col>17</xdr:col>
      <xdr:colOff>647427</xdr:colOff>
      <xdr:row>35</xdr:row>
      <xdr:rowOff>56605</xdr:rowOff>
    </xdr:to>
    <xdr:graphicFrame macro="">
      <xdr:nvGraphicFramePr>
        <xdr:cNvPr id="59" name="Chart 38">
          <a:extLst>
            <a:ext uri="{FF2B5EF4-FFF2-40B4-BE49-F238E27FC236}">
              <a16:creationId xmlns:a16="http://schemas.microsoft.com/office/drawing/2014/main" id="{00000000-0008-0000-0B00-00003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11</xdr:col>
      <xdr:colOff>0</xdr:colOff>
      <xdr:row>36</xdr:row>
      <xdr:rowOff>0</xdr:rowOff>
    </xdr:from>
    <xdr:to>
      <xdr:col>18</xdr:col>
      <xdr:colOff>3811</xdr:colOff>
      <xdr:row>54</xdr:row>
      <xdr:rowOff>48986</xdr:rowOff>
    </xdr:to>
    <xdr:graphicFrame macro="">
      <xdr:nvGraphicFramePr>
        <xdr:cNvPr id="60" name="Chart 12">
          <a:extLst>
            <a:ext uri="{FF2B5EF4-FFF2-40B4-BE49-F238E27FC236}">
              <a16:creationId xmlns:a16="http://schemas.microsoft.com/office/drawing/2014/main" id="{00000000-0008-0000-0B00-00003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0.43883</cdr:x>
      <cdr:y>0.29392</cdr:y>
    </cdr:from>
    <cdr:to>
      <cdr:x>0.45597</cdr:x>
      <cdr:y>0.36003</cdr:y>
    </cdr:to>
    <cdr:sp macro="" textlink="">
      <cdr:nvSpPr>
        <cdr:cNvPr id="277505" name="Text 2"/>
        <cdr:cNvSpPr txBox="1">
          <a:spLocks xmlns:a="http://schemas.openxmlformats.org/drawingml/2006/main" noChangeArrowheads="1"/>
        </cdr:cNvSpPr>
      </cdr:nvSpPr>
      <cdr:spPr bwMode="auto">
        <a:xfrm xmlns:a="http://schemas.openxmlformats.org/drawingml/2006/main">
          <a:off x="1956100" y="892562"/>
          <a:ext cx="76343" cy="20014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0.37644</cdr:x>
      <cdr:y>0.19221</cdr:y>
    </cdr:from>
    <cdr:to>
      <cdr:x>0.39358</cdr:x>
      <cdr:y>0.25735</cdr:y>
    </cdr:to>
    <cdr:sp macro="" textlink="">
      <cdr:nvSpPr>
        <cdr:cNvPr id="277506" name="Text 3"/>
        <cdr:cNvSpPr txBox="1">
          <a:spLocks xmlns:a="http://schemas.openxmlformats.org/drawingml/2006/main" noChangeArrowheads="1"/>
        </cdr:cNvSpPr>
      </cdr:nvSpPr>
      <cdr:spPr bwMode="auto">
        <a:xfrm xmlns:a="http://schemas.openxmlformats.org/drawingml/2006/main">
          <a:off x="1677994" y="582788"/>
          <a:ext cx="76343" cy="20013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8.xml><?xml version="1.0" encoding="utf-8"?>
<c:userShapes xmlns:c="http://schemas.openxmlformats.org/drawingml/2006/chart">
  <cdr:relSizeAnchor xmlns:cdr="http://schemas.openxmlformats.org/drawingml/2006/chartDrawing">
    <cdr:from>
      <cdr:x>0.26817</cdr:x>
      <cdr:y>0.18041</cdr:y>
    </cdr:from>
    <cdr:to>
      <cdr:x>0.28555</cdr:x>
      <cdr:y>0.24771</cdr:y>
    </cdr:to>
    <cdr:sp macro="" textlink="">
      <cdr:nvSpPr>
        <cdr:cNvPr id="833538" name="Text 3"/>
        <cdr:cNvSpPr txBox="1">
          <a:spLocks xmlns:a="http://schemas.openxmlformats.org/drawingml/2006/main" noChangeArrowheads="1"/>
        </cdr:cNvSpPr>
      </cdr:nvSpPr>
      <cdr:spPr bwMode="auto">
        <a:xfrm xmlns:a="http://schemas.openxmlformats.org/drawingml/2006/main">
          <a:off x="1231812" y="545717"/>
          <a:ext cx="76267" cy="200306"/>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9.xml><?xml version="1.0" encoding="utf-8"?>
<c:userShapes xmlns:c="http://schemas.openxmlformats.org/drawingml/2006/chart">
  <cdr:relSizeAnchor xmlns:cdr="http://schemas.openxmlformats.org/drawingml/2006/chartDrawing">
    <cdr:from>
      <cdr:x>0.36179</cdr:x>
      <cdr:y>0.48401</cdr:y>
    </cdr:from>
    <cdr:to>
      <cdr:x>0.37843</cdr:x>
      <cdr:y>0.54799</cdr:y>
    </cdr:to>
    <cdr:sp macro="" textlink="">
      <cdr:nvSpPr>
        <cdr:cNvPr id="278530" name="Text 3"/>
        <cdr:cNvSpPr txBox="1">
          <a:spLocks xmlns:a="http://schemas.openxmlformats.org/drawingml/2006/main" noChangeArrowheads="1"/>
        </cdr:cNvSpPr>
      </cdr:nvSpPr>
      <cdr:spPr bwMode="auto">
        <a:xfrm xmlns:a="http://schemas.openxmlformats.org/drawingml/2006/main">
          <a:off x="1606661" y="1509097"/>
          <a:ext cx="75843" cy="200158"/>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0.xml><?xml version="1.0" encoding="utf-8"?>
<c:userShapes xmlns:c="http://schemas.openxmlformats.org/drawingml/2006/chart">
  <cdr:relSizeAnchor xmlns:cdr="http://schemas.openxmlformats.org/drawingml/2006/chartDrawing">
    <cdr:from>
      <cdr:x>0.29308</cdr:x>
      <cdr:y>0.3374</cdr:y>
    </cdr:from>
    <cdr:to>
      <cdr:x>0.31069</cdr:x>
      <cdr:y>0.40235</cdr:y>
    </cdr:to>
    <cdr:sp macro="" textlink="">
      <cdr:nvSpPr>
        <cdr:cNvPr id="279554" name="Text 2"/>
        <cdr:cNvSpPr txBox="1">
          <a:spLocks xmlns:a="http://schemas.openxmlformats.org/drawingml/2006/main" noChangeArrowheads="1"/>
        </cdr:cNvSpPr>
      </cdr:nvSpPr>
      <cdr:spPr bwMode="auto">
        <a:xfrm xmlns:a="http://schemas.openxmlformats.org/drawingml/2006/main">
          <a:off x="1286909" y="1063631"/>
          <a:ext cx="76250" cy="20015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1.xml><?xml version="1.0" encoding="utf-8"?>
<xdr:wsDr xmlns:xdr="http://schemas.openxmlformats.org/drawingml/2006/spreadsheetDrawing" xmlns:a="http://schemas.openxmlformats.org/drawingml/2006/main">
  <xdr:twoCellAnchor>
    <xdr:from>
      <xdr:col>3</xdr:col>
      <xdr:colOff>0</xdr:colOff>
      <xdr:row>0</xdr:row>
      <xdr:rowOff>0</xdr:rowOff>
    </xdr:from>
    <xdr:to>
      <xdr:col>11</xdr:col>
      <xdr:colOff>439239</xdr:colOff>
      <xdr:row>13</xdr:row>
      <xdr:rowOff>58783</xdr:rowOff>
    </xdr:to>
    <xdr:graphicFrame macro="">
      <xdr:nvGraphicFramePr>
        <xdr:cNvPr id="11" name="Chart 3">
          <a:extLst>
            <a:ext uri="{FF2B5EF4-FFF2-40B4-BE49-F238E27FC236}">
              <a16:creationId xmlns:a16="http://schemas.microsoft.com/office/drawing/2014/main" id="{00000000-0008-0000-0C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14</xdr:row>
      <xdr:rowOff>0</xdr:rowOff>
    </xdr:from>
    <xdr:to>
      <xdr:col>11</xdr:col>
      <xdr:colOff>429714</xdr:colOff>
      <xdr:row>28</xdr:row>
      <xdr:rowOff>76200</xdr:rowOff>
    </xdr:to>
    <xdr:graphicFrame macro="">
      <xdr:nvGraphicFramePr>
        <xdr:cNvPr id="12" name="Chart 4">
          <a:extLst>
            <a:ext uri="{FF2B5EF4-FFF2-40B4-BE49-F238E27FC236}">
              <a16:creationId xmlns:a16="http://schemas.microsoft.com/office/drawing/2014/main" id="{00000000-0008-0000-0C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29</xdr:row>
      <xdr:rowOff>0</xdr:rowOff>
    </xdr:from>
    <xdr:to>
      <xdr:col>11</xdr:col>
      <xdr:colOff>439239</xdr:colOff>
      <xdr:row>43</xdr:row>
      <xdr:rowOff>76200</xdr:rowOff>
    </xdr:to>
    <xdr:graphicFrame macro="">
      <xdr:nvGraphicFramePr>
        <xdr:cNvPr id="13" name="Chart 5">
          <a:extLst>
            <a:ext uri="{FF2B5EF4-FFF2-40B4-BE49-F238E27FC236}">
              <a16:creationId xmlns:a16="http://schemas.microsoft.com/office/drawing/2014/main" id="{00000000-0008-0000-0C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0</xdr:colOff>
      <xdr:row>0</xdr:row>
      <xdr:rowOff>0</xdr:rowOff>
    </xdr:from>
    <xdr:to>
      <xdr:col>29</xdr:col>
      <xdr:colOff>429714</xdr:colOff>
      <xdr:row>13</xdr:row>
      <xdr:rowOff>58783</xdr:rowOff>
    </xdr:to>
    <xdr:graphicFrame macro="">
      <xdr:nvGraphicFramePr>
        <xdr:cNvPr id="17" name="Chart 1">
          <a:extLst>
            <a:ext uri="{FF2B5EF4-FFF2-40B4-BE49-F238E27FC236}">
              <a16:creationId xmlns:a16="http://schemas.microsoft.com/office/drawing/2014/main" id="{00000000-0008-0000-0C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0</xdr:colOff>
      <xdr:row>14</xdr:row>
      <xdr:rowOff>0</xdr:rowOff>
    </xdr:from>
    <xdr:to>
      <xdr:col>29</xdr:col>
      <xdr:colOff>433524</xdr:colOff>
      <xdr:row>28</xdr:row>
      <xdr:rowOff>76200</xdr:rowOff>
    </xdr:to>
    <xdr:graphicFrame macro="">
      <xdr:nvGraphicFramePr>
        <xdr:cNvPr id="18" name="Chart 8">
          <a:extLst>
            <a:ext uri="{FF2B5EF4-FFF2-40B4-BE49-F238E27FC236}">
              <a16:creationId xmlns:a16="http://schemas.microsoft.com/office/drawing/2014/main" id="{00000000-0008-0000-0C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0</xdr:colOff>
      <xdr:row>29</xdr:row>
      <xdr:rowOff>0</xdr:rowOff>
    </xdr:from>
    <xdr:to>
      <xdr:col>29</xdr:col>
      <xdr:colOff>439239</xdr:colOff>
      <xdr:row>43</xdr:row>
      <xdr:rowOff>76200</xdr:rowOff>
    </xdr:to>
    <xdr:graphicFrame macro="">
      <xdr:nvGraphicFramePr>
        <xdr:cNvPr id="19" name="Chart 9">
          <a:extLst>
            <a:ext uri="{FF2B5EF4-FFF2-40B4-BE49-F238E27FC236}">
              <a16:creationId xmlns:a16="http://schemas.microsoft.com/office/drawing/2014/main" id="{00000000-0008-0000-0C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0</xdr:colOff>
      <xdr:row>29</xdr:row>
      <xdr:rowOff>0</xdr:rowOff>
    </xdr:from>
    <xdr:to>
      <xdr:col>20</xdr:col>
      <xdr:colOff>427809</xdr:colOff>
      <xdr:row>43</xdr:row>
      <xdr:rowOff>77833</xdr:rowOff>
    </xdr:to>
    <xdr:graphicFrame macro="">
      <xdr:nvGraphicFramePr>
        <xdr:cNvPr id="22" name="Chart 2">
          <a:extLst>
            <a:ext uri="{FF2B5EF4-FFF2-40B4-BE49-F238E27FC236}">
              <a16:creationId xmlns:a16="http://schemas.microsoft.com/office/drawing/2014/main" id="{00000000-0008-0000-0C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0</xdr:colOff>
      <xdr:row>0</xdr:row>
      <xdr:rowOff>0</xdr:rowOff>
    </xdr:from>
    <xdr:to>
      <xdr:col>20</xdr:col>
      <xdr:colOff>429714</xdr:colOff>
      <xdr:row>13</xdr:row>
      <xdr:rowOff>57150</xdr:rowOff>
    </xdr:to>
    <xdr:graphicFrame macro="">
      <xdr:nvGraphicFramePr>
        <xdr:cNvPr id="23" name="Chart 6">
          <a:extLst>
            <a:ext uri="{FF2B5EF4-FFF2-40B4-BE49-F238E27FC236}">
              <a16:creationId xmlns:a16="http://schemas.microsoft.com/office/drawing/2014/main" id="{00000000-0008-0000-0C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0</xdr:colOff>
      <xdr:row>14</xdr:row>
      <xdr:rowOff>0</xdr:rowOff>
    </xdr:from>
    <xdr:to>
      <xdr:col>20</xdr:col>
      <xdr:colOff>427809</xdr:colOff>
      <xdr:row>28</xdr:row>
      <xdr:rowOff>76200</xdr:rowOff>
    </xdr:to>
    <xdr:graphicFrame macro="">
      <xdr:nvGraphicFramePr>
        <xdr:cNvPr id="25" name="Chart 7">
          <a:extLst>
            <a:ext uri="{FF2B5EF4-FFF2-40B4-BE49-F238E27FC236}">
              <a16:creationId xmlns:a16="http://schemas.microsoft.com/office/drawing/2014/main" id="{00000000-0008-0000-0C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0.3345</cdr:x>
      <cdr:y>0.31965</cdr:y>
    </cdr:from>
    <cdr:to>
      <cdr:x>0.34875</cdr:x>
      <cdr:y>0.39463</cdr:y>
    </cdr:to>
    <cdr:sp macro="" textlink="">
      <cdr:nvSpPr>
        <cdr:cNvPr id="963585" name="Text 2"/>
        <cdr:cNvSpPr txBox="1">
          <a:spLocks xmlns:a="http://schemas.openxmlformats.org/drawingml/2006/main" noChangeArrowheads="1"/>
        </cdr:cNvSpPr>
      </cdr:nvSpPr>
      <cdr:spPr bwMode="auto">
        <a:xfrm xmlns:a="http://schemas.openxmlformats.org/drawingml/2006/main">
          <a:off x="1790603" y="860030"/>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0.25813</cdr:x>
      <cdr:y>0.21694</cdr:y>
    </cdr:from>
    <cdr:to>
      <cdr:x>0.27238</cdr:x>
      <cdr:y>0.29096</cdr:y>
    </cdr:to>
    <cdr:sp macro="" textlink="">
      <cdr:nvSpPr>
        <cdr:cNvPr id="963586" name="Text 3"/>
        <cdr:cNvSpPr txBox="1">
          <a:spLocks xmlns:a="http://schemas.openxmlformats.org/drawingml/2006/main" noChangeArrowheads="1"/>
        </cdr:cNvSpPr>
      </cdr:nvSpPr>
      <cdr:spPr bwMode="auto">
        <a:xfrm xmlns:a="http://schemas.openxmlformats.org/drawingml/2006/main">
          <a:off x="1381238" y="583833"/>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3.xml><?xml version="1.0" encoding="utf-8"?>
<c:userShapes xmlns:c="http://schemas.openxmlformats.org/drawingml/2006/chart">
  <cdr:relSizeAnchor xmlns:cdr="http://schemas.openxmlformats.org/drawingml/2006/chartDrawing">
    <cdr:from>
      <cdr:x>0.21936</cdr:x>
      <cdr:y>0.22256</cdr:y>
    </cdr:from>
    <cdr:to>
      <cdr:x>0.21936</cdr:x>
      <cdr:y>0.22256</cdr:y>
    </cdr:to>
    <cdr:sp macro="" textlink="">
      <cdr:nvSpPr>
        <cdr:cNvPr id="964609" name="Text 1"/>
        <cdr:cNvSpPr txBox="1">
          <a:spLocks xmlns:a="http://schemas.openxmlformats.org/drawingml/2006/main" noChangeArrowheads="1"/>
        </cdr:cNvSpPr>
      </cdr:nvSpPr>
      <cdr:spPr bwMode="auto">
        <a:xfrm xmlns:a="http://schemas.openxmlformats.org/drawingml/2006/main" flipV="1">
          <a:off x="1175083" y="593351"/>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glucose</a:t>
          </a:r>
        </a:p>
      </cdr:txBody>
    </cdr:sp>
  </cdr:relSizeAnchor>
  <cdr:relSizeAnchor xmlns:cdr="http://schemas.openxmlformats.org/drawingml/2006/chartDrawing">
    <cdr:from>
      <cdr:x>0.27707</cdr:x>
      <cdr:y>0.47566</cdr:y>
    </cdr:from>
    <cdr:to>
      <cdr:x>0.29082</cdr:x>
      <cdr:y>0.5511</cdr:y>
    </cdr:to>
    <cdr:sp macro="" textlink="">
      <cdr:nvSpPr>
        <cdr:cNvPr id="964610" name="Text 3"/>
        <cdr:cNvSpPr txBox="1">
          <a:spLocks xmlns:a="http://schemas.openxmlformats.org/drawingml/2006/main" noChangeArrowheads="1"/>
        </cdr:cNvSpPr>
      </cdr:nvSpPr>
      <cdr:spPr bwMode="auto">
        <a:xfrm xmlns:a="http://schemas.openxmlformats.org/drawingml/2006/main">
          <a:off x="1479686" y="1267857"/>
          <a:ext cx="75823" cy="19985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4.xml><?xml version="1.0" encoding="utf-8"?>
<c:userShapes xmlns:c="http://schemas.openxmlformats.org/drawingml/2006/chart">
  <cdr:relSizeAnchor xmlns:cdr="http://schemas.openxmlformats.org/drawingml/2006/chartDrawing">
    <cdr:from>
      <cdr:x>0.43959</cdr:x>
      <cdr:y>0.2739</cdr:y>
    </cdr:from>
    <cdr:to>
      <cdr:x>0.45309</cdr:x>
      <cdr:y>0.35424</cdr:y>
    </cdr:to>
    <cdr:sp macro="" textlink="">
      <cdr:nvSpPr>
        <cdr:cNvPr id="965633" name="Text 2"/>
        <cdr:cNvSpPr txBox="1">
          <a:spLocks xmlns:a="http://schemas.openxmlformats.org/drawingml/2006/main" noChangeArrowheads="1"/>
        </cdr:cNvSpPr>
      </cdr:nvSpPr>
      <cdr:spPr bwMode="auto">
        <a:xfrm xmlns:a="http://schemas.openxmlformats.org/drawingml/2006/main">
          <a:off x="2352621" y="691928"/>
          <a:ext cx="76376" cy="20020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609600</xdr:colOff>
      <xdr:row>17</xdr:row>
      <xdr:rowOff>93518</xdr:rowOff>
    </xdr:to>
    <xdr:graphicFrame macro="">
      <xdr:nvGraphicFramePr>
        <xdr:cNvPr id="298502" name="Chart 3">
          <a:extLst>
            <a:ext uri="{FF2B5EF4-FFF2-40B4-BE49-F238E27FC236}">
              <a16:creationId xmlns:a16="http://schemas.microsoft.com/office/drawing/2014/main" id="{00000000-0008-0000-0D00-0000068E04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0</xdr:row>
      <xdr:rowOff>0</xdr:rowOff>
    </xdr:from>
    <xdr:to>
      <xdr:col>13</xdr:col>
      <xdr:colOff>590550</xdr:colOff>
      <xdr:row>17</xdr:row>
      <xdr:rowOff>93518</xdr:rowOff>
    </xdr:to>
    <xdr:graphicFrame macro="">
      <xdr:nvGraphicFramePr>
        <xdr:cNvPr id="23" name="Chart 28">
          <a:extLst>
            <a:ext uri="{FF2B5EF4-FFF2-40B4-BE49-F238E27FC236}">
              <a16:creationId xmlns:a16="http://schemas.microsoft.com/office/drawing/2014/main" id="{00000000-0008-0000-0D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0</xdr:row>
      <xdr:rowOff>0</xdr:rowOff>
    </xdr:from>
    <xdr:to>
      <xdr:col>21</xdr:col>
      <xdr:colOff>581025</xdr:colOff>
      <xdr:row>17</xdr:row>
      <xdr:rowOff>93518</xdr:rowOff>
    </xdr:to>
    <xdr:graphicFrame macro="">
      <xdr:nvGraphicFramePr>
        <xdr:cNvPr id="24" name="Chart 6">
          <a:extLst>
            <a:ext uri="{FF2B5EF4-FFF2-40B4-BE49-F238E27FC236}">
              <a16:creationId xmlns:a16="http://schemas.microsoft.com/office/drawing/2014/main" id="{00000000-0008-0000-0D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1</xdr:colOff>
      <xdr:row>0</xdr:row>
      <xdr:rowOff>0</xdr:rowOff>
    </xdr:from>
    <xdr:to>
      <xdr:col>28</xdr:col>
      <xdr:colOff>588703</xdr:colOff>
      <xdr:row>17</xdr:row>
      <xdr:rowOff>93865</xdr:rowOff>
    </xdr:to>
    <xdr:graphicFrame macro="">
      <xdr:nvGraphicFramePr>
        <xdr:cNvPr id="25" name="Chart 33">
          <a:extLst>
            <a:ext uri="{FF2B5EF4-FFF2-40B4-BE49-F238E27FC236}">
              <a16:creationId xmlns:a16="http://schemas.microsoft.com/office/drawing/2014/main" id="{00000000-0008-0000-0D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18</xdr:row>
      <xdr:rowOff>0</xdr:rowOff>
    </xdr:from>
    <xdr:to>
      <xdr:col>6</xdr:col>
      <xdr:colOff>609600</xdr:colOff>
      <xdr:row>35</xdr:row>
      <xdr:rowOff>93518</xdr:rowOff>
    </xdr:to>
    <xdr:graphicFrame macro="">
      <xdr:nvGraphicFramePr>
        <xdr:cNvPr id="26" name="Chart 4">
          <a:extLst>
            <a:ext uri="{FF2B5EF4-FFF2-40B4-BE49-F238E27FC236}">
              <a16:creationId xmlns:a16="http://schemas.microsoft.com/office/drawing/2014/main" id="{00000000-0008-0000-0D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0</xdr:colOff>
      <xdr:row>18</xdr:row>
      <xdr:rowOff>0</xdr:rowOff>
    </xdr:from>
    <xdr:to>
      <xdr:col>13</xdr:col>
      <xdr:colOff>590550</xdr:colOff>
      <xdr:row>35</xdr:row>
      <xdr:rowOff>93518</xdr:rowOff>
    </xdr:to>
    <xdr:graphicFrame macro="">
      <xdr:nvGraphicFramePr>
        <xdr:cNvPr id="27" name="Chart 29">
          <a:extLst>
            <a:ext uri="{FF2B5EF4-FFF2-40B4-BE49-F238E27FC236}">
              <a16:creationId xmlns:a16="http://schemas.microsoft.com/office/drawing/2014/main" id="{00000000-0008-0000-0D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36</xdr:row>
      <xdr:rowOff>0</xdr:rowOff>
    </xdr:from>
    <xdr:to>
      <xdr:col>13</xdr:col>
      <xdr:colOff>590550</xdr:colOff>
      <xdr:row>53</xdr:row>
      <xdr:rowOff>93518</xdr:rowOff>
    </xdr:to>
    <xdr:graphicFrame macro="">
      <xdr:nvGraphicFramePr>
        <xdr:cNvPr id="28" name="Chart 30">
          <a:extLst>
            <a:ext uri="{FF2B5EF4-FFF2-40B4-BE49-F238E27FC236}">
              <a16:creationId xmlns:a16="http://schemas.microsoft.com/office/drawing/2014/main" id="{00000000-0008-0000-0D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36</xdr:row>
      <xdr:rowOff>0</xdr:rowOff>
    </xdr:from>
    <xdr:to>
      <xdr:col>6</xdr:col>
      <xdr:colOff>609600</xdr:colOff>
      <xdr:row>53</xdr:row>
      <xdr:rowOff>93865</xdr:rowOff>
    </xdr:to>
    <xdr:graphicFrame macro="">
      <xdr:nvGraphicFramePr>
        <xdr:cNvPr id="29" name="Chart 11">
          <a:extLst>
            <a:ext uri="{FF2B5EF4-FFF2-40B4-BE49-F238E27FC236}">
              <a16:creationId xmlns:a16="http://schemas.microsoft.com/office/drawing/2014/main" id="{00000000-0008-0000-0D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0</xdr:colOff>
      <xdr:row>18</xdr:row>
      <xdr:rowOff>0</xdr:rowOff>
    </xdr:from>
    <xdr:to>
      <xdr:col>21</xdr:col>
      <xdr:colOff>581025</xdr:colOff>
      <xdr:row>35</xdr:row>
      <xdr:rowOff>93518</xdr:rowOff>
    </xdr:to>
    <xdr:graphicFrame macro="">
      <xdr:nvGraphicFramePr>
        <xdr:cNvPr id="30" name="Chart 7">
          <a:extLst>
            <a:ext uri="{FF2B5EF4-FFF2-40B4-BE49-F238E27FC236}">
              <a16:creationId xmlns:a16="http://schemas.microsoft.com/office/drawing/2014/main" id="{00000000-0008-0000-0D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0</xdr:colOff>
      <xdr:row>36</xdr:row>
      <xdr:rowOff>0</xdr:rowOff>
    </xdr:from>
    <xdr:to>
      <xdr:col>21</xdr:col>
      <xdr:colOff>581025</xdr:colOff>
      <xdr:row>53</xdr:row>
      <xdr:rowOff>93518</xdr:rowOff>
    </xdr:to>
    <xdr:graphicFrame macro="">
      <xdr:nvGraphicFramePr>
        <xdr:cNvPr id="31" name="Chart 8">
          <a:extLst>
            <a:ext uri="{FF2B5EF4-FFF2-40B4-BE49-F238E27FC236}">
              <a16:creationId xmlns:a16="http://schemas.microsoft.com/office/drawing/2014/main" id="{00000000-0008-0000-0D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22</xdr:col>
      <xdr:colOff>1</xdr:colOff>
      <xdr:row>18</xdr:row>
      <xdr:rowOff>0</xdr:rowOff>
    </xdr:from>
    <xdr:to>
      <xdr:col>28</xdr:col>
      <xdr:colOff>588703</xdr:colOff>
      <xdr:row>35</xdr:row>
      <xdr:rowOff>93518</xdr:rowOff>
    </xdr:to>
    <xdr:graphicFrame macro="">
      <xdr:nvGraphicFramePr>
        <xdr:cNvPr id="32" name="Chart 34">
          <a:extLst>
            <a:ext uri="{FF2B5EF4-FFF2-40B4-BE49-F238E27FC236}">
              <a16:creationId xmlns:a16="http://schemas.microsoft.com/office/drawing/2014/main" id="{00000000-0008-0000-0D00-00002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22</xdr:col>
      <xdr:colOff>1</xdr:colOff>
      <xdr:row>36</xdr:row>
      <xdr:rowOff>0</xdr:rowOff>
    </xdr:from>
    <xdr:to>
      <xdr:col>28</xdr:col>
      <xdr:colOff>588703</xdr:colOff>
      <xdr:row>53</xdr:row>
      <xdr:rowOff>93518</xdr:rowOff>
    </xdr:to>
    <xdr:graphicFrame macro="">
      <xdr:nvGraphicFramePr>
        <xdr:cNvPr id="33" name="Chart 35">
          <a:extLst>
            <a:ext uri="{FF2B5EF4-FFF2-40B4-BE49-F238E27FC236}">
              <a16:creationId xmlns:a16="http://schemas.microsoft.com/office/drawing/2014/main" id="{00000000-0008-0000-0D00-00002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0</xdr:colOff>
      <xdr:row>54</xdr:row>
      <xdr:rowOff>0</xdr:rowOff>
    </xdr:from>
    <xdr:to>
      <xdr:col>13</xdr:col>
      <xdr:colOff>590550</xdr:colOff>
      <xdr:row>71</xdr:row>
      <xdr:rowOff>93519</xdr:rowOff>
    </xdr:to>
    <xdr:graphicFrame macro="">
      <xdr:nvGraphicFramePr>
        <xdr:cNvPr id="34" name="Chart 31">
          <a:extLst>
            <a:ext uri="{FF2B5EF4-FFF2-40B4-BE49-F238E27FC236}">
              <a16:creationId xmlns:a16="http://schemas.microsoft.com/office/drawing/2014/main" id="{00000000-0008-0000-0D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1904</xdr:colOff>
      <xdr:row>72</xdr:row>
      <xdr:rowOff>0</xdr:rowOff>
    </xdr:from>
    <xdr:to>
      <xdr:col>13</xdr:col>
      <xdr:colOff>600075</xdr:colOff>
      <xdr:row>90</xdr:row>
      <xdr:rowOff>0</xdr:rowOff>
    </xdr:to>
    <xdr:graphicFrame macro="">
      <xdr:nvGraphicFramePr>
        <xdr:cNvPr id="35" name="Chart 32">
          <a:extLst>
            <a:ext uri="{FF2B5EF4-FFF2-40B4-BE49-F238E27FC236}">
              <a16:creationId xmlns:a16="http://schemas.microsoft.com/office/drawing/2014/main" id="{00000000-0008-0000-0D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72</xdr:row>
      <xdr:rowOff>0</xdr:rowOff>
    </xdr:from>
    <xdr:to>
      <xdr:col>6</xdr:col>
      <xdr:colOff>596279</xdr:colOff>
      <xdr:row>90</xdr:row>
      <xdr:rowOff>0</xdr:rowOff>
    </xdr:to>
    <xdr:graphicFrame macro="">
      <xdr:nvGraphicFramePr>
        <xdr:cNvPr id="36" name="Chart 5">
          <a:extLst>
            <a:ext uri="{FF2B5EF4-FFF2-40B4-BE49-F238E27FC236}">
              <a16:creationId xmlns:a16="http://schemas.microsoft.com/office/drawing/2014/main" id="{00000000-0008-0000-0D00-00002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0</xdr:colOff>
      <xdr:row>54</xdr:row>
      <xdr:rowOff>0</xdr:rowOff>
    </xdr:from>
    <xdr:to>
      <xdr:col>6</xdr:col>
      <xdr:colOff>609600</xdr:colOff>
      <xdr:row>71</xdr:row>
      <xdr:rowOff>93519</xdr:rowOff>
    </xdr:to>
    <xdr:graphicFrame macro="">
      <xdr:nvGraphicFramePr>
        <xdr:cNvPr id="37" name="Chart 22">
          <a:extLst>
            <a:ext uri="{FF2B5EF4-FFF2-40B4-BE49-F238E27FC236}">
              <a16:creationId xmlns:a16="http://schemas.microsoft.com/office/drawing/2014/main" id="{00000000-0008-0000-0D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15</xdr:col>
      <xdr:colOff>0</xdr:colOff>
      <xdr:row>54</xdr:row>
      <xdr:rowOff>0</xdr:rowOff>
    </xdr:from>
    <xdr:to>
      <xdr:col>21</xdr:col>
      <xdr:colOff>587829</xdr:colOff>
      <xdr:row>71</xdr:row>
      <xdr:rowOff>93519</xdr:rowOff>
    </xdr:to>
    <xdr:graphicFrame macro="">
      <xdr:nvGraphicFramePr>
        <xdr:cNvPr id="40" name="Chart 10">
          <a:extLst>
            <a:ext uri="{FF2B5EF4-FFF2-40B4-BE49-F238E27FC236}">
              <a16:creationId xmlns:a16="http://schemas.microsoft.com/office/drawing/2014/main" id="{00000000-0008-0000-0D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22</xdr:col>
      <xdr:colOff>0</xdr:colOff>
      <xdr:row>54</xdr:row>
      <xdr:rowOff>0</xdr:rowOff>
    </xdr:from>
    <xdr:to>
      <xdr:col>28</xdr:col>
      <xdr:colOff>590550</xdr:colOff>
      <xdr:row>71</xdr:row>
      <xdr:rowOff>93519</xdr:rowOff>
    </xdr:to>
    <xdr:graphicFrame macro="">
      <xdr:nvGraphicFramePr>
        <xdr:cNvPr id="41" name="Chart 36">
          <a:extLst>
            <a:ext uri="{FF2B5EF4-FFF2-40B4-BE49-F238E27FC236}">
              <a16:creationId xmlns:a16="http://schemas.microsoft.com/office/drawing/2014/main" id="{00000000-0008-0000-0D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15</xdr:col>
      <xdr:colOff>0</xdr:colOff>
      <xdr:row>72</xdr:row>
      <xdr:rowOff>0</xdr:rowOff>
    </xdr:from>
    <xdr:to>
      <xdr:col>21</xdr:col>
      <xdr:colOff>590550</xdr:colOff>
      <xdr:row>89</xdr:row>
      <xdr:rowOff>84339</xdr:rowOff>
    </xdr:to>
    <xdr:graphicFrame macro="">
      <xdr:nvGraphicFramePr>
        <xdr:cNvPr id="42" name="Chart 25">
          <a:extLst>
            <a:ext uri="{FF2B5EF4-FFF2-40B4-BE49-F238E27FC236}">
              <a16:creationId xmlns:a16="http://schemas.microsoft.com/office/drawing/2014/main" id="{00000000-0008-0000-0D00-00002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22</xdr:col>
      <xdr:colOff>0</xdr:colOff>
      <xdr:row>72</xdr:row>
      <xdr:rowOff>0</xdr:rowOff>
    </xdr:from>
    <xdr:to>
      <xdr:col>28</xdr:col>
      <xdr:colOff>590550</xdr:colOff>
      <xdr:row>89</xdr:row>
      <xdr:rowOff>93864</xdr:rowOff>
    </xdr:to>
    <xdr:graphicFrame macro="">
      <xdr:nvGraphicFramePr>
        <xdr:cNvPr id="44" name="Chart 37">
          <a:extLst>
            <a:ext uri="{FF2B5EF4-FFF2-40B4-BE49-F238E27FC236}">
              <a16:creationId xmlns:a16="http://schemas.microsoft.com/office/drawing/2014/main" id="{00000000-0008-0000-0D00-00002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0.25831</cdr:x>
      <cdr:y>0.41847</cdr:y>
    </cdr:from>
    <cdr:to>
      <cdr:x>0.27303</cdr:x>
      <cdr:y>0.47368</cdr:y>
    </cdr:to>
    <cdr:sp macro="" textlink="">
      <cdr:nvSpPr>
        <cdr:cNvPr id="301058" name="Text 4"/>
        <cdr:cNvSpPr txBox="1">
          <a:spLocks xmlns:a="http://schemas.openxmlformats.org/drawingml/2006/main" noChangeArrowheads="1"/>
        </cdr:cNvSpPr>
      </cdr:nvSpPr>
      <cdr:spPr bwMode="auto">
        <a:xfrm xmlns:a="http://schemas.openxmlformats.org/drawingml/2006/main">
          <a:off x="1148173" y="1243609"/>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7.xml><?xml version="1.0" encoding="utf-8"?>
<c:userShapes xmlns:c="http://schemas.openxmlformats.org/drawingml/2006/chart">
  <cdr:relSizeAnchor xmlns:cdr="http://schemas.openxmlformats.org/drawingml/2006/chartDrawing">
    <cdr:from>
      <cdr:x>0.21009</cdr:x>
      <cdr:y>0.41786</cdr:y>
    </cdr:from>
    <cdr:to>
      <cdr:x>0.22501</cdr:x>
      <cdr:y>0.47255</cdr:y>
    </cdr:to>
    <cdr:sp macro="" textlink="">
      <cdr:nvSpPr>
        <cdr:cNvPr id="971777" name="Text 4"/>
        <cdr:cNvSpPr txBox="1">
          <a:spLocks xmlns:a="http://schemas.openxmlformats.org/drawingml/2006/main" noChangeArrowheads="1"/>
        </cdr:cNvSpPr>
      </cdr:nvSpPr>
      <cdr:spPr bwMode="auto">
        <a:xfrm xmlns:a="http://schemas.openxmlformats.org/drawingml/2006/main">
          <a:off x="921860" y="1253738"/>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8.xml><?xml version="1.0" encoding="utf-8"?>
<c:userShapes xmlns:c="http://schemas.openxmlformats.org/drawingml/2006/chart">
  <cdr:relSizeAnchor xmlns:cdr="http://schemas.openxmlformats.org/drawingml/2006/chartDrawing">
    <cdr:from>
      <cdr:x>0.43543</cdr:x>
      <cdr:y>0.53287</cdr:y>
    </cdr:from>
    <cdr:to>
      <cdr:x>0.43543</cdr:x>
      <cdr:y>0.53287</cdr:y>
    </cdr:to>
    <cdr:sp macro="" textlink="">
      <cdr:nvSpPr>
        <cdr:cNvPr id="973825" name="Text 1"/>
        <cdr:cNvSpPr txBox="1">
          <a:spLocks xmlns:a="http://schemas.openxmlformats.org/drawingml/2006/main" noChangeArrowheads="1"/>
        </cdr:cNvSpPr>
      </cdr:nvSpPr>
      <cdr:spPr bwMode="auto">
        <a:xfrm xmlns:a="http://schemas.openxmlformats.org/drawingml/2006/main">
          <a:off x="1911766" y="1522820"/>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0.3072</cdr:x>
      <cdr:y>0.38215</cdr:y>
    </cdr:from>
    <cdr:to>
      <cdr:x>0.32199</cdr:x>
      <cdr:y>0.43881</cdr:y>
    </cdr:to>
    <cdr:sp macro="" textlink="">
      <cdr:nvSpPr>
        <cdr:cNvPr id="973826" name="Text 4"/>
        <cdr:cNvSpPr txBox="1">
          <a:spLocks xmlns:a="http://schemas.openxmlformats.org/drawingml/2006/main" noChangeArrowheads="1"/>
        </cdr:cNvSpPr>
      </cdr:nvSpPr>
      <cdr:spPr bwMode="auto">
        <a:xfrm xmlns:a="http://schemas.openxmlformats.org/drawingml/2006/main">
          <a:off x="1359645" y="1106545"/>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9.xml><?xml version="1.0" encoding="utf-8"?>
<c:userShapes xmlns:c="http://schemas.openxmlformats.org/drawingml/2006/chart">
  <cdr:relSizeAnchor xmlns:cdr="http://schemas.openxmlformats.org/drawingml/2006/chartDrawing">
    <cdr:from>
      <cdr:x>0.47064</cdr:x>
      <cdr:y>0.53459</cdr:y>
    </cdr:from>
    <cdr:to>
      <cdr:x>0.47064</cdr:x>
      <cdr:y>0.53459</cdr:y>
    </cdr:to>
    <cdr:sp macro="" textlink="">
      <cdr:nvSpPr>
        <cdr:cNvPr id="307201" name="Text 1"/>
        <cdr:cNvSpPr txBox="1">
          <a:spLocks xmlns:a="http://schemas.openxmlformats.org/drawingml/2006/main" noChangeArrowheads="1"/>
        </cdr:cNvSpPr>
      </cdr:nvSpPr>
      <cdr:spPr bwMode="auto">
        <a:xfrm xmlns:a="http://schemas.openxmlformats.org/drawingml/2006/main">
          <a:off x="2079846" y="1568518"/>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0.35444</cdr:x>
      <cdr:y>0.38279</cdr:y>
    </cdr:from>
    <cdr:to>
      <cdr:x>0.36916</cdr:x>
      <cdr:y>0.438</cdr:y>
    </cdr:to>
    <cdr:sp macro="" textlink="">
      <cdr:nvSpPr>
        <cdr:cNvPr id="307202" name="Text 4"/>
        <cdr:cNvSpPr txBox="1">
          <a:spLocks xmlns:a="http://schemas.openxmlformats.org/drawingml/2006/main" noChangeArrowheads="1"/>
        </cdr:cNvSpPr>
      </cdr:nvSpPr>
      <cdr:spPr bwMode="auto">
        <a:xfrm xmlns:a="http://schemas.openxmlformats.org/drawingml/2006/main">
          <a:off x="1575468" y="1137570"/>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20.xml><?xml version="1.0" encoding="utf-8"?>
<xdr:wsDr xmlns:xdr="http://schemas.openxmlformats.org/drawingml/2006/spreadsheetDrawing" xmlns:a="http://schemas.openxmlformats.org/drawingml/2006/main">
  <xdr:twoCellAnchor>
    <xdr:from>
      <xdr:col>19</xdr:col>
      <xdr:colOff>1009</xdr:colOff>
      <xdr:row>0</xdr:row>
      <xdr:rowOff>132790</xdr:rowOff>
    </xdr:from>
    <xdr:to>
      <xdr:col>24</xdr:col>
      <xdr:colOff>255830</xdr:colOff>
      <xdr:row>24</xdr:row>
      <xdr:rowOff>72390</xdr:rowOff>
    </xdr:to>
    <xdr:sp macro="" textlink="">
      <xdr:nvSpPr>
        <xdr:cNvPr id="49" name="Text Box 21">
          <a:extLst>
            <a:ext uri="{FF2B5EF4-FFF2-40B4-BE49-F238E27FC236}">
              <a16:creationId xmlns:a16="http://schemas.microsoft.com/office/drawing/2014/main" id="{00000000-0008-0000-0E00-000031000000}"/>
            </a:ext>
          </a:extLst>
        </xdr:cNvPr>
        <xdr:cNvSpPr txBox="1">
          <a:spLocks noChangeArrowheads="1"/>
        </xdr:cNvSpPr>
      </xdr:nvSpPr>
      <xdr:spPr bwMode="auto">
        <a:xfrm>
          <a:off x="11530069" y="132790"/>
          <a:ext cx="3485701" cy="41877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Determination of Stoichiometric Ratios</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Stoichiometric ratios are commonly calculated to:</a:t>
          </a: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1) Design and evaluate feed medium composition for fed batch cultures. The stoichiometric ratio is the ratio of the rate of consumption or production of a nutrient to the rate of consumption or production of a chosen reference nutrient.  The table to the left can be used to compare the stoichiometric ratios of each nutrient (from culture data) to their molar ratios present in the feed medium and be used to adjust feed strategy to minimize over-feeding of nutrients and unnecessary accumulation of metabolites. </a:t>
          </a:r>
        </a:p>
        <a:p>
          <a:pPr algn="l" rtl="0">
            <a:defRPr sz="1000"/>
          </a:pPr>
          <a:endParaRPr lang="en-US" sz="8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2) Detect metabolic changes in culture. The graphs shown below are generated using the cumulative consumption data calculated in the 'In Process Calculations' worksheet.  Gutamine is the reference nutrient chosen for stoichiometric ratio of amino acids and ammonia, and is plotted in the x-axis for all of the amino acids. Glucose is the reference nutrient chosen for stoichiometric ratio of lactate and glutamine. The slope of the line generated gives the stoichiometric ratio. Often, the slopes of these lines are not constant over the course of a culture, so each plot shoud be used to select a region of data relevant for ratio calculation. Changes in this slope, the stoichiometric ratio, are indicitive of changes in metabolic behavior as cells shift their relative consumption of nutrients to accomodate shifting metabolic needs.  </a:t>
          </a:r>
        </a:p>
        <a:p>
          <a:pPr rtl="0"/>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The stoichiometric ratios and R-squared values in the table above are generated using the Excel 'SLOPE' and 'RSQ' functions for the entire range of cumulative data.  Modify the range of data in the 'SLOPE(x1:x2,y1:y2)' and 'RSQ(x1:x2,y1:y2)' formulas for each nutrient to find stoichometric ratios.</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 </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If stoichiometric ratio changes over the course of culture, it may be useful to evaluate the stoichiometric ratios of multiple regimes. The last sample number of the first regime can be selected to split the data into two parts with distinct slopes. If a certain metabolite does not exhibit this behavior, "Two Slopes?" can be set to "No"</a:t>
          </a:r>
          <a:endParaRPr lang="en-US" sz="800">
            <a:effectLst/>
            <a:latin typeface="Arial" panose="020B0604020202020204" pitchFamily="34" charset="0"/>
            <a:cs typeface="Arial" panose="020B0604020202020204" pitchFamily="34" charset="0"/>
          </a:endParaRP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0</xdr:col>
      <xdr:colOff>0</xdr:colOff>
      <xdr:row>29</xdr:row>
      <xdr:rowOff>0</xdr:rowOff>
    </xdr:from>
    <xdr:to>
      <xdr:col>4</xdr:col>
      <xdr:colOff>262513</xdr:colOff>
      <xdr:row>46</xdr:row>
      <xdr:rowOff>76200</xdr:rowOff>
    </xdr:to>
    <xdr:graphicFrame macro="">
      <xdr:nvGraphicFramePr>
        <xdr:cNvPr id="78" name="Chart 1">
          <a:extLst>
            <a:ext uri="{FF2B5EF4-FFF2-40B4-BE49-F238E27FC236}">
              <a16:creationId xmlns:a16="http://schemas.microsoft.com/office/drawing/2014/main" id="{00000000-0008-0000-0E00-00004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47</xdr:row>
      <xdr:rowOff>0</xdr:rowOff>
    </xdr:from>
    <xdr:to>
      <xdr:col>4</xdr:col>
      <xdr:colOff>257997</xdr:colOff>
      <xdr:row>64</xdr:row>
      <xdr:rowOff>76200</xdr:rowOff>
    </xdr:to>
    <xdr:graphicFrame macro="">
      <xdr:nvGraphicFramePr>
        <xdr:cNvPr id="81" name="Chart 2">
          <a:extLst>
            <a:ext uri="{FF2B5EF4-FFF2-40B4-BE49-F238E27FC236}">
              <a16:creationId xmlns:a16="http://schemas.microsoft.com/office/drawing/2014/main" id="{00000000-0008-0000-0E00-00005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65</xdr:row>
      <xdr:rowOff>0</xdr:rowOff>
    </xdr:from>
    <xdr:to>
      <xdr:col>4</xdr:col>
      <xdr:colOff>246264</xdr:colOff>
      <xdr:row>82</xdr:row>
      <xdr:rowOff>76200</xdr:rowOff>
    </xdr:to>
    <xdr:graphicFrame macro="">
      <xdr:nvGraphicFramePr>
        <xdr:cNvPr id="85" name="Chart 3">
          <a:extLst>
            <a:ext uri="{FF2B5EF4-FFF2-40B4-BE49-F238E27FC236}">
              <a16:creationId xmlns:a16="http://schemas.microsoft.com/office/drawing/2014/main" id="{00000000-0008-0000-0E00-00005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101</xdr:row>
      <xdr:rowOff>0</xdr:rowOff>
    </xdr:from>
    <xdr:to>
      <xdr:col>4</xdr:col>
      <xdr:colOff>272680</xdr:colOff>
      <xdr:row>118</xdr:row>
      <xdr:rowOff>76200</xdr:rowOff>
    </xdr:to>
    <xdr:graphicFrame macro="">
      <xdr:nvGraphicFramePr>
        <xdr:cNvPr id="171" name="Chart 13">
          <a:extLst>
            <a:ext uri="{FF2B5EF4-FFF2-40B4-BE49-F238E27FC236}">
              <a16:creationId xmlns:a16="http://schemas.microsoft.com/office/drawing/2014/main" id="{00000000-0008-0000-0E00-0000A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0</xdr:colOff>
      <xdr:row>101</xdr:row>
      <xdr:rowOff>0</xdr:rowOff>
    </xdr:from>
    <xdr:to>
      <xdr:col>19</xdr:col>
      <xdr:colOff>485103</xdr:colOff>
      <xdr:row>118</xdr:row>
      <xdr:rowOff>76200</xdr:rowOff>
    </xdr:to>
    <xdr:graphicFrame macro="">
      <xdr:nvGraphicFramePr>
        <xdr:cNvPr id="172" name="Chart 17">
          <a:extLst>
            <a:ext uri="{FF2B5EF4-FFF2-40B4-BE49-F238E27FC236}">
              <a16:creationId xmlns:a16="http://schemas.microsoft.com/office/drawing/2014/main" id="{00000000-0008-0000-0E00-0000A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0</xdr:colOff>
      <xdr:row>101</xdr:row>
      <xdr:rowOff>0</xdr:rowOff>
    </xdr:from>
    <xdr:to>
      <xdr:col>24</xdr:col>
      <xdr:colOff>322730</xdr:colOff>
      <xdr:row>118</xdr:row>
      <xdr:rowOff>74295</xdr:rowOff>
    </xdr:to>
    <xdr:graphicFrame macro="">
      <xdr:nvGraphicFramePr>
        <xdr:cNvPr id="174" name="Chart 17">
          <a:extLst>
            <a:ext uri="{FF2B5EF4-FFF2-40B4-BE49-F238E27FC236}">
              <a16:creationId xmlns:a16="http://schemas.microsoft.com/office/drawing/2014/main" id="{00000000-0008-0000-0E00-0000A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38447</xdr:colOff>
      <xdr:row>29</xdr:row>
      <xdr:rowOff>0</xdr:rowOff>
    </xdr:from>
    <xdr:to>
      <xdr:col>14</xdr:col>
      <xdr:colOff>248537</xdr:colOff>
      <xdr:row>46</xdr:row>
      <xdr:rowOff>76200</xdr:rowOff>
    </xdr:to>
    <xdr:graphicFrame macro="">
      <xdr:nvGraphicFramePr>
        <xdr:cNvPr id="216" name="Chart 7">
          <a:extLst>
            <a:ext uri="{FF2B5EF4-FFF2-40B4-BE49-F238E27FC236}">
              <a16:creationId xmlns:a16="http://schemas.microsoft.com/office/drawing/2014/main" id="{00000000-0008-0000-0E00-0000D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38447</xdr:colOff>
      <xdr:row>47</xdr:row>
      <xdr:rowOff>0</xdr:rowOff>
    </xdr:from>
    <xdr:to>
      <xdr:col>14</xdr:col>
      <xdr:colOff>248537</xdr:colOff>
      <xdr:row>64</xdr:row>
      <xdr:rowOff>74295</xdr:rowOff>
    </xdr:to>
    <xdr:graphicFrame macro="">
      <xdr:nvGraphicFramePr>
        <xdr:cNvPr id="217" name="Chart 6">
          <a:extLst>
            <a:ext uri="{FF2B5EF4-FFF2-40B4-BE49-F238E27FC236}">
              <a16:creationId xmlns:a16="http://schemas.microsoft.com/office/drawing/2014/main" id="{00000000-0008-0000-0E00-0000D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0</xdr:colOff>
      <xdr:row>29</xdr:row>
      <xdr:rowOff>0</xdr:rowOff>
    </xdr:from>
    <xdr:to>
      <xdr:col>9</xdr:col>
      <xdr:colOff>658021</xdr:colOff>
      <xdr:row>46</xdr:row>
      <xdr:rowOff>76200</xdr:rowOff>
    </xdr:to>
    <xdr:graphicFrame macro="">
      <xdr:nvGraphicFramePr>
        <xdr:cNvPr id="218" name="Chart 4">
          <a:extLst>
            <a:ext uri="{FF2B5EF4-FFF2-40B4-BE49-F238E27FC236}">
              <a16:creationId xmlns:a16="http://schemas.microsoft.com/office/drawing/2014/main" id="{00000000-0008-0000-0E00-0000D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0</xdr:colOff>
      <xdr:row>47</xdr:row>
      <xdr:rowOff>0</xdr:rowOff>
    </xdr:from>
    <xdr:to>
      <xdr:col>9</xdr:col>
      <xdr:colOff>658021</xdr:colOff>
      <xdr:row>64</xdr:row>
      <xdr:rowOff>76200</xdr:rowOff>
    </xdr:to>
    <xdr:graphicFrame macro="">
      <xdr:nvGraphicFramePr>
        <xdr:cNvPr id="219" name="Chart 5">
          <a:extLst>
            <a:ext uri="{FF2B5EF4-FFF2-40B4-BE49-F238E27FC236}">
              <a16:creationId xmlns:a16="http://schemas.microsoft.com/office/drawing/2014/main" id="{00000000-0008-0000-0E00-0000D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0</xdr:colOff>
      <xdr:row>29</xdr:row>
      <xdr:rowOff>0</xdr:rowOff>
    </xdr:from>
    <xdr:to>
      <xdr:col>19</xdr:col>
      <xdr:colOff>496442</xdr:colOff>
      <xdr:row>46</xdr:row>
      <xdr:rowOff>76200</xdr:rowOff>
    </xdr:to>
    <xdr:graphicFrame macro="">
      <xdr:nvGraphicFramePr>
        <xdr:cNvPr id="221" name="Chart 10">
          <a:extLst>
            <a:ext uri="{FF2B5EF4-FFF2-40B4-BE49-F238E27FC236}">
              <a16:creationId xmlns:a16="http://schemas.microsoft.com/office/drawing/2014/main" id="{00000000-0008-0000-0E00-0000D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0</xdr:colOff>
      <xdr:row>47</xdr:row>
      <xdr:rowOff>0</xdr:rowOff>
    </xdr:from>
    <xdr:to>
      <xdr:col>19</xdr:col>
      <xdr:colOff>496706</xdr:colOff>
      <xdr:row>64</xdr:row>
      <xdr:rowOff>76200</xdr:rowOff>
    </xdr:to>
    <xdr:graphicFrame macro="">
      <xdr:nvGraphicFramePr>
        <xdr:cNvPr id="222" name="Chart 16">
          <a:extLst>
            <a:ext uri="{FF2B5EF4-FFF2-40B4-BE49-F238E27FC236}">
              <a16:creationId xmlns:a16="http://schemas.microsoft.com/office/drawing/2014/main" id="{00000000-0008-0000-0E00-0000D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xdr:col>
      <xdr:colOff>0</xdr:colOff>
      <xdr:row>65</xdr:row>
      <xdr:rowOff>0</xdr:rowOff>
    </xdr:from>
    <xdr:to>
      <xdr:col>14</xdr:col>
      <xdr:colOff>237806</xdr:colOff>
      <xdr:row>82</xdr:row>
      <xdr:rowOff>74295</xdr:rowOff>
    </xdr:to>
    <xdr:graphicFrame macro="">
      <xdr:nvGraphicFramePr>
        <xdr:cNvPr id="227" name="Chart 11">
          <a:extLst>
            <a:ext uri="{FF2B5EF4-FFF2-40B4-BE49-F238E27FC236}">
              <a16:creationId xmlns:a16="http://schemas.microsoft.com/office/drawing/2014/main" id="{00000000-0008-0000-0E00-0000E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0</xdr:colOff>
      <xdr:row>65</xdr:row>
      <xdr:rowOff>0</xdr:rowOff>
    </xdr:from>
    <xdr:to>
      <xdr:col>19</xdr:col>
      <xdr:colOff>520187</xdr:colOff>
      <xdr:row>82</xdr:row>
      <xdr:rowOff>76200</xdr:rowOff>
    </xdr:to>
    <xdr:graphicFrame macro="">
      <xdr:nvGraphicFramePr>
        <xdr:cNvPr id="228" name="Chart 9">
          <a:extLst>
            <a:ext uri="{FF2B5EF4-FFF2-40B4-BE49-F238E27FC236}">
              <a16:creationId xmlns:a16="http://schemas.microsoft.com/office/drawing/2014/main" id="{00000000-0008-0000-0E00-0000E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0</xdr:colOff>
      <xdr:row>65</xdr:row>
      <xdr:rowOff>0</xdr:rowOff>
    </xdr:from>
    <xdr:to>
      <xdr:col>24</xdr:col>
      <xdr:colOff>286983</xdr:colOff>
      <xdr:row>82</xdr:row>
      <xdr:rowOff>74296</xdr:rowOff>
    </xdr:to>
    <xdr:graphicFrame macro="">
      <xdr:nvGraphicFramePr>
        <xdr:cNvPr id="229" name="Chart 19">
          <a:extLst>
            <a:ext uri="{FF2B5EF4-FFF2-40B4-BE49-F238E27FC236}">
              <a16:creationId xmlns:a16="http://schemas.microsoft.com/office/drawing/2014/main" id="{00000000-0008-0000-0E00-0000E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5</xdr:col>
      <xdr:colOff>0</xdr:colOff>
      <xdr:row>101</xdr:row>
      <xdr:rowOff>0</xdr:rowOff>
    </xdr:from>
    <xdr:to>
      <xdr:col>9</xdr:col>
      <xdr:colOff>658906</xdr:colOff>
      <xdr:row>118</xdr:row>
      <xdr:rowOff>76201</xdr:rowOff>
    </xdr:to>
    <xdr:graphicFrame macro="">
      <xdr:nvGraphicFramePr>
        <xdr:cNvPr id="234" name="Chart 8">
          <a:extLst>
            <a:ext uri="{FF2B5EF4-FFF2-40B4-BE49-F238E27FC236}">
              <a16:creationId xmlns:a16="http://schemas.microsoft.com/office/drawing/2014/main" id="{00000000-0008-0000-0E00-0000E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0</xdr:colOff>
      <xdr:row>101</xdr:row>
      <xdr:rowOff>0</xdr:rowOff>
    </xdr:from>
    <xdr:to>
      <xdr:col>14</xdr:col>
      <xdr:colOff>229934</xdr:colOff>
      <xdr:row>118</xdr:row>
      <xdr:rowOff>76201</xdr:rowOff>
    </xdr:to>
    <xdr:graphicFrame macro="">
      <xdr:nvGraphicFramePr>
        <xdr:cNvPr id="236" name="Chart 14">
          <a:extLst>
            <a:ext uri="{FF2B5EF4-FFF2-40B4-BE49-F238E27FC236}">
              <a16:creationId xmlns:a16="http://schemas.microsoft.com/office/drawing/2014/main" id="{00000000-0008-0000-0E00-0000E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20</xdr:col>
      <xdr:colOff>0</xdr:colOff>
      <xdr:row>83</xdr:row>
      <xdr:rowOff>0</xdr:rowOff>
    </xdr:from>
    <xdr:to>
      <xdr:col>24</xdr:col>
      <xdr:colOff>319000</xdr:colOff>
      <xdr:row>100</xdr:row>
      <xdr:rowOff>76199</xdr:rowOff>
    </xdr:to>
    <xdr:graphicFrame macro="">
      <xdr:nvGraphicFramePr>
        <xdr:cNvPr id="238" name="Chart 18">
          <a:extLst>
            <a:ext uri="{FF2B5EF4-FFF2-40B4-BE49-F238E27FC236}">
              <a16:creationId xmlns:a16="http://schemas.microsoft.com/office/drawing/2014/main" id="{00000000-0008-0000-0E00-0000E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xdr:col>
      <xdr:colOff>0</xdr:colOff>
      <xdr:row>65</xdr:row>
      <xdr:rowOff>0</xdr:rowOff>
    </xdr:from>
    <xdr:to>
      <xdr:col>9</xdr:col>
      <xdr:colOff>645571</xdr:colOff>
      <xdr:row>82</xdr:row>
      <xdr:rowOff>76200</xdr:rowOff>
    </xdr:to>
    <xdr:graphicFrame macro="">
      <xdr:nvGraphicFramePr>
        <xdr:cNvPr id="240" name="Chart 12">
          <a:extLst>
            <a:ext uri="{FF2B5EF4-FFF2-40B4-BE49-F238E27FC236}">
              <a16:creationId xmlns:a16="http://schemas.microsoft.com/office/drawing/2014/main" id="{00000000-0008-0000-0E00-0000F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5</xdr:col>
      <xdr:colOff>0</xdr:colOff>
      <xdr:row>83</xdr:row>
      <xdr:rowOff>0</xdr:rowOff>
    </xdr:from>
    <xdr:to>
      <xdr:col>9</xdr:col>
      <xdr:colOff>651775</xdr:colOff>
      <xdr:row>100</xdr:row>
      <xdr:rowOff>78104</xdr:rowOff>
    </xdr:to>
    <xdr:graphicFrame macro="">
      <xdr:nvGraphicFramePr>
        <xdr:cNvPr id="241" name="Chart 15">
          <a:extLst>
            <a:ext uri="{FF2B5EF4-FFF2-40B4-BE49-F238E27FC236}">
              <a16:creationId xmlns:a16="http://schemas.microsoft.com/office/drawing/2014/main" id="{00000000-0008-0000-0E00-0000F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10</xdr:col>
      <xdr:colOff>27214</xdr:colOff>
      <xdr:row>83</xdr:row>
      <xdr:rowOff>0</xdr:rowOff>
    </xdr:from>
    <xdr:to>
      <xdr:col>14</xdr:col>
      <xdr:colOff>251433</xdr:colOff>
      <xdr:row>100</xdr:row>
      <xdr:rowOff>76199</xdr:rowOff>
    </xdr:to>
    <xdr:graphicFrame macro="">
      <xdr:nvGraphicFramePr>
        <xdr:cNvPr id="242" name="Chart 8">
          <a:extLst>
            <a:ext uri="{FF2B5EF4-FFF2-40B4-BE49-F238E27FC236}">
              <a16:creationId xmlns:a16="http://schemas.microsoft.com/office/drawing/2014/main" id="{00000000-0008-0000-0E00-0000F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14</xdr:col>
      <xdr:colOff>353786</xdr:colOff>
      <xdr:row>83</xdr:row>
      <xdr:rowOff>0</xdr:rowOff>
    </xdr:from>
    <xdr:to>
      <xdr:col>19</xdr:col>
      <xdr:colOff>506634</xdr:colOff>
      <xdr:row>100</xdr:row>
      <xdr:rowOff>76199</xdr:rowOff>
    </xdr:to>
    <xdr:graphicFrame macro="">
      <xdr:nvGraphicFramePr>
        <xdr:cNvPr id="243" name="Chart 17">
          <a:extLst>
            <a:ext uri="{FF2B5EF4-FFF2-40B4-BE49-F238E27FC236}">
              <a16:creationId xmlns:a16="http://schemas.microsoft.com/office/drawing/2014/main" id="{00000000-0008-0000-0E00-0000F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0</xdr:col>
      <xdr:colOff>0</xdr:colOff>
      <xdr:row>83</xdr:row>
      <xdr:rowOff>0</xdr:rowOff>
    </xdr:from>
    <xdr:to>
      <xdr:col>4</xdr:col>
      <xdr:colOff>254726</xdr:colOff>
      <xdr:row>100</xdr:row>
      <xdr:rowOff>76200</xdr:rowOff>
    </xdr:to>
    <xdr:graphicFrame macro="">
      <xdr:nvGraphicFramePr>
        <xdr:cNvPr id="244" name="Chart 17">
          <a:extLst>
            <a:ext uri="{FF2B5EF4-FFF2-40B4-BE49-F238E27FC236}">
              <a16:creationId xmlns:a16="http://schemas.microsoft.com/office/drawing/2014/main" id="{00000000-0008-0000-0E00-0000F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20</xdr:col>
      <xdr:colOff>0</xdr:colOff>
      <xdr:row>28</xdr:row>
      <xdr:rowOff>149677</xdr:rowOff>
    </xdr:from>
    <xdr:to>
      <xdr:col>24</xdr:col>
      <xdr:colOff>287544</xdr:colOff>
      <xdr:row>46</xdr:row>
      <xdr:rowOff>67980</xdr:rowOff>
    </xdr:to>
    <xdr:graphicFrame macro="">
      <xdr:nvGraphicFramePr>
        <xdr:cNvPr id="246" name="Chart 17">
          <a:extLst>
            <a:ext uri="{FF2B5EF4-FFF2-40B4-BE49-F238E27FC236}">
              <a16:creationId xmlns:a16="http://schemas.microsoft.com/office/drawing/2014/main" id="{00000000-0008-0000-0E00-0000F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20</xdr:col>
      <xdr:colOff>0</xdr:colOff>
      <xdr:row>47</xdr:row>
      <xdr:rowOff>0</xdr:rowOff>
    </xdr:from>
    <xdr:to>
      <xdr:col>24</xdr:col>
      <xdr:colOff>287543</xdr:colOff>
      <xdr:row>64</xdr:row>
      <xdr:rowOff>68036</xdr:rowOff>
    </xdr:to>
    <xdr:graphicFrame macro="">
      <xdr:nvGraphicFramePr>
        <xdr:cNvPr id="247" name="Chart 17">
          <a:extLst>
            <a:ext uri="{FF2B5EF4-FFF2-40B4-BE49-F238E27FC236}">
              <a16:creationId xmlns:a16="http://schemas.microsoft.com/office/drawing/2014/main" id="{00000000-0008-0000-0E00-0000F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0</xdr:colOff>
      <xdr:row>0</xdr:row>
      <xdr:rowOff>0</xdr:rowOff>
    </xdr:to>
    <xdr:sp macro="" textlink="">
      <xdr:nvSpPr>
        <xdr:cNvPr id="821249" name="Text Box 1">
          <a:extLst>
            <a:ext uri="{FF2B5EF4-FFF2-40B4-BE49-F238E27FC236}">
              <a16:creationId xmlns:a16="http://schemas.microsoft.com/office/drawing/2014/main" id="{00000000-0008-0000-0F00-000001880C00}"/>
            </a:ext>
          </a:extLst>
        </xdr:cNvPr>
        <xdr:cNvSpPr txBox="1">
          <a:spLocks noChangeArrowheads="1"/>
        </xdr:cNvSpPr>
      </xdr:nvSpPr>
      <xdr:spPr bwMode="auto">
        <a:xfrm>
          <a:off x="0" y="0"/>
          <a:ext cx="2981325"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 and Tissue Reactor Engineering 2001,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is for entry of specific rates of nutrient consumption, metabolite production and cell growth. Since the stoichiometric equations used in Mathematica calculation are based on moles, the specific rates should all be in the same mole based units. In this example of MFA there are 35 compounds involved in 32 reactions (35x32 matrix); the reaction vector has 32 rows. The resulting product vector will have 35 specific rates.  Shown in this example table are 35 specific rates. With pseudo steady state assumption, the spcific rate for all the reaction intermediates is zero. The measured specific rates for nutrients, metabolites and biomass (i.e. specific growth rate) should be entered. The numerical portion of the spread sheet should be copied to worksheet "Data for Saving as .txt file" and the worksheet be saved as tab delimited text file for import into Mathematica template.</a:t>
          </a:r>
        </a:p>
      </xdr:txBody>
    </xdr:sp>
    <xdr:clientData/>
  </xdr:twoCellAnchor>
  <xdr:twoCellAnchor>
    <xdr:from>
      <xdr:col>0</xdr:col>
      <xdr:colOff>38100</xdr:colOff>
      <xdr:row>0</xdr:row>
      <xdr:rowOff>28574</xdr:rowOff>
    </xdr:from>
    <xdr:to>
      <xdr:col>7</xdr:col>
      <xdr:colOff>604629</xdr:colOff>
      <xdr:row>0</xdr:row>
      <xdr:rowOff>1741253</xdr:rowOff>
    </xdr:to>
    <xdr:sp macro="" textlink="">
      <xdr:nvSpPr>
        <xdr:cNvPr id="821256" name="Text Box 8">
          <a:extLst>
            <a:ext uri="{FF2B5EF4-FFF2-40B4-BE49-F238E27FC236}">
              <a16:creationId xmlns:a16="http://schemas.microsoft.com/office/drawing/2014/main" id="{00000000-0008-0000-0F00-000008880C00}"/>
            </a:ext>
          </a:extLst>
        </xdr:cNvPr>
        <xdr:cNvSpPr txBox="1">
          <a:spLocks noChangeArrowheads="1"/>
        </xdr:cNvSpPr>
      </xdr:nvSpPr>
      <xdr:spPr bwMode="auto">
        <a:xfrm>
          <a:off x="38100" y="28574"/>
          <a:ext cx="7258877" cy="1712679"/>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These tables are for entry of specific rates of nutrient consumption, metabolite production and cell growth. Since the stoichiometric equations used in Mathematica calculations are based on moles, the specific rates should all be in the same mole based units. In this example of MFA there are 51 compounds involved in 30 reactions (51x30 matrix); the reaction vector has 30 rows. The resulting product vector will have 51 specific rates.  Shown in this example table are 51 specific rates. With a pseudo steady state assumption, the specific rate for all the reaction intermediates is zero. The measured specific rates for nutrients, metabolites and biomass (i.e. specific growth rate) should be entered. The numerical portion of  the spreadsheet should be copied to worksheet "Data for Saving as .txt file" and the worksheet should be saved as a tab-delimited text file for import into the Mathmatica template.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first table calculates specific rates for two distinct metabolic behaviors determined in the "Stoichiometric Ratios" tab and applies those stoichiometric ratios to the average glucose specific consumption rate (as calculated over two-point intervals) during the two time periods. The second table calculates specific rates based on the polynomial curve fits of cumulative consumption. </a:t>
          </a:r>
        </a:p>
        <a:p>
          <a:pPr algn="l" rtl="0">
            <a:defRPr sz="1000"/>
          </a:pP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76200</xdr:colOff>
      <xdr:row>0</xdr:row>
      <xdr:rowOff>114300</xdr:rowOff>
    </xdr:from>
    <xdr:to>
      <xdr:col>11</xdr:col>
      <xdr:colOff>324677</xdr:colOff>
      <xdr:row>0</xdr:row>
      <xdr:rowOff>933450</xdr:rowOff>
    </xdr:to>
    <xdr:sp macro="" textlink="">
      <xdr:nvSpPr>
        <xdr:cNvPr id="2" name="Text Box 8">
          <a:extLst>
            <a:ext uri="{FF2B5EF4-FFF2-40B4-BE49-F238E27FC236}">
              <a16:creationId xmlns:a16="http://schemas.microsoft.com/office/drawing/2014/main" id="{00000000-0008-0000-1000-000002000000}"/>
            </a:ext>
          </a:extLst>
        </xdr:cNvPr>
        <xdr:cNvSpPr txBox="1">
          <a:spLocks noChangeArrowheads="1"/>
        </xdr:cNvSpPr>
      </xdr:nvSpPr>
      <xdr:spPr bwMode="auto">
        <a:xfrm>
          <a:off x="76200" y="114300"/>
          <a:ext cx="72588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for Visualization</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aggregates all measured data, in-process calculations, and post-process calculations from this spreadsheet. Each row is a data point and each column contains a descriptor of that data point. This organization is useful for visualization tools like spotfire. It is recommended that, if this fed-batch spreadsheet will be used for multiple runs, this data is copied to a different master file containing aggregate data from multiple runs. </a:t>
          </a: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57150</xdr:colOff>
      <xdr:row>0</xdr:row>
      <xdr:rowOff>85726</xdr:rowOff>
    </xdr:from>
    <xdr:to>
      <xdr:col>11</xdr:col>
      <xdr:colOff>267527</xdr:colOff>
      <xdr:row>0</xdr:row>
      <xdr:rowOff>904876</xdr:rowOff>
    </xdr:to>
    <xdr:sp macro="" textlink="">
      <xdr:nvSpPr>
        <xdr:cNvPr id="2" name="Text Box 8">
          <a:extLst>
            <a:ext uri="{FF2B5EF4-FFF2-40B4-BE49-F238E27FC236}">
              <a16:creationId xmlns:a16="http://schemas.microsoft.com/office/drawing/2014/main" id="{00000000-0008-0000-1100-000002000000}"/>
            </a:ext>
          </a:extLst>
        </xdr:cNvPr>
        <xdr:cNvSpPr txBox="1">
          <a:spLocks noChangeArrowheads="1"/>
        </xdr:cNvSpPr>
      </xdr:nvSpPr>
      <xdr:spPr bwMode="auto">
        <a:xfrm>
          <a:off x="57150" y="85726"/>
          <a:ext cx="44013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 Calculated Concentrations Post-Feed</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calculates hypothetical concentrations of metabolites in culture assuming a bolus feed directly post the previous sample. It is organized the same way as the aggregate data so that it can be easily copied into a master aggregation spreadsheet for visualization</a:t>
          </a:r>
        </a:p>
        <a:p>
          <a:pPr algn="l" rtl="0">
            <a:defRPr sz="1000"/>
          </a:pPr>
          <a:endParaRPr lang="en-US" sz="800" b="0" i="0" u="none" strike="noStrike" baseline="0">
            <a:solidFill>
              <a:srgbClr val="000000"/>
            </a:solidFill>
            <a:latin typeface="Arial"/>
            <a:cs typeface="Aria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My%20Drive/Work/Project/CLs_model/Github/2022_spring_CL_models/Data/Raw%20data/VS_worksheet/VS_NIIMBL-01_Sept2020_Fed-Batc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Medium"/>
      <sheetName val="Measured Data"/>
      <sheetName val="In Process Calc."/>
      <sheetName val="Regression"/>
      <sheetName val="Post Process Calc."/>
      <sheetName val="Kinetic Curves"/>
      <sheetName val="Cumulative Curves"/>
      <sheetName val="Specific Rate Plots"/>
      <sheetName val="Stoichiometric Ratios"/>
      <sheetName val="Specific Rate Tables"/>
      <sheetName val="Aggregate Sample Data"/>
      <sheetName val="Aggregate Feed Calc."/>
      <sheetName val="Sp. Rates Spotfire"/>
    </sheetNames>
    <sheetDataSet>
      <sheetData sheetId="0"/>
      <sheetData sheetId="1">
        <row r="7">
          <cell r="H7">
            <v>0</v>
          </cell>
        </row>
        <row r="9">
          <cell r="H9">
            <v>12.385297147441527</v>
          </cell>
        </row>
        <row r="10">
          <cell r="H10">
            <v>16.655562958027982</v>
          </cell>
        </row>
        <row r="11">
          <cell r="H11">
            <v>3.7565740045078888</v>
          </cell>
        </row>
        <row r="13">
          <cell r="H13">
            <v>14.232606331801906</v>
          </cell>
        </row>
        <row r="15">
          <cell r="H15">
            <v>11.556764106050306</v>
          </cell>
        </row>
        <row r="17">
          <cell r="H17">
            <v>0</v>
          </cell>
        </row>
        <row r="18">
          <cell r="H18">
            <v>0</v>
          </cell>
        </row>
        <row r="21">
          <cell r="H21">
            <v>14.238739330269205</v>
          </cell>
        </row>
        <row r="22">
          <cell r="H22">
            <v>26.873276428102425</v>
          </cell>
        </row>
        <row r="23">
          <cell r="H23">
            <v>16.685489166119506</v>
          </cell>
        </row>
        <row r="24">
          <cell r="H24">
            <v>5.4088471849865956</v>
          </cell>
        </row>
        <row r="25">
          <cell r="H25">
            <v>13.577481840193705</v>
          </cell>
        </row>
        <row r="26">
          <cell r="H26">
            <v>19.002757715036115</v>
          </cell>
        </row>
        <row r="27">
          <cell r="H27">
            <v>36.308277830637493</v>
          </cell>
        </row>
        <row r="28">
          <cell r="H28">
            <v>20.663308144416458</v>
          </cell>
        </row>
        <row r="29">
          <cell r="H29">
            <v>4.4368266405484817</v>
          </cell>
        </row>
        <row r="30">
          <cell r="H30">
            <v>0</v>
          </cell>
        </row>
        <row r="31">
          <cell r="H31">
            <v>24.26789231779383</v>
          </cell>
        </row>
        <row r="33">
          <cell r="H33">
            <v>400</v>
          </cell>
        </row>
        <row r="83">
          <cell r="H83"/>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0.xml"/><Relationship Id="rId1" Type="http://schemas.openxmlformats.org/officeDocument/2006/relationships/printerSettings" Target="../printerSettings/printerSettings8.bin"/><Relationship Id="rId4" Type="http://schemas.openxmlformats.org/officeDocument/2006/relationships/comments" Target="../comments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1.xml"/><Relationship Id="rId1" Type="http://schemas.openxmlformats.org/officeDocument/2006/relationships/printerSettings" Target="../printerSettings/printerSettings9.bin"/><Relationship Id="rId4" Type="http://schemas.openxmlformats.org/officeDocument/2006/relationships/comments" Target="../comments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79998168889431442"/>
  </sheetPr>
  <dimension ref="A1:L86"/>
  <sheetViews>
    <sheetView zoomScale="160" zoomScaleNormal="160" workbookViewId="0">
      <selection activeCell="H89" sqref="H89"/>
    </sheetView>
  </sheetViews>
  <sheetFormatPr baseColWidth="10" defaultColWidth="9.1640625" defaultRowHeight="13" x14ac:dyDescent="0.15"/>
  <cols>
    <col min="1" max="16384" width="9.1640625" style="210"/>
  </cols>
  <sheetData>
    <row r="1" spans="1:11" ht="23" x14ac:dyDescent="0.25">
      <c r="A1" s="207" t="s">
        <v>118</v>
      </c>
      <c r="B1" s="208"/>
      <c r="C1" s="208"/>
      <c r="D1" s="209"/>
      <c r="E1" s="209"/>
      <c r="F1" s="208"/>
      <c r="G1" s="208"/>
      <c r="H1" s="208"/>
      <c r="I1" s="208"/>
      <c r="J1" s="208"/>
      <c r="K1" s="208"/>
    </row>
    <row r="2" spans="1:11" ht="18" x14ac:dyDescent="0.2">
      <c r="A2" s="234" t="s">
        <v>378</v>
      </c>
      <c r="B2" s="212"/>
      <c r="C2" s="212"/>
      <c r="D2" s="213"/>
      <c r="E2" s="213"/>
      <c r="F2" s="212"/>
      <c r="J2" s="212"/>
      <c r="K2" s="212"/>
    </row>
    <row r="3" spans="1:11" ht="18" x14ac:dyDescent="0.2">
      <c r="A3" s="234" t="s">
        <v>379</v>
      </c>
      <c r="B3" s="212"/>
      <c r="C3" s="212"/>
      <c r="D3" s="213"/>
      <c r="E3" s="213"/>
      <c r="F3" s="212"/>
      <c r="K3" s="212"/>
    </row>
    <row r="4" spans="1:11" ht="18" x14ac:dyDescent="0.2">
      <c r="A4" s="234"/>
      <c r="B4" s="212"/>
      <c r="C4" s="212"/>
      <c r="D4" s="213"/>
      <c r="E4" s="213"/>
      <c r="F4" s="212"/>
      <c r="K4" s="212"/>
    </row>
    <row r="5" spans="1:11" ht="18" x14ac:dyDescent="0.2">
      <c r="A5" s="214" t="s">
        <v>119</v>
      </c>
      <c r="B5" s="212"/>
      <c r="C5" s="212"/>
      <c r="D5" s="213"/>
      <c r="E5" s="213"/>
      <c r="F5" s="212"/>
      <c r="G5" s="212"/>
      <c r="H5" s="212"/>
      <c r="I5" s="2"/>
      <c r="J5" s="212"/>
      <c r="K5" s="212"/>
    </row>
    <row r="6" spans="1:11" ht="18" x14ac:dyDescent="0.2">
      <c r="A6" s="214" t="s">
        <v>120</v>
      </c>
      <c r="B6" s="212"/>
      <c r="C6" s="212"/>
      <c r="D6" s="213"/>
      <c r="E6" s="213"/>
      <c r="F6" s="212"/>
      <c r="G6" s="212"/>
      <c r="H6" s="212"/>
      <c r="I6" s="2"/>
      <c r="J6" s="212"/>
      <c r="K6" s="212"/>
    </row>
    <row r="7" spans="1:11" ht="18" x14ac:dyDescent="0.2">
      <c r="A7" s="214" t="s">
        <v>121</v>
      </c>
      <c r="B7" s="215"/>
      <c r="C7" s="212"/>
      <c r="D7" s="213"/>
      <c r="E7" s="213"/>
      <c r="F7" s="212"/>
      <c r="G7" s="212"/>
      <c r="H7" s="212"/>
      <c r="I7" s="2"/>
      <c r="J7" s="212"/>
      <c r="K7" s="212"/>
    </row>
    <row r="8" spans="1:11" ht="18" x14ac:dyDescent="0.2">
      <c r="A8" s="211"/>
      <c r="B8" s="212"/>
      <c r="C8" s="212"/>
      <c r="D8" s="213"/>
      <c r="E8" s="213"/>
      <c r="F8" s="212"/>
      <c r="G8" s="212"/>
      <c r="H8" s="212"/>
      <c r="I8" s="2"/>
      <c r="J8" s="212"/>
      <c r="K8" s="212"/>
    </row>
    <row r="9" spans="1:11" ht="18" x14ac:dyDescent="0.2">
      <c r="A9" s="215" t="s">
        <v>437</v>
      </c>
      <c r="B9" s="212"/>
      <c r="C9" s="212"/>
      <c r="D9" s="213"/>
      <c r="E9" s="213"/>
      <c r="F9" s="212"/>
      <c r="G9" s="212"/>
      <c r="H9" s="212"/>
      <c r="I9" s="2"/>
      <c r="J9" s="212"/>
      <c r="K9" s="212"/>
    </row>
    <row r="10" spans="1:11" ht="18" x14ac:dyDescent="0.2">
      <c r="A10" s="215" t="s">
        <v>469</v>
      </c>
      <c r="B10" s="212"/>
      <c r="C10" s="212"/>
      <c r="D10" s="213"/>
      <c r="E10" s="213"/>
      <c r="F10" s="212"/>
      <c r="G10" s="212"/>
      <c r="H10" s="212"/>
      <c r="I10" s="2"/>
      <c r="J10" s="212"/>
      <c r="K10" s="212"/>
    </row>
    <row r="11" spans="1:11" ht="18" x14ac:dyDescent="0.2">
      <c r="A11" s="215" t="s">
        <v>438</v>
      </c>
      <c r="B11" s="212"/>
      <c r="C11" s="212"/>
      <c r="D11" s="213"/>
      <c r="E11" s="213"/>
      <c r="F11" s="212"/>
      <c r="G11" s="212"/>
      <c r="H11" s="212"/>
      <c r="I11" s="2"/>
      <c r="J11" s="212"/>
      <c r="K11" s="212"/>
    </row>
    <row r="12" spans="1:11" ht="18" x14ac:dyDescent="0.2">
      <c r="A12" s="211"/>
      <c r="B12" s="212"/>
      <c r="C12" s="212"/>
      <c r="D12" s="213"/>
      <c r="E12" s="213"/>
      <c r="F12" s="212"/>
      <c r="G12" s="212"/>
      <c r="H12" s="212"/>
      <c r="I12" s="2"/>
      <c r="J12" s="212"/>
      <c r="K12" s="212"/>
    </row>
    <row r="13" spans="1:11" ht="18" x14ac:dyDescent="0.2">
      <c r="A13" s="216" t="s">
        <v>122</v>
      </c>
      <c r="B13" s="215"/>
      <c r="C13" s="215"/>
      <c r="D13" s="217"/>
      <c r="E13" s="217"/>
      <c r="F13" s="215"/>
      <c r="G13" s="215"/>
      <c r="H13" s="215"/>
      <c r="I13" s="215"/>
      <c r="J13" s="215"/>
      <c r="K13" s="215"/>
    </row>
    <row r="14" spans="1:11" ht="18" x14ac:dyDescent="0.2">
      <c r="A14" s="216" t="s">
        <v>123</v>
      </c>
      <c r="B14" s="215"/>
      <c r="C14" s="215"/>
      <c r="D14" s="217"/>
      <c r="E14" s="217"/>
      <c r="F14" s="215"/>
      <c r="G14" s="215"/>
      <c r="H14" s="215"/>
      <c r="I14" s="215"/>
      <c r="J14" s="215"/>
      <c r="K14" s="215"/>
    </row>
    <row r="15" spans="1:11" ht="18" x14ac:dyDescent="0.2">
      <c r="A15" s="216" t="s">
        <v>124</v>
      </c>
      <c r="B15" s="215"/>
      <c r="C15" s="215"/>
      <c r="D15" s="217"/>
      <c r="E15" s="217"/>
      <c r="F15" s="215"/>
      <c r="G15" s="215"/>
      <c r="H15" s="215"/>
      <c r="I15" s="215"/>
      <c r="J15" s="215"/>
      <c r="K15" s="215"/>
    </row>
    <row r="16" spans="1:11" ht="18" x14ac:dyDescent="0.2">
      <c r="A16" s="216" t="s">
        <v>125</v>
      </c>
      <c r="B16" s="215"/>
      <c r="C16" s="215"/>
      <c r="D16" s="217"/>
      <c r="E16" s="217"/>
      <c r="F16" s="215"/>
      <c r="G16" s="215"/>
      <c r="H16" s="215"/>
      <c r="I16" s="215"/>
      <c r="J16" s="215"/>
      <c r="K16" s="215"/>
    </row>
    <row r="17" spans="1:12" ht="18" x14ac:dyDescent="0.2">
      <c r="A17" s="216" t="s">
        <v>126</v>
      </c>
      <c r="B17" s="215"/>
      <c r="C17" s="215"/>
      <c r="D17" s="217"/>
      <c r="E17" s="217"/>
      <c r="F17" s="215"/>
      <c r="G17" s="215"/>
      <c r="H17" s="215"/>
      <c r="I17" s="215"/>
      <c r="J17" s="215"/>
      <c r="K17" s="215"/>
    </row>
    <row r="18" spans="1:12" ht="18" x14ac:dyDescent="0.2">
      <c r="A18" s="216"/>
      <c r="B18" s="215"/>
      <c r="C18" s="215"/>
      <c r="D18" s="217"/>
      <c r="E18" s="217"/>
      <c r="F18" s="215"/>
      <c r="G18" s="215"/>
      <c r="H18" s="215"/>
      <c r="I18" s="215"/>
      <c r="J18" s="215"/>
      <c r="K18" s="215"/>
    </row>
    <row r="19" spans="1:12" ht="18" x14ac:dyDescent="0.2">
      <c r="A19" s="216" t="s">
        <v>127</v>
      </c>
      <c r="B19" s="215"/>
      <c r="C19" s="215"/>
      <c r="D19" s="217"/>
      <c r="E19" s="217"/>
      <c r="F19" s="215"/>
      <c r="G19" s="215"/>
      <c r="H19" s="215"/>
      <c r="I19" s="215"/>
      <c r="J19" s="215"/>
      <c r="K19" s="215"/>
    </row>
    <row r="20" spans="1:12" ht="18" x14ac:dyDescent="0.2">
      <c r="A20" s="216" t="s">
        <v>128</v>
      </c>
      <c r="B20" s="215"/>
      <c r="C20" s="215"/>
      <c r="D20" s="217"/>
      <c r="E20" s="217"/>
      <c r="F20" s="215"/>
      <c r="G20" s="215"/>
      <c r="H20" s="215"/>
      <c r="I20" s="215"/>
      <c r="J20" s="215"/>
      <c r="K20" s="215"/>
    </row>
    <row r="21" spans="1:12" ht="18" x14ac:dyDescent="0.2">
      <c r="A21" s="212"/>
      <c r="B21" s="212"/>
      <c r="C21" s="213"/>
      <c r="D21" s="213"/>
      <c r="E21" s="212"/>
      <c r="F21" s="212"/>
      <c r="G21" s="212"/>
      <c r="H21" s="212"/>
      <c r="I21" s="212"/>
      <c r="J21" s="212"/>
    </row>
    <row r="22" spans="1:12" ht="18" x14ac:dyDescent="0.2">
      <c r="A22" s="212"/>
      <c r="B22" s="212"/>
      <c r="C22" s="213"/>
      <c r="D22" s="213"/>
      <c r="E22" s="218" t="s">
        <v>129</v>
      </c>
      <c r="F22" s="215" t="s">
        <v>130</v>
      </c>
      <c r="I22" s="219"/>
    </row>
    <row r="23" spans="1:12" ht="21" x14ac:dyDescent="0.25">
      <c r="A23" s="212"/>
      <c r="B23" s="212"/>
      <c r="C23" s="213"/>
      <c r="D23" s="213"/>
      <c r="E23" s="218" t="s">
        <v>442</v>
      </c>
      <c r="F23" s="215" t="s">
        <v>443</v>
      </c>
      <c r="I23" s="219"/>
    </row>
    <row r="24" spans="1:12" ht="20" x14ac:dyDescent="0.2">
      <c r="A24" s="212"/>
      <c r="B24" s="212"/>
      <c r="C24" s="213"/>
      <c r="D24" s="213"/>
      <c r="E24" s="218" t="s">
        <v>131</v>
      </c>
      <c r="F24" s="215" t="s">
        <v>444</v>
      </c>
      <c r="I24" s="219"/>
    </row>
    <row r="25" spans="1:12" ht="21" x14ac:dyDescent="0.25">
      <c r="A25" s="212"/>
      <c r="B25" s="212"/>
      <c r="C25" s="213"/>
      <c r="D25" s="213"/>
      <c r="E25" s="218" t="s">
        <v>445</v>
      </c>
      <c r="F25" s="215" t="s">
        <v>446</v>
      </c>
      <c r="I25" s="219"/>
    </row>
    <row r="26" spans="1:12" ht="21" x14ac:dyDescent="0.25">
      <c r="A26" s="212"/>
      <c r="B26" s="212"/>
      <c r="C26" s="213"/>
      <c r="D26" s="213"/>
      <c r="E26" s="218" t="s">
        <v>447</v>
      </c>
      <c r="F26" s="215" t="s">
        <v>448</v>
      </c>
      <c r="I26" s="219"/>
    </row>
    <row r="27" spans="1:12" ht="18" x14ac:dyDescent="0.2">
      <c r="A27" s="212"/>
      <c r="B27" s="212"/>
      <c r="C27" s="213"/>
      <c r="D27" s="213"/>
      <c r="E27" s="218" t="s">
        <v>132</v>
      </c>
      <c r="F27" s="215" t="s">
        <v>133</v>
      </c>
      <c r="I27" s="219"/>
    </row>
    <row r="28" spans="1:12" ht="20" x14ac:dyDescent="0.25">
      <c r="A28" s="212"/>
      <c r="B28" s="212"/>
      <c r="C28" s="213"/>
      <c r="D28" s="213"/>
      <c r="E28" s="218" t="s">
        <v>449</v>
      </c>
      <c r="F28" s="215" t="s">
        <v>134</v>
      </c>
      <c r="I28" s="219"/>
    </row>
    <row r="29" spans="1:12" ht="20" x14ac:dyDescent="0.2">
      <c r="A29" s="212"/>
      <c r="B29" s="212"/>
      <c r="C29" s="213"/>
      <c r="D29" s="213"/>
      <c r="E29" s="218" t="s">
        <v>135</v>
      </c>
      <c r="F29" s="215" t="s">
        <v>450</v>
      </c>
      <c r="I29" s="219"/>
    </row>
    <row r="30" spans="1:12" ht="18" x14ac:dyDescent="0.2">
      <c r="A30" s="212"/>
      <c r="B30" s="212"/>
      <c r="C30" s="213"/>
      <c r="D30" s="213"/>
      <c r="E30" s="218" t="s">
        <v>136</v>
      </c>
      <c r="F30" s="215" t="s">
        <v>137</v>
      </c>
      <c r="I30" s="219"/>
    </row>
    <row r="32" spans="1:12" ht="23" x14ac:dyDescent="0.25">
      <c r="A32" s="220" t="s">
        <v>138</v>
      </c>
      <c r="B32" s="221"/>
      <c r="C32" s="221"/>
      <c r="D32" s="221"/>
      <c r="E32" s="221"/>
      <c r="F32" s="221"/>
      <c r="G32" s="221"/>
      <c r="H32" s="222"/>
      <c r="I32" s="222"/>
      <c r="J32" s="223"/>
      <c r="K32" s="224"/>
      <c r="L32" s="221"/>
    </row>
    <row r="33" spans="1:12" ht="18" x14ac:dyDescent="0.2">
      <c r="A33" s="225"/>
      <c r="B33" s="221"/>
      <c r="C33" s="221"/>
      <c r="D33" s="221"/>
      <c r="E33" s="221"/>
      <c r="F33" s="221"/>
      <c r="G33" s="221"/>
      <c r="H33" s="222"/>
      <c r="I33" s="222"/>
      <c r="J33" s="223"/>
      <c r="K33" s="224"/>
      <c r="L33" s="221"/>
    </row>
    <row r="34" spans="1:12" ht="20" x14ac:dyDescent="0.25">
      <c r="A34" s="226" t="s">
        <v>451</v>
      </c>
      <c r="B34" s="221"/>
      <c r="C34" s="221"/>
      <c r="D34" s="221"/>
      <c r="E34" s="221"/>
      <c r="F34" s="221"/>
      <c r="G34" s="221"/>
      <c r="H34" s="222"/>
      <c r="I34" s="222"/>
      <c r="J34" s="223"/>
      <c r="K34" s="224"/>
      <c r="L34" s="221"/>
    </row>
    <row r="35" spans="1:12" ht="18" x14ac:dyDescent="0.2">
      <c r="A35" s="226"/>
      <c r="B35" s="221"/>
      <c r="C35" s="221"/>
      <c r="D35" s="221"/>
      <c r="E35" s="221"/>
      <c r="F35" s="221"/>
      <c r="G35" s="221"/>
      <c r="H35" s="222"/>
      <c r="I35" s="222"/>
      <c r="J35" s="223"/>
      <c r="K35" s="224"/>
      <c r="L35" s="221"/>
    </row>
    <row r="36" spans="1:12" ht="20" x14ac:dyDescent="0.25">
      <c r="A36" s="225"/>
      <c r="B36" s="221"/>
      <c r="C36" s="227" t="s">
        <v>452</v>
      </c>
      <c r="D36" s="221"/>
      <c r="E36" s="221"/>
      <c r="F36" s="221"/>
      <c r="G36" s="221"/>
      <c r="H36" s="222"/>
      <c r="I36" s="222"/>
      <c r="J36" s="223"/>
      <c r="K36" s="224"/>
      <c r="L36" s="221"/>
    </row>
    <row r="37" spans="1:12" ht="20" x14ac:dyDescent="0.25">
      <c r="A37" s="221"/>
      <c r="B37" s="221"/>
      <c r="C37" s="227" t="s">
        <v>453</v>
      </c>
      <c r="D37" s="221"/>
      <c r="E37" s="221"/>
      <c r="F37" s="221"/>
      <c r="G37" s="221"/>
      <c r="H37" s="222"/>
      <c r="I37" s="222"/>
      <c r="J37" s="223"/>
      <c r="K37" s="224"/>
      <c r="L37" s="221"/>
    </row>
    <row r="38" spans="1:12" ht="20" x14ac:dyDescent="0.25">
      <c r="A38" s="225"/>
      <c r="B38" s="221"/>
      <c r="C38" s="227" t="s">
        <v>454</v>
      </c>
      <c r="D38" s="221"/>
      <c r="E38" s="221"/>
      <c r="F38" s="221"/>
      <c r="G38" s="221"/>
      <c r="H38" s="222"/>
      <c r="I38" s="222"/>
      <c r="J38" s="223"/>
      <c r="K38" s="224"/>
      <c r="L38" s="221"/>
    </row>
    <row r="39" spans="1:12" ht="18" x14ac:dyDescent="0.2">
      <c r="A39" s="226"/>
      <c r="B39" s="221"/>
      <c r="C39" s="221"/>
      <c r="D39" s="221"/>
      <c r="E39" s="221"/>
      <c r="F39" s="221"/>
      <c r="G39" s="221"/>
      <c r="H39" s="222"/>
      <c r="I39" s="222"/>
      <c r="J39" s="223"/>
      <c r="K39" s="224"/>
      <c r="L39" s="221"/>
    </row>
    <row r="40" spans="1:12" ht="20" x14ac:dyDescent="0.25">
      <c r="A40" s="226" t="s">
        <v>455</v>
      </c>
      <c r="B40" s="221"/>
      <c r="C40" s="228"/>
      <c r="D40" s="228"/>
      <c r="E40" s="228"/>
      <c r="F40" s="228"/>
      <c r="G40" s="221"/>
      <c r="H40" s="222"/>
      <c r="I40" s="222"/>
      <c r="J40" s="223"/>
      <c r="K40" s="224"/>
      <c r="L40" s="221"/>
    </row>
    <row r="41" spans="1:12" ht="18" x14ac:dyDescent="0.2">
      <c r="A41" s="226"/>
      <c r="B41" s="221"/>
      <c r="C41" s="228"/>
      <c r="D41" s="228"/>
      <c r="E41" s="228"/>
      <c r="F41" s="228"/>
      <c r="G41" s="221"/>
      <c r="H41" s="222"/>
      <c r="I41" s="222"/>
      <c r="J41" s="223"/>
      <c r="K41" s="224"/>
      <c r="L41" s="221"/>
    </row>
    <row r="42" spans="1:12" ht="18" x14ac:dyDescent="0.2">
      <c r="A42" s="226" t="s">
        <v>139</v>
      </c>
      <c r="B42" s="221"/>
      <c r="C42" s="228"/>
      <c r="D42" s="228"/>
      <c r="E42" s="228"/>
      <c r="F42" s="228"/>
      <c r="G42" s="221"/>
      <c r="H42" s="222"/>
      <c r="I42" s="222"/>
      <c r="J42" s="223"/>
      <c r="K42" s="224"/>
      <c r="L42" s="221"/>
    </row>
    <row r="43" spans="1:12" ht="18" x14ac:dyDescent="0.2">
      <c r="A43" s="226" t="s">
        <v>140</v>
      </c>
      <c r="B43" s="221"/>
      <c r="C43" s="228"/>
      <c r="D43" s="228"/>
      <c r="E43" s="228"/>
      <c r="F43" s="228"/>
      <c r="G43" s="221"/>
      <c r="H43" s="222"/>
      <c r="I43" s="222"/>
      <c r="J43" s="223"/>
      <c r="K43" s="224"/>
      <c r="L43" s="221"/>
    </row>
    <row r="44" spans="1:12" ht="18" x14ac:dyDescent="0.2">
      <c r="A44" s="226"/>
      <c r="B44" s="221"/>
      <c r="C44" s="221"/>
      <c r="D44" s="221"/>
      <c r="E44" s="221"/>
      <c r="F44" s="221"/>
      <c r="G44" s="221"/>
      <c r="H44" s="222"/>
      <c r="I44" s="222"/>
      <c r="J44" s="223"/>
      <c r="K44" s="224"/>
      <c r="L44" s="221"/>
    </row>
    <row r="45" spans="1:12" ht="18" x14ac:dyDescent="0.2">
      <c r="A45" s="226"/>
      <c r="B45" s="221"/>
      <c r="C45" s="221"/>
      <c r="D45" s="221"/>
      <c r="E45" s="221"/>
      <c r="F45" s="221"/>
      <c r="G45" s="221"/>
      <c r="H45" s="222"/>
      <c r="I45" s="222"/>
      <c r="J45" s="223"/>
      <c r="K45" s="224"/>
      <c r="L45" s="221"/>
    </row>
    <row r="46" spans="1:12" ht="18" x14ac:dyDescent="0.2">
      <c r="A46" s="226"/>
      <c r="B46" s="221"/>
      <c r="C46" s="221"/>
      <c r="D46" s="221"/>
      <c r="E46" s="221"/>
      <c r="F46" s="221"/>
      <c r="G46" s="221"/>
      <c r="H46" s="222"/>
      <c r="I46" s="222"/>
      <c r="J46" s="223"/>
      <c r="K46" s="224"/>
      <c r="L46" s="221"/>
    </row>
    <row r="47" spans="1:12" x14ac:dyDescent="0.15">
      <c r="A47" s="221"/>
      <c r="B47" s="221"/>
      <c r="C47" s="221"/>
      <c r="D47" s="221"/>
      <c r="E47" s="221"/>
      <c r="F47" s="221"/>
      <c r="G47" s="221"/>
      <c r="H47" s="222"/>
      <c r="I47" s="222"/>
      <c r="J47" s="223"/>
      <c r="K47" s="224"/>
      <c r="L47" s="221"/>
    </row>
    <row r="48" spans="1:12" ht="18" x14ac:dyDescent="0.2">
      <c r="A48" s="226" t="s">
        <v>141</v>
      </c>
      <c r="B48" s="226"/>
      <c r="C48" s="226"/>
      <c r="D48" s="226"/>
      <c r="E48" s="226"/>
      <c r="F48" s="226"/>
      <c r="G48" s="226"/>
      <c r="H48" s="222"/>
      <c r="I48" s="222"/>
      <c r="J48" s="223"/>
      <c r="K48" s="224"/>
      <c r="L48" s="221"/>
    </row>
    <row r="49" spans="1:12" ht="18" x14ac:dyDescent="0.2">
      <c r="A49" s="226" t="s">
        <v>267</v>
      </c>
      <c r="B49" s="226"/>
      <c r="C49" s="226"/>
      <c r="D49" s="226"/>
      <c r="E49" s="226"/>
      <c r="F49" s="226"/>
      <c r="G49" s="226"/>
      <c r="H49" s="222"/>
      <c r="I49" s="222"/>
      <c r="J49" s="223"/>
      <c r="K49" s="224"/>
      <c r="L49" s="221"/>
    </row>
    <row r="50" spans="1:12" ht="18" x14ac:dyDescent="0.2">
      <c r="A50" s="226"/>
      <c r="B50" s="226"/>
      <c r="C50" s="226"/>
      <c r="D50" s="226"/>
      <c r="E50" s="226"/>
      <c r="F50" s="226"/>
      <c r="G50" s="226"/>
      <c r="H50" s="222"/>
      <c r="I50" s="222"/>
      <c r="J50" s="223"/>
      <c r="K50" s="224"/>
      <c r="L50" s="221"/>
    </row>
    <row r="51" spans="1:12" x14ac:dyDescent="0.15">
      <c r="A51" s="229"/>
      <c r="B51" s="229"/>
      <c r="C51" s="229"/>
      <c r="D51" s="222"/>
      <c r="E51" s="222"/>
      <c r="F51" s="222"/>
      <c r="G51" s="229"/>
      <c r="H51" s="222"/>
      <c r="I51" s="222"/>
      <c r="J51" s="223"/>
      <c r="K51" s="224"/>
      <c r="L51" s="221"/>
    </row>
    <row r="53" spans="1:12" ht="23" x14ac:dyDescent="0.25">
      <c r="A53" s="207" t="s">
        <v>470</v>
      </c>
      <c r="B53" s="230"/>
      <c r="C53" s="230"/>
      <c r="D53" s="231"/>
      <c r="E53" s="231"/>
      <c r="F53" s="230"/>
      <c r="G53" s="230"/>
      <c r="H53" s="230"/>
      <c r="I53" s="230"/>
      <c r="J53" s="230"/>
      <c r="K53" s="230"/>
    </row>
    <row r="54" spans="1:12" x14ac:dyDescent="0.15">
      <c r="A54" s="221"/>
      <c r="B54" s="232"/>
      <c r="C54" s="232"/>
      <c r="D54" s="233"/>
      <c r="E54" s="233"/>
      <c r="F54" s="232"/>
      <c r="G54" s="232"/>
      <c r="H54" s="232"/>
      <c r="I54" s="232"/>
      <c r="J54" s="232"/>
      <c r="K54" s="232"/>
    </row>
    <row r="55" spans="1:12" ht="18" x14ac:dyDescent="0.2">
      <c r="A55" s="226" t="s">
        <v>142</v>
      </c>
      <c r="B55" s="226"/>
      <c r="C55" s="226"/>
      <c r="D55" s="226"/>
      <c r="E55" s="226"/>
      <c r="F55" s="226"/>
      <c r="G55" s="226"/>
      <c r="H55" s="226"/>
      <c r="I55" s="226"/>
      <c r="J55" s="226"/>
      <c r="K55" s="226"/>
    </row>
    <row r="56" spans="1:12" ht="18" x14ac:dyDescent="0.2">
      <c r="A56" s="226"/>
      <c r="B56" s="226"/>
      <c r="C56" s="226"/>
      <c r="D56" s="226"/>
      <c r="E56" s="226"/>
      <c r="F56" s="226"/>
      <c r="G56" s="226"/>
      <c r="H56" s="226"/>
      <c r="I56" s="226"/>
      <c r="J56" s="226"/>
      <c r="K56" s="226"/>
    </row>
    <row r="57" spans="1:12" ht="18" x14ac:dyDescent="0.2">
      <c r="A57" s="226"/>
      <c r="B57" s="226"/>
      <c r="C57" s="226"/>
      <c r="D57" s="226"/>
      <c r="E57" s="226"/>
      <c r="F57" s="226"/>
      <c r="G57" s="226"/>
      <c r="H57" s="226"/>
      <c r="I57" s="226"/>
      <c r="J57" s="226"/>
      <c r="K57" s="226"/>
    </row>
    <row r="58" spans="1:12" ht="18" x14ac:dyDescent="0.2">
      <c r="A58" s="226"/>
      <c r="B58" s="226"/>
      <c r="C58" s="226"/>
      <c r="D58" s="226"/>
      <c r="E58" s="226"/>
      <c r="F58" s="226"/>
      <c r="G58" s="226"/>
      <c r="H58" s="226"/>
      <c r="I58" s="226"/>
      <c r="J58" s="226"/>
      <c r="K58" s="226"/>
    </row>
    <row r="59" spans="1:12" ht="20" x14ac:dyDescent="0.25">
      <c r="A59" s="226" t="s">
        <v>456</v>
      </c>
      <c r="B59" s="226"/>
      <c r="C59" s="226"/>
      <c r="D59" s="226"/>
      <c r="E59" s="226"/>
      <c r="F59" s="226"/>
      <c r="G59" s="226"/>
      <c r="H59" s="226"/>
      <c r="I59" s="226"/>
      <c r="J59" s="226"/>
      <c r="K59" s="226"/>
    </row>
    <row r="60" spans="1:12" ht="18" x14ac:dyDescent="0.2">
      <c r="A60" s="226" t="s">
        <v>143</v>
      </c>
      <c r="B60" s="226"/>
      <c r="C60" s="226"/>
      <c r="D60" s="226"/>
      <c r="E60" s="226"/>
      <c r="F60" s="226"/>
      <c r="G60" s="226"/>
      <c r="H60" s="226"/>
      <c r="I60" s="226"/>
      <c r="J60" s="226"/>
      <c r="K60" s="226"/>
    </row>
    <row r="61" spans="1:12" ht="18" x14ac:dyDescent="0.2">
      <c r="A61" s="226"/>
      <c r="B61" s="226"/>
      <c r="C61" s="226"/>
      <c r="D61" s="226"/>
      <c r="E61" s="226"/>
      <c r="F61" s="226"/>
      <c r="G61" s="226"/>
      <c r="H61" s="226"/>
      <c r="I61" s="226"/>
      <c r="J61" s="226"/>
      <c r="K61" s="226"/>
    </row>
    <row r="62" spans="1:12" ht="18" x14ac:dyDescent="0.2">
      <c r="A62" s="226" t="s">
        <v>144</v>
      </c>
      <c r="B62" s="226"/>
      <c r="C62" s="226"/>
      <c r="D62" s="226"/>
      <c r="E62" s="226"/>
      <c r="F62" s="226"/>
      <c r="G62" s="226"/>
      <c r="H62" s="226"/>
      <c r="I62" s="226"/>
      <c r="J62" s="226"/>
      <c r="K62" s="226"/>
    </row>
    <row r="63" spans="1:12" ht="18" x14ac:dyDescent="0.2">
      <c r="A63" s="226" t="s">
        <v>457</v>
      </c>
      <c r="B63" s="226"/>
      <c r="C63" s="226"/>
      <c r="D63" s="226"/>
      <c r="E63" s="226"/>
      <c r="F63" s="226"/>
      <c r="G63" s="226"/>
      <c r="H63" s="226"/>
      <c r="I63" s="226"/>
      <c r="J63" s="226"/>
      <c r="K63" s="226"/>
    </row>
    <row r="64" spans="1:12" ht="18" x14ac:dyDescent="0.2">
      <c r="A64" s="226" t="s">
        <v>471</v>
      </c>
      <c r="B64" s="226"/>
      <c r="C64" s="226"/>
      <c r="D64" s="226"/>
      <c r="E64" s="226"/>
      <c r="F64" s="226"/>
      <c r="G64" s="226"/>
      <c r="H64" s="226"/>
      <c r="I64" s="226"/>
      <c r="J64" s="226"/>
      <c r="K64" s="226"/>
    </row>
    <row r="67" spans="1:11" ht="18" x14ac:dyDescent="0.2">
      <c r="A67" s="227" t="s">
        <v>458</v>
      </c>
      <c r="B67" s="226"/>
      <c r="C67" s="226"/>
      <c r="D67" s="226"/>
      <c r="E67" s="226"/>
      <c r="F67" s="226"/>
      <c r="G67" s="226"/>
      <c r="H67" s="226"/>
      <c r="I67" s="226"/>
      <c r="J67" s="226"/>
      <c r="K67" s="226"/>
    </row>
    <row r="68" spans="1:11" ht="18" x14ac:dyDescent="0.2">
      <c r="A68" s="226" t="s">
        <v>145</v>
      </c>
      <c r="B68" s="226"/>
      <c r="C68" s="226"/>
      <c r="D68" s="226"/>
      <c r="E68" s="226"/>
      <c r="F68" s="226"/>
      <c r="G68" s="226"/>
      <c r="H68" s="226"/>
      <c r="I68" s="226"/>
      <c r="J68" s="226"/>
      <c r="K68" s="226"/>
    </row>
    <row r="69" spans="1:11" ht="18" x14ac:dyDescent="0.2">
      <c r="A69" s="226"/>
      <c r="B69" s="226"/>
      <c r="C69" s="226"/>
      <c r="D69" s="226"/>
      <c r="E69" s="226"/>
      <c r="F69" s="226"/>
      <c r="G69" s="226"/>
      <c r="H69" s="226"/>
      <c r="I69" s="226"/>
      <c r="J69" s="226"/>
      <c r="K69" s="226"/>
    </row>
    <row r="70" spans="1:11" ht="18" x14ac:dyDescent="0.2">
      <c r="A70" s="226"/>
      <c r="B70" s="226"/>
      <c r="C70" s="226"/>
      <c r="D70" s="226"/>
      <c r="E70" s="226"/>
      <c r="F70" s="226"/>
      <c r="G70" s="226"/>
      <c r="H70" s="226"/>
      <c r="I70" s="226"/>
      <c r="J70" s="226"/>
      <c r="K70" s="226"/>
    </row>
    <row r="71" spans="1:11" ht="18" x14ac:dyDescent="0.2">
      <c r="A71" s="226"/>
      <c r="B71" s="226"/>
      <c r="C71" s="226"/>
      <c r="D71" s="226"/>
      <c r="E71" s="226"/>
      <c r="F71" s="226"/>
      <c r="G71" s="226"/>
      <c r="H71" s="226"/>
      <c r="I71" s="226"/>
      <c r="J71" s="226"/>
      <c r="K71" s="226"/>
    </row>
    <row r="72" spans="1:11" ht="18" x14ac:dyDescent="0.2">
      <c r="A72" s="226"/>
      <c r="B72" s="226"/>
      <c r="C72" s="226"/>
      <c r="D72" s="226"/>
      <c r="E72" s="226"/>
      <c r="F72" s="226"/>
      <c r="G72" s="226"/>
      <c r="H72" s="226"/>
      <c r="I72" s="226"/>
      <c r="J72" s="226"/>
      <c r="K72" s="226"/>
    </row>
    <row r="73" spans="1:11" ht="20" x14ac:dyDescent="0.25">
      <c r="A73" s="226" t="s">
        <v>459</v>
      </c>
      <c r="B73" s="226"/>
      <c r="C73" s="226"/>
      <c r="D73" s="226"/>
      <c r="E73" s="226"/>
      <c r="F73" s="226"/>
      <c r="G73" s="226"/>
      <c r="H73" s="226"/>
      <c r="I73" s="226"/>
      <c r="J73" s="226"/>
      <c r="K73" s="226"/>
    </row>
    <row r="74" spans="1:11" ht="20" x14ac:dyDescent="0.25">
      <c r="A74" s="226" t="s">
        <v>460</v>
      </c>
      <c r="B74" s="226"/>
      <c r="C74" s="226"/>
      <c r="D74" s="226"/>
      <c r="E74" s="226"/>
      <c r="F74" s="226"/>
      <c r="G74" s="226"/>
      <c r="H74" s="226"/>
      <c r="I74" s="226"/>
      <c r="J74" s="226"/>
      <c r="K74" s="226"/>
    </row>
    <row r="75" spans="1:11" ht="18" x14ac:dyDescent="0.2">
      <c r="A75" s="226"/>
      <c r="B75" s="226"/>
      <c r="C75" s="226"/>
      <c r="D75" s="226"/>
      <c r="E75" s="226"/>
      <c r="F75" s="226"/>
      <c r="G75" s="226"/>
      <c r="H75" s="226"/>
      <c r="I75" s="226"/>
      <c r="J75" s="226"/>
      <c r="K75" s="226"/>
    </row>
    <row r="76" spans="1:11" ht="18" x14ac:dyDescent="0.2">
      <c r="A76" s="227" t="s">
        <v>461</v>
      </c>
      <c r="B76" s="221"/>
      <c r="C76" s="221"/>
      <c r="D76" s="221"/>
      <c r="E76" s="221"/>
      <c r="F76" s="221"/>
      <c r="G76" s="221"/>
      <c r="H76" s="221"/>
      <c r="I76" s="221"/>
      <c r="J76" s="221"/>
      <c r="K76" s="221"/>
    </row>
    <row r="77" spans="1:11" ht="18" x14ac:dyDescent="0.2">
      <c r="A77" s="226" t="s">
        <v>462</v>
      </c>
      <c r="B77" s="221"/>
      <c r="C77" s="221"/>
      <c r="D77" s="221"/>
      <c r="E77" s="221"/>
      <c r="F77" s="221"/>
      <c r="G77" s="221"/>
      <c r="H77" s="221"/>
      <c r="I77" s="221"/>
      <c r="J77" s="221"/>
      <c r="K77" s="221"/>
    </row>
    <row r="78" spans="1:11" ht="18" x14ac:dyDescent="0.2">
      <c r="A78" s="226" t="s">
        <v>463</v>
      </c>
      <c r="B78" s="221"/>
      <c r="C78" s="221"/>
      <c r="D78" s="221"/>
      <c r="E78" s="221"/>
      <c r="F78" s="221"/>
      <c r="G78" s="221"/>
      <c r="H78" s="221"/>
      <c r="I78" s="221"/>
      <c r="J78" s="221"/>
      <c r="K78" s="221"/>
    </row>
    <row r="79" spans="1:11" ht="18" x14ac:dyDescent="0.2">
      <c r="A79" s="226" t="s">
        <v>464</v>
      </c>
      <c r="B79" s="221"/>
      <c r="C79" s="221"/>
      <c r="D79" s="221"/>
      <c r="E79" s="221"/>
      <c r="F79" s="221"/>
      <c r="G79" s="221"/>
      <c r="H79" s="221"/>
      <c r="I79" s="221"/>
      <c r="J79" s="221"/>
      <c r="K79" s="221"/>
    </row>
    <row r="80" spans="1:11" ht="18" x14ac:dyDescent="0.2">
      <c r="A80" s="226" t="s">
        <v>330</v>
      </c>
      <c r="B80" s="221"/>
      <c r="C80" s="221"/>
      <c r="D80" s="221"/>
      <c r="E80" s="221"/>
      <c r="F80" s="221"/>
      <c r="G80" s="221"/>
      <c r="H80" s="221"/>
      <c r="I80" s="221"/>
      <c r="J80" s="221"/>
      <c r="K80" s="221"/>
    </row>
    <row r="81" spans="1:11" ht="18" x14ac:dyDescent="0.2">
      <c r="A81" s="226" t="s">
        <v>338</v>
      </c>
    </row>
    <row r="82" spans="1:11" ht="20" customHeight="1" x14ac:dyDescent="0.15">
      <c r="B82" s="221"/>
      <c r="C82" s="221"/>
      <c r="D82" s="221"/>
      <c r="E82" s="221"/>
      <c r="F82" s="221"/>
      <c r="G82" s="221"/>
      <c r="H82" s="221"/>
      <c r="I82" s="221"/>
      <c r="J82" s="221"/>
      <c r="K82" s="221"/>
    </row>
    <row r="83" spans="1:11" ht="18" x14ac:dyDescent="0.2">
      <c r="A83" s="235" t="s">
        <v>465</v>
      </c>
      <c r="B83" s="221"/>
      <c r="C83" s="221"/>
      <c r="D83" s="221"/>
      <c r="E83" s="221"/>
      <c r="F83" s="221"/>
      <c r="G83" s="221"/>
      <c r="H83" s="221"/>
      <c r="I83" s="221"/>
      <c r="J83" s="221"/>
      <c r="K83" s="221"/>
    </row>
    <row r="84" spans="1:11" s="235" customFormat="1" ht="18" x14ac:dyDescent="0.2">
      <c r="A84" s="235" t="s">
        <v>466</v>
      </c>
      <c r="B84" s="226"/>
      <c r="C84" s="226"/>
      <c r="D84" s="226"/>
      <c r="E84" s="226"/>
      <c r="F84" s="226"/>
      <c r="G84" s="226"/>
      <c r="H84" s="226"/>
      <c r="I84" s="226"/>
      <c r="J84" s="226"/>
      <c r="K84" s="226"/>
    </row>
    <row r="85" spans="1:11" ht="18" x14ac:dyDescent="0.2">
      <c r="A85" s="235" t="s">
        <v>467</v>
      </c>
      <c r="B85" s="221"/>
      <c r="C85" s="221"/>
      <c r="D85" s="221"/>
      <c r="E85" s="221"/>
      <c r="F85" s="221"/>
      <c r="G85" s="221"/>
      <c r="H85" s="221"/>
      <c r="I85" s="221"/>
      <c r="J85" s="221"/>
      <c r="K85" s="221"/>
    </row>
    <row r="86" spans="1:11" ht="18" x14ac:dyDescent="0.2">
      <c r="A86" s="235" t="s">
        <v>468</v>
      </c>
    </row>
  </sheetData>
  <phoneticPr fontId="5" type="noConversion"/>
  <pageMargins left="0.75" right="0.75" top="1" bottom="1" header="0.5" footer="0.5"/>
  <pageSetup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79998168889431442"/>
  </sheetPr>
  <dimension ref="A1:H90"/>
  <sheetViews>
    <sheetView topLeftCell="D1" zoomScale="130" zoomScaleNormal="130" workbookViewId="0">
      <pane ySplit="5" topLeftCell="A6" activePane="bottomLeft" state="frozen"/>
      <selection pane="bottomLeft" activeCell="Q43" sqref="Q43"/>
    </sheetView>
  </sheetViews>
  <sheetFormatPr baseColWidth="10" defaultColWidth="8.83203125" defaultRowHeight="13" x14ac:dyDescent="0.15"/>
  <cols>
    <col min="2" max="2" width="50.5" bestFit="1" customWidth="1"/>
    <col min="3" max="3" width="19.6640625" bestFit="1" customWidth="1"/>
    <col min="4" max="4" width="12.1640625" bestFit="1" customWidth="1"/>
    <col min="5" max="8" width="17.5" customWidth="1"/>
  </cols>
  <sheetData>
    <row r="1" spans="1:8" s="28" customFormat="1" ht="18" x14ac:dyDescent="0.2">
      <c r="A1" s="26"/>
      <c r="B1" s="26"/>
      <c r="C1" s="26"/>
      <c r="D1" s="27"/>
      <c r="E1" s="346" t="s">
        <v>243</v>
      </c>
      <c r="F1" s="347"/>
      <c r="G1" s="338" t="s">
        <v>332</v>
      </c>
      <c r="H1" s="339"/>
    </row>
    <row r="2" spans="1:8" s="29" customFormat="1" ht="18" x14ac:dyDescent="0.2">
      <c r="A2" s="10"/>
      <c r="B2" s="10"/>
      <c r="C2" s="10"/>
      <c r="D2" s="11"/>
      <c r="E2" s="336"/>
      <c r="F2" s="337"/>
      <c r="G2" s="340"/>
      <c r="H2" s="341"/>
    </row>
    <row r="3" spans="1:8" s="29" customFormat="1" ht="18" x14ac:dyDescent="0.2">
      <c r="A3" s="10"/>
      <c r="B3" s="25" t="s">
        <v>230</v>
      </c>
      <c r="C3" s="10"/>
      <c r="D3" s="11"/>
      <c r="E3" s="348" t="s">
        <v>615</v>
      </c>
      <c r="F3" s="349"/>
      <c r="G3" s="342" t="s">
        <v>616</v>
      </c>
      <c r="H3" s="343"/>
    </row>
    <row r="4" spans="1:8" s="29" customFormat="1" ht="18" x14ac:dyDescent="0.2">
      <c r="A4" s="10"/>
      <c r="B4" s="10" t="s">
        <v>231</v>
      </c>
      <c r="C4" s="10"/>
      <c r="D4" s="11"/>
      <c r="E4" s="344"/>
      <c r="F4" s="345"/>
      <c r="G4" s="344"/>
      <c r="H4" s="345"/>
    </row>
    <row r="5" spans="1:8" ht="42" customHeight="1" x14ac:dyDescent="0.2">
      <c r="A5" s="30"/>
      <c r="B5" s="31" t="s">
        <v>148</v>
      </c>
      <c r="C5" s="31" t="s">
        <v>149</v>
      </c>
      <c r="D5" s="32" t="s">
        <v>228</v>
      </c>
      <c r="E5" s="277" t="s">
        <v>150</v>
      </c>
      <c r="F5" s="278" t="s">
        <v>151</v>
      </c>
      <c r="G5" s="261" t="s">
        <v>150</v>
      </c>
      <c r="H5" s="262" t="s">
        <v>151</v>
      </c>
    </row>
    <row r="6" spans="1:8" ht="18" x14ac:dyDescent="0.2">
      <c r="A6" s="33" t="s">
        <v>152</v>
      </c>
      <c r="B6" s="33"/>
      <c r="C6" s="33"/>
      <c r="D6" s="34"/>
      <c r="E6" s="77"/>
      <c r="F6" s="279"/>
      <c r="G6" s="77"/>
      <c r="H6" s="263"/>
    </row>
    <row r="7" spans="1:8" ht="18" x14ac:dyDescent="0.2">
      <c r="A7" s="12"/>
      <c r="B7" s="12" t="s">
        <v>153</v>
      </c>
      <c r="C7" s="12"/>
      <c r="D7" s="13">
        <v>89.1</v>
      </c>
      <c r="E7" s="78"/>
      <c r="F7" s="280">
        <f>E7/$D7</f>
        <v>0</v>
      </c>
      <c r="G7" s="78">
        <v>0</v>
      </c>
      <c r="H7" s="264">
        <f>G7/$D7</f>
        <v>0</v>
      </c>
    </row>
    <row r="8" spans="1:8" ht="18" x14ac:dyDescent="0.2">
      <c r="A8" s="12"/>
      <c r="B8" s="12" t="s">
        <v>154</v>
      </c>
      <c r="C8" s="12"/>
      <c r="D8" s="13">
        <v>174.2</v>
      </c>
      <c r="E8" s="78"/>
      <c r="F8" s="280">
        <f t="shared" ref="F8:F31" si="0">E8/$D8</f>
        <v>0</v>
      </c>
      <c r="G8" s="78">
        <v>0</v>
      </c>
      <c r="H8" s="264">
        <f t="shared" ref="H8:H31" si="1">G8/$D8</f>
        <v>0</v>
      </c>
    </row>
    <row r="9" spans="1:8" ht="18" x14ac:dyDescent="0.2">
      <c r="A9" s="12"/>
      <c r="B9" s="12" t="s">
        <v>155</v>
      </c>
      <c r="C9" s="12"/>
      <c r="D9" s="13">
        <v>210.65299999999999</v>
      </c>
      <c r="E9" s="79">
        <v>675.68</v>
      </c>
      <c r="F9" s="280">
        <f t="shared" si="0"/>
        <v>3.207549856873626</v>
      </c>
      <c r="G9" s="79">
        <v>2609</v>
      </c>
      <c r="H9" s="264">
        <f t="shared" si="1"/>
        <v>12.385297147441527</v>
      </c>
    </row>
    <row r="10" spans="1:8" ht="18" x14ac:dyDescent="0.2">
      <c r="A10" s="12"/>
      <c r="B10" s="12" t="s">
        <v>232</v>
      </c>
      <c r="C10" s="12"/>
      <c r="D10" s="13">
        <v>150.1</v>
      </c>
      <c r="E10" s="78">
        <v>1100.3</v>
      </c>
      <c r="F10" s="280">
        <f t="shared" si="0"/>
        <v>7.3304463690872748</v>
      </c>
      <c r="G10" s="78">
        <v>2500</v>
      </c>
      <c r="H10" s="264">
        <f t="shared" si="1"/>
        <v>16.655562958027982</v>
      </c>
    </row>
    <row r="11" spans="1:8" ht="18" x14ac:dyDescent="0.2">
      <c r="A11" s="12"/>
      <c r="B11" s="12" t="s">
        <v>156</v>
      </c>
      <c r="C11" s="12"/>
      <c r="D11" s="13">
        <v>133.1</v>
      </c>
      <c r="E11" s="78">
        <v>289.32</v>
      </c>
      <c r="F11" s="280">
        <f t="shared" si="0"/>
        <v>2.1737039819684449</v>
      </c>
      <c r="G11" s="78">
        <v>500</v>
      </c>
      <c r="H11" s="264">
        <f t="shared" si="1"/>
        <v>3.7565740045078888</v>
      </c>
    </row>
    <row r="12" spans="1:8" ht="18" x14ac:dyDescent="0.2">
      <c r="A12" s="12"/>
      <c r="B12" s="12" t="s">
        <v>157</v>
      </c>
      <c r="C12" s="12"/>
      <c r="D12" s="13">
        <v>121.16</v>
      </c>
      <c r="E12" s="78"/>
      <c r="F12" s="280">
        <f t="shared" si="0"/>
        <v>0</v>
      </c>
      <c r="G12" s="78">
        <v>0</v>
      </c>
      <c r="H12" s="264">
        <f t="shared" si="1"/>
        <v>0</v>
      </c>
    </row>
    <row r="13" spans="1:8" ht="18" x14ac:dyDescent="0.2">
      <c r="A13" s="12"/>
      <c r="B13" s="12" t="s">
        <v>233</v>
      </c>
      <c r="C13" s="12"/>
      <c r="D13" s="13">
        <v>175.65299999999999</v>
      </c>
      <c r="E13" s="78">
        <v>219.74</v>
      </c>
      <c r="F13" s="280">
        <f t="shared" si="0"/>
        <v>1.2509891661400603</v>
      </c>
      <c r="G13" s="78">
        <v>2500</v>
      </c>
      <c r="H13" s="264">
        <f t="shared" si="1"/>
        <v>14.232606331801906</v>
      </c>
    </row>
    <row r="14" spans="1:8" ht="18" x14ac:dyDescent="0.2">
      <c r="A14" s="12"/>
      <c r="B14" s="12" t="s">
        <v>158</v>
      </c>
      <c r="C14" s="12"/>
      <c r="D14" s="13">
        <v>313.10599999999999</v>
      </c>
      <c r="E14" s="78"/>
      <c r="F14" s="280">
        <f t="shared" si="0"/>
        <v>0</v>
      </c>
      <c r="G14" s="78">
        <v>0</v>
      </c>
      <c r="H14" s="264">
        <f t="shared" si="1"/>
        <v>0</v>
      </c>
    </row>
    <row r="15" spans="1:8" ht="18" x14ac:dyDescent="0.2">
      <c r="A15" s="12"/>
      <c r="B15" s="12" t="s">
        <v>159</v>
      </c>
      <c r="C15" s="12"/>
      <c r="D15" s="13">
        <v>147.1</v>
      </c>
      <c r="E15" s="78">
        <v>155.5</v>
      </c>
      <c r="F15" s="280">
        <f t="shared" si="0"/>
        <v>1.0571040108769545</v>
      </c>
      <c r="G15" s="78">
        <v>1700</v>
      </c>
      <c r="H15" s="264">
        <f t="shared" si="1"/>
        <v>11.556764106050306</v>
      </c>
    </row>
    <row r="16" spans="1:8" ht="18" x14ac:dyDescent="0.2">
      <c r="A16" s="12"/>
      <c r="B16" s="12" t="s">
        <v>160</v>
      </c>
      <c r="C16" s="12"/>
      <c r="D16" s="13">
        <v>146.1</v>
      </c>
      <c r="E16" s="79">
        <v>492.8</v>
      </c>
      <c r="F16" s="280">
        <f t="shared" si="0"/>
        <v>3.3730321697467489</v>
      </c>
      <c r="G16" s="79">
        <v>0</v>
      </c>
      <c r="H16" s="264">
        <f t="shared" si="1"/>
        <v>0</v>
      </c>
    </row>
    <row r="17" spans="1:8" ht="18" x14ac:dyDescent="0.2">
      <c r="A17" s="12"/>
      <c r="B17" s="12" t="s">
        <v>161</v>
      </c>
      <c r="C17" s="12"/>
      <c r="D17" s="13">
        <v>75.099999999999994</v>
      </c>
      <c r="E17" s="78">
        <v>192.12</v>
      </c>
      <c r="F17" s="280">
        <f t="shared" si="0"/>
        <v>2.5581890812250334</v>
      </c>
      <c r="G17" s="78">
        <v>0</v>
      </c>
      <c r="H17" s="264">
        <f t="shared" si="1"/>
        <v>0</v>
      </c>
    </row>
    <row r="18" spans="1:8" ht="18" x14ac:dyDescent="0.2">
      <c r="A18" s="12"/>
      <c r="B18" s="12" t="s">
        <v>162</v>
      </c>
      <c r="C18" s="12"/>
      <c r="D18" s="13">
        <v>155.16</v>
      </c>
      <c r="E18" s="78"/>
      <c r="F18" s="280">
        <f t="shared" si="0"/>
        <v>0</v>
      </c>
      <c r="G18" s="78">
        <v>0</v>
      </c>
      <c r="H18" s="264">
        <f t="shared" si="1"/>
        <v>0</v>
      </c>
    </row>
    <row r="19" spans="1:8" ht="18" x14ac:dyDescent="0.2">
      <c r="A19" s="12"/>
      <c r="B19" s="12" t="s">
        <v>234</v>
      </c>
      <c r="C19" s="12"/>
      <c r="D19" s="13">
        <v>209.65299999999999</v>
      </c>
      <c r="E19" s="78">
        <v>196.86</v>
      </c>
      <c r="F19" s="280">
        <f t="shared" si="0"/>
        <v>0.93898012430063016</v>
      </c>
      <c r="G19" s="78">
        <v>1395</v>
      </c>
      <c r="H19" s="264">
        <f t="shared" si="1"/>
        <v>6.6538518408990095</v>
      </c>
    </row>
    <row r="20" spans="1:8" ht="18" x14ac:dyDescent="0.2">
      <c r="A20" s="12"/>
      <c r="B20" s="12" t="s">
        <v>163</v>
      </c>
      <c r="C20" s="12"/>
      <c r="D20" s="13">
        <v>131.13</v>
      </c>
      <c r="E20" s="78"/>
      <c r="F20" s="280">
        <f t="shared" si="0"/>
        <v>0</v>
      </c>
      <c r="G20" s="78">
        <v>0</v>
      </c>
      <c r="H20" s="264">
        <f t="shared" si="1"/>
        <v>0</v>
      </c>
    </row>
    <row r="21" spans="1:8" ht="18" x14ac:dyDescent="0.2">
      <c r="A21" s="12"/>
      <c r="B21" s="12" t="s">
        <v>164</v>
      </c>
      <c r="C21" s="12"/>
      <c r="D21" s="13">
        <v>131.19999999999999</v>
      </c>
      <c r="E21" s="78">
        <v>305.89</v>
      </c>
      <c r="F21" s="280">
        <f t="shared" si="0"/>
        <v>2.3314786585365854</v>
      </c>
      <c r="G21" s="78">
        <v>1868.1226001313196</v>
      </c>
      <c r="H21" s="264">
        <f t="shared" si="1"/>
        <v>14.238739330269205</v>
      </c>
    </row>
    <row r="22" spans="1:8" ht="18" x14ac:dyDescent="0.2">
      <c r="A22" s="12"/>
      <c r="B22" s="12" t="s">
        <v>165</v>
      </c>
      <c r="C22" s="12"/>
      <c r="D22" s="13">
        <v>131.19999999999999</v>
      </c>
      <c r="E22" s="78">
        <v>547.02</v>
      </c>
      <c r="F22" s="280">
        <f t="shared" si="0"/>
        <v>4.1693597560975615</v>
      </c>
      <c r="G22" s="78">
        <v>3525.7738673670378</v>
      </c>
      <c r="H22" s="264">
        <f t="shared" si="1"/>
        <v>26.873276428102425</v>
      </c>
    </row>
    <row r="23" spans="1:8" ht="18" x14ac:dyDescent="0.2">
      <c r="A23" s="12"/>
      <c r="B23" s="12" t="s">
        <v>166</v>
      </c>
      <c r="C23" s="12"/>
      <c r="D23" s="13">
        <v>182.65299999999999</v>
      </c>
      <c r="E23" s="78">
        <v>755.43</v>
      </c>
      <c r="F23" s="280">
        <f t="shared" si="0"/>
        <v>4.1358751293436189</v>
      </c>
      <c r="G23" s="78">
        <v>3047.654652659226</v>
      </c>
      <c r="H23" s="264">
        <f t="shared" si="1"/>
        <v>16.685489166119506</v>
      </c>
    </row>
    <row r="24" spans="1:8" ht="18" x14ac:dyDescent="0.2">
      <c r="A24" s="12"/>
      <c r="B24" s="12" t="s">
        <v>167</v>
      </c>
      <c r="C24" s="12"/>
      <c r="D24" s="13">
        <v>149.19999999999999</v>
      </c>
      <c r="E24" s="78">
        <v>187.06</v>
      </c>
      <c r="F24" s="280">
        <f t="shared" si="0"/>
        <v>1.2537533512064345</v>
      </c>
      <c r="G24" s="78">
        <v>807</v>
      </c>
      <c r="H24" s="264">
        <f t="shared" si="1"/>
        <v>5.4088471849865956</v>
      </c>
    </row>
    <row r="25" spans="1:8" ht="18" x14ac:dyDescent="0.2">
      <c r="A25" s="12"/>
      <c r="B25" s="12" t="s">
        <v>168</v>
      </c>
      <c r="C25" s="12"/>
      <c r="D25" s="13">
        <v>165.2</v>
      </c>
      <c r="E25" s="78">
        <v>170.16</v>
      </c>
      <c r="F25" s="280">
        <f t="shared" si="0"/>
        <v>1.0300242130750605</v>
      </c>
      <c r="G25" s="78">
        <v>2243</v>
      </c>
      <c r="H25" s="264">
        <f t="shared" si="1"/>
        <v>13.577481840193705</v>
      </c>
    </row>
    <row r="26" spans="1:8" ht="18" x14ac:dyDescent="0.2">
      <c r="A26" s="12"/>
      <c r="B26" s="12" t="s">
        <v>169</v>
      </c>
      <c r="C26" s="12"/>
      <c r="D26" s="13">
        <v>115.1</v>
      </c>
      <c r="E26" s="78">
        <v>226.77</v>
      </c>
      <c r="F26" s="280">
        <f t="shared" si="0"/>
        <v>1.970199826238054</v>
      </c>
      <c r="G26" s="78">
        <v>2187.2174130006565</v>
      </c>
      <c r="H26" s="264">
        <f t="shared" si="1"/>
        <v>19.002757715036115</v>
      </c>
    </row>
    <row r="27" spans="1:8" ht="18" x14ac:dyDescent="0.2">
      <c r="A27" s="12"/>
      <c r="B27" s="12" t="s">
        <v>170</v>
      </c>
      <c r="C27" s="12"/>
      <c r="D27" s="13">
        <v>105.1</v>
      </c>
      <c r="E27" s="78">
        <v>577.64</v>
      </c>
      <c r="F27" s="280">
        <f t="shared" si="0"/>
        <v>5.4960989533777358</v>
      </c>
      <c r="G27" s="78">
        <v>3816</v>
      </c>
      <c r="H27" s="264">
        <f t="shared" si="1"/>
        <v>36.308277830637493</v>
      </c>
    </row>
    <row r="28" spans="1:8" ht="18" x14ac:dyDescent="0.2">
      <c r="A28" s="12"/>
      <c r="B28" s="12" t="s">
        <v>171</v>
      </c>
      <c r="C28" s="12"/>
      <c r="D28" s="13">
        <v>119.1</v>
      </c>
      <c r="E28" s="78">
        <v>525.35</v>
      </c>
      <c r="F28" s="280">
        <f t="shared" si="0"/>
        <v>4.4109991603694381</v>
      </c>
      <c r="G28" s="78">
        <v>2461</v>
      </c>
      <c r="H28" s="264">
        <f t="shared" si="1"/>
        <v>20.663308144416458</v>
      </c>
    </row>
    <row r="29" spans="1:8" ht="18" x14ac:dyDescent="0.2">
      <c r="A29" s="12"/>
      <c r="B29" s="12" t="s">
        <v>172</v>
      </c>
      <c r="C29" s="12"/>
      <c r="D29" s="13">
        <v>204.2</v>
      </c>
      <c r="E29" s="78">
        <v>120.92</v>
      </c>
      <c r="F29" s="280">
        <f t="shared" si="0"/>
        <v>0.59216454456415279</v>
      </c>
      <c r="G29" s="78">
        <v>906</v>
      </c>
      <c r="H29" s="264">
        <f t="shared" si="1"/>
        <v>4.4368266405484817</v>
      </c>
    </row>
    <row r="30" spans="1:8" ht="18" x14ac:dyDescent="0.2">
      <c r="A30" s="12"/>
      <c r="B30" s="12" t="s">
        <v>344</v>
      </c>
      <c r="C30" s="12"/>
      <c r="D30" s="13">
        <v>181.19</v>
      </c>
      <c r="E30" s="78">
        <v>200</v>
      </c>
      <c r="F30" s="280">
        <f t="shared" si="0"/>
        <v>1.1038136762514488</v>
      </c>
      <c r="G30" s="78">
        <v>0</v>
      </c>
      <c r="H30" s="264">
        <f t="shared" si="1"/>
        <v>0</v>
      </c>
    </row>
    <row r="31" spans="1:8" ht="18" x14ac:dyDescent="0.2">
      <c r="A31" s="12"/>
      <c r="B31" s="12" t="s">
        <v>173</v>
      </c>
      <c r="C31" s="12"/>
      <c r="D31" s="13">
        <v>117.1</v>
      </c>
      <c r="E31" s="78">
        <v>275.33999999999997</v>
      </c>
      <c r="F31" s="281">
        <f t="shared" si="0"/>
        <v>2.3513236549957299</v>
      </c>
      <c r="G31" s="78">
        <v>2841.7701904136575</v>
      </c>
      <c r="H31" s="265">
        <f t="shared" si="1"/>
        <v>24.26789231779383</v>
      </c>
    </row>
    <row r="32" spans="1:8" ht="18" x14ac:dyDescent="0.2">
      <c r="A32" s="22" t="s">
        <v>174</v>
      </c>
      <c r="B32" s="14"/>
      <c r="C32" s="14"/>
      <c r="D32" s="15"/>
      <c r="E32" s="80"/>
      <c r="F32" s="282"/>
      <c r="G32" s="80"/>
      <c r="H32" s="266"/>
    </row>
    <row r="33" spans="1:8" ht="18" x14ac:dyDescent="0.2">
      <c r="A33" s="16"/>
      <c r="B33" s="16" t="s">
        <v>175</v>
      </c>
      <c r="C33" s="16"/>
      <c r="D33" s="17">
        <v>180</v>
      </c>
      <c r="E33" s="81">
        <v>5400</v>
      </c>
      <c r="F33" s="283">
        <f>E33/$D33</f>
        <v>30</v>
      </c>
      <c r="G33" s="81">
        <v>72000</v>
      </c>
      <c r="H33" s="267">
        <f>G33/$D33</f>
        <v>400</v>
      </c>
    </row>
    <row r="34" spans="1:8" ht="18" x14ac:dyDescent="0.2">
      <c r="A34" s="33" t="s">
        <v>176</v>
      </c>
      <c r="B34" s="33"/>
      <c r="C34" s="33"/>
      <c r="D34" s="13"/>
      <c r="E34" s="78"/>
      <c r="F34" s="284"/>
      <c r="G34" s="78"/>
      <c r="H34" s="268"/>
    </row>
    <row r="35" spans="1:8" ht="18" x14ac:dyDescent="0.2">
      <c r="A35" s="12"/>
      <c r="B35" s="12" t="s">
        <v>177</v>
      </c>
      <c r="C35" s="12"/>
      <c r="D35" s="13">
        <v>176.13</v>
      </c>
      <c r="E35" s="78"/>
      <c r="F35" s="280"/>
      <c r="G35" s="78"/>
      <c r="H35" s="264"/>
    </row>
    <row r="36" spans="1:8" ht="18" x14ac:dyDescent="0.2">
      <c r="A36" s="12"/>
      <c r="B36" s="12" t="s">
        <v>178</v>
      </c>
      <c r="C36" s="12"/>
      <c r="D36" s="18">
        <v>1355</v>
      </c>
      <c r="E36" s="82"/>
      <c r="F36" s="285">
        <f>E36/$D36</f>
        <v>0</v>
      </c>
      <c r="G36" s="82"/>
      <c r="H36" s="269">
        <f>G36/$D36</f>
        <v>0</v>
      </c>
    </row>
    <row r="37" spans="1:8" ht="18" x14ac:dyDescent="0.2">
      <c r="A37" s="12"/>
      <c r="B37" s="12" t="s">
        <v>179</v>
      </c>
      <c r="C37" s="12"/>
      <c r="D37" s="13">
        <v>244</v>
      </c>
      <c r="E37" s="82"/>
      <c r="F37" s="285">
        <f t="shared" ref="F37:H54" si="2">E37/$D37</f>
        <v>0</v>
      </c>
      <c r="G37" s="82"/>
      <c r="H37" s="269">
        <f t="shared" si="2"/>
        <v>0</v>
      </c>
    </row>
    <row r="38" spans="1:8" ht="18" x14ac:dyDescent="0.2">
      <c r="A38" s="12"/>
      <c r="B38" s="12" t="s">
        <v>180</v>
      </c>
      <c r="C38" s="12"/>
      <c r="D38" s="13">
        <v>140</v>
      </c>
      <c r="E38" s="78"/>
      <c r="F38" s="285">
        <f t="shared" si="2"/>
        <v>0</v>
      </c>
      <c r="G38" s="78"/>
      <c r="H38" s="269">
        <f t="shared" si="2"/>
        <v>0</v>
      </c>
    </row>
    <row r="39" spans="1:8" ht="18" x14ac:dyDescent="0.2">
      <c r="A39" s="12"/>
      <c r="B39" s="12" t="s">
        <v>181</v>
      </c>
      <c r="C39" s="12"/>
      <c r="D39" s="13">
        <v>396.66</v>
      </c>
      <c r="E39" s="78"/>
      <c r="F39" s="285">
        <f>E39/$D39</f>
        <v>0</v>
      </c>
      <c r="G39" s="78"/>
      <c r="H39" s="269">
        <f t="shared" si="2"/>
        <v>0</v>
      </c>
    </row>
    <row r="40" spans="1:8" ht="18" x14ac:dyDescent="0.2">
      <c r="A40" s="12"/>
      <c r="B40" s="12" t="s">
        <v>182</v>
      </c>
      <c r="C40" s="12"/>
      <c r="D40" s="13">
        <v>441</v>
      </c>
      <c r="E40" s="78"/>
      <c r="F40" s="285">
        <f>E40/$D40</f>
        <v>0</v>
      </c>
      <c r="G40" s="78"/>
      <c r="H40" s="269">
        <f t="shared" si="2"/>
        <v>0</v>
      </c>
    </row>
    <row r="41" spans="1:8" ht="18" x14ac:dyDescent="0.2">
      <c r="A41" s="12"/>
      <c r="B41" s="12" t="s">
        <v>183</v>
      </c>
      <c r="C41" s="12"/>
      <c r="D41" s="13">
        <v>180</v>
      </c>
      <c r="E41" s="78"/>
      <c r="F41" s="285">
        <f>E41/$D41</f>
        <v>0</v>
      </c>
      <c r="G41" s="78"/>
      <c r="H41" s="269">
        <f t="shared" si="2"/>
        <v>0</v>
      </c>
    </row>
    <row r="42" spans="1:8" ht="18" x14ac:dyDescent="0.2">
      <c r="A42" s="12"/>
      <c r="B42" s="12" t="s">
        <v>184</v>
      </c>
      <c r="C42" s="12"/>
      <c r="D42" s="13"/>
      <c r="E42" s="78"/>
      <c r="F42" s="285"/>
      <c r="G42" s="78"/>
      <c r="H42" s="269"/>
    </row>
    <row r="43" spans="1:8" ht="18" x14ac:dyDescent="0.2">
      <c r="A43" s="12"/>
      <c r="B43" s="12" t="s">
        <v>185</v>
      </c>
      <c r="C43" s="12"/>
      <c r="D43" s="13">
        <v>122</v>
      </c>
      <c r="E43" s="78"/>
      <c r="F43" s="285">
        <f t="shared" si="2"/>
        <v>0</v>
      </c>
      <c r="G43" s="78"/>
      <c r="H43" s="269">
        <f t="shared" si="2"/>
        <v>0</v>
      </c>
    </row>
    <row r="44" spans="1:8" ht="18" x14ac:dyDescent="0.2">
      <c r="A44" s="12"/>
      <c r="B44" s="12" t="s">
        <v>186</v>
      </c>
      <c r="C44" s="12"/>
      <c r="D44" s="13">
        <v>477</v>
      </c>
      <c r="E44" s="78"/>
      <c r="F44" s="285">
        <f t="shared" si="2"/>
        <v>0</v>
      </c>
      <c r="G44" s="78"/>
      <c r="H44" s="269">
        <f t="shared" si="2"/>
        <v>0</v>
      </c>
    </row>
    <row r="45" spans="1:8" ht="18" x14ac:dyDescent="0.2">
      <c r="A45" s="12"/>
      <c r="B45" s="12" t="s">
        <v>187</v>
      </c>
      <c r="C45" s="12"/>
      <c r="D45" s="13">
        <v>204</v>
      </c>
      <c r="E45" s="78"/>
      <c r="F45" s="285">
        <f t="shared" si="2"/>
        <v>0</v>
      </c>
      <c r="G45" s="78"/>
      <c r="H45" s="269">
        <f t="shared" si="2"/>
        <v>0</v>
      </c>
    </row>
    <row r="46" spans="1:8" ht="18" x14ac:dyDescent="0.2">
      <c r="A46" s="12"/>
      <c r="B46" s="12" t="s">
        <v>188</v>
      </c>
      <c r="C46" s="12"/>
      <c r="D46" s="13">
        <v>206</v>
      </c>
      <c r="E46" s="78"/>
      <c r="F46" s="285">
        <f t="shared" si="2"/>
        <v>0</v>
      </c>
      <c r="G46" s="78"/>
      <c r="H46" s="269">
        <f t="shared" si="2"/>
        <v>0</v>
      </c>
    </row>
    <row r="47" spans="1:8" ht="18" x14ac:dyDescent="0.2">
      <c r="A47" s="12"/>
      <c r="B47" s="12" t="s">
        <v>189</v>
      </c>
      <c r="C47" s="12"/>
      <c r="D47" s="13">
        <v>376</v>
      </c>
      <c r="E47" s="78"/>
      <c r="F47" s="285">
        <f t="shared" si="2"/>
        <v>0</v>
      </c>
      <c r="G47" s="78"/>
      <c r="H47" s="269">
        <f t="shared" si="2"/>
        <v>0</v>
      </c>
    </row>
    <row r="48" spans="1:8" ht="18" x14ac:dyDescent="0.2">
      <c r="A48" s="12"/>
      <c r="B48" s="12" t="s">
        <v>190</v>
      </c>
      <c r="C48" s="12"/>
      <c r="D48" s="13">
        <v>337</v>
      </c>
      <c r="E48" s="78"/>
      <c r="F48" s="285">
        <f t="shared" si="2"/>
        <v>0</v>
      </c>
      <c r="G48" s="78"/>
      <c r="H48" s="269">
        <f t="shared" si="2"/>
        <v>0</v>
      </c>
    </row>
    <row r="49" spans="1:8" ht="18" x14ac:dyDescent="0.2">
      <c r="A49" s="12"/>
      <c r="B49" s="12" t="s">
        <v>191</v>
      </c>
      <c r="C49" s="12"/>
      <c r="D49" s="13">
        <v>242.23</v>
      </c>
      <c r="E49" s="78"/>
      <c r="F49" s="285">
        <f t="shared" si="2"/>
        <v>0</v>
      </c>
      <c r="G49" s="78"/>
      <c r="H49" s="269">
        <f t="shared" si="2"/>
        <v>0</v>
      </c>
    </row>
    <row r="50" spans="1:8" ht="18" x14ac:dyDescent="0.2">
      <c r="A50" s="12"/>
      <c r="B50" s="12" t="s">
        <v>192</v>
      </c>
      <c r="C50" s="12"/>
      <c r="D50" s="13">
        <v>88.15</v>
      </c>
      <c r="E50" s="78"/>
      <c r="F50" s="285">
        <f t="shared" si="2"/>
        <v>0</v>
      </c>
      <c r="G50" s="78"/>
      <c r="H50" s="269">
        <f t="shared" si="2"/>
        <v>0</v>
      </c>
    </row>
    <row r="51" spans="1:8" ht="18" x14ac:dyDescent="0.2">
      <c r="A51" s="12"/>
      <c r="B51" s="12" t="s">
        <v>193</v>
      </c>
      <c r="C51" s="12"/>
      <c r="D51" s="13">
        <v>110</v>
      </c>
      <c r="E51" s="78"/>
      <c r="F51" s="285">
        <f t="shared" si="2"/>
        <v>0</v>
      </c>
      <c r="G51" s="78"/>
      <c r="H51" s="269">
        <f t="shared" si="2"/>
        <v>0</v>
      </c>
    </row>
    <row r="52" spans="1:8" ht="18" x14ac:dyDescent="0.2">
      <c r="A52" s="12"/>
      <c r="B52" s="19" t="s">
        <v>214</v>
      </c>
      <c r="C52" s="12"/>
      <c r="D52" s="13"/>
      <c r="E52" s="78"/>
      <c r="F52" s="285"/>
      <c r="G52" s="78"/>
      <c r="H52" s="269"/>
    </row>
    <row r="53" spans="1:8" ht="18" x14ac:dyDescent="0.2">
      <c r="A53" s="12"/>
      <c r="B53" s="12" t="s">
        <v>194</v>
      </c>
      <c r="C53" s="12"/>
      <c r="D53" s="13">
        <v>206</v>
      </c>
      <c r="E53" s="78"/>
      <c r="F53" s="285">
        <f t="shared" si="2"/>
        <v>0</v>
      </c>
      <c r="G53" s="78"/>
      <c r="H53" s="269">
        <f t="shared" si="2"/>
        <v>0</v>
      </c>
    </row>
    <row r="54" spans="1:8" ht="18" x14ac:dyDescent="0.2">
      <c r="A54" s="12"/>
      <c r="B54" s="12" t="s">
        <v>195</v>
      </c>
      <c r="C54" s="12"/>
      <c r="D54" s="13">
        <v>280.48</v>
      </c>
      <c r="E54" s="78"/>
      <c r="F54" s="285">
        <f t="shared" si="2"/>
        <v>0</v>
      </c>
      <c r="G54" s="78"/>
      <c r="H54" s="269">
        <f t="shared" si="2"/>
        <v>0</v>
      </c>
    </row>
    <row r="55" spans="1:8" ht="18" x14ac:dyDescent="0.2">
      <c r="A55" s="12"/>
      <c r="B55" s="12" t="s">
        <v>196</v>
      </c>
      <c r="C55" s="12"/>
      <c r="D55" s="13"/>
      <c r="E55" s="78"/>
      <c r="F55" s="280"/>
      <c r="G55" s="78"/>
      <c r="H55" s="264"/>
    </row>
    <row r="56" spans="1:8" ht="18" x14ac:dyDescent="0.2">
      <c r="A56" s="12"/>
      <c r="B56" s="12" t="s">
        <v>197</v>
      </c>
      <c r="C56" s="12"/>
      <c r="D56" s="13"/>
      <c r="E56" s="78"/>
      <c r="F56" s="281"/>
      <c r="G56" s="78"/>
      <c r="H56" s="265"/>
    </row>
    <row r="57" spans="1:8" ht="18" x14ac:dyDescent="0.2">
      <c r="A57" s="22" t="s">
        <v>198</v>
      </c>
      <c r="B57" s="14"/>
      <c r="C57" s="14"/>
      <c r="D57" s="15"/>
      <c r="E57" s="80"/>
      <c r="F57" s="282"/>
      <c r="G57" s="80"/>
      <c r="H57" s="266"/>
    </row>
    <row r="58" spans="1:8" ht="18" x14ac:dyDescent="0.2">
      <c r="A58" s="20"/>
      <c r="B58" s="20" t="s">
        <v>333</v>
      </c>
      <c r="C58" s="20"/>
      <c r="D58" s="21">
        <v>95.21</v>
      </c>
      <c r="E58" s="78"/>
      <c r="F58" s="280">
        <f t="shared" ref="F58:F67" si="3">E58/$D58</f>
        <v>0</v>
      </c>
      <c r="G58" s="78"/>
      <c r="H58" s="264">
        <f t="shared" ref="H58:H67" si="4">G58/$D58</f>
        <v>0</v>
      </c>
    </row>
    <row r="59" spans="1:8" ht="18" x14ac:dyDescent="0.2">
      <c r="A59" s="20"/>
      <c r="B59" s="20" t="s">
        <v>199</v>
      </c>
      <c r="C59" s="20"/>
      <c r="D59" s="21">
        <v>120.4</v>
      </c>
      <c r="E59" s="78"/>
      <c r="F59" s="280">
        <f t="shared" si="3"/>
        <v>0</v>
      </c>
      <c r="G59" s="78"/>
      <c r="H59" s="264">
        <f t="shared" si="4"/>
        <v>0</v>
      </c>
    </row>
    <row r="60" spans="1:8" ht="18" x14ac:dyDescent="0.2">
      <c r="A60" s="20"/>
      <c r="B60" s="20" t="s">
        <v>200</v>
      </c>
      <c r="C60" s="20"/>
      <c r="D60" s="21">
        <v>74.55</v>
      </c>
      <c r="E60" s="78"/>
      <c r="F60" s="280">
        <f t="shared" si="3"/>
        <v>0</v>
      </c>
      <c r="G60" s="78"/>
      <c r="H60" s="264">
        <f t="shared" si="4"/>
        <v>0</v>
      </c>
    </row>
    <row r="61" spans="1:8" ht="20" x14ac:dyDescent="0.25">
      <c r="A61" s="20"/>
      <c r="B61" s="20" t="s">
        <v>201</v>
      </c>
      <c r="C61" s="20" t="s">
        <v>215</v>
      </c>
      <c r="D61" s="21">
        <v>142</v>
      </c>
      <c r="E61" s="78"/>
      <c r="F61" s="280">
        <f t="shared" si="3"/>
        <v>0</v>
      </c>
      <c r="G61" s="78"/>
      <c r="H61" s="264">
        <f t="shared" si="4"/>
        <v>0</v>
      </c>
    </row>
    <row r="62" spans="1:8" ht="20" x14ac:dyDescent="0.25">
      <c r="A62" s="20"/>
      <c r="B62" s="20" t="s">
        <v>216</v>
      </c>
      <c r="C62" s="20"/>
      <c r="D62" s="21">
        <v>160</v>
      </c>
      <c r="E62" s="78"/>
      <c r="F62" s="280">
        <f t="shared" si="3"/>
        <v>0</v>
      </c>
      <c r="G62" s="78"/>
      <c r="H62" s="264">
        <f t="shared" si="4"/>
        <v>0</v>
      </c>
    </row>
    <row r="63" spans="1:8" ht="18" x14ac:dyDescent="0.2">
      <c r="A63" s="20"/>
      <c r="B63" s="20" t="s">
        <v>202</v>
      </c>
      <c r="C63" s="20" t="s">
        <v>203</v>
      </c>
      <c r="D63" s="21">
        <v>58.44</v>
      </c>
      <c r="E63" s="78"/>
      <c r="F63" s="280">
        <f t="shared" si="3"/>
        <v>0</v>
      </c>
      <c r="G63" s="78"/>
      <c r="H63" s="264">
        <f t="shared" si="4"/>
        <v>0</v>
      </c>
    </row>
    <row r="64" spans="1:8" ht="20" x14ac:dyDescent="0.25">
      <c r="A64" s="20"/>
      <c r="B64" s="20" t="s">
        <v>217</v>
      </c>
      <c r="C64" s="20" t="s">
        <v>218</v>
      </c>
      <c r="D64" s="21">
        <v>120</v>
      </c>
      <c r="E64" s="78"/>
      <c r="F64" s="280">
        <f t="shared" si="3"/>
        <v>0</v>
      </c>
      <c r="G64" s="78"/>
      <c r="H64" s="264">
        <f t="shared" si="4"/>
        <v>0</v>
      </c>
    </row>
    <row r="65" spans="1:8" ht="20" x14ac:dyDescent="0.25">
      <c r="A65" s="20"/>
      <c r="B65" s="20" t="s">
        <v>204</v>
      </c>
      <c r="C65" s="20" t="s">
        <v>219</v>
      </c>
      <c r="D65" s="21">
        <v>111</v>
      </c>
      <c r="E65" s="78"/>
      <c r="F65" s="280">
        <f t="shared" si="3"/>
        <v>0</v>
      </c>
      <c r="G65" s="78"/>
      <c r="H65" s="264">
        <f t="shared" si="4"/>
        <v>0</v>
      </c>
    </row>
    <row r="66" spans="1:8" ht="20" x14ac:dyDescent="0.25">
      <c r="A66" s="20"/>
      <c r="B66" s="20" t="s">
        <v>220</v>
      </c>
      <c r="C66" s="20" t="s">
        <v>235</v>
      </c>
      <c r="D66" s="21">
        <f>40+2*(14+3*16)+4*18</f>
        <v>236</v>
      </c>
      <c r="E66" s="78"/>
      <c r="F66" s="280">
        <f t="shared" si="3"/>
        <v>0</v>
      </c>
      <c r="G66" s="78"/>
      <c r="H66" s="264">
        <f t="shared" si="4"/>
        <v>0</v>
      </c>
    </row>
    <row r="67" spans="1:8" ht="20" x14ac:dyDescent="0.25">
      <c r="A67" s="20"/>
      <c r="B67" s="20" t="s">
        <v>205</v>
      </c>
      <c r="C67" s="20" t="s">
        <v>221</v>
      </c>
      <c r="D67" s="21">
        <v>84.01</v>
      </c>
      <c r="E67" s="78"/>
      <c r="F67" s="280">
        <f t="shared" si="3"/>
        <v>0</v>
      </c>
      <c r="G67" s="78"/>
      <c r="H67" s="264">
        <f t="shared" si="4"/>
        <v>0</v>
      </c>
    </row>
    <row r="68" spans="1:8" ht="18" x14ac:dyDescent="0.2">
      <c r="A68" s="16"/>
      <c r="B68" s="16" t="s">
        <v>206</v>
      </c>
      <c r="C68" s="16"/>
      <c r="D68" s="17"/>
      <c r="E68" s="83"/>
      <c r="F68" s="281"/>
      <c r="G68" s="78"/>
      <c r="H68" s="265"/>
    </row>
    <row r="69" spans="1:8" ht="18" x14ac:dyDescent="0.2">
      <c r="A69" s="22" t="s">
        <v>207</v>
      </c>
      <c r="B69" s="14"/>
      <c r="C69" s="14"/>
      <c r="D69" s="15"/>
      <c r="E69" s="80"/>
      <c r="F69" s="282"/>
      <c r="G69" s="80"/>
      <c r="H69" s="266"/>
    </row>
    <row r="70" spans="1:8" ht="20" x14ac:dyDescent="0.25">
      <c r="A70" s="20"/>
      <c r="B70" s="20" t="s">
        <v>222</v>
      </c>
      <c r="C70" s="20"/>
      <c r="D70" s="21">
        <v>249.7</v>
      </c>
      <c r="E70" s="82"/>
      <c r="F70" s="285">
        <f>E70/$D70</f>
        <v>0</v>
      </c>
      <c r="G70" s="82"/>
      <c r="H70" s="269">
        <f>G70/$D70</f>
        <v>0</v>
      </c>
    </row>
    <row r="71" spans="1:8" ht="20" x14ac:dyDescent="0.25">
      <c r="A71" s="20"/>
      <c r="B71" s="20" t="s">
        <v>223</v>
      </c>
      <c r="C71" s="20"/>
      <c r="D71" s="21">
        <v>278</v>
      </c>
      <c r="E71" s="78"/>
      <c r="F71" s="285">
        <f>E71/$D71</f>
        <v>0</v>
      </c>
      <c r="G71" s="78"/>
      <c r="H71" s="269">
        <f>G71/$D71</f>
        <v>0</v>
      </c>
    </row>
    <row r="72" spans="1:8" ht="20" x14ac:dyDescent="0.25">
      <c r="A72" s="20"/>
      <c r="B72" s="20" t="s">
        <v>224</v>
      </c>
      <c r="C72" s="20"/>
      <c r="D72" s="21">
        <v>101.1</v>
      </c>
      <c r="E72" s="78"/>
      <c r="F72" s="285">
        <f>E72/$D72</f>
        <v>0</v>
      </c>
      <c r="G72" s="78"/>
      <c r="H72" s="269">
        <f>G72/$D72</f>
        <v>0</v>
      </c>
    </row>
    <row r="73" spans="1:8" ht="18" x14ac:dyDescent="0.2">
      <c r="A73" s="20"/>
      <c r="B73" s="20" t="s">
        <v>208</v>
      </c>
      <c r="C73" s="20"/>
      <c r="D73" s="21">
        <v>287.5</v>
      </c>
      <c r="E73" s="78"/>
      <c r="F73" s="285">
        <f>E73/$D73</f>
        <v>0</v>
      </c>
      <c r="G73" s="78"/>
      <c r="H73" s="269">
        <f>G73/$D73</f>
        <v>0</v>
      </c>
    </row>
    <row r="74" spans="1:8" ht="20" x14ac:dyDescent="0.25">
      <c r="A74" s="20"/>
      <c r="B74" s="20" t="s">
        <v>225</v>
      </c>
      <c r="C74" s="20"/>
      <c r="D74" s="21"/>
      <c r="E74" s="78"/>
      <c r="F74" s="280"/>
      <c r="G74" s="78"/>
      <c r="H74" s="264"/>
    </row>
    <row r="75" spans="1:8" ht="20" x14ac:dyDescent="0.25">
      <c r="A75" s="16"/>
      <c r="B75" s="16" t="s">
        <v>226</v>
      </c>
      <c r="C75" s="16"/>
      <c r="D75" s="17"/>
      <c r="E75" s="83"/>
      <c r="F75" s="281"/>
      <c r="G75" s="78"/>
      <c r="H75" s="265"/>
    </row>
    <row r="76" spans="1:8" ht="18" x14ac:dyDescent="0.2">
      <c r="A76" s="22" t="s">
        <v>209</v>
      </c>
      <c r="B76" s="14"/>
      <c r="C76" s="14"/>
      <c r="D76" s="15"/>
      <c r="E76" s="80"/>
      <c r="F76" s="286"/>
      <c r="G76" s="80"/>
      <c r="H76" s="270"/>
    </row>
    <row r="77" spans="1:8" ht="18" x14ac:dyDescent="0.2">
      <c r="A77" s="20"/>
      <c r="B77" s="20" t="s">
        <v>210</v>
      </c>
      <c r="C77" s="20"/>
      <c r="D77" s="21"/>
      <c r="E77" s="78"/>
      <c r="F77" s="287"/>
      <c r="G77" s="78"/>
      <c r="H77" s="271"/>
    </row>
    <row r="78" spans="1:8" ht="18" x14ac:dyDescent="0.2">
      <c r="A78" s="20"/>
      <c r="B78" s="20" t="s">
        <v>211</v>
      </c>
      <c r="C78" s="20"/>
      <c r="D78" s="21"/>
      <c r="E78" s="78"/>
      <c r="F78" s="287"/>
      <c r="G78" s="78"/>
      <c r="H78" s="271"/>
    </row>
    <row r="79" spans="1:8" ht="18" x14ac:dyDescent="0.2">
      <c r="A79" s="20"/>
      <c r="B79" s="20" t="s">
        <v>212</v>
      </c>
      <c r="C79" s="20"/>
      <c r="D79" s="21"/>
      <c r="E79" s="78"/>
      <c r="F79" s="287"/>
      <c r="G79" s="78"/>
      <c r="H79" s="271"/>
    </row>
    <row r="80" spans="1:8" ht="18" x14ac:dyDescent="0.2">
      <c r="A80" s="23"/>
      <c r="B80" s="16" t="s">
        <v>213</v>
      </c>
      <c r="C80" s="16"/>
      <c r="D80" s="16"/>
      <c r="E80" s="83"/>
      <c r="F80" s="288"/>
      <c r="G80" s="78"/>
      <c r="H80" s="272"/>
    </row>
    <row r="81" spans="1:8" ht="17.75" customHeight="1" x14ac:dyDescent="0.2">
      <c r="A81" s="335" t="s">
        <v>236</v>
      </c>
      <c r="B81" s="335"/>
      <c r="C81" s="28"/>
      <c r="D81" s="28"/>
      <c r="E81" s="41"/>
      <c r="F81" s="289"/>
      <c r="G81" s="44"/>
      <c r="H81" s="273"/>
    </row>
    <row r="82" spans="1:8" ht="17.75" customHeight="1" x14ac:dyDescent="0.2">
      <c r="A82" s="29"/>
      <c r="B82" s="20" t="s">
        <v>237</v>
      </c>
      <c r="C82" s="29"/>
      <c r="D82" s="29"/>
      <c r="E82" s="42"/>
      <c r="F82" s="290"/>
      <c r="G82" s="84"/>
      <c r="H82" s="274"/>
    </row>
    <row r="83" spans="1:8" ht="17.75" customHeight="1" x14ac:dyDescent="0.2">
      <c r="A83" s="29"/>
      <c r="B83" s="20" t="s">
        <v>238</v>
      </c>
      <c r="C83" s="29"/>
      <c r="D83" s="29"/>
      <c r="E83" s="42"/>
      <c r="F83" s="290"/>
      <c r="G83" s="84"/>
      <c r="H83" s="275"/>
    </row>
    <row r="84" spans="1:8" ht="17.75" customHeight="1" x14ac:dyDescent="0.2">
      <c r="A84" s="29"/>
      <c r="B84" s="20" t="s">
        <v>239</v>
      </c>
      <c r="C84" s="29"/>
      <c r="D84" s="29"/>
      <c r="E84" s="42"/>
      <c r="F84" s="290"/>
      <c r="G84" s="84"/>
      <c r="H84" s="274"/>
    </row>
    <row r="85" spans="1:8" ht="17.75" customHeight="1" x14ac:dyDescent="0.2">
      <c r="A85" s="29"/>
      <c r="B85" s="20" t="s">
        <v>240</v>
      </c>
      <c r="C85" s="29"/>
      <c r="D85" s="29"/>
      <c r="E85" s="42"/>
      <c r="F85" s="290"/>
      <c r="G85" s="84"/>
      <c r="H85" s="274"/>
    </row>
    <row r="86" spans="1:8" ht="17.75" customHeight="1" x14ac:dyDescent="0.2">
      <c r="A86" s="29"/>
      <c r="B86" s="20" t="s">
        <v>241</v>
      </c>
      <c r="C86" s="29"/>
      <c r="D86" s="29"/>
      <c r="E86" s="42"/>
      <c r="F86" s="290"/>
      <c r="G86" s="84"/>
      <c r="H86" s="274"/>
    </row>
    <row r="87" spans="1:8" ht="17.75" customHeight="1" x14ac:dyDescent="0.2">
      <c r="A87" s="38"/>
      <c r="B87" s="16" t="s">
        <v>242</v>
      </c>
      <c r="C87" s="38"/>
      <c r="D87" s="38"/>
      <c r="E87" s="43"/>
      <c r="F87" s="291"/>
      <c r="G87" s="45"/>
      <c r="H87" s="276"/>
    </row>
    <row r="88" spans="1:8" ht="17.75" customHeight="1" x14ac:dyDescent="0.2">
      <c r="B88" s="12"/>
    </row>
    <row r="89" spans="1:8" ht="17.75" customHeight="1" x14ac:dyDescent="0.2">
      <c r="B89" s="12"/>
    </row>
    <row r="90" spans="1:8" ht="17.75" customHeight="1" x14ac:dyDescent="0.2">
      <c r="B90" s="12"/>
    </row>
  </sheetData>
  <mergeCells count="9">
    <mergeCell ref="A81:B81"/>
    <mergeCell ref="E2:F2"/>
    <mergeCell ref="G1:H1"/>
    <mergeCell ref="G2:H2"/>
    <mergeCell ref="G3:H3"/>
    <mergeCell ref="G4:H4"/>
    <mergeCell ref="E1:F1"/>
    <mergeCell ref="E3:F3"/>
    <mergeCell ref="E4:F4"/>
  </mergeCells>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79998168889431442"/>
  </sheetPr>
  <dimension ref="A1:BO86"/>
  <sheetViews>
    <sheetView zoomScale="176" zoomScaleNormal="130" workbookViewId="0">
      <pane ySplit="6" topLeftCell="A7" activePane="bottomLeft" state="frozen"/>
      <selection pane="bottomLeft" activeCell="F2" sqref="F2"/>
    </sheetView>
  </sheetViews>
  <sheetFormatPr baseColWidth="10" defaultColWidth="9.1640625" defaultRowHeight="13.25" customHeight="1" x14ac:dyDescent="0.15"/>
  <cols>
    <col min="1" max="1" width="14.6640625" style="317" customWidth="1"/>
    <col min="2" max="2" width="14.83203125" style="321" customWidth="1"/>
    <col min="3" max="3" width="9.1640625" style="322" customWidth="1"/>
    <col min="4" max="4" width="10.5" style="253" customWidth="1"/>
    <col min="5" max="6" width="11.5" style="253" customWidth="1"/>
    <col min="7" max="7" width="12" style="253" customWidth="1"/>
    <col min="8" max="11" width="10.5" style="253" customWidth="1"/>
    <col min="12" max="13" width="7.83203125" style="253" customWidth="1"/>
    <col min="14" max="14" width="13.33203125" style="253" customWidth="1"/>
    <col min="15" max="15" width="16.33203125" style="253" customWidth="1"/>
    <col min="16" max="16" width="12.33203125" style="253" customWidth="1"/>
    <col min="17" max="17" width="7.83203125" style="253" customWidth="1"/>
    <col min="18" max="18" width="12.5" style="253" customWidth="1"/>
    <col min="19" max="42" width="7.83203125" style="253" customWidth="1"/>
    <col min="43" max="16384" width="9.1640625" style="311"/>
  </cols>
  <sheetData>
    <row r="1" spans="1:67" s="255" customFormat="1" ht="13.25" customHeight="1" x14ac:dyDescent="0.15">
      <c r="A1" s="255" t="s">
        <v>115</v>
      </c>
      <c r="B1" s="85" t="s">
        <v>581</v>
      </c>
      <c r="C1" s="302"/>
    </row>
    <row r="2" spans="1:67" s="255" customFormat="1" ht="13.25" customHeight="1" x14ac:dyDescent="0.15">
      <c r="A2" s="255" t="s">
        <v>116</v>
      </c>
      <c r="B2" s="85" t="s">
        <v>621</v>
      </c>
      <c r="C2" s="302"/>
    </row>
    <row r="3" spans="1:67" s="255" customFormat="1" ht="13.25" customHeight="1" x14ac:dyDescent="0.15">
      <c r="A3" s="255" t="s">
        <v>117</v>
      </c>
      <c r="B3" s="85" t="s">
        <v>622</v>
      </c>
      <c r="C3" s="302"/>
    </row>
    <row r="4" spans="1:67" s="255" customFormat="1" ht="13.25" customHeight="1" x14ac:dyDescent="0.15">
      <c r="A4" s="255" t="s">
        <v>266</v>
      </c>
      <c r="B4" s="86">
        <v>74</v>
      </c>
      <c r="C4" s="302"/>
      <c r="D4" s="255">
        <v>900</v>
      </c>
    </row>
    <row r="5" spans="1:67" s="256" customFormat="1" ht="13.25" customHeight="1" x14ac:dyDescent="0.15">
      <c r="B5" s="303"/>
      <c r="C5" s="304"/>
      <c r="T5" s="350" t="s">
        <v>487</v>
      </c>
      <c r="U5" s="351"/>
      <c r="V5" s="351"/>
      <c r="W5" s="351"/>
      <c r="X5" s="351"/>
      <c r="Y5" s="351"/>
      <c r="Z5" s="351"/>
      <c r="AA5" s="351"/>
      <c r="AB5" s="351"/>
      <c r="AC5" s="351"/>
      <c r="AD5" s="351"/>
      <c r="AE5" s="351"/>
      <c r="AF5" s="351"/>
      <c r="AG5" s="351"/>
      <c r="AH5" s="351"/>
      <c r="AI5" s="351"/>
      <c r="AJ5" s="351"/>
      <c r="AK5" s="351"/>
      <c r="AL5" s="351"/>
      <c r="AM5" s="351"/>
      <c r="AN5" s="351"/>
      <c r="AO5" s="351"/>
      <c r="AP5" s="352"/>
      <c r="AR5" s="260"/>
      <c r="AS5" s="260"/>
      <c r="AT5" s="260"/>
      <c r="AU5" s="260"/>
      <c r="AV5" s="260"/>
      <c r="AW5" s="260"/>
      <c r="AX5" s="260"/>
      <c r="AY5" s="260"/>
      <c r="AZ5" s="260"/>
      <c r="BA5" s="260"/>
      <c r="BB5" s="260"/>
      <c r="BC5" s="260"/>
      <c r="BD5" s="260"/>
      <c r="BE5" s="260"/>
      <c r="BF5" s="260"/>
      <c r="BG5" s="260"/>
      <c r="BH5" s="260"/>
      <c r="BI5" s="260"/>
      <c r="BJ5" s="260"/>
      <c r="BK5" s="260"/>
      <c r="BL5" s="260"/>
      <c r="BM5" s="260"/>
      <c r="BN5" s="260"/>
    </row>
    <row r="6" spans="1:67" s="308" customFormat="1" ht="86.5" customHeight="1" x14ac:dyDescent="0.15">
      <c r="A6" s="305" t="s">
        <v>0</v>
      </c>
      <c r="B6" s="306" t="s">
        <v>1</v>
      </c>
      <c r="C6" s="307" t="s">
        <v>2</v>
      </c>
      <c r="D6" s="258" t="s">
        <v>5</v>
      </c>
      <c r="E6" s="258" t="s">
        <v>472</v>
      </c>
      <c r="F6" s="258" t="s">
        <v>595</v>
      </c>
      <c r="G6" s="258" t="s">
        <v>473</v>
      </c>
      <c r="H6" s="258" t="s">
        <v>491</v>
      </c>
      <c r="I6" s="258" t="s">
        <v>492</v>
      </c>
      <c r="J6" s="258" t="s">
        <v>650</v>
      </c>
      <c r="K6" s="258" t="s">
        <v>7</v>
      </c>
      <c r="L6" s="258" t="s">
        <v>47</v>
      </c>
      <c r="M6" s="258" t="s">
        <v>104</v>
      </c>
      <c r="N6" s="258" t="s">
        <v>413</v>
      </c>
      <c r="O6" s="258" t="s">
        <v>345</v>
      </c>
      <c r="P6" s="258" t="s">
        <v>304</v>
      </c>
      <c r="Q6" s="258" t="s">
        <v>8</v>
      </c>
      <c r="R6" s="258" t="s">
        <v>12</v>
      </c>
      <c r="S6" s="258" t="s">
        <v>384</v>
      </c>
      <c r="T6" s="260" t="s">
        <v>19</v>
      </c>
      <c r="U6" s="260" t="s">
        <v>651</v>
      </c>
      <c r="V6" s="260" t="s">
        <v>15</v>
      </c>
      <c r="W6" s="260" t="s">
        <v>13</v>
      </c>
      <c r="X6" s="260" t="s">
        <v>346</v>
      </c>
      <c r="Y6" s="260" t="s">
        <v>9</v>
      </c>
      <c r="Z6" s="260" t="s">
        <v>658</v>
      </c>
      <c r="AA6" s="260" t="s">
        <v>14</v>
      </c>
      <c r="AB6" s="260" t="s">
        <v>18</v>
      </c>
      <c r="AC6" s="260" t="s">
        <v>17</v>
      </c>
      <c r="AD6" s="260" t="s">
        <v>652</v>
      </c>
      <c r="AE6" s="260" t="s">
        <v>10</v>
      </c>
      <c r="AF6" s="260" t="s">
        <v>653</v>
      </c>
      <c r="AG6" s="260" t="s">
        <v>654</v>
      </c>
      <c r="AH6" s="260" t="s">
        <v>21</v>
      </c>
      <c r="AI6" s="260" t="s">
        <v>493</v>
      </c>
      <c r="AJ6" s="260" t="s">
        <v>418</v>
      </c>
      <c r="AK6" s="260" t="s">
        <v>347</v>
      </c>
      <c r="AL6" s="260" t="s">
        <v>16</v>
      </c>
      <c r="AM6" s="260" t="s">
        <v>655</v>
      </c>
      <c r="AN6" s="260" t="s">
        <v>348</v>
      </c>
      <c r="AO6" s="260" t="s">
        <v>657</v>
      </c>
      <c r="AP6" s="260" t="s">
        <v>656</v>
      </c>
      <c r="AQ6" s="260" t="s">
        <v>46</v>
      </c>
      <c r="AR6" s="260" t="s">
        <v>31</v>
      </c>
      <c r="AS6" s="260" t="s">
        <v>30</v>
      </c>
      <c r="AT6" s="260" t="s">
        <v>24</v>
      </c>
      <c r="AU6" s="260" t="s">
        <v>22</v>
      </c>
      <c r="AV6" s="260" t="s">
        <v>349</v>
      </c>
      <c r="AW6" s="260" t="s">
        <v>334</v>
      </c>
      <c r="AX6" s="260" t="s">
        <v>26</v>
      </c>
      <c r="AY6" s="260" t="s">
        <v>23</v>
      </c>
      <c r="AZ6" s="260" t="s">
        <v>28</v>
      </c>
      <c r="BA6" s="260" t="s">
        <v>27</v>
      </c>
      <c r="BB6" s="260" t="s">
        <v>44</v>
      </c>
      <c r="BC6" s="260" t="s">
        <v>617</v>
      </c>
      <c r="BD6" s="260" t="s">
        <v>34</v>
      </c>
      <c r="BE6" s="260" t="s">
        <v>35</v>
      </c>
      <c r="BF6" s="260" t="s">
        <v>32</v>
      </c>
      <c r="BG6" s="260" t="s">
        <v>618</v>
      </c>
      <c r="BH6" s="260" t="s">
        <v>66</v>
      </c>
      <c r="BI6" s="260" t="s">
        <v>350</v>
      </c>
      <c r="BJ6" s="260" t="s">
        <v>25</v>
      </c>
      <c r="BK6" s="260" t="s">
        <v>29</v>
      </c>
      <c r="BL6" s="260" t="s">
        <v>351</v>
      </c>
      <c r="BM6" s="260" t="s">
        <v>649</v>
      </c>
      <c r="BN6" s="260" t="s">
        <v>33</v>
      </c>
      <c r="BO6" s="260" t="s">
        <v>45</v>
      </c>
    </row>
    <row r="7" spans="1:67" ht="13.25" customHeight="1" x14ac:dyDescent="0.15">
      <c r="A7" s="253">
        <v>0</v>
      </c>
      <c r="B7" s="327">
        <v>43693.728472222225</v>
      </c>
      <c r="C7" s="328">
        <v>43693.728472222225</v>
      </c>
      <c r="D7" s="63">
        <v>1</v>
      </c>
      <c r="E7" s="63">
        <v>0</v>
      </c>
      <c r="F7" s="301">
        <v>0</v>
      </c>
      <c r="G7"/>
      <c r="H7" s="64">
        <v>0.246</v>
      </c>
      <c r="I7" s="309">
        <f>J7-H7</f>
        <v>0</v>
      </c>
      <c r="J7" s="309">
        <f>H7/K7*100</f>
        <v>0.246</v>
      </c>
      <c r="K7" s="329">
        <v>100</v>
      </c>
      <c r="L7" s="330">
        <v>7.54</v>
      </c>
      <c r="M7" s="63"/>
      <c r="N7" s="300"/>
      <c r="O7" s="300"/>
      <c r="P7" s="63"/>
      <c r="Q7" s="63"/>
      <c r="R7" s="299">
        <v>363</v>
      </c>
      <c r="S7" s="64">
        <v>0</v>
      </c>
      <c r="T7" s="64">
        <v>7.6461927016679906E-2</v>
      </c>
      <c r="U7" s="64">
        <v>2.711509217188699</v>
      </c>
      <c r="V7" s="64">
        <v>3.6554527017671918</v>
      </c>
      <c r="W7" s="64">
        <v>1.5092115804755499</v>
      </c>
      <c r="X7" s="64">
        <v>0.58922240878929977</v>
      </c>
      <c r="Y7" s="64">
        <v>27.502388888888888</v>
      </c>
      <c r="Z7" s="64">
        <v>2.3714081434275642</v>
      </c>
      <c r="AA7" s="64">
        <v>0.79435680585184576</v>
      </c>
      <c r="AB7" s="64">
        <v>2.3324925965376186</v>
      </c>
      <c r="AC7" s="64">
        <v>0.88481489072900865</v>
      </c>
      <c r="AD7" s="64">
        <v>1.6063992565585794</v>
      </c>
      <c r="AE7" s="64">
        <v>0</v>
      </c>
      <c r="AF7" s="64">
        <v>3.3954019356617842</v>
      </c>
      <c r="AG7" s="64">
        <v>2.9225413052240334</v>
      </c>
      <c r="AH7" s="64">
        <v>0.97672707237780321</v>
      </c>
      <c r="AI7" s="64">
        <v>1.594168944</v>
      </c>
      <c r="AJ7" s="64">
        <v>0.73712209022775343</v>
      </c>
      <c r="AK7" s="250">
        <v>2.5101114296033344</v>
      </c>
      <c r="AL7" s="64">
        <v>4.6203254495095543</v>
      </c>
      <c r="AM7" s="64">
        <v>3.1539466554981663</v>
      </c>
      <c r="AN7" s="331">
        <v>0.38732610519511396</v>
      </c>
      <c r="AO7" s="64">
        <v>1.4906404335608257</v>
      </c>
      <c r="AP7" s="64">
        <v>1.8344386938034827</v>
      </c>
      <c r="AQ7" s="64">
        <v>0</v>
      </c>
      <c r="AR7" s="292">
        <v>0</v>
      </c>
      <c r="AS7" s="292">
        <v>12.385297147441527</v>
      </c>
      <c r="AT7" s="292">
        <v>16.655562958027982</v>
      </c>
      <c r="AU7" s="292">
        <v>3.7565740045078888</v>
      </c>
      <c r="AV7" s="292">
        <v>7.1163031659009528</v>
      </c>
      <c r="AW7" s="292">
        <v>400</v>
      </c>
      <c r="AX7" s="292">
        <v>200</v>
      </c>
      <c r="AY7" s="292">
        <v>11.556764106050306</v>
      </c>
      <c r="AZ7" s="292">
        <v>0</v>
      </c>
      <c r="BA7" s="292">
        <v>0</v>
      </c>
      <c r="BB7" s="292">
        <v>14.238739330269205</v>
      </c>
      <c r="BC7" s="292">
        <v>0</v>
      </c>
      <c r="BD7" s="292">
        <v>26.873276428102425</v>
      </c>
      <c r="BE7" s="292">
        <v>16.685489166119506</v>
      </c>
      <c r="BF7" s="292">
        <v>5.4088471849865956</v>
      </c>
      <c r="BG7" s="292">
        <v>0</v>
      </c>
      <c r="BH7" s="292">
        <v>13.577481840193705</v>
      </c>
      <c r="BI7" s="292">
        <v>19.002757715036115</v>
      </c>
      <c r="BJ7" s="292">
        <v>36.308277830637493</v>
      </c>
      <c r="BK7" s="292">
        <v>20.663308144416458</v>
      </c>
      <c r="BL7" s="292">
        <v>4.4368266405484817</v>
      </c>
      <c r="BM7" s="292">
        <v>0</v>
      </c>
      <c r="BN7" s="292">
        <v>24.26789231779383</v>
      </c>
      <c r="BO7" s="310">
        <v>0</v>
      </c>
    </row>
    <row r="8" spans="1:67" ht="13.25" customHeight="1" x14ac:dyDescent="0.15">
      <c r="A8" s="253">
        <f t="shared" ref="A8:A19" si="0">A7+1</f>
        <v>1</v>
      </c>
      <c r="B8" s="327">
        <v>43694.723611111112</v>
      </c>
      <c r="C8" s="328">
        <v>43694.723611111112</v>
      </c>
      <c r="D8" s="63">
        <v>1.5</v>
      </c>
      <c r="E8" s="63">
        <v>0</v>
      </c>
      <c r="F8" s="301">
        <v>0</v>
      </c>
      <c r="G8"/>
      <c r="H8" s="64">
        <v>0.54200000000000004</v>
      </c>
      <c r="I8" s="309">
        <f t="shared" ref="I8:I19" si="1">J8-H8</f>
        <v>5.4747474747475211E-3</v>
      </c>
      <c r="J8" s="309">
        <f t="shared" ref="J8:J19" si="2">H8/K8*100</f>
        <v>0.54747474747474756</v>
      </c>
      <c r="K8" s="329">
        <v>99</v>
      </c>
      <c r="L8" s="330">
        <v>7.39</v>
      </c>
      <c r="M8" s="63"/>
      <c r="N8" s="300"/>
      <c r="O8" s="300">
        <v>0.41899999999999998</v>
      </c>
      <c r="P8" s="63"/>
      <c r="Q8" s="63"/>
      <c r="R8" s="299">
        <v>349</v>
      </c>
      <c r="S8" s="64">
        <v>1.0837813533939622</v>
      </c>
      <c r="T8" s="64">
        <v>0.19595374924303188</v>
      </c>
      <c r="U8" s="64">
        <v>2.7289140518912096</v>
      </c>
      <c r="V8" s="64">
        <v>3.6937780844074162</v>
      </c>
      <c r="W8" s="64">
        <v>1.5771286074872763</v>
      </c>
      <c r="X8" s="64">
        <v>0.55314490748646117</v>
      </c>
      <c r="Y8" s="64">
        <v>25.426547242939112</v>
      </c>
      <c r="Z8" s="64">
        <v>1.9725620920361557</v>
      </c>
      <c r="AA8" s="64">
        <v>0.90151991657611119</v>
      </c>
      <c r="AB8" s="64">
        <v>2.3903471280745632</v>
      </c>
      <c r="AC8" s="64">
        <v>0.86446916056772383</v>
      </c>
      <c r="AD8" s="64">
        <v>1.6113425683433062</v>
      </c>
      <c r="AE8" s="64">
        <v>2.9307274631641103</v>
      </c>
      <c r="AF8" s="64">
        <v>3.3792832375615105</v>
      </c>
      <c r="AG8" s="64">
        <v>2.9418901249472276</v>
      </c>
      <c r="AH8" s="64">
        <v>0.96873240861081933</v>
      </c>
      <c r="AI8" s="64">
        <v>2.101163203</v>
      </c>
      <c r="AJ8" s="64">
        <v>0.7424783462900566</v>
      </c>
      <c r="AK8" s="250">
        <v>2.5134102870098518</v>
      </c>
      <c r="AL8" s="64">
        <v>4.5964075727212119</v>
      </c>
      <c r="AM8" s="64">
        <v>3.2224774046246911</v>
      </c>
      <c r="AN8" s="331">
        <v>0.38328350952951112</v>
      </c>
      <c r="AO8" s="64">
        <v>1.539198047885167</v>
      </c>
      <c r="AP8" s="64">
        <v>1.8459482231642248</v>
      </c>
      <c r="AQ8" s="64">
        <v>0</v>
      </c>
      <c r="AR8" s="292">
        <v>0</v>
      </c>
      <c r="AS8" s="292">
        <v>12.385297147441527</v>
      </c>
      <c r="AT8" s="292">
        <v>16.655562958027982</v>
      </c>
      <c r="AU8" s="292">
        <v>3.7565740045078888</v>
      </c>
      <c r="AV8" s="292">
        <v>7.1163031659009528</v>
      </c>
      <c r="AW8" s="292">
        <v>400</v>
      </c>
      <c r="AX8" s="292">
        <v>200</v>
      </c>
      <c r="AY8" s="292">
        <v>11.556764106050306</v>
      </c>
      <c r="AZ8" s="292">
        <v>0</v>
      </c>
      <c r="BA8" s="292">
        <v>0</v>
      </c>
      <c r="BB8" s="292">
        <v>14.238739330269205</v>
      </c>
      <c r="BC8" s="292">
        <v>0</v>
      </c>
      <c r="BD8" s="292">
        <v>26.873276428102425</v>
      </c>
      <c r="BE8" s="292">
        <v>16.685489166119506</v>
      </c>
      <c r="BF8" s="292">
        <v>5.4088471849865956</v>
      </c>
      <c r="BG8" s="292">
        <v>0</v>
      </c>
      <c r="BH8" s="292">
        <v>13.577481840193705</v>
      </c>
      <c r="BI8" s="292">
        <v>19.002757715036115</v>
      </c>
      <c r="BJ8" s="292">
        <v>36.308277830637493</v>
      </c>
      <c r="BK8" s="292">
        <v>20.663308144416458</v>
      </c>
      <c r="BL8" s="292">
        <v>4.4368266405484817</v>
      </c>
      <c r="BM8" s="292">
        <v>0</v>
      </c>
      <c r="BN8" s="292">
        <v>24.26789231779383</v>
      </c>
      <c r="BO8" s="310">
        <v>0</v>
      </c>
    </row>
    <row r="9" spans="1:67" ht="13.25" customHeight="1" x14ac:dyDescent="0.15">
      <c r="A9" s="253">
        <f t="shared" si="0"/>
        <v>2</v>
      </c>
      <c r="B9" s="327">
        <v>43695.334722222222</v>
      </c>
      <c r="C9" s="328">
        <v>43695.334722222222</v>
      </c>
      <c r="D9" s="63">
        <v>1.5</v>
      </c>
      <c r="E9" s="63">
        <v>0</v>
      </c>
      <c r="F9" s="301">
        <v>0</v>
      </c>
      <c r="G9"/>
      <c r="H9" s="64">
        <v>0.94</v>
      </c>
      <c r="I9" s="309">
        <f t="shared" si="1"/>
        <v>5.6740442655934809E-3</v>
      </c>
      <c r="J9" s="309">
        <f t="shared" si="2"/>
        <v>0.94567404426559343</v>
      </c>
      <c r="K9" s="329">
        <v>99.4</v>
      </c>
      <c r="L9" s="330">
        <v>7.28</v>
      </c>
      <c r="M9" s="63"/>
      <c r="N9" s="300"/>
      <c r="O9" s="300">
        <v>0.35981874142819009</v>
      </c>
      <c r="P9" s="63"/>
      <c r="Q9" s="63"/>
      <c r="R9" s="299">
        <v>345</v>
      </c>
      <c r="S9" s="64">
        <v>1.7707139870843496</v>
      </c>
      <c r="T9" s="64">
        <v>0.31252353313677161</v>
      </c>
      <c r="U9" s="64">
        <v>2.7491435044610353</v>
      </c>
      <c r="V9" s="64">
        <v>3.7034550114540341</v>
      </c>
      <c r="W9" s="64">
        <v>1.6366201537906375</v>
      </c>
      <c r="X9" s="64">
        <v>0.52486953219131804</v>
      </c>
      <c r="Y9" s="64">
        <v>23.974880573733945</v>
      </c>
      <c r="Z9" s="64">
        <v>1.5946714658830339</v>
      </c>
      <c r="AA9" s="64">
        <v>1.047754658713991</v>
      </c>
      <c r="AB9" s="64">
        <v>2.4787807547250966</v>
      </c>
      <c r="AC9" s="64">
        <v>0.82469358291131312</v>
      </c>
      <c r="AD9" s="64">
        <v>1.6188277982726513</v>
      </c>
      <c r="AE9" s="64">
        <v>6.8900560797677288</v>
      </c>
      <c r="AF9" s="64">
        <v>3.3753277288252468</v>
      </c>
      <c r="AG9" s="64">
        <v>2.9227037311976494</v>
      </c>
      <c r="AH9" s="64">
        <v>0.95890021108056467</v>
      </c>
      <c r="AI9" s="64">
        <v>2.5608856740000001</v>
      </c>
      <c r="AJ9" s="64">
        <v>0.73470583130394718</v>
      </c>
      <c r="AK9" s="250">
        <v>2.5173911766727057</v>
      </c>
      <c r="AL9" s="64">
        <v>4.5289298536887683</v>
      </c>
      <c r="AM9" s="64">
        <v>3.2856664352320077</v>
      </c>
      <c r="AN9" s="331">
        <v>0.37658840415304912</v>
      </c>
      <c r="AO9" s="64">
        <v>1.4917804986280718</v>
      </c>
      <c r="AP9" s="64">
        <v>1.8489617245533294</v>
      </c>
      <c r="AQ9" s="64">
        <v>0</v>
      </c>
      <c r="AR9" s="292">
        <v>0</v>
      </c>
      <c r="AS9" s="292">
        <v>12.385297147441527</v>
      </c>
      <c r="AT9" s="292">
        <v>16.655562958027982</v>
      </c>
      <c r="AU9" s="292">
        <v>3.7565740045078888</v>
      </c>
      <c r="AV9" s="292">
        <v>7.1163031659009528</v>
      </c>
      <c r="AW9" s="292">
        <v>400</v>
      </c>
      <c r="AX9" s="292">
        <v>200</v>
      </c>
      <c r="AY9" s="292">
        <v>11.556764106050306</v>
      </c>
      <c r="AZ9" s="292">
        <v>0</v>
      </c>
      <c r="BA9" s="292">
        <v>0</v>
      </c>
      <c r="BB9" s="292">
        <v>14.238739330269205</v>
      </c>
      <c r="BC9" s="292">
        <v>0</v>
      </c>
      <c r="BD9" s="292">
        <v>26.873276428102425</v>
      </c>
      <c r="BE9" s="292">
        <v>16.685489166119506</v>
      </c>
      <c r="BF9" s="292">
        <v>5.4088471849865956</v>
      </c>
      <c r="BG9" s="292">
        <v>0</v>
      </c>
      <c r="BH9" s="292">
        <v>13.577481840193705</v>
      </c>
      <c r="BI9" s="292">
        <v>19.002757715036115</v>
      </c>
      <c r="BJ9" s="292">
        <v>36.308277830637493</v>
      </c>
      <c r="BK9" s="292">
        <v>20.663308144416458</v>
      </c>
      <c r="BL9" s="292">
        <v>4.4368266405484817</v>
      </c>
      <c r="BM9" s="292">
        <v>0</v>
      </c>
      <c r="BN9" s="292">
        <v>24.26789231779383</v>
      </c>
      <c r="BO9" s="310">
        <v>0</v>
      </c>
    </row>
    <row r="10" spans="1:67" ht="13.25" customHeight="1" x14ac:dyDescent="0.15">
      <c r="A10" s="253">
        <f t="shared" si="0"/>
        <v>3</v>
      </c>
      <c r="B10" s="327">
        <v>43695.711111111108</v>
      </c>
      <c r="C10" s="328">
        <v>43695.711111111108</v>
      </c>
      <c r="D10" s="63">
        <v>1.5</v>
      </c>
      <c r="E10" s="63">
        <v>0</v>
      </c>
      <c r="F10" s="301">
        <v>0</v>
      </c>
      <c r="G10"/>
      <c r="H10" s="64">
        <v>1.43</v>
      </c>
      <c r="I10" s="309">
        <f t="shared" si="1"/>
        <v>1.1532258064516077E-2</v>
      </c>
      <c r="J10" s="309">
        <f t="shared" si="2"/>
        <v>1.441532258064516</v>
      </c>
      <c r="K10" s="329">
        <v>99.2</v>
      </c>
      <c r="L10" s="330">
        <v>7.17</v>
      </c>
      <c r="M10" s="63"/>
      <c r="N10" s="300"/>
      <c r="O10" s="300">
        <v>0.33363074997383863</v>
      </c>
      <c r="P10" s="63"/>
      <c r="Q10" s="63"/>
      <c r="R10" s="299">
        <v>348</v>
      </c>
      <c r="S10" s="64">
        <v>2.7156864658976447</v>
      </c>
      <c r="T10" s="64">
        <v>0.42848595234369125</v>
      </c>
      <c r="U10" s="64">
        <v>2.731908387302282</v>
      </c>
      <c r="V10" s="64">
        <v>3.6818178242372395</v>
      </c>
      <c r="W10" s="64">
        <v>1.6689911923545755</v>
      </c>
      <c r="X10" s="64">
        <v>0.50386422035016931</v>
      </c>
      <c r="Y10" s="64">
        <v>21.466012738492722</v>
      </c>
      <c r="Z10" s="64">
        <v>1.2751367581620883</v>
      </c>
      <c r="AA10" s="64">
        <v>1.1574115349606136</v>
      </c>
      <c r="AB10" s="64">
        <v>2.5375153175465406</v>
      </c>
      <c r="AC10" s="64">
        <v>0.80790727342614599</v>
      </c>
      <c r="AD10" s="64">
        <v>1.6093219141902695</v>
      </c>
      <c r="AE10" s="64">
        <v>8.9363115563543634</v>
      </c>
      <c r="AF10" s="64">
        <v>3.3501650025542822</v>
      </c>
      <c r="AG10" s="64">
        <v>2.9295654812241172</v>
      </c>
      <c r="AH10" s="64">
        <v>0.9631056372784309</v>
      </c>
      <c r="AI10" s="64">
        <v>3.1934062499999998</v>
      </c>
      <c r="AJ10" s="64">
        <v>0.73102647039570401</v>
      </c>
      <c r="AK10" s="250">
        <v>2.5136869320380693</v>
      </c>
      <c r="AL10" s="64">
        <v>4.4431861561438408</v>
      </c>
      <c r="AM10" s="64">
        <v>3.3253894150667036</v>
      </c>
      <c r="AN10" s="331">
        <v>0.37936668702761933</v>
      </c>
      <c r="AO10" s="64">
        <v>1.5329469305921741</v>
      </c>
      <c r="AP10" s="64">
        <v>1.8398875071376599</v>
      </c>
      <c r="AQ10" s="64">
        <v>0</v>
      </c>
      <c r="AR10" s="292">
        <v>0</v>
      </c>
      <c r="AS10" s="292">
        <v>12.385297147441527</v>
      </c>
      <c r="AT10" s="292">
        <v>16.655562958027982</v>
      </c>
      <c r="AU10" s="292">
        <v>3.7565740045078888</v>
      </c>
      <c r="AV10" s="292">
        <v>7.1163031659009528</v>
      </c>
      <c r="AW10" s="292">
        <v>400</v>
      </c>
      <c r="AX10" s="292">
        <v>200</v>
      </c>
      <c r="AY10" s="292">
        <v>11.556764106050306</v>
      </c>
      <c r="AZ10" s="292">
        <v>0</v>
      </c>
      <c r="BA10" s="292">
        <v>0</v>
      </c>
      <c r="BB10" s="292">
        <v>14.238739330269205</v>
      </c>
      <c r="BC10" s="292">
        <v>0</v>
      </c>
      <c r="BD10" s="292">
        <v>26.873276428102425</v>
      </c>
      <c r="BE10" s="292">
        <v>16.685489166119506</v>
      </c>
      <c r="BF10" s="292">
        <v>5.4088471849865956</v>
      </c>
      <c r="BG10" s="292">
        <v>0</v>
      </c>
      <c r="BH10" s="292">
        <v>13.577481840193705</v>
      </c>
      <c r="BI10" s="292">
        <v>19.002757715036115</v>
      </c>
      <c r="BJ10" s="292">
        <v>36.308277830637493</v>
      </c>
      <c r="BK10" s="292">
        <v>20.663308144416458</v>
      </c>
      <c r="BL10" s="292">
        <v>4.4368266405484817</v>
      </c>
      <c r="BM10" s="292">
        <v>0</v>
      </c>
      <c r="BN10" s="292">
        <v>24.26789231779383</v>
      </c>
      <c r="BO10" s="310">
        <v>0</v>
      </c>
    </row>
    <row r="11" spans="1:67" ht="13.25" customHeight="1" x14ac:dyDescent="0.15">
      <c r="A11" s="253">
        <f t="shared" si="0"/>
        <v>4</v>
      </c>
      <c r="B11" s="327">
        <v>43696.338888888888</v>
      </c>
      <c r="C11" s="328">
        <v>43696.338888888888</v>
      </c>
      <c r="D11" s="63">
        <v>1.5</v>
      </c>
      <c r="E11" s="63">
        <v>0</v>
      </c>
      <c r="F11" s="301">
        <v>0</v>
      </c>
      <c r="G11"/>
      <c r="H11" s="64">
        <v>3.11</v>
      </c>
      <c r="I11" s="309">
        <f t="shared" si="1"/>
        <v>7.6475409836065822E-2</v>
      </c>
      <c r="J11" s="309">
        <f t="shared" si="2"/>
        <v>3.1864754098360657</v>
      </c>
      <c r="K11" s="329">
        <v>97.6</v>
      </c>
      <c r="L11" s="330">
        <v>6.88</v>
      </c>
      <c r="M11" s="63"/>
      <c r="N11" s="300"/>
      <c r="O11" s="300">
        <v>0.32849474605151852</v>
      </c>
      <c r="P11" s="63"/>
      <c r="Q11" s="63"/>
      <c r="R11" s="299">
        <v>344</v>
      </c>
      <c r="S11" s="64">
        <v>4.3548116936097419</v>
      </c>
      <c r="T11" s="64">
        <v>0.70490244144196923</v>
      </c>
      <c r="U11" s="64">
        <v>2.6981436137831789</v>
      </c>
      <c r="V11" s="64">
        <v>3.6358644176064896</v>
      </c>
      <c r="W11" s="64">
        <v>1.7371464762610955</v>
      </c>
      <c r="X11" s="64">
        <v>0.47273606133588347</v>
      </c>
      <c r="Y11" s="64">
        <v>17.376941753843557</v>
      </c>
      <c r="Z11" s="64">
        <v>0.70330691884194707</v>
      </c>
      <c r="AA11" s="64">
        <v>1.3388167324505007</v>
      </c>
      <c r="AB11" s="64">
        <v>2.633448909004672</v>
      </c>
      <c r="AC11" s="64">
        <v>0.74884318114944093</v>
      </c>
      <c r="AD11" s="64">
        <v>1.615084805215143</v>
      </c>
      <c r="AE11" s="64">
        <v>16.143501769968584</v>
      </c>
      <c r="AF11" s="64">
        <v>3.2954280849329751</v>
      </c>
      <c r="AG11" s="64">
        <v>2.9008501634543409</v>
      </c>
      <c r="AH11" s="64">
        <v>0.93495786164905548</v>
      </c>
      <c r="AI11" s="64">
        <v>4.1231191730000001</v>
      </c>
      <c r="AJ11" s="64">
        <v>0.70738002316921833</v>
      </c>
      <c r="AK11" s="250">
        <v>2.5120632302459951</v>
      </c>
      <c r="AL11" s="64">
        <v>4.2106008756779003</v>
      </c>
      <c r="AM11" s="64">
        <v>3.3105259225449548</v>
      </c>
      <c r="AN11" s="331">
        <v>0.3738723680259266</v>
      </c>
      <c r="AO11" s="64">
        <v>1.5000457877019093</v>
      </c>
      <c r="AP11" s="64">
        <v>1.8158515526672732</v>
      </c>
      <c r="AQ11" s="64">
        <v>0</v>
      </c>
      <c r="AR11" s="292">
        <v>0</v>
      </c>
      <c r="AS11" s="292">
        <v>12.385297147441527</v>
      </c>
      <c r="AT11" s="292">
        <v>16.655562958027982</v>
      </c>
      <c r="AU11" s="292">
        <v>3.7565740045078888</v>
      </c>
      <c r="AV11" s="292">
        <v>7.1163031659009528</v>
      </c>
      <c r="AW11" s="292">
        <v>400</v>
      </c>
      <c r="AX11" s="292">
        <v>200</v>
      </c>
      <c r="AY11" s="292">
        <v>11.556764106050306</v>
      </c>
      <c r="AZ11" s="292">
        <v>0</v>
      </c>
      <c r="BA11" s="292">
        <v>0</v>
      </c>
      <c r="BB11" s="292">
        <v>14.238739330269205</v>
      </c>
      <c r="BC11" s="292">
        <v>0</v>
      </c>
      <c r="BD11" s="292">
        <v>26.873276428102425</v>
      </c>
      <c r="BE11" s="292">
        <v>16.685489166119506</v>
      </c>
      <c r="BF11" s="292">
        <v>5.4088471849865956</v>
      </c>
      <c r="BG11" s="292">
        <v>0</v>
      </c>
      <c r="BH11" s="292">
        <v>13.577481840193705</v>
      </c>
      <c r="BI11" s="292">
        <v>19.002757715036115</v>
      </c>
      <c r="BJ11" s="292">
        <v>36.308277830637493</v>
      </c>
      <c r="BK11" s="292">
        <v>20.663308144416458</v>
      </c>
      <c r="BL11" s="292">
        <v>4.4368266405484817</v>
      </c>
      <c r="BM11" s="292">
        <v>0</v>
      </c>
      <c r="BN11" s="292">
        <v>24.26789231779383</v>
      </c>
      <c r="BO11" s="310">
        <v>0</v>
      </c>
    </row>
    <row r="12" spans="1:67" ht="13.25" customHeight="1" x14ac:dyDescent="0.15">
      <c r="A12" s="253">
        <f t="shared" si="0"/>
        <v>5</v>
      </c>
      <c r="B12" s="327">
        <v>43696.718055555553</v>
      </c>
      <c r="C12" s="328">
        <v>43696.718055555553</v>
      </c>
      <c r="D12" s="63">
        <v>1.5</v>
      </c>
      <c r="E12" s="63">
        <v>1.31</v>
      </c>
      <c r="F12" s="301">
        <v>0.32750000000000001</v>
      </c>
      <c r="G12"/>
      <c r="H12" s="64">
        <v>4.3849999999999998</v>
      </c>
      <c r="I12" s="309">
        <f t="shared" si="1"/>
        <v>0.15433747412008358</v>
      </c>
      <c r="J12" s="309">
        <f t="shared" si="2"/>
        <v>4.5393374741200834</v>
      </c>
      <c r="K12" s="329">
        <v>96.6</v>
      </c>
      <c r="L12" s="330">
        <v>6.77</v>
      </c>
      <c r="M12" s="63"/>
      <c r="N12" s="300"/>
      <c r="O12" s="300">
        <v>0.32</v>
      </c>
      <c r="P12" s="63"/>
      <c r="Q12" s="63"/>
      <c r="R12" s="299">
        <v>348</v>
      </c>
      <c r="S12" s="64">
        <v>8.4888083309258633</v>
      </c>
      <c r="T12" s="64">
        <v>0.96161591953085801</v>
      </c>
      <c r="U12" s="64">
        <v>2.7229348612043491</v>
      </c>
      <c r="V12" s="64">
        <v>3.5345654547628689</v>
      </c>
      <c r="W12" s="64">
        <v>1.7475102401136284</v>
      </c>
      <c r="X12" s="64">
        <v>0.45951582450448508</v>
      </c>
      <c r="Y12" s="64">
        <v>15.011434866720444</v>
      </c>
      <c r="Z12" s="64">
        <v>0.40816070243757463</v>
      </c>
      <c r="AA12" s="64">
        <v>1.4205757318866696</v>
      </c>
      <c r="AB12" s="64">
        <v>2.6782306820516886</v>
      </c>
      <c r="AC12" s="64">
        <v>0.72552218717914885</v>
      </c>
      <c r="AD12" s="64">
        <v>1.6204801900022348</v>
      </c>
      <c r="AE12" s="64">
        <v>18.649652864658417</v>
      </c>
      <c r="AF12" s="64">
        <v>3.280003000216055</v>
      </c>
      <c r="AG12" s="64">
        <v>2.8626268477100467</v>
      </c>
      <c r="AH12" s="64">
        <v>0.9300800688024915</v>
      </c>
      <c r="AI12" s="64">
        <v>4.6011874229999998</v>
      </c>
      <c r="AJ12" s="64">
        <v>0.6848989267871014</v>
      </c>
      <c r="AK12" s="250">
        <v>2.512832454126011</v>
      </c>
      <c r="AL12" s="64">
        <v>4.0870035929755906</v>
      </c>
      <c r="AM12" s="64">
        <v>3.4234207126221992</v>
      </c>
      <c r="AN12" s="331">
        <v>0.36558876709150079</v>
      </c>
      <c r="AO12" s="64">
        <v>1.4983088994243878</v>
      </c>
      <c r="AP12" s="64">
        <v>1.7865878743197858</v>
      </c>
      <c r="AQ12" s="64">
        <v>0</v>
      </c>
      <c r="AR12" s="292">
        <v>0</v>
      </c>
      <c r="AS12" s="292">
        <v>12.385297147441527</v>
      </c>
      <c r="AT12" s="292">
        <v>16.655562958027982</v>
      </c>
      <c r="AU12" s="292">
        <v>3.7565740045078888</v>
      </c>
      <c r="AV12" s="292">
        <v>7.1163031659009528</v>
      </c>
      <c r="AW12" s="292">
        <v>400</v>
      </c>
      <c r="AX12" s="292">
        <v>200</v>
      </c>
      <c r="AY12" s="292">
        <v>11.556764106050306</v>
      </c>
      <c r="AZ12" s="292">
        <v>0</v>
      </c>
      <c r="BA12" s="292">
        <v>0</v>
      </c>
      <c r="BB12" s="292">
        <v>14.238739330269205</v>
      </c>
      <c r="BC12" s="292">
        <v>0</v>
      </c>
      <c r="BD12" s="292">
        <v>26.873276428102425</v>
      </c>
      <c r="BE12" s="292">
        <v>16.685489166119506</v>
      </c>
      <c r="BF12" s="292">
        <v>5.4088471849865956</v>
      </c>
      <c r="BG12" s="292">
        <v>0</v>
      </c>
      <c r="BH12" s="292">
        <v>13.577481840193705</v>
      </c>
      <c r="BI12" s="292">
        <v>19.002757715036115</v>
      </c>
      <c r="BJ12" s="292">
        <v>36.308277830637493</v>
      </c>
      <c r="BK12" s="292">
        <v>20.663308144416458</v>
      </c>
      <c r="BL12" s="292">
        <v>4.4368266405484817</v>
      </c>
      <c r="BM12" s="292">
        <v>0</v>
      </c>
      <c r="BN12" s="292">
        <v>24.26789231779383</v>
      </c>
      <c r="BO12" s="310">
        <v>0</v>
      </c>
    </row>
    <row r="13" spans="1:67" ht="13.25" customHeight="1" x14ac:dyDescent="0.15">
      <c r="A13" s="253">
        <f t="shared" si="0"/>
        <v>6</v>
      </c>
      <c r="B13" s="327">
        <v>43697.709027777775</v>
      </c>
      <c r="C13" s="328">
        <v>43697.709027777775</v>
      </c>
      <c r="D13" s="63">
        <v>1.5</v>
      </c>
      <c r="E13" s="63">
        <v>1.969125</v>
      </c>
      <c r="F13" s="301">
        <v>0.32818750000000002</v>
      </c>
      <c r="G13"/>
      <c r="H13" s="64">
        <v>9.5399999999999991</v>
      </c>
      <c r="I13" s="309">
        <f t="shared" si="1"/>
        <v>0.32556359875904839</v>
      </c>
      <c r="J13" s="309">
        <f t="shared" si="2"/>
        <v>9.8655635987590475</v>
      </c>
      <c r="K13" s="329">
        <v>96.7</v>
      </c>
      <c r="L13" s="330">
        <v>6.76</v>
      </c>
      <c r="M13" s="63"/>
      <c r="N13" s="300"/>
      <c r="O13" s="300">
        <v>0.152</v>
      </c>
      <c r="P13" s="63"/>
      <c r="Q13" s="63"/>
      <c r="R13" s="299">
        <v>343</v>
      </c>
      <c r="S13" s="64">
        <v>24.061854144702142</v>
      </c>
      <c r="T13" s="64">
        <v>2.1128819114897488</v>
      </c>
      <c r="U13" s="64">
        <v>2.5696221134837933</v>
      </c>
      <c r="V13" s="64">
        <v>2.819506744977851</v>
      </c>
      <c r="W13" s="64">
        <v>1.4129837478214116</v>
      </c>
      <c r="X13" s="64">
        <v>0.34389271729916621</v>
      </c>
      <c r="Y13" s="64">
        <v>15.546373291355277</v>
      </c>
      <c r="Z13" s="64">
        <v>0.1547772288742644</v>
      </c>
      <c r="AA13" s="64">
        <v>1.4099913663501495</v>
      </c>
      <c r="AB13" s="64">
        <v>2.5393871547127755</v>
      </c>
      <c r="AC13" s="64">
        <v>0.68583153760241788</v>
      </c>
      <c r="AD13" s="64">
        <v>1.5651878934875147</v>
      </c>
      <c r="AE13" s="64">
        <v>19.563292350935281</v>
      </c>
      <c r="AF13" s="64">
        <v>3.1256735559687692</v>
      </c>
      <c r="AG13" s="64">
        <v>2.6893059775309283</v>
      </c>
      <c r="AH13" s="64">
        <v>0.83007504877160265</v>
      </c>
      <c r="AI13" s="64">
        <v>6.230516154</v>
      </c>
      <c r="AJ13" s="64">
        <v>0.7092167717554716</v>
      </c>
      <c r="AK13" s="250">
        <v>2.5106769910734723</v>
      </c>
      <c r="AL13" s="64">
        <v>3.7660003978119589</v>
      </c>
      <c r="AM13" s="64">
        <v>3.5393244920551523</v>
      </c>
      <c r="AN13" s="331">
        <v>0.36195304517304078</v>
      </c>
      <c r="AO13" s="64">
        <v>1.3175927554113496</v>
      </c>
      <c r="AP13" s="64">
        <v>1.8719438868012725</v>
      </c>
      <c r="AQ13" s="64">
        <v>0</v>
      </c>
      <c r="AR13" s="292">
        <v>0</v>
      </c>
      <c r="AS13" s="292">
        <v>12.385297147441527</v>
      </c>
      <c r="AT13" s="292">
        <v>16.655562958027982</v>
      </c>
      <c r="AU13" s="292">
        <v>3.7565740045078888</v>
      </c>
      <c r="AV13" s="292">
        <v>7.1163031659009528</v>
      </c>
      <c r="AW13" s="292">
        <v>400</v>
      </c>
      <c r="AX13" s="292">
        <v>200</v>
      </c>
      <c r="AY13" s="292">
        <v>11.556764106050306</v>
      </c>
      <c r="AZ13" s="292">
        <v>0</v>
      </c>
      <c r="BA13" s="292">
        <v>0</v>
      </c>
      <c r="BB13" s="292">
        <v>14.238739330269205</v>
      </c>
      <c r="BC13" s="292">
        <v>0</v>
      </c>
      <c r="BD13" s="292">
        <v>26.873276428102425</v>
      </c>
      <c r="BE13" s="292">
        <v>16.685489166119506</v>
      </c>
      <c r="BF13" s="292">
        <v>5.4088471849865956</v>
      </c>
      <c r="BG13" s="292">
        <v>0</v>
      </c>
      <c r="BH13" s="292">
        <v>13.577481840193705</v>
      </c>
      <c r="BI13" s="292">
        <v>19.002757715036115</v>
      </c>
      <c r="BJ13" s="292">
        <v>36.308277830637493</v>
      </c>
      <c r="BK13" s="292">
        <v>20.663308144416458</v>
      </c>
      <c r="BL13" s="292">
        <v>4.4368266405484817</v>
      </c>
      <c r="BM13" s="292">
        <v>0</v>
      </c>
      <c r="BN13" s="292">
        <v>24.26789231779383</v>
      </c>
      <c r="BO13" s="310">
        <v>0</v>
      </c>
    </row>
    <row r="14" spans="1:67" s="312" customFormat="1" ht="13.25" customHeight="1" x14ac:dyDescent="0.15">
      <c r="A14" s="253">
        <f t="shared" si="0"/>
        <v>7</v>
      </c>
      <c r="B14" s="327">
        <v>43698.774305555555</v>
      </c>
      <c r="C14" s="328">
        <v>43698.774305555555</v>
      </c>
      <c r="D14" s="63">
        <v>10</v>
      </c>
      <c r="E14" s="63">
        <v>1.7380443750000001</v>
      </c>
      <c r="F14" s="301">
        <v>0.28967406250000005</v>
      </c>
      <c r="G14"/>
      <c r="H14" s="64">
        <v>16.200000000000003</v>
      </c>
      <c r="I14" s="309">
        <f t="shared" si="1"/>
        <v>0.51826625386996739</v>
      </c>
      <c r="J14" s="309">
        <f t="shared" si="2"/>
        <v>16.71826625386997</v>
      </c>
      <c r="K14" s="329">
        <v>96.9</v>
      </c>
      <c r="L14" s="330">
        <v>6.85</v>
      </c>
      <c r="M14" s="63"/>
      <c r="N14" s="300"/>
      <c r="O14" s="300">
        <v>0.13600000000000004</v>
      </c>
      <c r="P14" s="63"/>
      <c r="Q14" s="63"/>
      <c r="R14" s="299">
        <v>338</v>
      </c>
      <c r="S14" s="64">
        <v>56.620808377497163</v>
      </c>
      <c r="T14" s="64">
        <v>4.95162989298451</v>
      </c>
      <c r="U14" s="64">
        <v>2.4377076496460197</v>
      </c>
      <c r="V14" s="64">
        <v>1.3667378151432403</v>
      </c>
      <c r="W14" s="64">
        <v>0.8326054083690293</v>
      </c>
      <c r="X14" s="64">
        <v>0.21402664815660277</v>
      </c>
      <c r="Y14" s="64">
        <v>13.641016990339555</v>
      </c>
      <c r="Z14" s="64">
        <v>6.3362935293955411E-2</v>
      </c>
      <c r="AA14" s="64">
        <v>0.93923162558840578</v>
      </c>
      <c r="AB14" s="64">
        <v>2.2122901946542428</v>
      </c>
      <c r="AC14" s="64">
        <v>0.67843145666474569</v>
      </c>
      <c r="AD14" s="64">
        <v>1.4713700793863878</v>
      </c>
      <c r="AE14" s="64">
        <v>18.512626830142985</v>
      </c>
      <c r="AF14" s="64">
        <v>2.879609893548301</v>
      </c>
      <c r="AG14" s="64">
        <v>2.4372394009777927</v>
      </c>
      <c r="AH14" s="64">
        <v>0.69891477837276683</v>
      </c>
      <c r="AI14" s="64">
        <v>6.8912134739999997</v>
      </c>
      <c r="AJ14" s="64">
        <v>0.76819822379981539</v>
      </c>
      <c r="AK14" s="250">
        <v>2.5114980993517766</v>
      </c>
      <c r="AL14" s="64">
        <v>3.5162573495475695</v>
      </c>
      <c r="AM14" s="64">
        <v>3.7014139708595648</v>
      </c>
      <c r="AN14" s="331">
        <v>0.34918015275101977</v>
      </c>
      <c r="AO14" s="64">
        <v>1.0671139329541393</v>
      </c>
      <c r="AP14" s="64">
        <v>1.9927753521601972</v>
      </c>
      <c r="AQ14" s="64">
        <v>0</v>
      </c>
      <c r="AR14" s="292">
        <v>0</v>
      </c>
      <c r="AS14" s="292">
        <v>12.385297147441527</v>
      </c>
      <c r="AT14" s="292">
        <v>16.655562958027982</v>
      </c>
      <c r="AU14" s="292">
        <v>3.7565740045078888</v>
      </c>
      <c r="AV14" s="292">
        <v>7.1163031659009528</v>
      </c>
      <c r="AW14" s="292">
        <v>400</v>
      </c>
      <c r="AX14" s="292">
        <v>200</v>
      </c>
      <c r="AY14" s="292">
        <v>11.556764106050306</v>
      </c>
      <c r="AZ14" s="292">
        <v>0</v>
      </c>
      <c r="BA14" s="292">
        <v>0</v>
      </c>
      <c r="BB14" s="292">
        <v>14.238739330269205</v>
      </c>
      <c r="BC14" s="292">
        <v>0</v>
      </c>
      <c r="BD14" s="292">
        <v>26.873276428102425</v>
      </c>
      <c r="BE14" s="292">
        <v>16.685489166119506</v>
      </c>
      <c r="BF14" s="292">
        <v>5.4088471849865956</v>
      </c>
      <c r="BG14" s="292">
        <v>0</v>
      </c>
      <c r="BH14" s="292">
        <v>13.577481840193705</v>
      </c>
      <c r="BI14" s="292">
        <v>19.002757715036115</v>
      </c>
      <c r="BJ14" s="292">
        <v>36.308277830637493</v>
      </c>
      <c r="BK14" s="292">
        <v>20.663308144416458</v>
      </c>
      <c r="BL14" s="292">
        <v>4.4368266405484817</v>
      </c>
      <c r="BM14" s="292">
        <v>0</v>
      </c>
      <c r="BN14" s="292">
        <v>24.26789231779383</v>
      </c>
      <c r="BO14" s="310">
        <v>0</v>
      </c>
    </row>
    <row r="15" spans="1:67" s="312" customFormat="1" ht="13.25" customHeight="1" x14ac:dyDescent="0.15">
      <c r="A15" s="253">
        <f t="shared" si="0"/>
        <v>8</v>
      </c>
      <c r="B15" s="327">
        <v>43699.72152777778</v>
      </c>
      <c r="C15" s="328">
        <v>43699.72152777778</v>
      </c>
      <c r="D15" s="63">
        <v>1.5</v>
      </c>
      <c r="E15" s="63">
        <v>1.753875928125</v>
      </c>
      <c r="F15" s="301">
        <v>0.29231265468750001</v>
      </c>
      <c r="G15"/>
      <c r="H15" s="64">
        <v>18.8</v>
      </c>
      <c r="I15" s="309">
        <f t="shared" si="1"/>
        <v>1.1787460148777917</v>
      </c>
      <c r="J15" s="309">
        <f t="shared" si="2"/>
        <v>19.978746014877792</v>
      </c>
      <c r="K15" s="329">
        <v>94.1</v>
      </c>
      <c r="L15" s="330">
        <v>7</v>
      </c>
      <c r="M15" s="63"/>
      <c r="N15" s="300"/>
      <c r="O15" s="300">
        <v>0.13511353740914939</v>
      </c>
      <c r="P15" s="252"/>
      <c r="Q15" s="252"/>
      <c r="R15" s="299">
        <v>325</v>
      </c>
      <c r="S15" s="64">
        <v>61.835701127156462</v>
      </c>
      <c r="T15" s="64">
        <v>8.2425685629750962</v>
      </c>
      <c r="U15" s="64">
        <v>2.307565971105292</v>
      </c>
      <c r="V15" s="64">
        <v>3.3960139783844462E-2</v>
      </c>
      <c r="W15" s="64">
        <v>0.17123657860599778</v>
      </c>
      <c r="X15" s="64">
        <v>6.5240722507381319E-2</v>
      </c>
      <c r="Y15" s="64">
        <v>11.449430994015446</v>
      </c>
      <c r="Z15" s="64">
        <v>5.3996757506675361E-2</v>
      </c>
      <c r="AA15" s="64">
        <v>0.30779644036066922</v>
      </c>
      <c r="AB15" s="64">
        <v>1.9760349951434468</v>
      </c>
      <c r="AC15" s="64">
        <v>0.68222904676666341</v>
      </c>
      <c r="AD15" s="64">
        <v>1.2667132157763745</v>
      </c>
      <c r="AE15" s="64">
        <v>16.769300583758994</v>
      </c>
      <c r="AF15" s="64">
        <v>2.5559135415348901</v>
      </c>
      <c r="AG15" s="64">
        <v>2.3210117587635888</v>
      </c>
      <c r="AH15" s="64">
        <v>0.58717928973602795</v>
      </c>
      <c r="AI15" s="64">
        <v>6.8218297850000003</v>
      </c>
      <c r="AJ15" s="64">
        <v>0.85016598636670715</v>
      </c>
      <c r="AK15" s="250">
        <v>2.5119792679417112</v>
      </c>
      <c r="AL15" s="64">
        <v>3.7129166555585593</v>
      </c>
      <c r="AM15" s="64">
        <v>3.6319098746694962</v>
      </c>
      <c r="AN15" s="331">
        <v>0.3474231979338106</v>
      </c>
      <c r="AO15" s="64">
        <v>0.79076621578769624</v>
      </c>
      <c r="AP15" s="64">
        <v>1.9977931278683052</v>
      </c>
      <c r="AQ15" s="64">
        <v>0</v>
      </c>
      <c r="AR15" s="252">
        <v>0</v>
      </c>
      <c r="AS15" s="252">
        <v>12.385297147441527</v>
      </c>
      <c r="AT15" s="252">
        <v>16.655562958027982</v>
      </c>
      <c r="AU15" s="252">
        <v>3.7565740045078888</v>
      </c>
      <c r="AV15" s="251">
        <v>7.1163031659009528</v>
      </c>
      <c r="AW15" s="252">
        <v>400</v>
      </c>
      <c r="AX15" s="252">
        <v>200</v>
      </c>
      <c r="AY15" s="252">
        <v>11.556764106050306</v>
      </c>
      <c r="AZ15" s="252">
        <v>0</v>
      </c>
      <c r="BA15" s="252">
        <v>0</v>
      </c>
      <c r="BB15" s="252">
        <v>14.238739330269205</v>
      </c>
      <c r="BC15" s="292">
        <v>0</v>
      </c>
      <c r="BD15" s="252">
        <v>26.873276428102425</v>
      </c>
      <c r="BE15" s="252">
        <v>16.685489166119506</v>
      </c>
      <c r="BF15" s="252">
        <v>5.4088471849865956</v>
      </c>
      <c r="BG15" s="292">
        <v>0</v>
      </c>
      <c r="BH15" s="252">
        <v>13.577481840193705</v>
      </c>
      <c r="BI15" s="250">
        <v>19.002757715036115</v>
      </c>
      <c r="BJ15" s="252">
        <v>36.308277830637493</v>
      </c>
      <c r="BK15" s="252">
        <v>20.663308144416458</v>
      </c>
      <c r="BL15" s="250">
        <v>4.4368266405484817</v>
      </c>
      <c r="BM15" s="252">
        <v>0</v>
      </c>
      <c r="BN15" s="252">
        <v>24.26789231779383</v>
      </c>
      <c r="BO15" s="313">
        <v>0</v>
      </c>
    </row>
    <row r="16" spans="1:67" s="312" customFormat="1" ht="13.25" customHeight="1" x14ac:dyDescent="0.15">
      <c r="A16" s="253">
        <f t="shared" si="0"/>
        <v>9</v>
      </c>
      <c r="B16" s="327">
        <v>43700.703472222223</v>
      </c>
      <c r="C16" s="328">
        <v>43700.703472222223</v>
      </c>
      <c r="D16" s="63">
        <v>1.5</v>
      </c>
      <c r="E16" s="63">
        <v>1.7702615856093751</v>
      </c>
      <c r="F16" s="301">
        <v>0.29504359760156251</v>
      </c>
      <c r="G16"/>
      <c r="H16" s="64">
        <v>20.3</v>
      </c>
      <c r="I16" s="309">
        <f t="shared" si="1"/>
        <v>1.4344753747323331</v>
      </c>
      <c r="J16" s="309">
        <f t="shared" si="2"/>
        <v>21.734475374732334</v>
      </c>
      <c r="K16" s="329">
        <v>93.4</v>
      </c>
      <c r="L16" s="330">
        <v>6.73</v>
      </c>
      <c r="M16" s="63"/>
      <c r="N16" s="300"/>
      <c r="O16" s="300">
        <v>0.11047999999999999</v>
      </c>
      <c r="P16" s="252"/>
      <c r="Q16" s="252"/>
      <c r="R16" s="299">
        <v>332</v>
      </c>
      <c r="S16" s="64">
        <v>113.18532757418016</v>
      </c>
      <c r="T16" s="64">
        <v>8.6779726253818072</v>
      </c>
      <c r="U16" s="64">
        <v>2.2461081038786053</v>
      </c>
      <c r="V16" s="64">
        <v>4.4538289539620239E-2</v>
      </c>
      <c r="W16" s="64">
        <v>6.1328736751091482E-2</v>
      </c>
      <c r="X16" s="64">
        <v>0.1069505768522218</v>
      </c>
      <c r="Y16" s="64">
        <v>7.163265709739723</v>
      </c>
      <c r="Z16" s="64">
        <v>0</v>
      </c>
      <c r="AA16" s="64">
        <v>0</v>
      </c>
      <c r="AB16" s="64">
        <v>1.6296853587141176</v>
      </c>
      <c r="AC16" s="64">
        <v>0.73669932145388028</v>
      </c>
      <c r="AD16" s="64">
        <v>1.1100160422270209</v>
      </c>
      <c r="AE16" s="64">
        <v>18.200412267308504</v>
      </c>
      <c r="AF16" s="64">
        <v>2.1427912066055517</v>
      </c>
      <c r="AG16" s="64">
        <v>2.1673322743558452</v>
      </c>
      <c r="AH16" s="64">
        <v>0.4825661137147883</v>
      </c>
      <c r="AI16" s="64">
        <v>7.698033294</v>
      </c>
      <c r="AJ16" s="64">
        <v>0.95844019991714025</v>
      </c>
      <c r="AK16" s="250">
        <v>2.5118981043809034</v>
      </c>
      <c r="AL16" s="64">
        <v>3.9431803421145011</v>
      </c>
      <c r="AM16" s="64">
        <v>3.8422311147797266</v>
      </c>
      <c r="AN16" s="331">
        <v>0.35021388140858195</v>
      </c>
      <c r="AO16" s="64">
        <v>0.59328404011197566</v>
      </c>
      <c r="AP16" s="64">
        <v>2.1249027814095478</v>
      </c>
      <c r="AQ16" s="64">
        <v>0</v>
      </c>
      <c r="AR16" s="252">
        <v>0</v>
      </c>
      <c r="AS16" s="252">
        <v>12.385297147441527</v>
      </c>
      <c r="AT16" s="252">
        <v>16.655562958027982</v>
      </c>
      <c r="AU16" s="252">
        <v>3.7565740045078888</v>
      </c>
      <c r="AV16" s="252">
        <v>7.1163031659009528</v>
      </c>
      <c r="AW16" s="252">
        <v>400</v>
      </c>
      <c r="AX16" s="252">
        <v>200</v>
      </c>
      <c r="AY16" s="252">
        <v>11.556764106050306</v>
      </c>
      <c r="AZ16" s="252">
        <v>0</v>
      </c>
      <c r="BA16" s="252">
        <v>0</v>
      </c>
      <c r="BB16" s="252">
        <v>14.238739330269205</v>
      </c>
      <c r="BC16" s="292">
        <v>0</v>
      </c>
      <c r="BD16" s="252">
        <v>26.873276428102425</v>
      </c>
      <c r="BE16" s="252">
        <v>16.685489166119506</v>
      </c>
      <c r="BF16" s="252">
        <v>5.4088471849865956</v>
      </c>
      <c r="BG16" s="292">
        <v>0</v>
      </c>
      <c r="BH16" s="252">
        <v>13.577481840193705</v>
      </c>
      <c r="BI16" s="252">
        <v>19.002757715036115</v>
      </c>
      <c r="BJ16" s="252">
        <v>36.308277830637493</v>
      </c>
      <c r="BK16" s="252">
        <v>20.663308144416458</v>
      </c>
      <c r="BL16" s="252">
        <v>4.4368266405484817</v>
      </c>
      <c r="BM16" s="252">
        <v>0</v>
      </c>
      <c r="BN16" s="252">
        <v>24.26789231779383</v>
      </c>
      <c r="BO16" s="313">
        <v>0</v>
      </c>
    </row>
    <row r="17" spans="1:67" s="312" customFormat="1" ht="13.25" customHeight="1" x14ac:dyDescent="0.15">
      <c r="A17" s="253">
        <f t="shared" si="0"/>
        <v>10</v>
      </c>
      <c r="B17" s="327">
        <v>43701.728472222225</v>
      </c>
      <c r="C17" s="328">
        <v>43701.728472222225</v>
      </c>
      <c r="D17" s="63">
        <v>1.5</v>
      </c>
      <c r="E17" s="63">
        <v>1.7872207411057033</v>
      </c>
      <c r="F17" s="301">
        <v>0.29787012351761721</v>
      </c>
      <c r="G17"/>
      <c r="H17" s="64">
        <v>18.7</v>
      </c>
      <c r="I17" s="309">
        <f t="shared" si="1"/>
        <v>3.4563981042654035</v>
      </c>
      <c r="J17" s="309">
        <f t="shared" si="2"/>
        <v>22.156398104265403</v>
      </c>
      <c r="K17" s="329">
        <v>84.4</v>
      </c>
      <c r="L17" s="330">
        <v>6.42</v>
      </c>
      <c r="M17" s="63"/>
      <c r="N17" s="300"/>
      <c r="O17" s="300">
        <v>7.7413849323293801E-2</v>
      </c>
      <c r="P17" s="252"/>
      <c r="Q17" s="252"/>
      <c r="R17" s="299">
        <v>327</v>
      </c>
      <c r="S17" s="64">
        <v>140.02051981352034</v>
      </c>
      <c r="T17" s="64">
        <v>7.8012862160895207</v>
      </c>
      <c r="U17" s="64">
        <v>2.2312381648603905</v>
      </c>
      <c r="V17" s="64">
        <v>5.2380707890302469E-2</v>
      </c>
      <c r="W17" s="64">
        <v>5.9284808296430701E-2</v>
      </c>
      <c r="X17" s="64">
        <v>9.8897551212448795E-2</v>
      </c>
      <c r="Y17" s="64">
        <v>1.6640646024665666</v>
      </c>
      <c r="Z17" s="64">
        <v>0</v>
      </c>
      <c r="AA17" s="64">
        <v>0</v>
      </c>
      <c r="AB17" s="64">
        <v>1.3871063730289694</v>
      </c>
      <c r="AC17" s="64">
        <v>0.75034614431937685</v>
      </c>
      <c r="AD17" s="64">
        <v>1.022991107054819</v>
      </c>
      <c r="AE17" s="64">
        <v>20.639457536870228</v>
      </c>
      <c r="AF17" s="64">
        <v>1.9579779905791723</v>
      </c>
      <c r="AG17" s="64">
        <v>2.1343952763417859</v>
      </c>
      <c r="AH17" s="64">
        <v>0.4097923743292084</v>
      </c>
      <c r="AI17" s="64">
        <v>10.079585590000001</v>
      </c>
      <c r="AJ17" s="64">
        <v>1.053262337353301</v>
      </c>
      <c r="AK17" s="250">
        <v>2.5124460122383456</v>
      </c>
      <c r="AL17" s="64">
        <v>4.2924973874682832</v>
      </c>
      <c r="AM17" s="64">
        <v>3.9176047733143267</v>
      </c>
      <c r="AN17" s="331">
        <v>0.33331009617259627</v>
      </c>
      <c r="AO17" s="64">
        <v>0.45656802055380713</v>
      </c>
      <c r="AP17" s="64">
        <v>2.2033692817845343</v>
      </c>
      <c r="AQ17" s="64">
        <v>0</v>
      </c>
      <c r="AR17" s="252">
        <v>0</v>
      </c>
      <c r="AS17" s="252">
        <v>12.385297147441527</v>
      </c>
      <c r="AT17" s="252">
        <v>16.655562958027982</v>
      </c>
      <c r="AU17" s="252">
        <v>3.7565740045078888</v>
      </c>
      <c r="AV17" s="252">
        <v>7.1163031659009528</v>
      </c>
      <c r="AW17" s="252">
        <v>400</v>
      </c>
      <c r="AX17" s="252">
        <v>200</v>
      </c>
      <c r="AY17" s="252">
        <v>11.556764106050306</v>
      </c>
      <c r="AZ17" s="252">
        <v>0</v>
      </c>
      <c r="BA17" s="252">
        <v>0</v>
      </c>
      <c r="BB17" s="252">
        <v>14.238739330269205</v>
      </c>
      <c r="BC17" s="292">
        <v>0</v>
      </c>
      <c r="BD17" s="252">
        <v>26.873276428102425</v>
      </c>
      <c r="BE17" s="252">
        <v>16.685489166119506</v>
      </c>
      <c r="BF17" s="252">
        <v>5.4088471849865956</v>
      </c>
      <c r="BG17" s="292">
        <v>0</v>
      </c>
      <c r="BH17" s="252">
        <v>13.577481840193705</v>
      </c>
      <c r="BI17" s="252">
        <v>19.002757715036115</v>
      </c>
      <c r="BJ17" s="252">
        <v>36.308277830637493</v>
      </c>
      <c r="BK17" s="252">
        <v>20.663308144416458</v>
      </c>
      <c r="BL17" s="252">
        <v>4.4368266405484817</v>
      </c>
      <c r="BM17" s="252">
        <v>0</v>
      </c>
      <c r="BN17" s="252">
        <v>24.26789231779383</v>
      </c>
      <c r="BO17" s="313">
        <v>0</v>
      </c>
    </row>
    <row r="18" spans="1:67" s="312" customFormat="1" ht="13.25" customHeight="1" x14ac:dyDescent="0.15">
      <c r="A18" s="253">
        <f t="shared" si="0"/>
        <v>11</v>
      </c>
      <c r="B18" s="327">
        <v>43702.713888888888</v>
      </c>
      <c r="C18" s="328">
        <v>43702.713888888888</v>
      </c>
      <c r="D18" s="63">
        <v>1.5</v>
      </c>
      <c r="E18" s="63">
        <v>1.8047734670444029</v>
      </c>
      <c r="F18" s="301">
        <v>0.30079557784073385</v>
      </c>
      <c r="G18"/>
      <c r="H18" s="64">
        <v>17.899999999999999</v>
      </c>
      <c r="I18" s="309">
        <f t="shared" si="1"/>
        <v>6.8579529737206073</v>
      </c>
      <c r="J18" s="309">
        <f t="shared" si="2"/>
        <v>24.757952973720606</v>
      </c>
      <c r="K18" s="329">
        <v>72.3</v>
      </c>
      <c r="L18" s="330">
        <v>6.77</v>
      </c>
      <c r="M18" s="63"/>
      <c r="N18" s="300"/>
      <c r="O18" s="300">
        <v>0.10417364313118646</v>
      </c>
      <c r="P18" s="252"/>
      <c r="Q18" s="252"/>
      <c r="R18" s="299">
        <v>317</v>
      </c>
      <c r="S18" s="64">
        <v>170.90826529097964</v>
      </c>
      <c r="T18" s="64">
        <v>7.1458786449179614</v>
      </c>
      <c r="U18" s="64">
        <v>2.2355581006507372</v>
      </c>
      <c r="V18" s="64">
        <v>5.6752345579026538E-2</v>
      </c>
      <c r="W18" s="64">
        <v>7.246867505554562E-2</v>
      </c>
      <c r="X18" s="64">
        <v>7.8907359598154633E-2</v>
      </c>
      <c r="Y18" s="64">
        <v>0.78387369065313339</v>
      </c>
      <c r="Z18" s="64">
        <v>4.0653030354979088E-2</v>
      </c>
      <c r="AA18" s="64">
        <v>5.1834686815475053E-2</v>
      </c>
      <c r="AB18" s="64">
        <v>1.157300899783295</v>
      </c>
      <c r="AC18" s="64">
        <v>0.76844773376229392</v>
      </c>
      <c r="AD18" s="64">
        <v>0.99922828731304703</v>
      </c>
      <c r="AE18" s="64">
        <v>16.661507712428062</v>
      </c>
      <c r="AF18" s="64">
        <v>1.9177481811190105</v>
      </c>
      <c r="AG18" s="64">
        <v>2.1587920561701313</v>
      </c>
      <c r="AH18" s="64">
        <v>0.36928886937216954</v>
      </c>
      <c r="AI18" s="64">
        <v>9.8645141840000008</v>
      </c>
      <c r="AJ18" s="64">
        <v>1.1653213924218826</v>
      </c>
      <c r="AK18" s="250">
        <v>2.5194243561641336</v>
      </c>
      <c r="AL18" s="64">
        <v>4.5002146936687213</v>
      </c>
      <c r="AM18" s="64">
        <v>4.0284893348608684</v>
      </c>
      <c r="AN18" s="331">
        <v>0.35333432335012921</v>
      </c>
      <c r="AO18" s="64">
        <v>0.29371775681177281</v>
      </c>
      <c r="AP18" s="64">
        <v>2.3198271404555855</v>
      </c>
      <c r="AQ18" s="64">
        <v>0</v>
      </c>
      <c r="AR18" s="252">
        <v>0</v>
      </c>
      <c r="AS18" s="252">
        <v>12.385297147441527</v>
      </c>
      <c r="AT18" s="252">
        <v>16.655562958027982</v>
      </c>
      <c r="AU18" s="252">
        <v>3.7565740045078888</v>
      </c>
      <c r="AV18" s="252">
        <v>7.1163031659009528</v>
      </c>
      <c r="AW18" s="252">
        <v>400</v>
      </c>
      <c r="AX18" s="252">
        <v>200</v>
      </c>
      <c r="AY18" s="252">
        <v>11.556764106050306</v>
      </c>
      <c r="AZ18" s="252">
        <v>0</v>
      </c>
      <c r="BA18" s="252">
        <v>0</v>
      </c>
      <c r="BB18" s="252">
        <v>14.238739330269205</v>
      </c>
      <c r="BC18" s="292">
        <v>0</v>
      </c>
      <c r="BD18" s="252">
        <v>26.873276428102425</v>
      </c>
      <c r="BE18" s="252">
        <v>16.685489166119506</v>
      </c>
      <c r="BF18" s="252">
        <v>5.4088471849865956</v>
      </c>
      <c r="BG18" s="292">
        <v>0</v>
      </c>
      <c r="BH18" s="252">
        <v>13.577481840193705</v>
      </c>
      <c r="BI18" s="252">
        <v>19.002757715036115</v>
      </c>
      <c r="BJ18" s="252">
        <v>36.308277830637493</v>
      </c>
      <c r="BK18" s="252">
        <v>20.663308144416458</v>
      </c>
      <c r="BL18" s="252">
        <v>4.4368266405484817</v>
      </c>
      <c r="BM18" s="252">
        <v>0</v>
      </c>
      <c r="BN18" s="252">
        <v>24.26789231779383</v>
      </c>
      <c r="BO18" s="313">
        <v>0</v>
      </c>
    </row>
    <row r="19" spans="1:67" s="312" customFormat="1" ht="13.25" customHeight="1" x14ac:dyDescent="0.15">
      <c r="A19" s="253">
        <f t="shared" si="0"/>
        <v>12</v>
      </c>
      <c r="B19" s="327">
        <v>43703.456250000003</v>
      </c>
      <c r="C19" s="328">
        <v>43703.456250000003</v>
      </c>
      <c r="D19" s="63">
        <v>2</v>
      </c>
      <c r="E19" s="63">
        <v>0</v>
      </c>
      <c r="F19" s="301">
        <v>0</v>
      </c>
      <c r="G19"/>
      <c r="H19" s="64">
        <v>14.2</v>
      </c>
      <c r="I19" s="309">
        <f t="shared" si="1"/>
        <v>7.250151057401812</v>
      </c>
      <c r="J19" s="309">
        <f t="shared" si="2"/>
        <v>21.450151057401811</v>
      </c>
      <c r="K19" s="329">
        <v>66.2</v>
      </c>
      <c r="L19" s="330">
        <v>6.86</v>
      </c>
      <c r="M19" s="63"/>
      <c r="N19" s="300"/>
      <c r="O19" s="300">
        <v>0.13216193953743124</v>
      </c>
      <c r="P19" s="252"/>
      <c r="Q19" s="252"/>
      <c r="R19" s="299">
        <v>321</v>
      </c>
      <c r="S19" s="64">
        <v>187.92388863636265</v>
      </c>
      <c r="T19" s="64">
        <v>7.0019264185533494</v>
      </c>
      <c r="U19" s="64">
        <v>2.2479655167247223</v>
      </c>
      <c r="V19" s="64">
        <v>4.0499450480778292E-2</v>
      </c>
      <c r="W19" s="64">
        <v>0.13262410142291894</v>
      </c>
      <c r="X19" s="64">
        <v>9.5272573771543898E-2</v>
      </c>
      <c r="Y19" s="64">
        <v>5.7681166823104997</v>
      </c>
      <c r="Z19" s="64">
        <v>0.23138086186107795</v>
      </c>
      <c r="AA19" s="64">
        <v>0.36290553082598054</v>
      </c>
      <c r="AB19" s="64">
        <v>1.0873446100695594</v>
      </c>
      <c r="AC19" s="64">
        <v>0.82519452309581742</v>
      </c>
      <c r="AD19" s="64">
        <v>1.0236234043095964</v>
      </c>
      <c r="AE19" s="64">
        <v>11.869166944188834</v>
      </c>
      <c r="AF19" s="64">
        <v>1.9927008736076874</v>
      </c>
      <c r="AG19" s="64">
        <v>2.1471354515434111</v>
      </c>
      <c r="AH19" s="64">
        <v>0.36169779814359088</v>
      </c>
      <c r="AI19" s="64">
        <v>8.4697798740000003</v>
      </c>
      <c r="AJ19" s="64">
        <v>1.2827786825699694</v>
      </c>
      <c r="AK19" s="250">
        <v>2.5122572046976868</v>
      </c>
      <c r="AL19" s="64">
        <v>4.6375666462655651</v>
      </c>
      <c r="AM19" s="64">
        <v>3.962627284824221</v>
      </c>
      <c r="AN19" s="331">
        <v>0.39962527640846496</v>
      </c>
      <c r="AO19" s="64">
        <v>0.20939498493146214</v>
      </c>
      <c r="AP19" s="64">
        <v>2.4240177174840172</v>
      </c>
      <c r="AQ19" s="64">
        <v>0</v>
      </c>
      <c r="AR19" s="252">
        <v>0</v>
      </c>
      <c r="AS19" s="252">
        <v>12.385297147441527</v>
      </c>
      <c r="AT19" s="252">
        <v>16.655562958027982</v>
      </c>
      <c r="AU19" s="252">
        <v>3.7565740045078888</v>
      </c>
      <c r="AV19" s="252">
        <v>7.1163031659009528</v>
      </c>
      <c r="AW19" s="252">
        <v>400</v>
      </c>
      <c r="AX19" s="252">
        <v>200</v>
      </c>
      <c r="AY19" s="252">
        <v>11.556764106050306</v>
      </c>
      <c r="AZ19" s="252">
        <v>0</v>
      </c>
      <c r="BA19" s="252">
        <v>0</v>
      </c>
      <c r="BB19" s="252">
        <v>14.238739330269205</v>
      </c>
      <c r="BC19" s="292">
        <v>0</v>
      </c>
      <c r="BD19" s="252">
        <v>26.873276428102425</v>
      </c>
      <c r="BE19" s="252">
        <v>16.685489166119506</v>
      </c>
      <c r="BF19" s="252">
        <v>5.4088471849865956</v>
      </c>
      <c r="BG19" s="292">
        <v>0</v>
      </c>
      <c r="BH19" s="252">
        <v>13.577481840193705</v>
      </c>
      <c r="BI19" s="252">
        <v>19.002757715036115</v>
      </c>
      <c r="BJ19" s="252">
        <v>36.308277830637493</v>
      </c>
      <c r="BK19" s="252">
        <v>20.663308144416458</v>
      </c>
      <c r="BL19" s="252">
        <v>4.4368266405484817</v>
      </c>
      <c r="BM19" s="252">
        <v>0</v>
      </c>
      <c r="BN19" s="252">
        <v>24.26789231779383</v>
      </c>
      <c r="BO19" s="313">
        <v>0</v>
      </c>
    </row>
    <row r="20" spans="1:67" s="312" customFormat="1" ht="13.25" customHeight="1" x14ac:dyDescent="0.15">
      <c r="A20" s="313"/>
      <c r="B20" s="314"/>
      <c r="C20" s="315"/>
      <c r="D20" s="252"/>
      <c r="E20" s="292"/>
      <c r="F20" s="292"/>
      <c r="G20" s="252"/>
      <c r="H20" s="252"/>
      <c r="I20" s="313"/>
      <c r="J20" s="313"/>
      <c r="K20" s="316"/>
      <c r="L20" s="252"/>
      <c r="M20" s="252"/>
      <c r="N20" s="252"/>
      <c r="O20" s="252"/>
      <c r="P20" s="252"/>
      <c r="Q20" s="252"/>
      <c r="R20" s="252"/>
      <c r="S20" s="252"/>
      <c r="T20" s="252"/>
      <c r="U20" s="252"/>
      <c r="V20" s="252"/>
      <c r="W20" s="252"/>
      <c r="X20" s="252"/>
      <c r="Y20" s="252"/>
      <c r="Z20" s="252"/>
      <c r="AA20" s="252"/>
      <c r="AB20" s="252"/>
      <c r="AC20" s="252"/>
      <c r="AD20" s="252"/>
      <c r="AE20" s="252"/>
      <c r="AF20" s="252"/>
      <c r="AG20" s="252"/>
      <c r="AH20" s="252"/>
      <c r="AI20" s="252"/>
      <c r="AJ20" s="252"/>
      <c r="AK20" s="252"/>
      <c r="AL20" s="252"/>
      <c r="AM20" s="252"/>
      <c r="AN20" s="252"/>
      <c r="AO20" s="252"/>
      <c r="AP20" s="252"/>
    </row>
    <row r="21" spans="1:67" s="312" customFormat="1" ht="13.25" customHeight="1" x14ac:dyDescent="0.15">
      <c r="A21" s="313"/>
      <c r="B21" s="314"/>
      <c r="C21" s="315"/>
      <c r="D21" s="252"/>
      <c r="E21" s="252"/>
      <c r="F21" s="252"/>
      <c r="G21" s="252"/>
      <c r="H21" s="252"/>
      <c r="I21" s="313"/>
      <c r="J21" s="313"/>
      <c r="K21" s="316"/>
      <c r="L21" s="252"/>
      <c r="M21" s="252"/>
      <c r="N21" s="252"/>
      <c r="O21" s="252"/>
      <c r="P21" s="252"/>
      <c r="Q21" s="252"/>
      <c r="R21" s="252"/>
      <c r="S21" s="252"/>
      <c r="T21" s="252"/>
      <c r="U21" s="252"/>
      <c r="V21" s="252"/>
      <c r="W21" s="252"/>
      <c r="X21" s="252"/>
      <c r="Y21" s="252"/>
      <c r="Z21" s="252"/>
      <c r="AA21" s="252"/>
      <c r="AB21" s="252"/>
      <c r="AC21" s="252"/>
      <c r="AD21" s="252"/>
      <c r="AE21" s="252"/>
      <c r="AF21" s="252"/>
      <c r="AG21" s="252"/>
      <c r="AH21" s="252"/>
      <c r="AI21" s="252"/>
      <c r="AJ21" s="252"/>
      <c r="AK21" s="252"/>
      <c r="AL21" s="252"/>
      <c r="AM21" s="252"/>
      <c r="AN21" s="252"/>
      <c r="AO21" s="252"/>
      <c r="AP21" s="252"/>
    </row>
    <row r="22" spans="1:67" s="312" customFormat="1" ht="13.25" customHeight="1" x14ac:dyDescent="0.15">
      <c r="A22" s="313"/>
      <c r="B22" s="314"/>
      <c r="C22" s="315"/>
      <c r="D22" s="252"/>
      <c r="E22" s="252"/>
      <c r="F22" s="252"/>
      <c r="G22" s="252"/>
      <c r="H22" s="252"/>
      <c r="I22" s="313"/>
      <c r="J22" s="313"/>
      <c r="K22" s="316"/>
      <c r="L22" s="252"/>
      <c r="M22" s="252"/>
      <c r="N22" s="252"/>
      <c r="O22" s="252"/>
      <c r="P22" s="252"/>
      <c r="Q22" s="252"/>
      <c r="R22" s="252"/>
      <c r="S22" s="252"/>
      <c r="T22" s="252"/>
      <c r="U22" s="252"/>
      <c r="V22" s="252"/>
      <c r="W22" s="252"/>
      <c r="X22" s="252"/>
      <c r="Y22" s="252"/>
      <c r="Z22" s="252"/>
      <c r="AA22" s="252"/>
      <c r="AB22" s="252"/>
      <c r="AC22" s="252"/>
      <c r="AD22" s="252"/>
      <c r="AE22" s="252"/>
      <c r="AF22" s="252"/>
      <c r="AG22" s="252"/>
      <c r="AH22" s="252"/>
      <c r="AI22" s="252"/>
      <c r="AJ22" s="252"/>
      <c r="AK22" s="252"/>
      <c r="AL22" s="252"/>
      <c r="AM22" s="252"/>
      <c r="AN22" s="252"/>
      <c r="AO22" s="252"/>
      <c r="AP22" s="252"/>
    </row>
    <row r="23" spans="1:67" s="312" customFormat="1" ht="13.25" customHeight="1" x14ac:dyDescent="0.15">
      <c r="A23" s="313"/>
      <c r="B23" s="314"/>
      <c r="C23" s="315"/>
      <c r="D23" s="252"/>
      <c r="E23" s="252"/>
      <c r="F23" s="252"/>
      <c r="G23" s="252"/>
      <c r="H23" s="252"/>
      <c r="I23" s="313"/>
      <c r="J23" s="313"/>
      <c r="K23" s="316"/>
      <c r="L23" s="252"/>
      <c r="M23" s="252"/>
      <c r="N23" s="252"/>
      <c r="O23" s="252"/>
      <c r="P23" s="252"/>
      <c r="Q23" s="252"/>
      <c r="R23" s="252"/>
      <c r="S23" s="252"/>
      <c r="T23" s="252"/>
      <c r="U23" s="252"/>
      <c r="V23" s="252"/>
      <c r="W23" s="252"/>
      <c r="X23" s="252"/>
      <c r="Y23" s="252"/>
      <c r="Z23" s="252"/>
      <c r="AA23" s="252"/>
      <c r="AB23" s="252"/>
      <c r="AC23" s="252"/>
      <c r="AD23" s="252"/>
      <c r="AE23" s="252"/>
      <c r="AF23" s="252"/>
      <c r="AG23" s="252"/>
      <c r="AH23" s="252"/>
      <c r="AI23" s="252"/>
      <c r="AJ23" s="252"/>
      <c r="AK23" s="252"/>
      <c r="AL23" s="252"/>
      <c r="AM23" s="252"/>
      <c r="AN23" s="252"/>
      <c r="AO23" s="252"/>
      <c r="AP23" s="252"/>
    </row>
    <row r="24" spans="1:67" s="312" customFormat="1" ht="13.25" customHeight="1" x14ac:dyDescent="0.15">
      <c r="A24" s="313"/>
      <c r="B24" s="314"/>
      <c r="C24" s="315"/>
      <c r="D24" s="252"/>
      <c r="E24" s="252"/>
      <c r="F24" s="252"/>
      <c r="G24" s="252"/>
      <c r="H24" s="252"/>
      <c r="I24" s="313"/>
      <c r="J24" s="313"/>
      <c r="K24" s="316"/>
      <c r="L24" s="252"/>
      <c r="M24" s="252"/>
      <c r="N24" s="252"/>
      <c r="O24" s="252"/>
      <c r="P24" s="252"/>
      <c r="Q24" s="252"/>
      <c r="R24" s="252"/>
      <c r="S24" s="252"/>
      <c r="T24" s="252"/>
      <c r="U24" s="252"/>
      <c r="V24" s="252"/>
      <c r="W24" s="252"/>
      <c r="X24" s="252"/>
      <c r="Y24" s="252"/>
      <c r="Z24" s="252"/>
      <c r="AA24" s="252"/>
      <c r="AB24" s="252"/>
      <c r="AC24" s="252"/>
      <c r="AD24" s="252"/>
      <c r="AE24" s="252"/>
      <c r="AF24" s="252"/>
      <c r="AG24" s="252"/>
      <c r="AH24" s="252"/>
      <c r="AI24" s="252"/>
      <c r="AJ24" s="252"/>
      <c r="AK24" s="252"/>
      <c r="AL24" s="252"/>
      <c r="AM24" s="252"/>
      <c r="AN24" s="252"/>
      <c r="AO24" s="252"/>
      <c r="AP24" s="252"/>
    </row>
    <row r="25" spans="1:67" s="312" customFormat="1" ht="13.25" customHeight="1" x14ac:dyDescent="0.15">
      <c r="A25" s="313"/>
      <c r="B25" s="314"/>
      <c r="C25" s="315"/>
      <c r="D25" s="252"/>
      <c r="E25" s="252"/>
      <c r="F25" s="252"/>
      <c r="G25" s="252"/>
      <c r="H25" s="252"/>
      <c r="I25" s="313"/>
      <c r="J25" s="313"/>
      <c r="K25" s="316"/>
      <c r="L25" s="252"/>
      <c r="M25" s="252"/>
      <c r="N25" s="252"/>
      <c r="O25" s="252"/>
      <c r="P25" s="252"/>
      <c r="Q25" s="252"/>
      <c r="R25" s="252"/>
      <c r="S25" s="252"/>
      <c r="T25" s="252"/>
      <c r="U25" s="252"/>
      <c r="V25" s="252"/>
      <c r="W25" s="252"/>
      <c r="X25" s="252"/>
      <c r="Y25" s="252"/>
      <c r="Z25" s="252"/>
      <c r="AA25" s="252"/>
      <c r="AB25" s="252"/>
      <c r="AC25" s="252"/>
      <c r="AD25" s="252"/>
      <c r="AE25" s="252"/>
      <c r="AF25" s="252"/>
      <c r="AG25" s="252"/>
      <c r="AH25" s="252"/>
      <c r="AI25" s="252"/>
      <c r="AJ25" s="252"/>
      <c r="AK25" s="252"/>
      <c r="AL25" s="252"/>
      <c r="AM25" s="252"/>
      <c r="AN25" s="252"/>
      <c r="AO25" s="252"/>
      <c r="AP25" s="252"/>
    </row>
    <row r="26" spans="1:67" s="312" customFormat="1" ht="13.25" customHeight="1" x14ac:dyDescent="0.15">
      <c r="A26" s="313"/>
      <c r="B26" s="314"/>
      <c r="C26" s="315"/>
      <c r="D26" s="252"/>
      <c r="E26" s="252"/>
      <c r="F26" s="252"/>
      <c r="G26" s="252"/>
      <c r="H26" s="252"/>
      <c r="I26" s="313"/>
      <c r="J26" s="313"/>
      <c r="K26" s="316"/>
      <c r="L26" s="252"/>
      <c r="M26" s="252"/>
      <c r="N26" s="252"/>
      <c r="O26" s="252"/>
      <c r="P26" s="252"/>
      <c r="Q26" s="252"/>
      <c r="R26" s="252"/>
      <c r="S26" s="252"/>
      <c r="T26" s="252"/>
      <c r="U26" s="252"/>
      <c r="V26" s="252"/>
      <c r="W26" s="252"/>
      <c r="X26" s="252"/>
      <c r="Y26" s="252"/>
      <c r="Z26" s="252"/>
      <c r="AA26" s="252"/>
      <c r="AB26" s="252"/>
      <c r="AC26" s="252"/>
      <c r="AD26" s="252"/>
      <c r="AE26" s="252"/>
      <c r="AF26" s="252"/>
      <c r="AG26" s="252"/>
      <c r="AH26" s="252"/>
      <c r="AI26" s="252"/>
      <c r="AJ26" s="252"/>
      <c r="AK26" s="252"/>
      <c r="AL26" s="252"/>
      <c r="AM26" s="252"/>
      <c r="AN26" s="252"/>
      <c r="AO26" s="252"/>
      <c r="AP26" s="252"/>
    </row>
    <row r="27" spans="1:67" s="312" customFormat="1" ht="13.25" customHeight="1" x14ac:dyDescent="0.15">
      <c r="A27" s="313"/>
      <c r="B27" s="314"/>
      <c r="C27" s="315"/>
      <c r="D27" s="252"/>
      <c r="E27" s="252"/>
      <c r="F27" s="252"/>
      <c r="G27" s="252"/>
      <c r="H27" s="252"/>
      <c r="I27" s="313"/>
      <c r="J27" s="313"/>
      <c r="K27" s="316"/>
      <c r="L27" s="252"/>
      <c r="M27" s="252"/>
      <c r="N27" s="252"/>
      <c r="O27" s="252"/>
      <c r="P27" s="252"/>
      <c r="Q27" s="252"/>
      <c r="R27" s="252"/>
      <c r="S27" s="252"/>
      <c r="T27" s="252"/>
      <c r="U27" s="252"/>
      <c r="V27" s="252"/>
      <c r="W27" s="252"/>
      <c r="X27" s="252"/>
      <c r="Y27" s="252"/>
      <c r="Z27" s="252"/>
      <c r="AA27" s="252"/>
      <c r="AB27" s="252"/>
      <c r="AC27" s="252"/>
      <c r="AD27" s="252"/>
      <c r="AE27" s="252"/>
      <c r="AF27" s="252"/>
      <c r="AG27" s="252"/>
      <c r="AH27" s="252"/>
      <c r="AI27" s="252"/>
      <c r="AJ27" s="252"/>
      <c r="AK27" s="252"/>
      <c r="AL27" s="252"/>
      <c r="AM27" s="252"/>
      <c r="AN27" s="252"/>
      <c r="AO27" s="252"/>
      <c r="AP27" s="252"/>
    </row>
    <row r="28" spans="1:67" s="312" customFormat="1" ht="13.25" customHeight="1" x14ac:dyDescent="0.15">
      <c r="A28" s="313"/>
      <c r="B28" s="314"/>
      <c r="C28" s="315"/>
      <c r="D28" s="252"/>
      <c r="E28" s="252"/>
      <c r="F28" s="252"/>
      <c r="G28" s="252"/>
      <c r="H28" s="252"/>
      <c r="I28" s="313"/>
      <c r="J28" s="313"/>
      <c r="K28" s="316"/>
      <c r="L28" s="252"/>
      <c r="M28" s="252"/>
      <c r="N28" s="252"/>
      <c r="O28" s="252"/>
      <c r="P28" s="252"/>
      <c r="Q28" s="252"/>
      <c r="R28" s="252"/>
      <c r="S28" s="252"/>
      <c r="T28" s="252"/>
      <c r="U28" s="252"/>
      <c r="V28" s="252"/>
      <c r="W28" s="252"/>
      <c r="X28" s="252"/>
      <c r="Y28" s="252"/>
      <c r="Z28" s="252"/>
      <c r="AA28" s="252"/>
      <c r="AB28" s="252"/>
      <c r="AC28" s="252"/>
      <c r="AD28" s="252"/>
      <c r="AE28" s="252"/>
      <c r="AF28" s="252"/>
      <c r="AG28" s="252"/>
      <c r="AH28" s="252"/>
      <c r="AI28" s="252"/>
      <c r="AJ28" s="252"/>
      <c r="AK28" s="252"/>
      <c r="AL28" s="252"/>
      <c r="AM28" s="252"/>
      <c r="AN28" s="252"/>
      <c r="AO28" s="252"/>
      <c r="AP28" s="252"/>
    </row>
    <row r="29" spans="1:67" s="312" customFormat="1" ht="13.25" customHeight="1" x14ac:dyDescent="0.15">
      <c r="A29" s="313"/>
      <c r="B29" s="314"/>
      <c r="C29" s="315"/>
      <c r="D29" s="252"/>
      <c r="E29" s="252"/>
      <c r="F29" s="252"/>
      <c r="G29" s="252"/>
      <c r="H29" s="252"/>
      <c r="I29" s="313"/>
      <c r="J29" s="313"/>
      <c r="K29" s="316"/>
      <c r="L29" s="252"/>
      <c r="M29" s="252"/>
      <c r="N29" s="252"/>
      <c r="O29" s="252"/>
      <c r="P29" s="252"/>
      <c r="Q29" s="252"/>
      <c r="R29" s="252"/>
      <c r="S29" s="252"/>
      <c r="T29" s="252"/>
      <c r="U29" s="252"/>
      <c r="V29" s="252"/>
      <c r="W29" s="252"/>
      <c r="X29" s="252"/>
      <c r="Y29" s="252"/>
      <c r="Z29" s="252"/>
      <c r="AA29" s="252"/>
      <c r="AB29" s="252"/>
      <c r="AC29" s="252"/>
      <c r="AD29" s="252"/>
      <c r="AE29" s="252"/>
      <c r="AF29" s="252"/>
      <c r="AG29" s="252"/>
      <c r="AH29" s="252"/>
      <c r="AI29" s="252"/>
      <c r="AJ29" s="252"/>
      <c r="AK29" s="252"/>
      <c r="AL29" s="252"/>
      <c r="AM29" s="252"/>
      <c r="AN29" s="252"/>
      <c r="AO29" s="252"/>
      <c r="AP29" s="252"/>
    </row>
    <row r="30" spans="1:67" s="312" customFormat="1" ht="13.25" customHeight="1" x14ac:dyDescent="0.15">
      <c r="A30" s="313"/>
      <c r="B30" s="314"/>
      <c r="C30" s="315"/>
      <c r="D30" s="252"/>
      <c r="E30" s="252"/>
      <c r="F30" s="252"/>
      <c r="G30" s="252"/>
      <c r="H30" s="252"/>
      <c r="I30" s="313"/>
      <c r="J30" s="313"/>
      <c r="K30" s="316"/>
      <c r="L30" s="252"/>
      <c r="M30" s="252"/>
      <c r="N30" s="252"/>
      <c r="O30" s="252"/>
      <c r="P30" s="252"/>
      <c r="Q30" s="252"/>
      <c r="R30" s="252"/>
      <c r="S30" s="252"/>
      <c r="T30" s="252"/>
      <c r="U30" s="252"/>
      <c r="V30" s="252"/>
      <c r="W30" s="252"/>
      <c r="X30" s="252"/>
      <c r="Y30" s="252"/>
      <c r="Z30" s="252"/>
      <c r="AA30" s="252"/>
      <c r="AB30" s="252"/>
      <c r="AC30" s="252"/>
      <c r="AD30" s="252"/>
      <c r="AE30" s="252"/>
      <c r="AF30" s="252"/>
      <c r="AG30" s="252"/>
      <c r="AH30" s="252"/>
      <c r="AI30" s="252"/>
      <c r="AJ30" s="252"/>
      <c r="AK30" s="252"/>
      <c r="AL30" s="252"/>
      <c r="AM30" s="252"/>
      <c r="AN30" s="252"/>
      <c r="AO30" s="252"/>
      <c r="AP30" s="252"/>
    </row>
    <row r="31" spans="1:67" s="312" customFormat="1" ht="13.25" customHeight="1" x14ac:dyDescent="0.15">
      <c r="A31" s="313"/>
      <c r="B31" s="314"/>
      <c r="C31" s="315"/>
      <c r="D31" s="252"/>
      <c r="E31" s="252"/>
      <c r="F31" s="252"/>
      <c r="G31" s="252"/>
      <c r="H31" s="252"/>
      <c r="I31" s="313"/>
      <c r="J31" s="313"/>
      <c r="K31" s="316"/>
      <c r="L31" s="252"/>
      <c r="M31" s="252"/>
      <c r="N31" s="252"/>
      <c r="O31" s="252"/>
      <c r="P31" s="252"/>
      <c r="Q31" s="252"/>
      <c r="R31" s="252"/>
      <c r="S31" s="252"/>
      <c r="T31" s="252"/>
      <c r="U31" s="252"/>
      <c r="V31" s="252"/>
      <c r="W31" s="252"/>
      <c r="X31" s="252"/>
      <c r="Y31" s="252"/>
      <c r="Z31" s="252"/>
      <c r="AA31" s="252"/>
      <c r="AB31" s="252"/>
      <c r="AC31" s="252"/>
      <c r="AD31" s="252"/>
      <c r="AE31" s="252"/>
      <c r="AF31" s="252"/>
      <c r="AG31" s="252"/>
      <c r="AH31" s="252"/>
      <c r="AI31" s="252"/>
      <c r="AJ31" s="252"/>
      <c r="AK31" s="252"/>
      <c r="AL31" s="252"/>
      <c r="AM31" s="252"/>
      <c r="AN31" s="252"/>
      <c r="AO31" s="252"/>
      <c r="AP31" s="252"/>
    </row>
    <row r="32" spans="1:67" s="312" customFormat="1" ht="13.25" customHeight="1" x14ac:dyDescent="0.15">
      <c r="A32" s="313"/>
      <c r="B32" s="314"/>
      <c r="C32" s="315"/>
      <c r="D32" s="252"/>
      <c r="E32" s="252"/>
      <c r="F32" s="252"/>
      <c r="G32" s="252"/>
      <c r="H32" s="252"/>
      <c r="I32" s="313"/>
      <c r="J32" s="313"/>
      <c r="K32" s="316"/>
      <c r="L32" s="252"/>
      <c r="M32" s="252"/>
      <c r="N32" s="252"/>
      <c r="O32" s="252"/>
      <c r="P32" s="252"/>
      <c r="Q32" s="252"/>
      <c r="R32" s="252"/>
      <c r="S32" s="252"/>
      <c r="T32" s="252"/>
      <c r="U32" s="252"/>
      <c r="V32" s="252"/>
      <c r="W32" s="252"/>
      <c r="X32" s="252"/>
      <c r="Y32" s="252"/>
      <c r="Z32" s="252"/>
      <c r="AA32" s="252"/>
      <c r="AB32" s="252"/>
      <c r="AC32" s="252"/>
      <c r="AD32" s="252"/>
      <c r="AE32" s="252"/>
      <c r="AF32" s="252"/>
      <c r="AG32" s="252"/>
      <c r="AH32" s="252"/>
      <c r="AI32" s="252"/>
      <c r="AJ32" s="252"/>
      <c r="AK32" s="252"/>
      <c r="AL32" s="252"/>
      <c r="AM32" s="252"/>
      <c r="AN32" s="252"/>
      <c r="AO32" s="252"/>
      <c r="AP32" s="252"/>
    </row>
    <row r="33" spans="1:42" s="312" customFormat="1" ht="13.25" customHeight="1" x14ac:dyDescent="0.15">
      <c r="A33" s="313"/>
      <c r="B33" s="314"/>
      <c r="C33" s="315"/>
      <c r="D33" s="252"/>
      <c r="E33" s="252"/>
      <c r="F33" s="252"/>
      <c r="G33" s="252"/>
      <c r="H33" s="252"/>
      <c r="I33" s="313"/>
      <c r="J33" s="313"/>
      <c r="K33" s="316"/>
      <c r="L33" s="252"/>
      <c r="M33" s="252"/>
      <c r="N33" s="252"/>
      <c r="O33" s="252"/>
      <c r="P33" s="252"/>
      <c r="Q33" s="252"/>
      <c r="R33" s="252"/>
      <c r="S33" s="252"/>
      <c r="T33" s="252"/>
      <c r="U33" s="252"/>
      <c r="V33" s="252"/>
      <c r="W33" s="252"/>
      <c r="X33" s="252"/>
      <c r="Y33" s="252"/>
      <c r="Z33" s="252"/>
      <c r="AA33" s="252"/>
      <c r="AB33" s="252"/>
      <c r="AC33" s="252"/>
      <c r="AD33" s="252"/>
      <c r="AE33" s="252"/>
      <c r="AF33" s="252"/>
      <c r="AG33" s="252"/>
      <c r="AH33" s="252"/>
      <c r="AI33" s="252"/>
      <c r="AJ33" s="252"/>
      <c r="AK33" s="252"/>
      <c r="AL33" s="252"/>
      <c r="AM33" s="252"/>
      <c r="AN33" s="252"/>
      <c r="AO33" s="252"/>
      <c r="AP33" s="252"/>
    </row>
    <row r="34" spans="1:42" s="312" customFormat="1" ht="13.25" customHeight="1" x14ac:dyDescent="0.15">
      <c r="A34" s="313"/>
      <c r="B34" s="314"/>
      <c r="C34" s="315"/>
      <c r="D34" s="252"/>
      <c r="E34" s="252"/>
      <c r="F34" s="252"/>
      <c r="G34" s="252"/>
      <c r="H34" s="252"/>
      <c r="I34" s="313"/>
      <c r="J34" s="313"/>
      <c r="K34" s="316"/>
      <c r="L34" s="252"/>
      <c r="M34" s="252"/>
      <c r="N34" s="252"/>
      <c r="O34" s="252"/>
      <c r="P34" s="252"/>
      <c r="Q34" s="252"/>
      <c r="R34" s="252"/>
      <c r="S34" s="252"/>
      <c r="T34" s="252"/>
      <c r="U34" s="252"/>
      <c r="V34" s="252"/>
      <c r="W34" s="252"/>
      <c r="X34" s="252"/>
      <c r="Y34" s="252"/>
      <c r="Z34" s="252"/>
      <c r="AA34" s="252"/>
      <c r="AB34" s="252"/>
      <c r="AC34" s="252"/>
      <c r="AD34" s="252"/>
      <c r="AE34" s="252"/>
      <c r="AF34" s="252"/>
      <c r="AG34" s="252"/>
      <c r="AH34" s="252"/>
      <c r="AI34" s="252"/>
      <c r="AJ34" s="252"/>
      <c r="AK34" s="252"/>
      <c r="AL34" s="252"/>
      <c r="AM34" s="252"/>
      <c r="AN34" s="252"/>
      <c r="AO34" s="252"/>
      <c r="AP34" s="252"/>
    </row>
    <row r="35" spans="1:42" s="312" customFormat="1" ht="13.25" customHeight="1" x14ac:dyDescent="0.15">
      <c r="A35" s="313"/>
      <c r="B35" s="314"/>
      <c r="C35" s="315"/>
      <c r="D35" s="252"/>
      <c r="E35" s="252"/>
      <c r="F35" s="252"/>
      <c r="G35" s="252"/>
      <c r="H35" s="252"/>
      <c r="I35" s="313"/>
      <c r="J35" s="313"/>
      <c r="K35" s="316"/>
      <c r="L35" s="252"/>
      <c r="M35" s="252"/>
      <c r="N35" s="252"/>
      <c r="O35" s="252"/>
      <c r="P35" s="252"/>
      <c r="Q35" s="252"/>
      <c r="R35" s="252"/>
      <c r="S35" s="252"/>
      <c r="T35" s="252"/>
      <c r="U35" s="252"/>
      <c r="V35" s="252"/>
      <c r="W35" s="252"/>
      <c r="X35" s="252"/>
      <c r="Y35" s="252"/>
      <c r="Z35" s="252"/>
      <c r="AA35" s="252"/>
      <c r="AB35" s="252"/>
      <c r="AC35" s="252"/>
      <c r="AD35" s="252"/>
      <c r="AE35" s="252"/>
      <c r="AF35" s="252"/>
      <c r="AG35" s="252"/>
      <c r="AH35" s="252"/>
      <c r="AI35" s="252"/>
      <c r="AJ35" s="252"/>
      <c r="AK35" s="252"/>
      <c r="AL35" s="252"/>
      <c r="AM35" s="252"/>
      <c r="AN35" s="252"/>
      <c r="AO35" s="252"/>
      <c r="AP35" s="252"/>
    </row>
    <row r="36" spans="1:42" s="312" customFormat="1" ht="13.25" customHeight="1" x14ac:dyDescent="0.15">
      <c r="A36" s="313"/>
      <c r="B36" s="314"/>
      <c r="C36" s="315"/>
      <c r="D36" s="252"/>
      <c r="E36" s="252"/>
      <c r="F36" s="252"/>
      <c r="G36" s="252"/>
      <c r="H36" s="252"/>
      <c r="I36" s="313"/>
      <c r="J36" s="313"/>
      <c r="K36" s="316"/>
      <c r="L36" s="252"/>
      <c r="M36" s="252"/>
      <c r="N36" s="252"/>
      <c r="O36" s="252"/>
      <c r="P36" s="252"/>
      <c r="Q36" s="252"/>
      <c r="R36" s="252"/>
      <c r="S36" s="252"/>
      <c r="T36" s="252"/>
      <c r="U36" s="252"/>
      <c r="V36" s="252"/>
      <c r="W36" s="252"/>
      <c r="X36" s="252"/>
      <c r="Y36" s="252"/>
      <c r="Z36" s="252"/>
      <c r="AA36" s="252"/>
      <c r="AB36" s="252"/>
      <c r="AC36" s="252"/>
      <c r="AD36" s="252"/>
      <c r="AE36" s="252"/>
      <c r="AF36" s="252"/>
      <c r="AG36" s="252"/>
      <c r="AH36" s="252"/>
      <c r="AI36" s="252"/>
      <c r="AJ36" s="252"/>
      <c r="AK36" s="252"/>
      <c r="AL36" s="252"/>
      <c r="AM36" s="252"/>
      <c r="AN36" s="252"/>
      <c r="AO36" s="252"/>
      <c r="AP36" s="252"/>
    </row>
    <row r="37" spans="1:42" s="312" customFormat="1" ht="13.25" customHeight="1" x14ac:dyDescent="0.15">
      <c r="A37" s="313"/>
      <c r="B37" s="314"/>
      <c r="C37" s="315"/>
      <c r="D37" s="252"/>
      <c r="E37" s="252"/>
      <c r="F37" s="252"/>
      <c r="G37" s="252"/>
      <c r="H37" s="252"/>
      <c r="I37" s="313"/>
      <c r="J37" s="313"/>
      <c r="K37" s="316"/>
      <c r="L37" s="252"/>
      <c r="M37" s="252"/>
      <c r="N37" s="252"/>
      <c r="O37" s="252"/>
      <c r="P37" s="252"/>
      <c r="Q37" s="252"/>
      <c r="R37" s="252"/>
      <c r="S37" s="252"/>
      <c r="T37" s="252"/>
      <c r="U37" s="252"/>
      <c r="V37" s="252"/>
      <c r="W37" s="252"/>
      <c r="X37" s="252"/>
      <c r="Y37" s="252"/>
      <c r="Z37" s="252"/>
      <c r="AA37" s="252"/>
      <c r="AB37" s="252"/>
      <c r="AC37" s="252"/>
      <c r="AD37" s="252"/>
      <c r="AE37" s="252"/>
      <c r="AF37" s="252"/>
      <c r="AG37" s="252"/>
      <c r="AH37" s="252"/>
      <c r="AI37" s="252"/>
      <c r="AJ37" s="252"/>
      <c r="AK37" s="252"/>
      <c r="AL37" s="252"/>
      <c r="AM37" s="252"/>
      <c r="AN37" s="252"/>
      <c r="AO37" s="252"/>
      <c r="AP37" s="252"/>
    </row>
    <row r="38" spans="1:42" s="312" customFormat="1" ht="13.25" customHeight="1" x14ac:dyDescent="0.15">
      <c r="A38" s="313"/>
      <c r="B38" s="314"/>
      <c r="C38" s="315"/>
      <c r="D38" s="252"/>
      <c r="E38" s="252"/>
      <c r="F38" s="252"/>
      <c r="G38" s="252"/>
      <c r="H38" s="252"/>
      <c r="I38" s="313"/>
      <c r="J38" s="313"/>
      <c r="K38" s="316"/>
      <c r="L38" s="252"/>
      <c r="M38" s="252"/>
      <c r="N38" s="252"/>
      <c r="O38" s="252"/>
      <c r="P38" s="252"/>
      <c r="Q38" s="252"/>
      <c r="R38" s="252"/>
      <c r="S38" s="252"/>
      <c r="T38" s="252"/>
      <c r="U38" s="252"/>
      <c r="V38" s="252"/>
      <c r="W38" s="252"/>
      <c r="X38" s="252"/>
      <c r="Y38" s="252"/>
      <c r="Z38" s="252"/>
      <c r="AA38" s="252"/>
      <c r="AB38" s="252"/>
      <c r="AC38" s="252"/>
      <c r="AD38" s="252"/>
      <c r="AE38" s="252"/>
      <c r="AF38" s="252"/>
      <c r="AG38" s="252"/>
      <c r="AH38" s="252"/>
      <c r="AI38" s="252"/>
      <c r="AJ38" s="252"/>
      <c r="AK38" s="252"/>
      <c r="AL38" s="252"/>
      <c r="AM38" s="252"/>
      <c r="AN38" s="252"/>
      <c r="AO38" s="252"/>
      <c r="AP38" s="252"/>
    </row>
    <row r="39" spans="1:42" s="312" customFormat="1" ht="13.25" customHeight="1" x14ac:dyDescent="0.15">
      <c r="A39" s="313"/>
      <c r="B39" s="314"/>
      <c r="C39" s="315"/>
      <c r="D39" s="252"/>
      <c r="E39" s="252"/>
      <c r="F39" s="252"/>
      <c r="G39" s="252"/>
      <c r="H39" s="252"/>
      <c r="I39" s="313"/>
      <c r="J39" s="313"/>
      <c r="K39" s="316"/>
      <c r="L39" s="252"/>
      <c r="M39" s="252"/>
      <c r="N39" s="252"/>
      <c r="O39" s="252"/>
      <c r="P39" s="252"/>
      <c r="Q39" s="252"/>
      <c r="R39" s="252"/>
      <c r="S39" s="252"/>
      <c r="T39" s="252"/>
      <c r="U39" s="252"/>
      <c r="V39" s="252"/>
      <c r="W39" s="252"/>
      <c r="X39" s="252"/>
      <c r="Y39" s="252"/>
      <c r="Z39" s="252"/>
      <c r="AA39" s="252"/>
      <c r="AB39" s="252"/>
      <c r="AC39" s="252"/>
      <c r="AD39" s="252"/>
      <c r="AE39" s="252"/>
      <c r="AF39" s="252"/>
      <c r="AG39" s="252"/>
      <c r="AH39" s="252"/>
      <c r="AI39" s="252"/>
      <c r="AJ39" s="252"/>
      <c r="AK39" s="252"/>
      <c r="AL39" s="252"/>
      <c r="AM39" s="252"/>
      <c r="AN39" s="252"/>
      <c r="AO39" s="252"/>
      <c r="AP39" s="252"/>
    </row>
    <row r="40" spans="1:42" s="312" customFormat="1" ht="13.25" customHeight="1" x14ac:dyDescent="0.15">
      <c r="A40" s="313"/>
      <c r="B40" s="314"/>
      <c r="C40" s="315"/>
      <c r="D40" s="252"/>
      <c r="E40" s="252"/>
      <c r="F40" s="252"/>
      <c r="G40" s="252"/>
      <c r="H40" s="252"/>
      <c r="I40" s="313"/>
      <c r="J40" s="313"/>
      <c r="K40" s="316"/>
      <c r="L40" s="252"/>
      <c r="M40" s="252"/>
      <c r="N40" s="252"/>
      <c r="O40" s="252"/>
      <c r="P40" s="252"/>
      <c r="Q40" s="252"/>
      <c r="R40" s="252"/>
      <c r="S40" s="252"/>
      <c r="T40" s="252"/>
      <c r="U40" s="252"/>
      <c r="V40" s="252"/>
      <c r="W40" s="252"/>
      <c r="X40" s="252"/>
      <c r="Y40" s="252"/>
      <c r="Z40" s="252"/>
      <c r="AA40" s="252"/>
      <c r="AB40" s="252"/>
      <c r="AC40" s="252"/>
      <c r="AD40" s="252"/>
      <c r="AE40" s="252"/>
      <c r="AF40" s="252"/>
      <c r="AG40" s="252"/>
      <c r="AH40" s="252"/>
      <c r="AI40" s="252"/>
      <c r="AJ40" s="252"/>
      <c r="AK40" s="252"/>
      <c r="AL40" s="252"/>
      <c r="AM40" s="252"/>
      <c r="AN40" s="252"/>
      <c r="AO40" s="252"/>
      <c r="AP40" s="252"/>
    </row>
    <row r="41" spans="1:42" s="312" customFormat="1" ht="13.25" customHeight="1" x14ac:dyDescent="0.15">
      <c r="A41" s="313"/>
      <c r="B41" s="314"/>
      <c r="C41" s="315"/>
      <c r="D41" s="252"/>
      <c r="E41" s="252"/>
      <c r="F41" s="252"/>
      <c r="G41" s="252"/>
      <c r="H41" s="252"/>
      <c r="I41" s="313"/>
      <c r="J41" s="313"/>
      <c r="K41" s="316"/>
      <c r="L41" s="252"/>
      <c r="M41" s="252"/>
      <c r="N41" s="252"/>
      <c r="O41" s="252"/>
      <c r="P41" s="252"/>
      <c r="Q41" s="252"/>
      <c r="R41" s="252"/>
      <c r="S41" s="252"/>
      <c r="T41" s="252"/>
      <c r="U41" s="252"/>
      <c r="V41" s="252"/>
      <c r="W41" s="252"/>
      <c r="X41" s="252"/>
      <c r="Y41" s="252"/>
      <c r="Z41" s="252"/>
      <c r="AA41" s="252"/>
      <c r="AB41" s="252"/>
      <c r="AC41" s="252"/>
      <c r="AD41" s="252"/>
      <c r="AE41" s="252"/>
      <c r="AF41" s="252"/>
      <c r="AG41" s="252"/>
      <c r="AH41" s="252"/>
      <c r="AI41" s="252"/>
      <c r="AJ41" s="252"/>
      <c r="AK41" s="252"/>
      <c r="AL41" s="252"/>
      <c r="AM41" s="252"/>
      <c r="AN41" s="252"/>
      <c r="AO41" s="252"/>
      <c r="AP41" s="252"/>
    </row>
    <row r="42" spans="1:42" s="312" customFormat="1" ht="13.25" customHeight="1" x14ac:dyDescent="0.15">
      <c r="A42" s="313"/>
      <c r="B42" s="314"/>
      <c r="C42" s="315"/>
      <c r="D42" s="252"/>
      <c r="E42" s="252"/>
      <c r="F42" s="252"/>
      <c r="G42" s="252"/>
      <c r="H42" s="252"/>
      <c r="I42" s="313"/>
      <c r="J42" s="313"/>
      <c r="K42" s="316"/>
      <c r="L42" s="252"/>
      <c r="M42" s="252"/>
      <c r="N42" s="252"/>
      <c r="O42" s="252"/>
      <c r="P42" s="252"/>
      <c r="Q42" s="252"/>
      <c r="R42" s="252"/>
      <c r="S42" s="252"/>
      <c r="T42" s="252"/>
      <c r="U42" s="252"/>
      <c r="V42" s="252"/>
      <c r="W42" s="252"/>
      <c r="X42" s="252"/>
      <c r="Y42" s="252"/>
      <c r="Z42" s="252"/>
      <c r="AA42" s="252"/>
      <c r="AB42" s="252"/>
      <c r="AC42" s="252"/>
      <c r="AD42" s="252"/>
      <c r="AE42" s="252"/>
      <c r="AF42" s="252"/>
      <c r="AG42" s="252"/>
      <c r="AH42" s="252"/>
      <c r="AI42" s="252"/>
      <c r="AJ42" s="252"/>
      <c r="AK42" s="252"/>
      <c r="AL42" s="252"/>
      <c r="AM42" s="252"/>
      <c r="AN42" s="252"/>
      <c r="AO42" s="252"/>
      <c r="AP42" s="252"/>
    </row>
    <row r="43" spans="1:42" s="312" customFormat="1" ht="13.25" customHeight="1" x14ac:dyDescent="0.15">
      <c r="A43" s="313"/>
      <c r="B43" s="314"/>
      <c r="C43" s="315"/>
      <c r="D43" s="252"/>
      <c r="E43" s="252"/>
      <c r="F43" s="252"/>
      <c r="G43" s="252"/>
      <c r="H43" s="252"/>
      <c r="I43" s="313"/>
      <c r="J43" s="313"/>
      <c r="K43" s="316"/>
      <c r="L43" s="252"/>
      <c r="M43" s="252"/>
      <c r="N43" s="252"/>
      <c r="O43" s="252"/>
      <c r="P43" s="252"/>
      <c r="Q43" s="252"/>
      <c r="R43" s="252"/>
      <c r="S43" s="252"/>
      <c r="T43" s="252"/>
      <c r="U43" s="252"/>
      <c r="V43" s="252"/>
      <c r="W43" s="252"/>
      <c r="X43" s="252"/>
      <c r="Y43" s="252"/>
      <c r="Z43" s="252"/>
      <c r="AA43" s="252"/>
      <c r="AB43" s="252"/>
      <c r="AC43" s="252"/>
      <c r="AD43" s="252"/>
      <c r="AE43" s="252"/>
      <c r="AF43" s="252"/>
      <c r="AG43" s="252"/>
      <c r="AH43" s="252"/>
      <c r="AI43" s="252"/>
      <c r="AJ43" s="252"/>
      <c r="AK43" s="252"/>
      <c r="AL43" s="252"/>
      <c r="AM43" s="252"/>
      <c r="AN43" s="252"/>
      <c r="AO43" s="252"/>
      <c r="AP43" s="252"/>
    </row>
    <row r="44" spans="1:42" s="312" customFormat="1" ht="13.25" customHeight="1" x14ac:dyDescent="0.15">
      <c r="A44" s="313"/>
      <c r="B44" s="314"/>
      <c r="C44" s="315"/>
      <c r="D44" s="252"/>
      <c r="E44" s="252"/>
      <c r="F44" s="252"/>
      <c r="G44" s="252"/>
      <c r="H44" s="252"/>
      <c r="I44" s="313"/>
      <c r="J44" s="313"/>
      <c r="K44" s="316"/>
      <c r="L44" s="252"/>
      <c r="M44" s="252"/>
      <c r="N44" s="252"/>
      <c r="O44" s="252"/>
      <c r="P44" s="252"/>
      <c r="Q44" s="252"/>
      <c r="R44" s="252"/>
      <c r="S44" s="252"/>
      <c r="T44" s="252"/>
      <c r="U44" s="252"/>
      <c r="V44" s="252"/>
      <c r="W44" s="252"/>
      <c r="X44" s="252"/>
      <c r="Y44" s="252"/>
      <c r="Z44" s="252"/>
      <c r="AA44" s="252"/>
      <c r="AB44" s="252"/>
      <c r="AC44" s="252"/>
      <c r="AD44" s="252"/>
      <c r="AE44" s="252"/>
      <c r="AF44" s="252"/>
      <c r="AG44" s="252"/>
      <c r="AH44" s="252"/>
      <c r="AI44" s="252"/>
      <c r="AJ44" s="252"/>
      <c r="AK44" s="252"/>
      <c r="AL44" s="252"/>
      <c r="AM44" s="252"/>
      <c r="AN44" s="252"/>
      <c r="AO44" s="252"/>
      <c r="AP44" s="252"/>
    </row>
    <row r="45" spans="1:42" s="312" customFormat="1" ht="13.25" customHeight="1" x14ac:dyDescent="0.15">
      <c r="A45" s="313"/>
      <c r="B45" s="314"/>
      <c r="C45" s="315"/>
      <c r="D45" s="252"/>
      <c r="E45" s="252"/>
      <c r="F45" s="252"/>
      <c r="G45" s="252"/>
      <c r="H45" s="252"/>
      <c r="I45" s="313"/>
      <c r="J45" s="313"/>
      <c r="K45" s="316"/>
      <c r="L45" s="252"/>
      <c r="M45" s="252"/>
      <c r="N45" s="252"/>
      <c r="O45" s="252"/>
      <c r="P45" s="252"/>
      <c r="Q45" s="252"/>
      <c r="R45" s="252"/>
      <c r="S45" s="252"/>
      <c r="T45" s="252"/>
      <c r="U45" s="252"/>
      <c r="V45" s="252"/>
      <c r="W45" s="252"/>
      <c r="X45" s="252"/>
      <c r="Y45" s="252"/>
      <c r="Z45" s="252"/>
      <c r="AA45" s="252"/>
      <c r="AB45" s="252"/>
      <c r="AC45" s="252"/>
      <c r="AD45" s="252"/>
      <c r="AE45" s="252"/>
      <c r="AF45" s="252"/>
      <c r="AG45" s="252"/>
      <c r="AH45" s="252"/>
      <c r="AI45" s="252"/>
      <c r="AJ45" s="252"/>
      <c r="AK45" s="252"/>
      <c r="AL45" s="252"/>
      <c r="AM45" s="252"/>
      <c r="AN45" s="252"/>
      <c r="AO45" s="252"/>
      <c r="AP45" s="252"/>
    </row>
    <row r="46" spans="1:42" s="312" customFormat="1" ht="13.25" customHeight="1" x14ac:dyDescent="0.15">
      <c r="A46" s="313"/>
      <c r="B46" s="314"/>
      <c r="C46" s="315"/>
      <c r="D46" s="252"/>
      <c r="E46" s="252"/>
      <c r="F46" s="252"/>
      <c r="G46" s="252"/>
      <c r="H46" s="252"/>
      <c r="I46" s="313"/>
      <c r="J46" s="313"/>
      <c r="K46" s="316"/>
      <c r="L46" s="252"/>
      <c r="M46" s="252"/>
      <c r="N46" s="252"/>
      <c r="O46" s="252"/>
      <c r="P46" s="252"/>
      <c r="Q46" s="252"/>
      <c r="R46" s="252"/>
      <c r="S46" s="252"/>
      <c r="T46" s="252"/>
      <c r="U46" s="252"/>
      <c r="V46" s="252"/>
      <c r="W46" s="252"/>
      <c r="X46" s="252"/>
      <c r="Y46" s="252"/>
      <c r="Z46" s="252"/>
      <c r="AA46" s="252"/>
      <c r="AB46" s="252"/>
      <c r="AC46" s="252"/>
      <c r="AD46" s="252"/>
      <c r="AE46" s="252"/>
      <c r="AF46" s="252"/>
      <c r="AG46" s="252"/>
      <c r="AH46" s="252"/>
      <c r="AI46" s="252"/>
      <c r="AJ46" s="252"/>
      <c r="AK46" s="252"/>
      <c r="AL46" s="252"/>
      <c r="AM46" s="252"/>
      <c r="AN46" s="252"/>
      <c r="AO46" s="252"/>
      <c r="AP46" s="252"/>
    </row>
    <row r="47" spans="1:42" s="312" customFormat="1" ht="13.25" customHeight="1" x14ac:dyDescent="0.15">
      <c r="A47" s="313"/>
      <c r="B47" s="314"/>
      <c r="C47" s="315"/>
      <c r="D47" s="252"/>
      <c r="E47" s="252"/>
      <c r="F47" s="252"/>
      <c r="G47" s="252"/>
      <c r="H47" s="252"/>
      <c r="I47" s="313"/>
      <c r="J47" s="313"/>
      <c r="K47" s="316"/>
      <c r="L47" s="252"/>
      <c r="M47" s="252"/>
      <c r="N47" s="252"/>
      <c r="O47" s="252"/>
      <c r="P47" s="252"/>
      <c r="Q47" s="252"/>
      <c r="R47" s="252"/>
      <c r="S47" s="252"/>
      <c r="T47" s="252"/>
      <c r="U47" s="252"/>
      <c r="V47" s="252"/>
      <c r="W47" s="252"/>
      <c r="X47" s="252"/>
      <c r="Y47" s="252"/>
      <c r="Z47" s="252"/>
      <c r="AA47" s="252"/>
      <c r="AB47" s="252"/>
      <c r="AC47" s="252"/>
      <c r="AD47" s="252"/>
      <c r="AE47" s="252"/>
      <c r="AF47" s="252"/>
      <c r="AG47" s="252"/>
      <c r="AH47" s="252"/>
      <c r="AI47" s="252"/>
      <c r="AJ47" s="252"/>
      <c r="AK47" s="252"/>
      <c r="AL47" s="252"/>
      <c r="AM47" s="252"/>
      <c r="AN47" s="252"/>
      <c r="AO47" s="252"/>
      <c r="AP47" s="252"/>
    </row>
    <row r="48" spans="1:42" s="312" customFormat="1" ht="13.25" customHeight="1" x14ac:dyDescent="0.15">
      <c r="A48" s="313"/>
      <c r="B48" s="314"/>
      <c r="C48" s="315"/>
      <c r="D48" s="252"/>
      <c r="E48" s="252"/>
      <c r="F48" s="252"/>
      <c r="G48" s="252"/>
      <c r="H48" s="252"/>
      <c r="I48" s="313"/>
      <c r="J48" s="313"/>
      <c r="K48" s="316"/>
      <c r="L48" s="252"/>
      <c r="M48" s="252"/>
      <c r="N48" s="252"/>
      <c r="O48" s="252"/>
      <c r="P48" s="252"/>
      <c r="Q48" s="252"/>
      <c r="R48" s="252"/>
      <c r="S48" s="252"/>
      <c r="T48" s="252"/>
      <c r="U48" s="252"/>
      <c r="V48" s="252"/>
      <c r="W48" s="252"/>
      <c r="X48" s="252"/>
      <c r="Y48" s="252"/>
      <c r="Z48" s="252"/>
      <c r="AA48" s="252"/>
      <c r="AB48" s="252"/>
      <c r="AC48" s="252"/>
      <c r="AD48" s="252"/>
      <c r="AE48" s="252"/>
      <c r="AF48" s="252"/>
      <c r="AG48" s="252"/>
      <c r="AH48" s="252"/>
      <c r="AI48" s="252"/>
      <c r="AJ48" s="252"/>
      <c r="AK48" s="252"/>
      <c r="AL48" s="252"/>
      <c r="AM48" s="252"/>
      <c r="AN48" s="252"/>
      <c r="AO48" s="252"/>
      <c r="AP48" s="252"/>
    </row>
    <row r="49" spans="1:42" s="312" customFormat="1" ht="13.25" customHeight="1" x14ac:dyDescent="0.15">
      <c r="A49" s="313"/>
      <c r="B49" s="314"/>
      <c r="C49" s="315"/>
      <c r="D49" s="252"/>
      <c r="E49" s="252"/>
      <c r="F49" s="252"/>
      <c r="G49" s="252"/>
      <c r="H49" s="252"/>
      <c r="I49" s="313"/>
      <c r="J49" s="313"/>
      <c r="K49" s="316"/>
      <c r="L49" s="252"/>
      <c r="M49" s="252"/>
      <c r="N49" s="252"/>
      <c r="O49" s="252"/>
      <c r="P49" s="252"/>
      <c r="Q49" s="252"/>
      <c r="R49" s="252"/>
      <c r="S49" s="252"/>
      <c r="T49" s="252"/>
      <c r="U49" s="252"/>
      <c r="V49" s="252"/>
      <c r="W49" s="252"/>
      <c r="X49" s="252"/>
      <c r="Y49" s="252"/>
      <c r="Z49" s="252"/>
      <c r="AA49" s="252"/>
      <c r="AB49" s="252"/>
      <c r="AC49" s="252"/>
      <c r="AD49" s="252"/>
      <c r="AE49" s="252"/>
      <c r="AF49" s="252"/>
      <c r="AG49" s="252"/>
      <c r="AH49" s="252"/>
      <c r="AI49" s="252"/>
      <c r="AJ49" s="252"/>
      <c r="AK49" s="252"/>
      <c r="AL49" s="252"/>
      <c r="AM49" s="252"/>
      <c r="AN49" s="252"/>
      <c r="AO49" s="252"/>
      <c r="AP49" s="252"/>
    </row>
    <row r="50" spans="1:42" s="312" customFormat="1" ht="13.25" customHeight="1" x14ac:dyDescent="0.15">
      <c r="A50" s="313"/>
      <c r="B50" s="314"/>
      <c r="C50" s="315"/>
      <c r="D50" s="252"/>
      <c r="E50" s="252"/>
      <c r="F50" s="252"/>
      <c r="G50" s="252"/>
      <c r="H50" s="252"/>
      <c r="I50" s="313"/>
      <c r="J50" s="313"/>
      <c r="K50" s="316"/>
      <c r="L50" s="252"/>
      <c r="M50" s="252"/>
      <c r="N50" s="252"/>
      <c r="O50" s="252"/>
      <c r="P50" s="252"/>
      <c r="Q50" s="252"/>
      <c r="R50" s="252"/>
      <c r="S50" s="252"/>
      <c r="T50" s="252"/>
      <c r="U50" s="252"/>
      <c r="V50" s="252"/>
      <c r="W50" s="252"/>
      <c r="X50" s="252"/>
      <c r="Y50" s="252"/>
      <c r="Z50" s="252"/>
      <c r="AA50" s="252"/>
      <c r="AB50" s="252"/>
      <c r="AC50" s="252"/>
      <c r="AD50" s="252"/>
      <c r="AE50" s="252"/>
      <c r="AF50" s="252"/>
      <c r="AG50" s="252"/>
      <c r="AH50" s="252"/>
      <c r="AI50" s="252"/>
      <c r="AJ50" s="252"/>
      <c r="AK50" s="252"/>
      <c r="AL50" s="252"/>
      <c r="AM50" s="252"/>
      <c r="AN50" s="252"/>
      <c r="AO50" s="252"/>
      <c r="AP50" s="252"/>
    </row>
    <row r="51" spans="1:42" s="312" customFormat="1" ht="13.25" customHeight="1" x14ac:dyDescent="0.15">
      <c r="A51" s="313"/>
      <c r="B51" s="314"/>
      <c r="C51" s="315"/>
      <c r="D51" s="252"/>
      <c r="E51" s="252"/>
      <c r="F51" s="252"/>
      <c r="G51" s="252"/>
      <c r="H51" s="252"/>
      <c r="I51" s="313"/>
      <c r="J51" s="313"/>
      <c r="K51" s="316"/>
      <c r="L51" s="252"/>
      <c r="M51" s="252"/>
      <c r="N51" s="252"/>
      <c r="O51" s="252"/>
      <c r="P51" s="252"/>
      <c r="Q51" s="252"/>
      <c r="R51" s="252"/>
      <c r="S51" s="252"/>
      <c r="T51" s="252"/>
      <c r="U51" s="252"/>
      <c r="V51" s="252"/>
      <c r="W51" s="252"/>
      <c r="X51" s="252"/>
      <c r="Y51" s="252"/>
      <c r="Z51" s="252"/>
      <c r="AA51" s="252"/>
      <c r="AB51" s="252"/>
      <c r="AC51" s="252"/>
      <c r="AD51" s="252"/>
      <c r="AE51" s="252"/>
      <c r="AF51" s="252"/>
      <c r="AG51" s="252"/>
      <c r="AH51" s="252"/>
      <c r="AI51" s="252"/>
      <c r="AJ51" s="252"/>
      <c r="AK51" s="252"/>
      <c r="AL51" s="252"/>
      <c r="AM51" s="252"/>
      <c r="AN51" s="252"/>
      <c r="AO51" s="252"/>
      <c r="AP51" s="252"/>
    </row>
    <row r="52" spans="1:42" s="312" customFormat="1" ht="13.25" customHeight="1" x14ac:dyDescent="0.15">
      <c r="A52" s="313"/>
      <c r="B52" s="314"/>
      <c r="C52" s="315"/>
      <c r="D52" s="252"/>
      <c r="E52" s="252"/>
      <c r="F52" s="252"/>
      <c r="G52" s="252"/>
      <c r="H52" s="252"/>
      <c r="I52" s="313"/>
      <c r="J52" s="313"/>
      <c r="K52" s="316"/>
      <c r="L52" s="252"/>
      <c r="M52" s="252"/>
      <c r="N52" s="252"/>
      <c r="O52" s="252"/>
      <c r="P52" s="252"/>
      <c r="Q52" s="252"/>
      <c r="R52" s="252"/>
      <c r="S52" s="252"/>
      <c r="T52" s="252"/>
      <c r="U52" s="252"/>
      <c r="V52" s="252"/>
      <c r="W52" s="252"/>
      <c r="X52" s="252"/>
      <c r="Y52" s="252"/>
      <c r="Z52" s="252"/>
      <c r="AA52" s="252"/>
      <c r="AB52" s="252"/>
      <c r="AC52" s="252"/>
      <c r="AD52" s="252"/>
      <c r="AE52" s="252"/>
      <c r="AF52" s="252"/>
      <c r="AG52" s="252"/>
      <c r="AH52" s="252"/>
      <c r="AI52" s="252"/>
      <c r="AJ52" s="252"/>
      <c r="AK52" s="252"/>
      <c r="AL52" s="252"/>
      <c r="AM52" s="252"/>
      <c r="AN52" s="252"/>
      <c r="AO52" s="252"/>
      <c r="AP52" s="252"/>
    </row>
    <row r="53" spans="1:42" s="312" customFormat="1" ht="13.25" customHeight="1" x14ac:dyDescent="0.15">
      <c r="A53" s="313"/>
      <c r="B53" s="314"/>
      <c r="C53" s="315"/>
      <c r="D53" s="252"/>
      <c r="E53" s="252"/>
      <c r="F53" s="252"/>
      <c r="G53" s="252"/>
      <c r="H53" s="252"/>
      <c r="I53" s="313"/>
      <c r="J53" s="313"/>
      <c r="K53" s="316"/>
      <c r="L53" s="252"/>
      <c r="M53" s="252"/>
      <c r="N53" s="252"/>
      <c r="O53" s="252"/>
      <c r="P53" s="252"/>
      <c r="Q53" s="252"/>
      <c r="R53" s="252"/>
      <c r="S53" s="252"/>
      <c r="T53" s="252"/>
      <c r="U53" s="252"/>
      <c r="V53" s="252"/>
      <c r="W53" s="252"/>
      <c r="X53" s="252"/>
      <c r="Y53" s="252"/>
      <c r="Z53" s="252"/>
      <c r="AA53" s="252"/>
      <c r="AB53" s="252"/>
      <c r="AC53" s="252"/>
      <c r="AD53" s="252"/>
      <c r="AE53" s="252"/>
      <c r="AF53" s="252"/>
      <c r="AG53" s="252"/>
      <c r="AH53" s="252"/>
      <c r="AI53" s="252"/>
      <c r="AJ53" s="252"/>
      <c r="AK53" s="252"/>
      <c r="AL53" s="252"/>
      <c r="AM53" s="252"/>
      <c r="AN53" s="252"/>
      <c r="AO53" s="252"/>
      <c r="AP53" s="252"/>
    </row>
    <row r="54" spans="1:42" s="312" customFormat="1" ht="13.25" customHeight="1" x14ac:dyDescent="0.15">
      <c r="A54" s="313"/>
      <c r="B54" s="314"/>
      <c r="C54" s="315"/>
      <c r="D54" s="252"/>
      <c r="E54" s="252"/>
      <c r="F54" s="252"/>
      <c r="G54" s="252"/>
      <c r="H54" s="252"/>
      <c r="I54" s="313"/>
      <c r="J54" s="313"/>
      <c r="K54" s="316"/>
      <c r="L54" s="252"/>
      <c r="M54" s="252"/>
      <c r="N54" s="252"/>
      <c r="O54" s="252"/>
      <c r="P54" s="252"/>
      <c r="Q54" s="252"/>
      <c r="R54" s="252"/>
      <c r="S54" s="252"/>
      <c r="T54" s="252"/>
      <c r="U54" s="252"/>
      <c r="V54" s="252"/>
      <c r="W54" s="252"/>
      <c r="X54" s="252"/>
      <c r="Y54" s="252"/>
      <c r="Z54" s="252"/>
      <c r="AA54" s="252"/>
      <c r="AB54" s="252"/>
      <c r="AC54" s="252"/>
      <c r="AD54" s="252"/>
      <c r="AE54" s="252"/>
      <c r="AF54" s="252"/>
      <c r="AG54" s="252"/>
      <c r="AH54" s="252"/>
      <c r="AI54" s="252"/>
      <c r="AJ54" s="252"/>
      <c r="AK54" s="252"/>
      <c r="AL54" s="252"/>
      <c r="AM54" s="252"/>
      <c r="AN54" s="252"/>
      <c r="AO54" s="252"/>
      <c r="AP54" s="252"/>
    </row>
    <row r="55" spans="1:42" s="312" customFormat="1" ht="13.25" customHeight="1" x14ac:dyDescent="0.15">
      <c r="A55" s="313"/>
      <c r="B55" s="314"/>
      <c r="C55" s="315"/>
      <c r="D55" s="252"/>
      <c r="E55" s="252"/>
      <c r="F55" s="252"/>
      <c r="G55" s="252"/>
      <c r="H55" s="252"/>
      <c r="I55" s="313"/>
      <c r="J55" s="313"/>
      <c r="K55" s="316"/>
      <c r="L55" s="252"/>
      <c r="M55" s="252"/>
      <c r="N55" s="252"/>
      <c r="O55" s="252"/>
      <c r="P55" s="252"/>
      <c r="Q55" s="252"/>
      <c r="R55" s="252"/>
      <c r="S55" s="252"/>
      <c r="T55" s="252"/>
      <c r="U55" s="252"/>
      <c r="V55" s="252"/>
      <c r="W55" s="252"/>
      <c r="X55" s="252"/>
      <c r="Y55" s="252"/>
      <c r="Z55" s="252"/>
      <c r="AA55" s="252"/>
      <c r="AB55" s="252"/>
      <c r="AC55" s="252"/>
      <c r="AD55" s="252"/>
      <c r="AE55" s="252"/>
      <c r="AF55" s="252"/>
      <c r="AG55" s="252"/>
      <c r="AH55" s="252"/>
      <c r="AI55" s="252"/>
      <c r="AJ55" s="252"/>
      <c r="AK55" s="252"/>
      <c r="AL55" s="252"/>
      <c r="AM55" s="252"/>
      <c r="AN55" s="252"/>
      <c r="AO55" s="252"/>
      <c r="AP55" s="252"/>
    </row>
    <row r="56" spans="1:42" s="312" customFormat="1" ht="13.25" customHeight="1" x14ac:dyDescent="0.15">
      <c r="A56" s="313"/>
      <c r="B56" s="314"/>
      <c r="C56" s="315"/>
      <c r="D56" s="252"/>
      <c r="E56" s="252"/>
      <c r="F56" s="252"/>
      <c r="G56" s="252"/>
      <c r="H56" s="252"/>
      <c r="I56" s="313"/>
      <c r="J56" s="313"/>
      <c r="K56" s="316"/>
      <c r="L56" s="252"/>
      <c r="M56" s="252"/>
      <c r="N56" s="252"/>
      <c r="O56" s="252"/>
      <c r="P56" s="252"/>
      <c r="Q56" s="252"/>
      <c r="R56" s="252"/>
      <c r="S56" s="252"/>
      <c r="T56" s="252"/>
      <c r="U56" s="252"/>
      <c r="V56" s="252"/>
      <c r="W56" s="252"/>
      <c r="X56" s="252"/>
      <c r="Y56" s="252"/>
      <c r="Z56" s="252"/>
      <c r="AA56" s="252"/>
      <c r="AB56" s="252"/>
      <c r="AC56" s="252"/>
      <c r="AD56" s="252"/>
      <c r="AE56" s="252"/>
      <c r="AF56" s="252"/>
      <c r="AG56" s="252"/>
      <c r="AH56" s="252"/>
      <c r="AI56" s="252"/>
      <c r="AJ56" s="252"/>
      <c r="AK56" s="252"/>
      <c r="AL56" s="252"/>
      <c r="AM56" s="252"/>
      <c r="AN56" s="252"/>
      <c r="AO56" s="252"/>
      <c r="AP56" s="252"/>
    </row>
    <row r="57" spans="1:42" s="312" customFormat="1" ht="13.25" customHeight="1" x14ac:dyDescent="0.15">
      <c r="A57" s="313"/>
      <c r="B57" s="314"/>
      <c r="C57" s="315"/>
      <c r="D57" s="252"/>
      <c r="E57" s="252"/>
      <c r="F57" s="252"/>
      <c r="G57" s="252"/>
      <c r="H57" s="252"/>
      <c r="I57" s="313"/>
      <c r="J57" s="313"/>
      <c r="K57" s="316"/>
      <c r="L57" s="252"/>
      <c r="M57" s="252"/>
      <c r="N57" s="252"/>
      <c r="O57" s="252"/>
      <c r="P57" s="252"/>
      <c r="Q57" s="252"/>
      <c r="R57" s="252"/>
      <c r="S57" s="252"/>
      <c r="T57" s="252"/>
      <c r="U57" s="252"/>
      <c r="V57" s="252"/>
      <c r="W57" s="252"/>
      <c r="X57" s="252"/>
      <c r="Y57" s="252"/>
      <c r="Z57" s="252"/>
      <c r="AA57" s="252"/>
      <c r="AB57" s="252"/>
      <c r="AC57" s="252"/>
      <c r="AD57" s="252"/>
      <c r="AE57" s="252"/>
      <c r="AF57" s="252"/>
      <c r="AG57" s="252"/>
      <c r="AH57" s="252"/>
      <c r="AI57" s="252"/>
      <c r="AJ57" s="252"/>
      <c r="AK57" s="252"/>
      <c r="AL57" s="252"/>
      <c r="AM57" s="252"/>
      <c r="AN57" s="252"/>
      <c r="AO57" s="252"/>
      <c r="AP57" s="252"/>
    </row>
    <row r="58" spans="1:42" s="312" customFormat="1" ht="13.25" customHeight="1" x14ac:dyDescent="0.15">
      <c r="A58" s="313"/>
      <c r="B58" s="314"/>
      <c r="C58" s="315"/>
      <c r="D58" s="252"/>
      <c r="E58" s="252"/>
      <c r="F58" s="252"/>
      <c r="G58" s="252"/>
      <c r="H58" s="252"/>
      <c r="I58" s="313"/>
      <c r="J58" s="313"/>
      <c r="K58" s="316"/>
      <c r="L58" s="252"/>
      <c r="M58" s="252"/>
      <c r="N58" s="252"/>
      <c r="O58" s="252"/>
      <c r="P58" s="252"/>
      <c r="Q58" s="252"/>
      <c r="R58" s="252"/>
      <c r="S58" s="252"/>
      <c r="T58" s="252"/>
      <c r="U58" s="252"/>
      <c r="V58" s="252"/>
      <c r="W58" s="252"/>
      <c r="X58" s="252"/>
      <c r="Y58" s="252"/>
      <c r="Z58" s="252"/>
      <c r="AA58" s="252"/>
      <c r="AB58" s="252"/>
      <c r="AC58" s="252"/>
      <c r="AD58" s="252"/>
      <c r="AE58" s="252"/>
      <c r="AF58" s="252"/>
      <c r="AG58" s="252"/>
      <c r="AH58" s="252"/>
      <c r="AI58" s="252"/>
      <c r="AJ58" s="252"/>
      <c r="AK58" s="252"/>
      <c r="AL58" s="252"/>
      <c r="AM58" s="252"/>
      <c r="AN58" s="252"/>
      <c r="AO58" s="252"/>
      <c r="AP58" s="252"/>
    </row>
    <row r="59" spans="1:42" s="312" customFormat="1" ht="13.25" customHeight="1" x14ac:dyDescent="0.15">
      <c r="A59" s="313"/>
      <c r="B59" s="314"/>
      <c r="C59" s="315"/>
      <c r="D59" s="252"/>
      <c r="E59" s="252"/>
      <c r="F59" s="252"/>
      <c r="G59" s="252"/>
      <c r="H59" s="252"/>
      <c r="I59" s="313"/>
      <c r="J59" s="313"/>
      <c r="K59" s="316"/>
      <c r="L59" s="252"/>
      <c r="M59" s="252"/>
      <c r="N59" s="252"/>
      <c r="O59" s="252"/>
      <c r="P59" s="252"/>
      <c r="Q59" s="252"/>
      <c r="R59" s="252"/>
      <c r="S59" s="252"/>
      <c r="T59" s="252"/>
      <c r="U59" s="252"/>
      <c r="V59" s="252"/>
      <c r="W59" s="252"/>
      <c r="X59" s="252"/>
      <c r="Y59" s="252"/>
      <c r="Z59" s="252"/>
      <c r="AA59" s="252"/>
      <c r="AB59" s="252"/>
      <c r="AC59" s="252"/>
      <c r="AD59" s="252"/>
      <c r="AE59" s="252"/>
      <c r="AF59" s="252"/>
      <c r="AG59" s="252"/>
      <c r="AH59" s="252"/>
      <c r="AI59" s="252"/>
      <c r="AJ59" s="252"/>
      <c r="AK59" s="252"/>
      <c r="AL59" s="252"/>
      <c r="AM59" s="252"/>
      <c r="AN59" s="252"/>
      <c r="AO59" s="252"/>
      <c r="AP59" s="252"/>
    </row>
    <row r="60" spans="1:42" s="312" customFormat="1" ht="13.25" customHeight="1" x14ac:dyDescent="0.15">
      <c r="A60" s="313"/>
      <c r="B60" s="314"/>
      <c r="C60" s="315"/>
      <c r="D60" s="252"/>
      <c r="E60" s="252"/>
      <c r="F60" s="252"/>
      <c r="G60" s="252"/>
      <c r="H60" s="252"/>
      <c r="I60" s="313"/>
      <c r="J60" s="313"/>
      <c r="K60" s="316"/>
      <c r="L60" s="252"/>
      <c r="M60" s="252"/>
      <c r="N60" s="252"/>
      <c r="O60" s="252"/>
      <c r="P60" s="252"/>
      <c r="Q60" s="252"/>
      <c r="R60" s="252"/>
      <c r="S60" s="252"/>
      <c r="T60" s="252"/>
      <c r="U60" s="252"/>
      <c r="V60" s="252"/>
      <c r="W60" s="252"/>
      <c r="X60" s="252"/>
      <c r="Y60" s="252"/>
      <c r="Z60" s="252"/>
      <c r="AA60" s="252"/>
      <c r="AB60" s="252"/>
      <c r="AC60" s="252"/>
      <c r="AD60" s="252"/>
      <c r="AE60" s="252"/>
      <c r="AF60" s="252"/>
      <c r="AG60" s="252"/>
      <c r="AH60" s="252"/>
      <c r="AI60" s="252"/>
      <c r="AJ60" s="252"/>
      <c r="AK60" s="252"/>
      <c r="AL60" s="252"/>
      <c r="AM60" s="252"/>
      <c r="AN60" s="252"/>
      <c r="AO60" s="252"/>
      <c r="AP60" s="252"/>
    </row>
    <row r="61" spans="1:42" s="312" customFormat="1" ht="13.25" customHeight="1" x14ac:dyDescent="0.15">
      <c r="A61" s="313"/>
      <c r="B61" s="314"/>
      <c r="C61" s="315"/>
      <c r="D61" s="252"/>
      <c r="E61" s="252"/>
      <c r="F61" s="252"/>
      <c r="G61" s="252"/>
      <c r="H61" s="252"/>
      <c r="I61" s="313"/>
      <c r="J61" s="313"/>
      <c r="K61" s="316"/>
      <c r="L61" s="252"/>
      <c r="M61" s="252"/>
      <c r="N61" s="252"/>
      <c r="O61" s="252"/>
      <c r="P61" s="252"/>
      <c r="Q61" s="252"/>
      <c r="R61" s="252"/>
      <c r="S61" s="252"/>
      <c r="T61" s="252"/>
      <c r="U61" s="252"/>
      <c r="V61" s="252"/>
      <c r="W61" s="252"/>
      <c r="X61" s="252"/>
      <c r="Y61" s="252"/>
      <c r="Z61" s="252"/>
      <c r="AA61" s="252"/>
      <c r="AB61" s="252"/>
      <c r="AC61" s="252"/>
      <c r="AD61" s="252"/>
      <c r="AE61" s="252"/>
      <c r="AF61" s="252"/>
      <c r="AG61" s="252"/>
      <c r="AH61" s="252"/>
      <c r="AI61" s="252"/>
      <c r="AJ61" s="252"/>
      <c r="AK61" s="252"/>
      <c r="AL61" s="252"/>
      <c r="AM61" s="252"/>
      <c r="AN61" s="252"/>
      <c r="AO61" s="252"/>
      <c r="AP61" s="252"/>
    </row>
    <row r="62" spans="1:42" s="312" customFormat="1" ht="13.25" customHeight="1" x14ac:dyDescent="0.15">
      <c r="A62" s="313"/>
      <c r="B62" s="314"/>
      <c r="C62" s="315"/>
      <c r="D62" s="252"/>
      <c r="E62" s="252"/>
      <c r="F62" s="252"/>
      <c r="G62" s="252"/>
      <c r="H62" s="252"/>
      <c r="I62" s="313"/>
      <c r="J62" s="313"/>
      <c r="K62" s="316"/>
      <c r="L62" s="252"/>
      <c r="M62" s="252"/>
      <c r="N62" s="252"/>
      <c r="O62" s="252"/>
      <c r="P62" s="252"/>
      <c r="Q62" s="252"/>
      <c r="R62" s="252"/>
      <c r="S62" s="252"/>
      <c r="T62" s="252"/>
      <c r="U62" s="252"/>
      <c r="V62" s="252"/>
      <c r="W62" s="252"/>
      <c r="X62" s="252"/>
      <c r="Y62" s="252"/>
      <c r="Z62" s="252"/>
      <c r="AA62" s="252"/>
      <c r="AB62" s="252"/>
      <c r="AC62" s="252"/>
      <c r="AD62" s="252"/>
      <c r="AE62" s="252"/>
      <c r="AF62" s="252"/>
      <c r="AG62" s="252"/>
      <c r="AH62" s="252"/>
      <c r="AI62" s="252"/>
      <c r="AJ62" s="252"/>
      <c r="AK62" s="252"/>
      <c r="AL62" s="252"/>
      <c r="AM62" s="252"/>
      <c r="AN62" s="252"/>
      <c r="AO62" s="252"/>
      <c r="AP62" s="252"/>
    </row>
    <row r="63" spans="1:42" s="312" customFormat="1" ht="13.25" customHeight="1" x14ac:dyDescent="0.15">
      <c r="A63" s="313"/>
      <c r="B63" s="314"/>
      <c r="C63" s="315"/>
      <c r="D63" s="252"/>
      <c r="E63" s="252"/>
      <c r="F63" s="252"/>
      <c r="G63" s="252"/>
      <c r="H63" s="252"/>
      <c r="I63" s="313"/>
      <c r="J63" s="313"/>
      <c r="K63" s="316"/>
      <c r="L63" s="252"/>
      <c r="M63" s="252"/>
      <c r="N63" s="252"/>
      <c r="O63" s="252"/>
      <c r="P63" s="252"/>
      <c r="Q63" s="252"/>
      <c r="R63" s="252"/>
      <c r="S63" s="252"/>
      <c r="T63" s="252"/>
      <c r="U63" s="252"/>
      <c r="V63" s="252"/>
      <c r="W63" s="252"/>
      <c r="X63" s="252"/>
      <c r="Y63" s="252"/>
      <c r="Z63" s="252"/>
      <c r="AA63" s="252"/>
      <c r="AB63" s="252"/>
      <c r="AC63" s="252"/>
      <c r="AD63" s="252"/>
      <c r="AE63" s="252"/>
      <c r="AF63" s="252"/>
      <c r="AG63" s="252"/>
      <c r="AH63" s="252"/>
      <c r="AI63" s="252"/>
      <c r="AJ63" s="252"/>
      <c r="AK63" s="252"/>
      <c r="AL63" s="252"/>
      <c r="AM63" s="252"/>
      <c r="AN63" s="252"/>
      <c r="AO63" s="252"/>
      <c r="AP63" s="252"/>
    </row>
    <row r="64" spans="1:42" s="312" customFormat="1" ht="13.25" customHeight="1" x14ac:dyDescent="0.15">
      <c r="A64" s="313"/>
      <c r="B64" s="314"/>
      <c r="C64" s="315"/>
      <c r="D64" s="252"/>
      <c r="E64" s="252"/>
      <c r="F64" s="252"/>
      <c r="G64" s="252"/>
      <c r="H64" s="252"/>
      <c r="I64" s="313"/>
      <c r="J64" s="313"/>
      <c r="K64" s="316"/>
      <c r="L64" s="252"/>
      <c r="M64" s="252"/>
      <c r="N64" s="252"/>
      <c r="O64" s="252"/>
      <c r="P64" s="252"/>
      <c r="Q64" s="252"/>
      <c r="R64" s="252"/>
      <c r="S64" s="252"/>
      <c r="T64" s="252"/>
      <c r="U64" s="252"/>
      <c r="V64" s="252"/>
      <c r="W64" s="252"/>
      <c r="X64" s="252"/>
      <c r="Y64" s="252"/>
      <c r="Z64" s="252"/>
      <c r="AA64" s="252"/>
      <c r="AB64" s="252"/>
      <c r="AC64" s="252"/>
      <c r="AD64" s="252"/>
      <c r="AE64" s="252"/>
      <c r="AF64" s="252"/>
      <c r="AG64" s="252"/>
      <c r="AH64" s="252"/>
      <c r="AI64" s="252"/>
      <c r="AJ64" s="252"/>
      <c r="AK64" s="252"/>
      <c r="AL64" s="252"/>
      <c r="AM64" s="252"/>
      <c r="AN64" s="252"/>
      <c r="AO64" s="252"/>
      <c r="AP64" s="252"/>
    </row>
    <row r="65" spans="1:42" s="312" customFormat="1" ht="13.25" customHeight="1" x14ac:dyDescent="0.15">
      <c r="A65" s="313"/>
      <c r="B65" s="314"/>
      <c r="C65" s="315"/>
      <c r="D65" s="252"/>
      <c r="E65" s="252"/>
      <c r="F65" s="252"/>
      <c r="G65" s="252"/>
      <c r="H65" s="252"/>
      <c r="I65" s="313"/>
      <c r="J65" s="313"/>
      <c r="K65" s="316"/>
      <c r="L65" s="252"/>
      <c r="M65" s="252"/>
      <c r="N65" s="252"/>
      <c r="O65" s="252"/>
      <c r="P65" s="252"/>
      <c r="Q65" s="252"/>
      <c r="R65" s="252"/>
      <c r="S65" s="252"/>
      <c r="T65" s="252"/>
      <c r="U65" s="252"/>
      <c r="V65" s="252"/>
      <c r="W65" s="252"/>
      <c r="X65" s="252"/>
      <c r="Y65" s="252"/>
      <c r="Z65" s="252"/>
      <c r="AA65" s="252"/>
      <c r="AB65" s="252"/>
      <c r="AC65" s="252"/>
      <c r="AD65" s="252"/>
      <c r="AE65" s="252"/>
      <c r="AF65" s="252"/>
      <c r="AG65" s="252"/>
      <c r="AH65" s="252"/>
      <c r="AI65" s="252"/>
      <c r="AJ65" s="252"/>
      <c r="AK65" s="252"/>
      <c r="AL65" s="252"/>
      <c r="AM65" s="252"/>
      <c r="AN65" s="252"/>
      <c r="AO65" s="252"/>
      <c r="AP65" s="252"/>
    </row>
    <row r="66" spans="1:42" s="312" customFormat="1" ht="13.25" customHeight="1" x14ac:dyDescent="0.15">
      <c r="A66" s="313"/>
      <c r="B66" s="314"/>
      <c r="C66" s="315"/>
      <c r="D66" s="252"/>
      <c r="E66" s="252"/>
      <c r="F66" s="252"/>
      <c r="G66" s="252"/>
      <c r="H66" s="252"/>
      <c r="I66" s="313"/>
      <c r="J66" s="313"/>
      <c r="K66" s="316"/>
      <c r="L66" s="252"/>
      <c r="M66" s="252"/>
      <c r="N66" s="252"/>
      <c r="O66" s="252"/>
      <c r="P66" s="252"/>
      <c r="Q66" s="252"/>
      <c r="R66" s="252"/>
      <c r="S66" s="252"/>
      <c r="T66" s="252"/>
      <c r="U66" s="252"/>
      <c r="V66" s="252"/>
      <c r="W66" s="252"/>
      <c r="X66" s="252"/>
      <c r="Y66" s="252"/>
      <c r="Z66" s="252"/>
      <c r="AA66" s="252"/>
      <c r="AB66" s="252"/>
      <c r="AC66" s="252"/>
      <c r="AD66" s="252"/>
      <c r="AE66" s="252"/>
      <c r="AF66" s="252"/>
      <c r="AG66" s="252"/>
      <c r="AH66" s="252"/>
      <c r="AI66" s="252"/>
      <c r="AJ66" s="252"/>
      <c r="AK66" s="252"/>
      <c r="AL66" s="252"/>
      <c r="AM66" s="252"/>
      <c r="AN66" s="252"/>
      <c r="AO66" s="252"/>
      <c r="AP66" s="252"/>
    </row>
    <row r="67" spans="1:42" s="312" customFormat="1" ht="13.25" customHeight="1" x14ac:dyDescent="0.15">
      <c r="A67" s="313"/>
      <c r="B67" s="314"/>
      <c r="C67" s="315"/>
      <c r="D67" s="252"/>
      <c r="E67" s="252"/>
      <c r="F67" s="252"/>
      <c r="G67" s="252"/>
      <c r="H67" s="252"/>
      <c r="I67" s="313"/>
      <c r="J67" s="313"/>
      <c r="K67" s="316"/>
      <c r="L67" s="252"/>
      <c r="M67" s="252"/>
      <c r="N67" s="252"/>
      <c r="O67" s="252"/>
      <c r="P67" s="252"/>
      <c r="Q67" s="252"/>
      <c r="R67" s="252"/>
      <c r="S67" s="252"/>
      <c r="T67" s="252"/>
      <c r="U67" s="252"/>
      <c r="V67" s="252"/>
      <c r="W67" s="252"/>
      <c r="X67" s="252"/>
      <c r="Y67" s="252"/>
      <c r="Z67" s="252"/>
      <c r="AA67" s="252"/>
      <c r="AB67" s="252"/>
      <c r="AC67" s="252"/>
      <c r="AD67" s="252"/>
      <c r="AE67" s="252"/>
      <c r="AF67" s="252"/>
      <c r="AG67" s="252"/>
      <c r="AH67" s="252"/>
      <c r="AI67" s="252"/>
      <c r="AJ67" s="252"/>
      <c r="AK67" s="252"/>
      <c r="AL67" s="252"/>
      <c r="AM67" s="252"/>
      <c r="AN67" s="252"/>
      <c r="AO67" s="252"/>
      <c r="AP67" s="252"/>
    </row>
    <row r="68" spans="1:42" s="312" customFormat="1" ht="13.25" customHeight="1" x14ac:dyDescent="0.15">
      <c r="A68" s="313"/>
      <c r="B68" s="314"/>
      <c r="C68" s="315"/>
      <c r="D68" s="252"/>
      <c r="E68" s="252"/>
      <c r="F68" s="252"/>
      <c r="G68" s="252"/>
      <c r="H68" s="252"/>
      <c r="I68" s="313"/>
      <c r="J68" s="313"/>
      <c r="K68" s="316"/>
      <c r="L68" s="252"/>
      <c r="M68" s="252"/>
      <c r="N68" s="252"/>
      <c r="O68" s="252"/>
      <c r="P68" s="252"/>
      <c r="Q68" s="252"/>
      <c r="R68" s="252"/>
      <c r="S68" s="252"/>
      <c r="T68" s="252"/>
      <c r="U68" s="252"/>
      <c r="V68" s="252"/>
      <c r="W68" s="252"/>
      <c r="X68" s="252"/>
      <c r="Y68" s="252"/>
      <c r="Z68" s="252"/>
      <c r="AA68" s="252"/>
      <c r="AB68" s="252"/>
      <c r="AC68" s="252"/>
      <c r="AD68" s="252"/>
      <c r="AE68" s="252"/>
      <c r="AF68" s="252"/>
      <c r="AG68" s="252"/>
      <c r="AH68" s="252"/>
      <c r="AI68" s="252"/>
      <c r="AJ68" s="252"/>
      <c r="AK68" s="252"/>
      <c r="AL68" s="252"/>
      <c r="AM68" s="252"/>
      <c r="AN68" s="252"/>
      <c r="AO68" s="252"/>
      <c r="AP68" s="252"/>
    </row>
    <row r="69" spans="1:42" s="312" customFormat="1" ht="13.25" customHeight="1" x14ac:dyDescent="0.15">
      <c r="A69" s="313"/>
      <c r="B69" s="314"/>
      <c r="C69" s="315"/>
      <c r="D69" s="252"/>
      <c r="E69" s="252"/>
      <c r="F69" s="252"/>
      <c r="G69" s="252"/>
      <c r="H69" s="252"/>
      <c r="I69" s="313"/>
      <c r="J69" s="313"/>
      <c r="K69" s="316"/>
      <c r="L69" s="252"/>
      <c r="M69" s="252"/>
      <c r="N69" s="252"/>
      <c r="O69" s="252"/>
      <c r="P69" s="252"/>
      <c r="Q69" s="252"/>
      <c r="R69" s="252"/>
      <c r="S69" s="252"/>
      <c r="T69" s="252"/>
      <c r="U69" s="252"/>
      <c r="V69" s="252"/>
      <c r="W69" s="252"/>
      <c r="X69" s="252"/>
      <c r="Y69" s="252"/>
      <c r="Z69" s="252"/>
      <c r="AA69" s="252"/>
      <c r="AB69" s="252"/>
      <c r="AC69" s="252"/>
      <c r="AD69" s="252"/>
      <c r="AE69" s="252"/>
      <c r="AF69" s="252"/>
      <c r="AG69" s="252"/>
      <c r="AH69" s="252"/>
      <c r="AI69" s="252"/>
      <c r="AJ69" s="252"/>
      <c r="AK69" s="252"/>
      <c r="AL69" s="252"/>
      <c r="AM69" s="252"/>
      <c r="AN69" s="252"/>
      <c r="AO69" s="252"/>
      <c r="AP69" s="252"/>
    </row>
    <row r="70" spans="1:42" s="312" customFormat="1" ht="13.25" customHeight="1" x14ac:dyDescent="0.15">
      <c r="A70" s="313"/>
      <c r="B70" s="314"/>
      <c r="C70" s="315"/>
      <c r="D70" s="252"/>
      <c r="E70" s="252"/>
      <c r="F70" s="252"/>
      <c r="G70" s="252"/>
      <c r="H70" s="252"/>
      <c r="I70" s="313"/>
      <c r="J70" s="313"/>
      <c r="K70" s="316"/>
      <c r="L70" s="252"/>
      <c r="M70" s="252"/>
      <c r="N70" s="252"/>
      <c r="O70" s="252"/>
      <c r="P70" s="252"/>
      <c r="Q70" s="252"/>
      <c r="R70" s="252"/>
      <c r="S70" s="252"/>
      <c r="T70" s="252"/>
      <c r="U70" s="252"/>
      <c r="V70" s="252"/>
      <c r="W70" s="252"/>
      <c r="X70" s="252"/>
      <c r="Y70" s="252"/>
      <c r="Z70" s="252"/>
      <c r="AA70" s="252"/>
      <c r="AB70" s="252"/>
      <c r="AC70" s="252"/>
      <c r="AD70" s="252"/>
      <c r="AE70" s="252"/>
      <c r="AF70" s="252"/>
      <c r="AG70" s="252"/>
      <c r="AH70" s="252"/>
      <c r="AI70" s="252"/>
      <c r="AJ70" s="252"/>
      <c r="AK70" s="252"/>
      <c r="AL70" s="252"/>
      <c r="AM70" s="252"/>
      <c r="AN70" s="252"/>
      <c r="AO70" s="252"/>
      <c r="AP70" s="252"/>
    </row>
    <row r="71" spans="1:42" s="312" customFormat="1" ht="13.25" customHeight="1" x14ac:dyDescent="0.15">
      <c r="A71" s="313"/>
      <c r="B71" s="314"/>
      <c r="C71" s="315"/>
      <c r="D71" s="252"/>
      <c r="E71" s="252"/>
      <c r="F71" s="252"/>
      <c r="G71" s="252"/>
      <c r="H71" s="252"/>
      <c r="I71" s="313"/>
      <c r="J71" s="313"/>
      <c r="K71" s="316"/>
      <c r="L71" s="252"/>
      <c r="M71" s="252"/>
      <c r="N71" s="252"/>
      <c r="O71" s="252"/>
      <c r="P71" s="252"/>
      <c r="Q71" s="252"/>
      <c r="R71" s="252"/>
      <c r="S71" s="252"/>
      <c r="T71" s="252"/>
      <c r="U71" s="252"/>
      <c r="V71" s="252"/>
      <c r="W71" s="252"/>
      <c r="X71" s="252"/>
      <c r="Y71" s="252"/>
      <c r="Z71" s="252"/>
      <c r="AA71" s="252"/>
      <c r="AB71" s="252"/>
      <c r="AC71" s="252"/>
      <c r="AD71" s="252"/>
      <c r="AE71" s="252"/>
      <c r="AF71" s="252"/>
      <c r="AG71" s="252"/>
      <c r="AH71" s="252"/>
      <c r="AI71" s="252"/>
      <c r="AJ71" s="252"/>
      <c r="AK71" s="252"/>
      <c r="AL71" s="252"/>
      <c r="AM71" s="252"/>
      <c r="AN71" s="252"/>
      <c r="AO71" s="252"/>
      <c r="AP71" s="252"/>
    </row>
    <row r="72" spans="1:42" s="312" customFormat="1" ht="13.25" customHeight="1" x14ac:dyDescent="0.15">
      <c r="A72" s="313"/>
      <c r="B72" s="314"/>
      <c r="C72" s="315"/>
      <c r="D72" s="252"/>
      <c r="E72" s="252"/>
      <c r="F72" s="252"/>
      <c r="G72" s="252"/>
      <c r="H72" s="252"/>
      <c r="I72" s="313"/>
      <c r="J72" s="313"/>
      <c r="K72" s="316"/>
      <c r="L72" s="252"/>
      <c r="M72" s="252"/>
      <c r="N72" s="252"/>
      <c r="O72" s="252"/>
      <c r="P72" s="252"/>
      <c r="Q72" s="252"/>
      <c r="R72" s="252"/>
      <c r="S72" s="252"/>
      <c r="T72" s="252"/>
      <c r="U72" s="252"/>
      <c r="V72" s="252"/>
      <c r="W72" s="252"/>
      <c r="X72" s="252"/>
      <c r="Y72" s="252"/>
      <c r="Z72" s="252"/>
      <c r="AA72" s="252"/>
      <c r="AB72" s="252"/>
      <c r="AC72" s="252"/>
      <c r="AD72" s="252"/>
      <c r="AE72" s="252"/>
      <c r="AF72" s="252"/>
      <c r="AG72" s="252"/>
      <c r="AH72" s="252"/>
      <c r="AI72" s="252"/>
      <c r="AJ72" s="252"/>
      <c r="AK72" s="252"/>
      <c r="AL72" s="252"/>
      <c r="AM72" s="252"/>
      <c r="AN72" s="252"/>
      <c r="AO72" s="252"/>
      <c r="AP72" s="252"/>
    </row>
    <row r="73" spans="1:42" ht="13.25" customHeight="1" x14ac:dyDescent="0.15">
      <c r="B73" s="318"/>
      <c r="C73" s="319"/>
      <c r="D73" s="251"/>
      <c r="E73" s="251"/>
      <c r="F73" s="251"/>
      <c r="G73" s="251"/>
      <c r="H73" s="252"/>
      <c r="I73" s="313"/>
      <c r="J73" s="313"/>
      <c r="K73" s="316"/>
      <c r="L73" s="251"/>
      <c r="M73" s="251"/>
      <c r="N73" s="251"/>
      <c r="O73" s="251"/>
      <c r="P73" s="251"/>
      <c r="Q73" s="251"/>
      <c r="R73" s="251"/>
      <c r="S73" s="251"/>
      <c r="T73" s="251"/>
      <c r="U73" s="251"/>
      <c r="V73" s="251"/>
      <c r="W73" s="251"/>
      <c r="X73" s="251"/>
      <c r="Y73" s="251"/>
      <c r="Z73" s="251"/>
      <c r="AA73" s="251"/>
      <c r="AB73" s="251"/>
      <c r="AC73" s="251"/>
      <c r="AD73" s="251"/>
      <c r="AE73" s="251"/>
      <c r="AF73" s="251"/>
      <c r="AG73" s="251"/>
      <c r="AH73" s="251"/>
      <c r="AI73" s="251"/>
      <c r="AJ73" s="251"/>
      <c r="AK73" s="251"/>
      <c r="AL73" s="251"/>
      <c r="AM73" s="251"/>
      <c r="AN73" s="251"/>
      <c r="AO73" s="251"/>
      <c r="AP73" s="251"/>
    </row>
    <row r="74" spans="1:42" ht="13.25" customHeight="1" x14ac:dyDescent="0.15">
      <c r="B74" s="318"/>
      <c r="C74" s="319"/>
      <c r="D74" s="251"/>
      <c r="E74" s="251"/>
      <c r="F74" s="251"/>
      <c r="G74" s="251"/>
      <c r="H74" s="252"/>
      <c r="I74" s="313"/>
      <c r="J74" s="313"/>
      <c r="K74" s="316"/>
      <c r="L74" s="251"/>
      <c r="M74" s="251"/>
      <c r="N74" s="251"/>
      <c r="O74" s="251"/>
      <c r="P74" s="251"/>
      <c r="Q74" s="251"/>
      <c r="R74" s="251"/>
      <c r="S74" s="251"/>
      <c r="T74" s="251"/>
      <c r="U74" s="251"/>
      <c r="V74" s="251"/>
      <c r="W74" s="251"/>
      <c r="X74" s="251"/>
      <c r="Y74" s="251"/>
      <c r="Z74" s="251"/>
      <c r="AA74" s="251"/>
      <c r="AB74" s="251"/>
      <c r="AC74" s="251"/>
      <c r="AD74" s="251"/>
      <c r="AE74" s="251"/>
      <c r="AF74" s="251"/>
      <c r="AG74" s="251"/>
      <c r="AH74" s="251"/>
      <c r="AI74" s="251"/>
      <c r="AJ74" s="251"/>
      <c r="AK74" s="251"/>
      <c r="AL74" s="251"/>
      <c r="AM74" s="251"/>
      <c r="AN74" s="251"/>
      <c r="AO74" s="251"/>
      <c r="AP74" s="251"/>
    </row>
    <row r="75" spans="1:42" ht="13.25" customHeight="1" x14ac:dyDescent="0.15">
      <c r="B75" s="318"/>
      <c r="C75" s="319"/>
      <c r="D75" s="251"/>
      <c r="E75" s="251"/>
      <c r="F75" s="251"/>
      <c r="G75" s="251"/>
      <c r="H75" s="252"/>
      <c r="I75" s="313"/>
      <c r="J75" s="313"/>
      <c r="K75" s="316"/>
      <c r="L75" s="251"/>
      <c r="M75" s="251"/>
      <c r="N75" s="251"/>
      <c r="O75" s="251"/>
      <c r="P75" s="251"/>
      <c r="Q75" s="251"/>
      <c r="R75" s="251"/>
      <c r="S75" s="251"/>
      <c r="T75" s="251"/>
      <c r="U75" s="251"/>
      <c r="V75" s="251"/>
      <c r="W75" s="251"/>
      <c r="X75" s="251"/>
      <c r="Y75" s="251"/>
      <c r="Z75" s="251"/>
      <c r="AA75" s="251"/>
      <c r="AB75" s="251"/>
      <c r="AC75" s="251"/>
      <c r="AD75" s="251"/>
      <c r="AE75" s="251"/>
      <c r="AF75" s="251"/>
      <c r="AG75" s="251"/>
      <c r="AH75" s="251"/>
      <c r="AI75" s="251"/>
      <c r="AJ75" s="251"/>
      <c r="AK75" s="251"/>
      <c r="AL75" s="251"/>
      <c r="AM75" s="251"/>
      <c r="AN75" s="251"/>
      <c r="AO75" s="251"/>
      <c r="AP75" s="251"/>
    </row>
    <row r="76" spans="1:42" ht="13.25" customHeight="1" x14ac:dyDescent="0.15">
      <c r="B76" s="318"/>
      <c r="C76" s="319"/>
      <c r="D76" s="251"/>
      <c r="E76" s="251"/>
      <c r="F76" s="251"/>
      <c r="G76" s="251"/>
      <c r="H76" s="252"/>
      <c r="I76" s="313"/>
      <c r="J76" s="313"/>
      <c r="K76" s="316"/>
      <c r="L76" s="251"/>
      <c r="M76" s="251"/>
      <c r="N76" s="251"/>
      <c r="O76" s="251"/>
      <c r="P76" s="251"/>
      <c r="Q76" s="251"/>
      <c r="R76" s="251"/>
      <c r="S76" s="251"/>
      <c r="T76" s="251"/>
      <c r="U76" s="251"/>
      <c r="V76" s="251"/>
      <c r="W76" s="251"/>
      <c r="X76" s="251"/>
      <c r="Y76" s="251"/>
      <c r="Z76" s="251"/>
      <c r="AA76" s="251"/>
      <c r="AB76" s="251"/>
      <c r="AC76" s="251"/>
      <c r="AD76" s="251"/>
      <c r="AE76" s="251"/>
      <c r="AF76" s="251"/>
      <c r="AG76" s="251"/>
      <c r="AH76" s="251"/>
      <c r="AI76" s="251"/>
      <c r="AJ76" s="251"/>
      <c r="AK76" s="251"/>
      <c r="AL76" s="251"/>
      <c r="AM76" s="251"/>
      <c r="AN76" s="251"/>
      <c r="AO76" s="251"/>
      <c r="AP76" s="251"/>
    </row>
    <row r="77" spans="1:42" ht="13.25" customHeight="1" x14ac:dyDescent="0.15">
      <c r="B77" s="318"/>
      <c r="C77" s="319"/>
      <c r="D77" s="251"/>
      <c r="E77" s="251"/>
      <c r="F77" s="251"/>
      <c r="G77" s="251"/>
      <c r="H77" s="252"/>
      <c r="I77" s="313"/>
      <c r="J77" s="313"/>
      <c r="K77" s="316"/>
      <c r="L77" s="251"/>
      <c r="M77" s="251"/>
      <c r="N77" s="251"/>
      <c r="O77" s="251"/>
      <c r="P77" s="251"/>
      <c r="Q77" s="251"/>
      <c r="R77" s="251"/>
      <c r="S77" s="251"/>
      <c r="T77" s="251"/>
      <c r="U77" s="251"/>
      <c r="V77" s="251"/>
      <c r="W77" s="251"/>
      <c r="X77" s="251"/>
      <c r="Y77" s="251"/>
      <c r="Z77" s="251"/>
      <c r="AA77" s="251"/>
      <c r="AB77" s="251"/>
      <c r="AC77" s="251"/>
      <c r="AD77" s="251"/>
      <c r="AE77" s="251"/>
      <c r="AF77" s="251"/>
      <c r="AG77" s="251"/>
      <c r="AH77" s="251"/>
      <c r="AI77" s="251"/>
      <c r="AJ77" s="251"/>
      <c r="AK77" s="251"/>
      <c r="AL77" s="251"/>
      <c r="AM77" s="251"/>
      <c r="AN77" s="251"/>
      <c r="AO77" s="251"/>
      <c r="AP77" s="251"/>
    </row>
    <row r="78" spans="1:42" ht="13.25" customHeight="1" x14ac:dyDescent="0.15">
      <c r="B78" s="318"/>
      <c r="C78" s="319"/>
      <c r="D78" s="251"/>
      <c r="E78" s="251"/>
      <c r="F78" s="251"/>
      <c r="G78" s="251"/>
      <c r="H78" s="252"/>
      <c r="I78" s="313"/>
      <c r="J78" s="313"/>
      <c r="K78" s="316"/>
      <c r="L78" s="251"/>
      <c r="M78" s="251"/>
      <c r="N78" s="251"/>
      <c r="O78" s="251"/>
      <c r="P78" s="251"/>
      <c r="Q78" s="251"/>
      <c r="R78" s="251"/>
      <c r="S78" s="251"/>
      <c r="T78" s="251"/>
      <c r="U78" s="251"/>
      <c r="V78" s="251"/>
      <c r="W78" s="251"/>
      <c r="X78" s="251"/>
      <c r="Y78" s="251"/>
      <c r="Z78" s="251"/>
      <c r="AA78" s="251"/>
      <c r="AB78" s="251"/>
      <c r="AC78" s="251"/>
      <c r="AD78" s="251"/>
      <c r="AE78" s="251"/>
      <c r="AF78" s="251"/>
      <c r="AG78" s="251"/>
      <c r="AH78" s="251"/>
      <c r="AI78" s="251"/>
      <c r="AJ78" s="251"/>
      <c r="AK78" s="251"/>
      <c r="AL78" s="251"/>
      <c r="AM78" s="251"/>
      <c r="AN78" s="251"/>
      <c r="AO78" s="251"/>
      <c r="AP78" s="251"/>
    </row>
    <row r="79" spans="1:42" ht="13.25" customHeight="1" x14ac:dyDescent="0.15">
      <c r="B79" s="318"/>
      <c r="C79" s="319"/>
      <c r="D79" s="251"/>
      <c r="E79" s="251"/>
      <c r="F79" s="251"/>
      <c r="G79" s="251"/>
      <c r="H79" s="252"/>
      <c r="I79" s="313"/>
      <c r="J79" s="313"/>
      <c r="K79" s="316"/>
      <c r="L79" s="251"/>
      <c r="M79" s="251"/>
      <c r="N79" s="251"/>
      <c r="O79" s="251"/>
      <c r="P79" s="251"/>
      <c r="Q79" s="251"/>
      <c r="R79" s="251"/>
      <c r="S79" s="251"/>
      <c r="T79" s="251"/>
      <c r="U79" s="251"/>
      <c r="V79" s="251"/>
      <c r="W79" s="251"/>
      <c r="X79" s="251"/>
      <c r="Y79" s="251"/>
      <c r="Z79" s="251"/>
      <c r="AA79" s="251"/>
      <c r="AB79" s="251"/>
      <c r="AC79" s="251"/>
      <c r="AD79" s="251"/>
      <c r="AE79" s="251"/>
      <c r="AF79" s="251"/>
      <c r="AG79" s="251"/>
      <c r="AH79" s="251"/>
      <c r="AI79" s="251"/>
      <c r="AJ79" s="251"/>
      <c r="AK79" s="251"/>
      <c r="AL79" s="251"/>
      <c r="AM79" s="251"/>
      <c r="AN79" s="251"/>
      <c r="AO79" s="251"/>
      <c r="AP79" s="251"/>
    </row>
    <row r="80" spans="1:42" ht="13.25" customHeight="1" x14ac:dyDescent="0.15">
      <c r="B80" s="318"/>
      <c r="C80" s="319"/>
      <c r="D80" s="251"/>
      <c r="E80" s="251"/>
      <c r="F80" s="251"/>
      <c r="G80" s="251"/>
      <c r="H80" s="252"/>
      <c r="I80" s="313"/>
      <c r="J80" s="313"/>
      <c r="K80" s="316"/>
      <c r="L80" s="251"/>
      <c r="M80" s="251"/>
      <c r="N80" s="251"/>
      <c r="O80" s="251"/>
      <c r="P80" s="251"/>
      <c r="Q80" s="251"/>
      <c r="R80" s="251"/>
      <c r="S80" s="251"/>
      <c r="T80" s="251"/>
      <c r="U80" s="251"/>
      <c r="V80" s="251"/>
      <c r="W80" s="251"/>
      <c r="X80" s="251"/>
      <c r="Y80" s="251"/>
      <c r="Z80" s="251"/>
      <c r="AA80" s="251"/>
      <c r="AB80" s="251"/>
      <c r="AC80" s="251"/>
      <c r="AD80" s="251"/>
      <c r="AE80" s="251"/>
      <c r="AF80" s="251"/>
      <c r="AG80" s="251"/>
      <c r="AH80" s="251"/>
      <c r="AI80" s="251"/>
      <c r="AJ80" s="251"/>
      <c r="AK80" s="251"/>
      <c r="AL80" s="251"/>
      <c r="AM80" s="251"/>
      <c r="AN80" s="251"/>
      <c r="AO80" s="251"/>
      <c r="AP80" s="251"/>
    </row>
    <row r="81" spans="2:42" ht="13.25" customHeight="1" x14ac:dyDescent="0.15">
      <c r="B81" s="318"/>
      <c r="C81" s="319"/>
      <c r="D81" s="251"/>
      <c r="E81" s="251"/>
      <c r="F81" s="251"/>
      <c r="G81" s="251"/>
      <c r="H81" s="252"/>
      <c r="I81" s="313"/>
      <c r="J81" s="313"/>
      <c r="K81" s="316"/>
      <c r="L81" s="251"/>
      <c r="M81" s="251"/>
      <c r="N81" s="251"/>
      <c r="O81" s="251"/>
      <c r="P81" s="251"/>
      <c r="Q81" s="251"/>
      <c r="R81" s="251"/>
      <c r="S81" s="251"/>
      <c r="T81" s="251"/>
      <c r="U81" s="251"/>
      <c r="V81" s="251"/>
      <c r="W81" s="251"/>
      <c r="X81" s="251"/>
      <c r="Y81" s="251"/>
      <c r="Z81" s="251"/>
      <c r="AA81" s="251"/>
      <c r="AB81" s="251"/>
      <c r="AC81" s="251"/>
      <c r="AD81" s="251"/>
      <c r="AE81" s="251"/>
      <c r="AF81" s="251"/>
      <c r="AG81" s="251"/>
      <c r="AH81" s="251"/>
      <c r="AI81" s="251"/>
      <c r="AJ81" s="251"/>
      <c r="AK81" s="251"/>
      <c r="AL81" s="251"/>
      <c r="AM81" s="251"/>
      <c r="AN81" s="251"/>
      <c r="AO81" s="251"/>
      <c r="AP81" s="251"/>
    </row>
    <row r="82" spans="2:42" ht="13.25" customHeight="1" x14ac:dyDescent="0.15">
      <c r="B82" s="318"/>
      <c r="C82" s="319"/>
      <c r="D82" s="251"/>
      <c r="E82" s="251"/>
      <c r="F82" s="251"/>
      <c r="G82" s="251"/>
      <c r="H82" s="252"/>
      <c r="I82" s="313"/>
      <c r="J82" s="313"/>
      <c r="K82" s="316"/>
      <c r="L82" s="251"/>
      <c r="M82" s="251"/>
      <c r="N82" s="251"/>
      <c r="O82" s="251"/>
      <c r="P82" s="251"/>
      <c r="Q82" s="251"/>
      <c r="R82" s="251"/>
      <c r="S82" s="251"/>
      <c r="T82" s="251"/>
      <c r="U82" s="251"/>
      <c r="V82" s="251"/>
      <c r="W82" s="251"/>
      <c r="X82" s="251"/>
      <c r="Y82" s="251"/>
      <c r="Z82" s="251"/>
      <c r="AA82" s="251"/>
      <c r="AB82" s="251"/>
      <c r="AC82" s="251"/>
      <c r="AD82" s="251"/>
      <c r="AE82" s="251"/>
      <c r="AF82" s="251"/>
      <c r="AG82" s="251"/>
      <c r="AH82" s="251"/>
      <c r="AI82" s="251"/>
      <c r="AJ82" s="251"/>
      <c r="AK82" s="251"/>
      <c r="AL82" s="251"/>
      <c r="AM82" s="251"/>
      <c r="AN82" s="251"/>
      <c r="AO82" s="251"/>
      <c r="AP82" s="251"/>
    </row>
    <row r="83" spans="2:42" ht="13.25" customHeight="1" x14ac:dyDescent="0.15">
      <c r="B83" s="318"/>
      <c r="C83" s="319"/>
      <c r="D83" s="251"/>
      <c r="E83" s="251"/>
      <c r="F83" s="251"/>
      <c r="G83" s="251"/>
      <c r="H83" s="252"/>
      <c r="I83" s="313"/>
      <c r="J83" s="313"/>
      <c r="K83" s="316"/>
      <c r="L83" s="251"/>
      <c r="M83" s="251"/>
      <c r="N83" s="251"/>
      <c r="O83" s="251"/>
      <c r="P83" s="251"/>
      <c r="Q83" s="251"/>
      <c r="R83" s="251"/>
      <c r="S83" s="251"/>
      <c r="T83" s="251"/>
      <c r="U83" s="251"/>
      <c r="V83" s="251"/>
      <c r="W83" s="251"/>
      <c r="X83" s="251"/>
      <c r="Y83" s="251"/>
      <c r="Z83" s="251"/>
      <c r="AA83" s="251"/>
      <c r="AB83" s="251"/>
      <c r="AC83" s="251"/>
      <c r="AD83" s="251"/>
      <c r="AE83" s="251"/>
      <c r="AF83" s="251"/>
      <c r="AG83" s="251"/>
      <c r="AH83" s="251"/>
      <c r="AI83" s="251"/>
      <c r="AJ83" s="251"/>
      <c r="AK83" s="251"/>
      <c r="AL83" s="251"/>
      <c r="AM83" s="251"/>
      <c r="AN83" s="251"/>
      <c r="AO83" s="251"/>
      <c r="AP83" s="251"/>
    </row>
    <row r="84" spans="2:42" ht="13.25" customHeight="1" x14ac:dyDescent="0.15">
      <c r="B84" s="318"/>
      <c r="C84" s="319"/>
      <c r="D84" s="251"/>
      <c r="E84" s="251"/>
      <c r="F84" s="251"/>
      <c r="G84" s="251"/>
      <c r="H84" s="252"/>
      <c r="I84" s="313"/>
      <c r="J84" s="313"/>
      <c r="K84" s="316"/>
      <c r="L84" s="251"/>
      <c r="M84" s="251"/>
      <c r="N84" s="251"/>
      <c r="O84" s="251"/>
      <c r="P84" s="251"/>
      <c r="Q84" s="251"/>
      <c r="R84" s="251"/>
      <c r="S84" s="251"/>
      <c r="T84" s="251"/>
      <c r="U84" s="251"/>
      <c r="V84" s="251"/>
      <c r="W84" s="251"/>
      <c r="X84" s="251"/>
      <c r="Y84" s="251"/>
      <c r="Z84" s="251"/>
      <c r="AA84" s="251"/>
      <c r="AB84" s="251"/>
      <c r="AC84" s="251"/>
      <c r="AD84" s="251"/>
      <c r="AE84" s="251"/>
      <c r="AF84" s="251"/>
      <c r="AG84" s="251"/>
      <c r="AH84" s="251"/>
      <c r="AI84" s="251"/>
      <c r="AJ84" s="251"/>
      <c r="AK84" s="251"/>
      <c r="AL84" s="251"/>
      <c r="AM84" s="251"/>
      <c r="AN84" s="251"/>
      <c r="AO84" s="251"/>
      <c r="AP84" s="251"/>
    </row>
    <row r="85" spans="2:42" ht="13.25" customHeight="1" x14ac:dyDescent="0.15">
      <c r="B85" s="318"/>
      <c r="C85" s="319"/>
      <c r="D85" s="251"/>
      <c r="E85" s="251"/>
      <c r="F85" s="251"/>
      <c r="G85" s="251"/>
      <c r="H85" s="252"/>
      <c r="I85" s="313"/>
      <c r="J85" s="313"/>
      <c r="K85" s="316"/>
      <c r="L85" s="251"/>
      <c r="M85" s="251"/>
      <c r="N85" s="251"/>
      <c r="O85" s="251"/>
      <c r="P85" s="251"/>
      <c r="Q85" s="251"/>
      <c r="R85" s="251"/>
      <c r="S85" s="251"/>
      <c r="T85" s="251"/>
      <c r="U85" s="251"/>
      <c r="V85" s="251"/>
      <c r="W85" s="251"/>
      <c r="X85" s="251"/>
      <c r="Y85" s="251"/>
      <c r="Z85" s="251"/>
      <c r="AA85" s="251"/>
      <c r="AB85" s="251"/>
      <c r="AC85" s="251"/>
      <c r="AD85" s="251"/>
      <c r="AE85" s="251"/>
      <c r="AF85" s="251"/>
      <c r="AG85" s="251"/>
      <c r="AH85" s="251"/>
      <c r="AI85" s="251"/>
      <c r="AJ85" s="251"/>
      <c r="AK85" s="251"/>
      <c r="AL85" s="251"/>
      <c r="AM85" s="251"/>
      <c r="AN85" s="251"/>
      <c r="AO85" s="251"/>
      <c r="AP85" s="251"/>
    </row>
    <row r="86" spans="2:42" ht="13.25" customHeight="1" x14ac:dyDescent="0.15">
      <c r="B86" s="318"/>
      <c r="C86" s="319"/>
      <c r="D86" s="251"/>
      <c r="E86" s="251"/>
      <c r="F86" s="251"/>
      <c r="G86" s="251"/>
      <c r="H86" s="251"/>
      <c r="K86" s="320"/>
      <c r="L86" s="251"/>
      <c r="M86" s="251"/>
      <c r="N86" s="251"/>
      <c r="O86" s="251"/>
      <c r="P86" s="251"/>
      <c r="Q86" s="251"/>
      <c r="R86" s="251"/>
      <c r="S86" s="251"/>
      <c r="T86" s="251"/>
      <c r="U86" s="251"/>
      <c r="V86" s="251"/>
      <c r="W86" s="251"/>
      <c r="X86" s="251"/>
      <c r="Y86" s="251"/>
      <c r="Z86" s="251"/>
      <c r="AA86" s="251"/>
      <c r="AB86" s="251"/>
      <c r="AC86" s="251"/>
      <c r="AD86" s="251"/>
      <c r="AE86" s="251"/>
      <c r="AF86" s="251"/>
      <c r="AG86" s="251"/>
      <c r="AH86" s="251"/>
      <c r="AI86" s="251"/>
      <c r="AJ86" s="251"/>
      <c r="AK86" s="251"/>
      <c r="AL86" s="251"/>
      <c r="AM86" s="251"/>
      <c r="AN86" s="251"/>
      <c r="AO86" s="251"/>
      <c r="AP86" s="251"/>
    </row>
  </sheetData>
  <mergeCells count="1">
    <mergeCell ref="T5:AP5"/>
  </mergeCells>
  <phoneticPr fontId="5" type="noConversion"/>
  <pageMargins left="0" right="0" top="0" bottom="0" header="0" footer="0"/>
  <pageSetup scale="90" orientation="landscape"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F99"/>
  <sheetViews>
    <sheetView topLeftCell="AO1" workbookViewId="0">
      <selection activeCell="BJ6" sqref="BJ6"/>
    </sheetView>
  </sheetViews>
  <sheetFormatPr baseColWidth="10" defaultColWidth="9.1640625" defaultRowHeight="13.25" customHeight="1" x14ac:dyDescent="0.15"/>
  <cols>
    <col min="1" max="1" width="14.6640625" style="317" customWidth="1"/>
    <col min="2" max="2" width="14.1640625" style="321" customWidth="1"/>
    <col min="3" max="3" width="9.1640625" style="322" customWidth="1"/>
    <col min="4" max="4" width="10.5" style="253" customWidth="1"/>
    <col min="5" max="5" width="11.5" style="253" customWidth="1"/>
    <col min="6" max="6" width="12" style="253" customWidth="1"/>
    <col min="7" max="10" width="10.5" style="253" customWidth="1"/>
    <col min="11" max="12" width="7.83203125" style="253" customWidth="1"/>
    <col min="13" max="13" width="13.33203125" style="253" customWidth="1"/>
    <col min="14" max="14" width="16.33203125" style="253" customWidth="1"/>
    <col min="15" max="15" width="12.33203125" style="253" customWidth="1"/>
    <col min="16" max="16" width="7.83203125" style="253" customWidth="1"/>
    <col min="17" max="17" width="12.5" style="253" customWidth="1"/>
    <col min="18" max="56" width="7.83203125" style="253" customWidth="1"/>
    <col min="57" max="57" width="10.5" style="253" customWidth="1"/>
    <col min="58" max="64" width="7.83203125" style="253" customWidth="1"/>
    <col min="65" max="84" width="7.33203125" style="311" customWidth="1"/>
    <col min="85" max="16384" width="9.1640625" style="311"/>
  </cols>
  <sheetData>
    <row r="1" spans="1:84" s="255" customFormat="1" ht="13.25" customHeight="1" x14ac:dyDescent="0.15">
      <c r="A1" s="255" t="s">
        <v>115</v>
      </c>
      <c r="B1" s="85" t="s">
        <v>581</v>
      </c>
      <c r="C1" s="302"/>
    </row>
    <row r="2" spans="1:84" s="255" customFormat="1" ht="13.25" customHeight="1" x14ac:dyDescent="0.15">
      <c r="A2" s="255" t="s">
        <v>116</v>
      </c>
      <c r="B2" s="85" t="s">
        <v>593</v>
      </c>
      <c r="C2" s="302"/>
    </row>
    <row r="3" spans="1:84" s="255" customFormat="1" ht="13.25" customHeight="1" x14ac:dyDescent="0.15">
      <c r="A3" s="255" t="s">
        <v>117</v>
      </c>
      <c r="B3" s="85" t="s">
        <v>594</v>
      </c>
      <c r="C3" s="302"/>
    </row>
    <row r="4" spans="1:84" s="255" customFormat="1" ht="13.25" customHeight="1" x14ac:dyDescent="0.15">
      <c r="A4" s="255" t="s">
        <v>266</v>
      </c>
      <c r="B4" s="86">
        <v>74</v>
      </c>
      <c r="C4" s="302"/>
    </row>
    <row r="5" spans="1:84" s="256" customFormat="1" ht="13.25" customHeight="1" x14ac:dyDescent="0.15">
      <c r="B5" s="303"/>
      <c r="C5" s="304"/>
    </row>
    <row r="6" spans="1:84" s="308" customFormat="1" ht="86.5" customHeight="1" x14ac:dyDescent="0.15">
      <c r="A6" s="305" t="s">
        <v>0</v>
      </c>
      <c r="B6" s="306" t="s">
        <v>1</v>
      </c>
      <c r="C6" s="307" t="s">
        <v>2</v>
      </c>
      <c r="D6" s="258" t="s">
        <v>5</v>
      </c>
      <c r="E6" s="258" t="s">
        <v>472</v>
      </c>
      <c r="F6" s="258" t="s">
        <v>595</v>
      </c>
      <c r="G6" s="258" t="s">
        <v>415</v>
      </c>
      <c r="H6" s="258" t="s">
        <v>416</v>
      </c>
      <c r="I6" s="258" t="s">
        <v>417</v>
      </c>
      <c r="J6" s="258" t="s">
        <v>7</v>
      </c>
      <c r="K6" s="258" t="s">
        <v>47</v>
      </c>
      <c r="L6" s="258" t="s">
        <v>104</v>
      </c>
      <c r="M6" s="258" t="s">
        <v>413</v>
      </c>
      <c r="N6" s="258" t="s">
        <v>345</v>
      </c>
      <c r="O6" s="258" t="s">
        <v>304</v>
      </c>
      <c r="P6" s="258" t="s">
        <v>8</v>
      </c>
      <c r="Q6" s="258" t="s">
        <v>12</v>
      </c>
      <c r="R6" s="258" t="s">
        <v>384</v>
      </c>
      <c r="S6" s="260" t="s">
        <v>19</v>
      </c>
      <c r="T6" s="260" t="s">
        <v>38</v>
      </c>
      <c r="U6" s="260" t="s">
        <v>15</v>
      </c>
      <c r="V6" s="260" t="s">
        <v>13</v>
      </c>
      <c r="W6" s="260" t="s">
        <v>346</v>
      </c>
      <c r="X6" s="260" t="s">
        <v>9</v>
      </c>
      <c r="Y6" s="260" t="s">
        <v>36</v>
      </c>
      <c r="Z6" s="260" t="s">
        <v>14</v>
      </c>
      <c r="AA6" s="260" t="s">
        <v>18</v>
      </c>
      <c r="AB6" s="260" t="s">
        <v>17</v>
      </c>
      <c r="AC6" s="260" t="s">
        <v>40</v>
      </c>
      <c r="AD6" s="260" t="s">
        <v>10</v>
      </c>
      <c r="AE6" s="260" t="s">
        <v>41</v>
      </c>
      <c r="AF6" s="260" t="s">
        <v>42</v>
      </c>
      <c r="AG6" s="260" t="s">
        <v>21</v>
      </c>
      <c r="AH6" s="260" t="s">
        <v>414</v>
      </c>
      <c r="AI6" s="260" t="s">
        <v>418</v>
      </c>
      <c r="AJ6" s="260" t="s">
        <v>347</v>
      </c>
      <c r="AK6" s="260" t="s">
        <v>16</v>
      </c>
      <c r="AL6" s="260" t="s">
        <v>37</v>
      </c>
      <c r="AM6" s="260" t="s">
        <v>348</v>
      </c>
      <c r="AN6" s="260" t="s">
        <v>20</v>
      </c>
      <c r="AO6" s="260" t="s">
        <v>39</v>
      </c>
      <c r="AP6" s="260" t="s">
        <v>46</v>
      </c>
      <c r="AQ6" s="260" t="s">
        <v>31</v>
      </c>
      <c r="AR6" s="260" t="s">
        <v>30</v>
      </c>
      <c r="AS6" s="260" t="s">
        <v>24</v>
      </c>
      <c r="AT6" s="260" t="s">
        <v>22</v>
      </c>
      <c r="AU6" s="260" t="s">
        <v>349</v>
      </c>
      <c r="AV6" s="260" t="s">
        <v>334</v>
      </c>
      <c r="AW6" s="260" t="s">
        <v>26</v>
      </c>
      <c r="AX6" s="260" t="s">
        <v>23</v>
      </c>
      <c r="AY6" s="260" t="s">
        <v>28</v>
      </c>
      <c r="AZ6" s="260" t="s">
        <v>27</v>
      </c>
      <c r="BA6" s="260" t="s">
        <v>44</v>
      </c>
      <c r="BB6" s="260" t="s">
        <v>34</v>
      </c>
      <c r="BC6" s="260" t="s">
        <v>35</v>
      </c>
      <c r="BD6" s="260" t="s">
        <v>32</v>
      </c>
      <c r="BE6" s="260" t="s">
        <v>66</v>
      </c>
      <c r="BF6" s="260" t="s">
        <v>350</v>
      </c>
      <c r="BG6" s="260" t="s">
        <v>25</v>
      </c>
      <c r="BH6" s="260" t="s">
        <v>29</v>
      </c>
      <c r="BI6" s="260" t="s">
        <v>351</v>
      </c>
      <c r="BJ6" s="260" t="s">
        <v>649</v>
      </c>
      <c r="BK6" s="260" t="s">
        <v>33</v>
      </c>
      <c r="BL6" s="260" t="s">
        <v>45</v>
      </c>
      <c r="BM6" s="260" t="s">
        <v>596</v>
      </c>
      <c r="BN6" s="260" t="s">
        <v>597</v>
      </c>
      <c r="BO6" s="260" t="s">
        <v>598</v>
      </c>
      <c r="BP6" s="260" t="s">
        <v>599</v>
      </c>
      <c r="BQ6" s="260" t="s">
        <v>600</v>
      </c>
      <c r="BR6" s="260" t="s">
        <v>601</v>
      </c>
      <c r="BS6" s="260" t="s">
        <v>602</v>
      </c>
      <c r="BT6" s="260" t="s">
        <v>603</v>
      </c>
      <c r="BU6" s="260" t="s">
        <v>604</v>
      </c>
      <c r="BV6" s="260" t="s">
        <v>605</v>
      </c>
      <c r="BW6" s="260" t="s">
        <v>606</v>
      </c>
      <c r="BX6" s="260" t="s">
        <v>607</v>
      </c>
      <c r="BY6" s="260" t="s">
        <v>608</v>
      </c>
      <c r="BZ6" s="260" t="s">
        <v>609</v>
      </c>
      <c r="CA6" s="260" t="s">
        <v>610</v>
      </c>
      <c r="CB6" s="260" t="s">
        <v>611</v>
      </c>
      <c r="CC6" s="260" t="s">
        <v>191</v>
      </c>
      <c r="CD6" s="260" t="s">
        <v>612</v>
      </c>
      <c r="CE6" s="260" t="s">
        <v>613</v>
      </c>
      <c r="CF6" s="260" t="s">
        <v>614</v>
      </c>
    </row>
    <row r="7" spans="1:84" ht="13.25" customHeight="1" x14ac:dyDescent="0.15">
      <c r="A7" s="253">
        <v>0</v>
      </c>
      <c r="B7" s="327">
        <v>43693.728472222225</v>
      </c>
      <c r="C7" s="328">
        <v>43693.728472222225</v>
      </c>
      <c r="D7" s="63">
        <v>1</v>
      </c>
      <c r="E7" s="63">
        <v>0</v>
      </c>
      <c r="F7" s="301">
        <v>0</v>
      </c>
      <c r="G7" s="64">
        <v>0.246</v>
      </c>
      <c r="H7" s="309">
        <f>I7-G7</f>
        <v>0</v>
      </c>
      <c r="I7" s="309">
        <f>G7/J7*100</f>
        <v>0.246</v>
      </c>
      <c r="J7" s="329">
        <v>100</v>
      </c>
      <c r="K7" s="330">
        <v>7.54</v>
      </c>
      <c r="L7" s="63"/>
      <c r="M7" s="300"/>
      <c r="N7" s="300"/>
      <c r="O7" s="63"/>
      <c r="P7" s="63"/>
      <c r="Q7" s="299">
        <v>363</v>
      </c>
      <c r="R7" s="64">
        <v>0</v>
      </c>
      <c r="S7" s="64">
        <v>7.6461927016679906E-2</v>
      </c>
      <c r="T7" s="64">
        <v>2.711509217188699</v>
      </c>
      <c r="U7" s="64">
        <v>3.6554527017671918</v>
      </c>
      <c r="V7" s="64">
        <v>1.5092115804755499</v>
      </c>
      <c r="W7" s="64">
        <v>0.58922240878929977</v>
      </c>
      <c r="X7" s="64">
        <v>27.502388888888888</v>
      </c>
      <c r="Y7" s="64">
        <v>2.3714081434275642</v>
      </c>
      <c r="Z7" s="64">
        <v>0.79435680585184576</v>
      </c>
      <c r="AA7" s="64">
        <v>2.3324925965376186</v>
      </c>
      <c r="AB7" s="64">
        <v>0.88481489072900865</v>
      </c>
      <c r="AC7" s="64">
        <v>1.6063992565585794</v>
      </c>
      <c r="AD7" s="64">
        <v>0</v>
      </c>
      <c r="AE7" s="64">
        <v>3.3954019356617842</v>
      </c>
      <c r="AF7" s="64">
        <v>2.9225413052240334</v>
      </c>
      <c r="AG7" s="64">
        <v>0.97672707237780321</v>
      </c>
      <c r="AH7" s="64">
        <v>1.594168944</v>
      </c>
      <c r="AI7" s="64">
        <v>0.73712209022775343</v>
      </c>
      <c r="AJ7" s="250">
        <v>2.5101114296033344</v>
      </c>
      <c r="AK7" s="64">
        <v>4.6203254495095543</v>
      </c>
      <c r="AL7" s="64">
        <v>3.1539466554981663</v>
      </c>
      <c r="AM7" s="331">
        <v>0.38732610519511396</v>
      </c>
      <c r="AN7" s="64">
        <v>1.4906404335608257</v>
      </c>
      <c r="AO7" s="64">
        <v>1.8344386938034827</v>
      </c>
      <c r="AP7" s="64"/>
      <c r="AQ7" s="330">
        <f>[1]Medium!H7</f>
        <v>0</v>
      </c>
      <c r="AR7" s="330">
        <f>[1]Medium!H9</f>
        <v>12.385297147441527</v>
      </c>
      <c r="AS7" s="330">
        <f>[1]Medium!H10</f>
        <v>16.655562958027982</v>
      </c>
      <c r="AT7" s="330">
        <f>[1]Medium!H11</f>
        <v>3.7565740045078888</v>
      </c>
      <c r="AU7" s="64">
        <f>[1]Medium!H13/2</f>
        <v>7.1163031659009528</v>
      </c>
      <c r="AV7" s="330">
        <f>[1]Medium!H33</f>
        <v>400</v>
      </c>
      <c r="AW7" s="330">
        <v>200</v>
      </c>
      <c r="AX7" s="330">
        <f>[1]Medium!H15</f>
        <v>11.556764106050306</v>
      </c>
      <c r="AY7" s="330">
        <f>[1]Medium!H17</f>
        <v>0</v>
      </c>
      <c r="AZ7" s="330">
        <f>[1]Medium!H18</f>
        <v>0</v>
      </c>
      <c r="BA7" s="330">
        <f>[1]Medium!H21</f>
        <v>14.238739330269205</v>
      </c>
      <c r="BB7" s="330">
        <f>[1]Medium!H22</f>
        <v>26.873276428102425</v>
      </c>
      <c r="BC7" s="330">
        <f>[1]Medium!H23</f>
        <v>16.685489166119506</v>
      </c>
      <c r="BD7" s="330">
        <f>[1]Medium!H24</f>
        <v>5.4088471849865956</v>
      </c>
      <c r="BE7" s="330">
        <f>[1]Medium!H25</f>
        <v>13.577481840193705</v>
      </c>
      <c r="BF7" s="331">
        <f>[1]Medium!H26</f>
        <v>19.002757715036115</v>
      </c>
      <c r="BG7" s="330">
        <f>[1]Medium!H27</f>
        <v>36.308277830637493</v>
      </c>
      <c r="BH7" s="330">
        <f>[1]Medium!H28</f>
        <v>20.663308144416458</v>
      </c>
      <c r="BI7" s="331">
        <f>[1]Medium!H29</f>
        <v>4.4368266405484817</v>
      </c>
      <c r="BJ7" s="330">
        <f>[1]Medium!H30</f>
        <v>0</v>
      </c>
      <c r="BK7" s="330">
        <f>[1]Medium!H31</f>
        <v>24.26789231779383</v>
      </c>
      <c r="BL7" s="310">
        <f>[1]Medium!H83</f>
        <v>0</v>
      </c>
      <c r="BM7" s="311">
        <v>0</v>
      </c>
      <c r="BN7" s="311">
        <v>4.2133333333333335E-2</v>
      </c>
      <c r="BO7" s="311">
        <v>0.24659999999999996</v>
      </c>
      <c r="BP7" s="311">
        <v>0.11046666666666667</v>
      </c>
      <c r="BQ7" s="311">
        <v>0</v>
      </c>
      <c r="BR7" s="311">
        <v>0</v>
      </c>
      <c r="BS7" s="311">
        <v>2.6199999999999998E-2</v>
      </c>
      <c r="BT7" s="311">
        <v>0</v>
      </c>
      <c r="BU7" s="311">
        <v>0.39893333333333336</v>
      </c>
      <c r="BV7" s="311">
        <v>4.6800000000000001E-2</v>
      </c>
      <c r="BW7" s="311">
        <v>0</v>
      </c>
      <c r="BX7" s="311">
        <v>0.43506666666666666</v>
      </c>
      <c r="BY7" s="311">
        <v>0.62773333333333337</v>
      </c>
      <c r="BZ7" s="311">
        <v>3.8014666666666668</v>
      </c>
      <c r="CA7" s="311">
        <v>0.62019999999999997</v>
      </c>
      <c r="CB7" s="311">
        <v>3.8E-3</v>
      </c>
      <c r="CC7" s="311">
        <v>0</v>
      </c>
      <c r="CD7" s="311">
        <v>0.17873333333333333</v>
      </c>
      <c r="CE7" s="311">
        <v>0.58740000000000003</v>
      </c>
      <c r="CF7" s="311">
        <v>0</v>
      </c>
    </row>
    <row r="8" spans="1:84" ht="13.25" customHeight="1" x14ac:dyDescent="0.15">
      <c r="A8" s="253">
        <f t="shared" ref="A8:A19" si="0">A7+1</f>
        <v>1</v>
      </c>
      <c r="B8" s="327">
        <v>43694.723611111112</v>
      </c>
      <c r="C8" s="328">
        <v>43694.723611111112</v>
      </c>
      <c r="D8" s="63">
        <v>1.5</v>
      </c>
      <c r="E8" s="63">
        <v>0</v>
      </c>
      <c r="F8" s="301">
        <v>0</v>
      </c>
      <c r="G8" s="64">
        <v>0.54200000000000004</v>
      </c>
      <c r="H8" s="309">
        <f t="shared" ref="H8:H19" si="1">I8-G8</f>
        <v>5.4747474747475211E-3</v>
      </c>
      <c r="I8" s="309">
        <f t="shared" ref="I8:I19" si="2">G8/J8*100</f>
        <v>0.54747474747474756</v>
      </c>
      <c r="J8" s="329">
        <v>99</v>
      </c>
      <c r="K8" s="330">
        <v>7.39</v>
      </c>
      <c r="L8" s="63"/>
      <c r="M8" s="300"/>
      <c r="N8" s="300">
        <v>0.41899999999999998</v>
      </c>
      <c r="O8" s="63"/>
      <c r="P8" s="63"/>
      <c r="Q8" s="299">
        <v>349</v>
      </c>
      <c r="R8" s="64">
        <v>1.0837813533939622</v>
      </c>
      <c r="S8" s="64">
        <v>0.19595374924303188</v>
      </c>
      <c r="T8" s="64">
        <v>2.7289140518912096</v>
      </c>
      <c r="U8" s="64">
        <v>3.6937780844074162</v>
      </c>
      <c r="V8" s="64">
        <v>1.5771286074872763</v>
      </c>
      <c r="W8" s="64">
        <v>0.55314490748646117</v>
      </c>
      <c r="X8" s="64">
        <v>25.426547242939112</v>
      </c>
      <c r="Y8" s="64">
        <v>1.9725620920361557</v>
      </c>
      <c r="Z8" s="64">
        <v>0.90151991657611119</v>
      </c>
      <c r="AA8" s="64">
        <v>2.3903471280745632</v>
      </c>
      <c r="AB8" s="64">
        <v>0.86446916056772383</v>
      </c>
      <c r="AC8" s="64">
        <v>1.6113425683433062</v>
      </c>
      <c r="AD8" s="64">
        <v>2.9307274631641103</v>
      </c>
      <c r="AE8" s="64">
        <v>3.3792832375615105</v>
      </c>
      <c r="AF8" s="64">
        <v>2.9418901249472276</v>
      </c>
      <c r="AG8" s="64">
        <v>0.96873240861081933</v>
      </c>
      <c r="AH8" s="64">
        <v>2.101163203</v>
      </c>
      <c r="AI8" s="64">
        <v>0.7424783462900566</v>
      </c>
      <c r="AJ8" s="250">
        <v>2.5134102870098518</v>
      </c>
      <c r="AK8" s="64">
        <v>4.5964075727212119</v>
      </c>
      <c r="AL8" s="64">
        <v>3.2224774046246911</v>
      </c>
      <c r="AM8" s="331">
        <v>0.38328350952951112</v>
      </c>
      <c r="AN8" s="64">
        <v>1.539198047885167</v>
      </c>
      <c r="AO8" s="64">
        <v>1.8459482231642248</v>
      </c>
      <c r="AP8" s="64"/>
      <c r="AQ8" s="330">
        <f>AQ7</f>
        <v>0</v>
      </c>
      <c r="AR8" s="330">
        <f t="shared" ref="AR8:BL19" si="3">AR7</f>
        <v>12.385297147441527</v>
      </c>
      <c r="AS8" s="330">
        <f t="shared" si="3"/>
        <v>16.655562958027982</v>
      </c>
      <c r="AT8" s="330">
        <f t="shared" si="3"/>
        <v>3.7565740045078888</v>
      </c>
      <c r="AU8" s="64">
        <f>AU7</f>
        <v>7.1163031659009528</v>
      </c>
      <c r="AV8" s="330">
        <f t="shared" si="3"/>
        <v>400</v>
      </c>
      <c r="AW8" s="330">
        <f>AW7</f>
        <v>200</v>
      </c>
      <c r="AX8" s="330">
        <f t="shared" si="3"/>
        <v>11.556764106050306</v>
      </c>
      <c r="AY8" s="330">
        <f t="shared" si="3"/>
        <v>0</v>
      </c>
      <c r="AZ8" s="330">
        <f t="shared" si="3"/>
        <v>0</v>
      </c>
      <c r="BA8" s="330">
        <f t="shared" si="3"/>
        <v>14.238739330269205</v>
      </c>
      <c r="BB8" s="330">
        <f t="shared" si="3"/>
        <v>26.873276428102425</v>
      </c>
      <c r="BC8" s="330">
        <f t="shared" si="3"/>
        <v>16.685489166119506</v>
      </c>
      <c r="BD8" s="330">
        <f t="shared" si="3"/>
        <v>5.4088471849865956</v>
      </c>
      <c r="BE8" s="330">
        <f t="shared" si="3"/>
        <v>13.577481840193705</v>
      </c>
      <c r="BF8" s="331">
        <f>BF7</f>
        <v>19.002757715036115</v>
      </c>
      <c r="BG8" s="330">
        <f t="shared" si="3"/>
        <v>36.308277830637493</v>
      </c>
      <c r="BH8" s="330">
        <f t="shared" si="3"/>
        <v>20.663308144416458</v>
      </c>
      <c r="BI8" s="331">
        <f>BI7</f>
        <v>4.4368266405484817</v>
      </c>
      <c r="BJ8" s="330">
        <f t="shared" si="3"/>
        <v>0</v>
      </c>
      <c r="BK8" s="330">
        <f t="shared" si="3"/>
        <v>24.26789231779383</v>
      </c>
      <c r="BL8" s="310">
        <f t="shared" si="3"/>
        <v>0</v>
      </c>
    </row>
    <row r="9" spans="1:84" ht="13.25" customHeight="1" x14ac:dyDescent="0.15">
      <c r="A9" s="253">
        <f t="shared" si="0"/>
        <v>2</v>
      </c>
      <c r="B9" s="327">
        <v>43695.334722222222</v>
      </c>
      <c r="C9" s="328">
        <v>43695.334722222222</v>
      </c>
      <c r="D9" s="63">
        <v>1.5</v>
      </c>
      <c r="E9" s="63">
        <v>0</v>
      </c>
      <c r="F9" s="301">
        <v>0</v>
      </c>
      <c r="G9" s="64">
        <v>0.94</v>
      </c>
      <c r="H9" s="309">
        <f t="shared" si="1"/>
        <v>5.6740442655934809E-3</v>
      </c>
      <c r="I9" s="309">
        <f t="shared" si="2"/>
        <v>0.94567404426559343</v>
      </c>
      <c r="J9" s="329">
        <v>99.4</v>
      </c>
      <c r="K9" s="330">
        <v>7.28</v>
      </c>
      <c r="L9" s="63"/>
      <c r="M9" s="300"/>
      <c r="N9" s="300">
        <v>0.35981874142819009</v>
      </c>
      <c r="O9" s="63"/>
      <c r="P9" s="63"/>
      <c r="Q9" s="299">
        <v>345</v>
      </c>
      <c r="R9" s="64">
        <v>1.7707139870843496</v>
      </c>
      <c r="S9" s="64">
        <v>0.31252353313677161</v>
      </c>
      <c r="T9" s="64">
        <v>2.7491435044610353</v>
      </c>
      <c r="U9" s="64">
        <v>3.7034550114540341</v>
      </c>
      <c r="V9" s="64">
        <v>1.6366201537906375</v>
      </c>
      <c r="W9" s="64">
        <v>0.52486953219131804</v>
      </c>
      <c r="X9" s="64">
        <v>23.974880573733945</v>
      </c>
      <c r="Y9" s="64">
        <v>1.5946714658830339</v>
      </c>
      <c r="Z9" s="64">
        <v>1.047754658713991</v>
      </c>
      <c r="AA9" s="64">
        <v>2.4787807547250966</v>
      </c>
      <c r="AB9" s="64">
        <v>0.82469358291131312</v>
      </c>
      <c r="AC9" s="64">
        <v>1.6188277982726513</v>
      </c>
      <c r="AD9" s="64">
        <v>6.8900560797677288</v>
      </c>
      <c r="AE9" s="64">
        <v>3.3753277288252468</v>
      </c>
      <c r="AF9" s="64">
        <v>2.9227037311976494</v>
      </c>
      <c r="AG9" s="64">
        <v>0.95890021108056467</v>
      </c>
      <c r="AH9" s="64">
        <v>2.5608856740000001</v>
      </c>
      <c r="AI9" s="64">
        <v>0.73470583130394718</v>
      </c>
      <c r="AJ9" s="250">
        <v>2.5173911766727057</v>
      </c>
      <c r="AK9" s="64">
        <v>4.5289298536887683</v>
      </c>
      <c r="AL9" s="64">
        <v>3.2856664352320077</v>
      </c>
      <c r="AM9" s="331">
        <v>0.37658840415304912</v>
      </c>
      <c r="AN9" s="64">
        <v>1.4917804986280718</v>
      </c>
      <c r="AO9" s="64">
        <v>1.8489617245533294</v>
      </c>
      <c r="AP9" s="64"/>
      <c r="AQ9" s="330">
        <f t="shared" ref="AQ9:AQ19" si="4">AQ8</f>
        <v>0</v>
      </c>
      <c r="AR9" s="330">
        <f t="shared" si="3"/>
        <v>12.385297147441527</v>
      </c>
      <c r="AS9" s="330">
        <f t="shared" si="3"/>
        <v>16.655562958027982</v>
      </c>
      <c r="AT9" s="330">
        <f t="shared" si="3"/>
        <v>3.7565740045078888</v>
      </c>
      <c r="AU9" s="64">
        <f t="shared" si="3"/>
        <v>7.1163031659009528</v>
      </c>
      <c r="AV9" s="330">
        <f t="shared" si="3"/>
        <v>400</v>
      </c>
      <c r="AW9" s="330">
        <f t="shared" si="3"/>
        <v>200</v>
      </c>
      <c r="AX9" s="330">
        <f t="shared" si="3"/>
        <v>11.556764106050306</v>
      </c>
      <c r="AY9" s="330">
        <f t="shared" si="3"/>
        <v>0</v>
      </c>
      <c r="AZ9" s="330">
        <f t="shared" si="3"/>
        <v>0</v>
      </c>
      <c r="BA9" s="330">
        <f t="shared" si="3"/>
        <v>14.238739330269205</v>
      </c>
      <c r="BB9" s="330">
        <f t="shared" si="3"/>
        <v>26.873276428102425</v>
      </c>
      <c r="BC9" s="330">
        <f t="shared" si="3"/>
        <v>16.685489166119506</v>
      </c>
      <c r="BD9" s="330">
        <f t="shared" si="3"/>
        <v>5.4088471849865956</v>
      </c>
      <c r="BE9" s="330">
        <f t="shared" si="3"/>
        <v>13.577481840193705</v>
      </c>
      <c r="BF9" s="331">
        <f t="shared" si="3"/>
        <v>19.002757715036115</v>
      </c>
      <c r="BG9" s="330">
        <f t="shared" si="3"/>
        <v>36.308277830637493</v>
      </c>
      <c r="BH9" s="330">
        <f t="shared" si="3"/>
        <v>20.663308144416458</v>
      </c>
      <c r="BI9" s="331">
        <f t="shared" si="3"/>
        <v>4.4368266405484817</v>
      </c>
      <c r="BJ9" s="330">
        <f t="shared" si="3"/>
        <v>0</v>
      </c>
      <c r="BK9" s="330">
        <f t="shared" si="3"/>
        <v>24.26789231779383</v>
      </c>
      <c r="BL9" s="310">
        <f t="shared" si="3"/>
        <v>0</v>
      </c>
      <c r="BM9" s="311">
        <v>4.4800000000000006E-2</v>
      </c>
      <c r="BN9" s="311">
        <v>8.2599999999999993E-2</v>
      </c>
      <c r="BO9" s="311">
        <v>0.15179999999999999</v>
      </c>
      <c r="BP9" s="311">
        <v>0.72506666666666664</v>
      </c>
      <c r="BQ9" s="311">
        <v>2E-3</v>
      </c>
      <c r="BR9" s="311">
        <v>2.7266666666666665E-2</v>
      </c>
      <c r="BS9" s="311">
        <v>3.8800000000000001E-2</v>
      </c>
      <c r="BT9" s="311">
        <v>7.5800000000000006E-2</v>
      </c>
      <c r="BU9" s="311">
        <v>0.48579999999999995</v>
      </c>
      <c r="BV9" s="311">
        <v>5.2600000000000001E-2</v>
      </c>
      <c r="BW9" s="311">
        <v>1.5333333333333332E-2</v>
      </c>
      <c r="BX9" s="311">
        <v>0.40179999999999999</v>
      </c>
      <c r="BY9" s="311">
        <v>0.59753333333333336</v>
      </c>
      <c r="BZ9" s="311">
        <v>3.4281999999999999</v>
      </c>
      <c r="CA9" s="311">
        <v>0.65313333333333334</v>
      </c>
      <c r="CB9" s="311">
        <v>1.1466666666666667E-2</v>
      </c>
      <c r="CC9" s="311">
        <v>2.0066666666666667E-2</v>
      </c>
      <c r="CD9" s="311">
        <v>0.10799999999999998</v>
      </c>
      <c r="CE9" s="311">
        <v>0.99693333333333323</v>
      </c>
      <c r="CF9" s="311">
        <v>2.1733333333333337E-2</v>
      </c>
    </row>
    <row r="10" spans="1:84" ht="13.25" customHeight="1" x14ac:dyDescent="0.15">
      <c r="A10" s="253">
        <f t="shared" si="0"/>
        <v>3</v>
      </c>
      <c r="B10" s="327">
        <v>43695.711111111108</v>
      </c>
      <c r="C10" s="328">
        <v>43695.711111111108</v>
      </c>
      <c r="D10" s="63">
        <v>1.5</v>
      </c>
      <c r="E10" s="63">
        <v>0</v>
      </c>
      <c r="F10" s="301">
        <v>0</v>
      </c>
      <c r="G10" s="64">
        <v>1.43</v>
      </c>
      <c r="H10" s="309">
        <f t="shared" si="1"/>
        <v>1.1532258064516077E-2</v>
      </c>
      <c r="I10" s="309">
        <f t="shared" si="2"/>
        <v>1.441532258064516</v>
      </c>
      <c r="J10" s="329">
        <v>99.2</v>
      </c>
      <c r="K10" s="330">
        <v>7.17</v>
      </c>
      <c r="L10" s="63"/>
      <c r="M10" s="300"/>
      <c r="N10" s="300">
        <v>0.33363074997383863</v>
      </c>
      <c r="O10" s="63"/>
      <c r="P10" s="63"/>
      <c r="Q10" s="299">
        <v>348</v>
      </c>
      <c r="R10" s="64">
        <v>2.7156864658976447</v>
      </c>
      <c r="S10" s="64">
        <v>0.42848595234369125</v>
      </c>
      <c r="T10" s="64">
        <v>2.731908387302282</v>
      </c>
      <c r="U10" s="64">
        <v>3.6818178242372395</v>
      </c>
      <c r="V10" s="64">
        <v>1.6689911923545755</v>
      </c>
      <c r="W10" s="64">
        <v>0.50386422035016931</v>
      </c>
      <c r="X10" s="64">
        <v>21.466012738492722</v>
      </c>
      <c r="Y10" s="64">
        <v>1.2751367581620883</v>
      </c>
      <c r="Z10" s="64">
        <v>1.1574115349606136</v>
      </c>
      <c r="AA10" s="64">
        <v>2.5375153175465406</v>
      </c>
      <c r="AB10" s="64">
        <v>0.80790727342614599</v>
      </c>
      <c r="AC10" s="64">
        <v>1.6093219141902695</v>
      </c>
      <c r="AD10" s="64">
        <v>8.9363115563543634</v>
      </c>
      <c r="AE10" s="64">
        <v>3.3501650025542822</v>
      </c>
      <c r="AF10" s="64">
        <v>2.9295654812241172</v>
      </c>
      <c r="AG10" s="64">
        <v>0.9631056372784309</v>
      </c>
      <c r="AH10" s="64">
        <v>3.1934062499999998</v>
      </c>
      <c r="AI10" s="64">
        <v>0.73102647039570401</v>
      </c>
      <c r="AJ10" s="250">
        <v>2.5136869320380693</v>
      </c>
      <c r="AK10" s="64">
        <v>4.4431861561438408</v>
      </c>
      <c r="AL10" s="64">
        <v>3.3253894150667036</v>
      </c>
      <c r="AM10" s="331">
        <v>0.37936668702761933</v>
      </c>
      <c r="AN10" s="64">
        <v>1.5329469305921741</v>
      </c>
      <c r="AO10" s="64">
        <v>1.8398875071376579</v>
      </c>
      <c r="AP10" s="64"/>
      <c r="AQ10" s="330">
        <f t="shared" si="4"/>
        <v>0</v>
      </c>
      <c r="AR10" s="330">
        <f t="shared" si="3"/>
        <v>12.385297147441527</v>
      </c>
      <c r="AS10" s="330">
        <f t="shared" si="3"/>
        <v>16.655562958027982</v>
      </c>
      <c r="AT10" s="330">
        <f t="shared" si="3"/>
        <v>3.7565740045078888</v>
      </c>
      <c r="AU10" s="64">
        <f t="shared" si="3"/>
        <v>7.1163031659009528</v>
      </c>
      <c r="AV10" s="330">
        <f t="shared" si="3"/>
        <v>400</v>
      </c>
      <c r="AW10" s="330">
        <f t="shared" si="3"/>
        <v>200</v>
      </c>
      <c r="AX10" s="330">
        <f t="shared" si="3"/>
        <v>11.556764106050306</v>
      </c>
      <c r="AY10" s="330">
        <f t="shared" si="3"/>
        <v>0</v>
      </c>
      <c r="AZ10" s="330">
        <f t="shared" si="3"/>
        <v>0</v>
      </c>
      <c r="BA10" s="330">
        <f t="shared" si="3"/>
        <v>14.238739330269205</v>
      </c>
      <c r="BB10" s="330">
        <f t="shared" si="3"/>
        <v>26.873276428102425</v>
      </c>
      <c r="BC10" s="330">
        <f t="shared" si="3"/>
        <v>16.685489166119506</v>
      </c>
      <c r="BD10" s="330">
        <f t="shared" si="3"/>
        <v>5.4088471849865956</v>
      </c>
      <c r="BE10" s="330">
        <f t="shared" si="3"/>
        <v>13.577481840193705</v>
      </c>
      <c r="BF10" s="331">
        <f t="shared" si="3"/>
        <v>19.002757715036115</v>
      </c>
      <c r="BG10" s="330">
        <f t="shared" si="3"/>
        <v>36.308277830637493</v>
      </c>
      <c r="BH10" s="330">
        <f t="shared" si="3"/>
        <v>20.663308144416458</v>
      </c>
      <c r="BI10" s="331">
        <f t="shared" si="3"/>
        <v>4.4368266405484817</v>
      </c>
      <c r="BJ10" s="330">
        <f t="shared" si="3"/>
        <v>0</v>
      </c>
      <c r="BK10" s="330">
        <f t="shared" si="3"/>
        <v>24.26789231779383</v>
      </c>
      <c r="BL10" s="310">
        <f t="shared" si="3"/>
        <v>0</v>
      </c>
    </row>
    <row r="11" spans="1:84" ht="13.25" customHeight="1" x14ac:dyDescent="0.15">
      <c r="A11" s="253">
        <f t="shared" si="0"/>
        <v>4</v>
      </c>
      <c r="B11" s="327">
        <v>43696.338888888888</v>
      </c>
      <c r="C11" s="328">
        <v>43696.338888888888</v>
      </c>
      <c r="D11" s="63">
        <v>1.5</v>
      </c>
      <c r="E11" s="63">
        <v>0</v>
      </c>
      <c r="F11" s="301">
        <v>0</v>
      </c>
      <c r="G11" s="64">
        <v>3.11</v>
      </c>
      <c r="H11" s="309">
        <f t="shared" si="1"/>
        <v>7.6475409836065822E-2</v>
      </c>
      <c r="I11" s="309">
        <f t="shared" si="2"/>
        <v>3.1864754098360657</v>
      </c>
      <c r="J11" s="329">
        <v>97.6</v>
      </c>
      <c r="K11" s="330">
        <v>6.88</v>
      </c>
      <c r="L11" s="63"/>
      <c r="M11" s="300"/>
      <c r="N11" s="300">
        <v>0.32849474605151852</v>
      </c>
      <c r="O11" s="63"/>
      <c r="P11" s="63"/>
      <c r="Q11" s="299">
        <v>344</v>
      </c>
      <c r="R11" s="64">
        <v>4.3548116936097419</v>
      </c>
      <c r="S11" s="64">
        <v>0.70490244144196923</v>
      </c>
      <c r="T11" s="64">
        <v>2.6981436137831789</v>
      </c>
      <c r="U11" s="64">
        <v>3.6358644176064896</v>
      </c>
      <c r="V11" s="64">
        <v>1.7371464762610955</v>
      </c>
      <c r="W11" s="64">
        <v>0.47273606133588347</v>
      </c>
      <c r="X11" s="64">
        <v>17.376941753843557</v>
      </c>
      <c r="Y11" s="64">
        <v>0.70330691884194707</v>
      </c>
      <c r="Z11" s="64">
        <v>1.3388167324505007</v>
      </c>
      <c r="AA11" s="64">
        <v>2.633448909004672</v>
      </c>
      <c r="AB11" s="64">
        <v>0.74884318114944093</v>
      </c>
      <c r="AC11" s="64">
        <v>1.615084805215143</v>
      </c>
      <c r="AD11" s="64">
        <v>16.143501769968584</v>
      </c>
      <c r="AE11" s="64">
        <v>3.2954280849329751</v>
      </c>
      <c r="AF11" s="64">
        <v>2.9008501634543409</v>
      </c>
      <c r="AG11" s="64">
        <v>0.93495786164905548</v>
      </c>
      <c r="AH11" s="64">
        <v>4.1231191730000001</v>
      </c>
      <c r="AI11" s="64">
        <v>0.70738002316921833</v>
      </c>
      <c r="AJ11" s="250">
        <v>2.5120632302459951</v>
      </c>
      <c r="AK11" s="64">
        <v>4.2106008756779003</v>
      </c>
      <c r="AL11" s="64">
        <v>3.3105259225449548</v>
      </c>
      <c r="AM11" s="331">
        <v>0.3738723680259266</v>
      </c>
      <c r="AN11" s="64">
        <v>1.5000457877019093</v>
      </c>
      <c r="AO11" s="64">
        <v>1.8158515526672732</v>
      </c>
      <c r="AP11" s="64"/>
      <c r="AQ11" s="330">
        <f t="shared" si="4"/>
        <v>0</v>
      </c>
      <c r="AR11" s="330">
        <f t="shared" si="3"/>
        <v>12.385297147441527</v>
      </c>
      <c r="AS11" s="330">
        <f t="shared" si="3"/>
        <v>16.655562958027982</v>
      </c>
      <c r="AT11" s="330">
        <f t="shared" si="3"/>
        <v>3.7565740045078888</v>
      </c>
      <c r="AU11" s="64">
        <f t="shared" si="3"/>
        <v>7.1163031659009528</v>
      </c>
      <c r="AV11" s="330">
        <f t="shared" si="3"/>
        <v>400</v>
      </c>
      <c r="AW11" s="330">
        <f t="shared" si="3"/>
        <v>200</v>
      </c>
      <c r="AX11" s="330">
        <f t="shared" si="3"/>
        <v>11.556764106050306</v>
      </c>
      <c r="AY11" s="330">
        <f t="shared" si="3"/>
        <v>0</v>
      </c>
      <c r="AZ11" s="330">
        <f t="shared" si="3"/>
        <v>0</v>
      </c>
      <c r="BA11" s="330">
        <f t="shared" si="3"/>
        <v>14.238739330269205</v>
      </c>
      <c r="BB11" s="330">
        <f t="shared" si="3"/>
        <v>26.873276428102425</v>
      </c>
      <c r="BC11" s="330">
        <f t="shared" si="3"/>
        <v>16.685489166119506</v>
      </c>
      <c r="BD11" s="330">
        <f t="shared" si="3"/>
        <v>5.4088471849865956</v>
      </c>
      <c r="BE11" s="330">
        <f t="shared" si="3"/>
        <v>13.577481840193705</v>
      </c>
      <c r="BF11" s="331">
        <f t="shared" si="3"/>
        <v>19.002757715036115</v>
      </c>
      <c r="BG11" s="330">
        <f t="shared" si="3"/>
        <v>36.308277830637493</v>
      </c>
      <c r="BH11" s="330">
        <f t="shared" si="3"/>
        <v>20.663308144416458</v>
      </c>
      <c r="BI11" s="331">
        <f t="shared" si="3"/>
        <v>4.4368266405484817</v>
      </c>
      <c r="BJ11" s="330">
        <f t="shared" si="3"/>
        <v>0</v>
      </c>
      <c r="BK11" s="330">
        <f t="shared" si="3"/>
        <v>24.26789231779383</v>
      </c>
      <c r="BL11" s="310">
        <f t="shared" si="3"/>
        <v>0</v>
      </c>
    </row>
    <row r="12" spans="1:84" ht="13.25" customHeight="1" x14ac:dyDescent="0.15">
      <c r="A12" s="253">
        <f t="shared" si="0"/>
        <v>5</v>
      </c>
      <c r="B12" s="327">
        <v>43696.718055555553</v>
      </c>
      <c r="C12" s="328">
        <v>43696.718055555553</v>
      </c>
      <c r="D12" s="63">
        <v>1.5</v>
      </c>
      <c r="E12" s="63">
        <v>1.31</v>
      </c>
      <c r="F12" s="301">
        <v>0.32750000000000001</v>
      </c>
      <c r="G12" s="64">
        <v>4.3849999999999998</v>
      </c>
      <c r="H12" s="309">
        <f t="shared" si="1"/>
        <v>0.15433747412008358</v>
      </c>
      <c r="I12" s="309">
        <f t="shared" si="2"/>
        <v>4.5393374741200834</v>
      </c>
      <c r="J12" s="329">
        <v>96.6</v>
      </c>
      <c r="K12" s="330">
        <v>6.77</v>
      </c>
      <c r="L12" s="63"/>
      <c r="M12" s="300"/>
      <c r="N12" s="300">
        <v>0.32</v>
      </c>
      <c r="O12" s="63"/>
      <c r="P12" s="63"/>
      <c r="Q12" s="299">
        <v>348</v>
      </c>
      <c r="R12" s="64">
        <v>8.4888083309258633</v>
      </c>
      <c r="S12" s="64">
        <v>0.96161591953085801</v>
      </c>
      <c r="T12" s="64">
        <v>2.7229348612043491</v>
      </c>
      <c r="U12" s="64">
        <v>3.5345654547628689</v>
      </c>
      <c r="V12" s="64">
        <v>1.7475102401136284</v>
      </c>
      <c r="W12" s="64">
        <v>0.45951582450448508</v>
      </c>
      <c r="X12" s="64">
        <v>15.011434866720444</v>
      </c>
      <c r="Y12" s="64">
        <v>0.40816070243757463</v>
      </c>
      <c r="Z12" s="64">
        <v>1.4205757318866696</v>
      </c>
      <c r="AA12" s="64">
        <v>2.6782306820516886</v>
      </c>
      <c r="AB12" s="64">
        <v>0.72552218717914885</v>
      </c>
      <c r="AC12" s="64">
        <v>1.6204801900022348</v>
      </c>
      <c r="AD12" s="64">
        <v>18.649652864658417</v>
      </c>
      <c r="AE12" s="64">
        <v>3.280003000216055</v>
      </c>
      <c r="AF12" s="64">
        <v>2.8626268477100467</v>
      </c>
      <c r="AG12" s="64">
        <v>0.9300800688024915</v>
      </c>
      <c r="AH12" s="64">
        <v>4.6011874229999998</v>
      </c>
      <c r="AI12" s="64">
        <v>0.6848989267871014</v>
      </c>
      <c r="AJ12" s="250">
        <v>2.512832454126011</v>
      </c>
      <c r="AK12" s="64">
        <v>4.0870035929755906</v>
      </c>
      <c r="AL12" s="64">
        <v>3.4234207126221992</v>
      </c>
      <c r="AM12" s="331">
        <v>0.36558876709150079</v>
      </c>
      <c r="AN12" s="64">
        <v>1.4983088994243878</v>
      </c>
      <c r="AO12" s="64">
        <v>1.7865878743197858</v>
      </c>
      <c r="AP12" s="64"/>
      <c r="AQ12" s="330">
        <f t="shared" si="4"/>
        <v>0</v>
      </c>
      <c r="AR12" s="330">
        <f t="shared" si="3"/>
        <v>12.385297147441527</v>
      </c>
      <c r="AS12" s="330">
        <f t="shared" si="3"/>
        <v>16.655562958027982</v>
      </c>
      <c r="AT12" s="330">
        <f t="shared" si="3"/>
        <v>3.7565740045078888</v>
      </c>
      <c r="AU12" s="64">
        <f t="shared" si="3"/>
        <v>7.1163031659009528</v>
      </c>
      <c r="AV12" s="330">
        <f t="shared" si="3"/>
        <v>400</v>
      </c>
      <c r="AW12" s="330">
        <f t="shared" si="3"/>
        <v>200</v>
      </c>
      <c r="AX12" s="330">
        <f t="shared" si="3"/>
        <v>11.556764106050306</v>
      </c>
      <c r="AY12" s="330">
        <f t="shared" si="3"/>
        <v>0</v>
      </c>
      <c r="AZ12" s="330">
        <f t="shared" si="3"/>
        <v>0</v>
      </c>
      <c r="BA12" s="330">
        <f t="shared" si="3"/>
        <v>14.238739330269205</v>
      </c>
      <c r="BB12" s="330">
        <f t="shared" si="3"/>
        <v>26.873276428102425</v>
      </c>
      <c r="BC12" s="330">
        <f t="shared" si="3"/>
        <v>16.685489166119506</v>
      </c>
      <c r="BD12" s="330">
        <f t="shared" si="3"/>
        <v>5.4088471849865956</v>
      </c>
      <c r="BE12" s="330">
        <f t="shared" si="3"/>
        <v>13.577481840193705</v>
      </c>
      <c r="BF12" s="331">
        <f t="shared" si="3"/>
        <v>19.002757715036115</v>
      </c>
      <c r="BG12" s="330">
        <f t="shared" si="3"/>
        <v>36.308277830637493</v>
      </c>
      <c r="BH12" s="330">
        <f t="shared" si="3"/>
        <v>20.663308144416458</v>
      </c>
      <c r="BI12" s="331">
        <f t="shared" si="3"/>
        <v>4.4368266405484817</v>
      </c>
      <c r="BJ12" s="330">
        <f t="shared" si="3"/>
        <v>0</v>
      </c>
      <c r="BK12" s="330">
        <f t="shared" si="3"/>
        <v>24.26789231779383</v>
      </c>
      <c r="BL12" s="310">
        <f t="shared" si="3"/>
        <v>0</v>
      </c>
      <c r="BM12" s="311">
        <v>3.4733333333333331E-2</v>
      </c>
      <c r="BN12" s="311">
        <v>6.759999999999998E-2</v>
      </c>
      <c r="BO12" s="311">
        <v>0.22093333333333334</v>
      </c>
      <c r="BP12" s="311">
        <v>1.6295333333333335</v>
      </c>
      <c r="BQ12" s="311">
        <v>7.4133333333333343E-2</v>
      </c>
      <c r="BR12" s="311">
        <v>0.34159999999999996</v>
      </c>
      <c r="BS12" s="311">
        <v>5.7733333333333303E-2</v>
      </c>
      <c r="BT12" s="311">
        <v>7.8133333333333332E-2</v>
      </c>
      <c r="BU12" s="311">
        <v>0.64886666666666659</v>
      </c>
      <c r="BV12" s="311">
        <v>3.6799999999999999E-2</v>
      </c>
      <c r="BW12" s="311">
        <v>0.11773333333333334</v>
      </c>
      <c r="BX12" s="311">
        <v>0.41993333333333333</v>
      </c>
      <c r="BY12" s="311">
        <v>0.35306666666666664</v>
      </c>
      <c r="BZ12" s="311">
        <v>3.4281999999999999</v>
      </c>
      <c r="CA12" s="311">
        <v>0.80313333333333325</v>
      </c>
      <c r="CB12" s="311">
        <v>3.3000000000000002E-2</v>
      </c>
      <c r="CD12" s="311">
        <v>0.16920000000000002</v>
      </c>
      <c r="CE12" s="311">
        <v>0.5672666666666667</v>
      </c>
      <c r="CF12" s="311">
        <v>0.02</v>
      </c>
    </row>
    <row r="13" spans="1:84" ht="13.25" customHeight="1" x14ac:dyDescent="0.15">
      <c r="A13" s="253">
        <f t="shared" si="0"/>
        <v>6</v>
      </c>
      <c r="B13" s="327">
        <v>43697.709027777775</v>
      </c>
      <c r="C13" s="328">
        <v>43697.709027777775</v>
      </c>
      <c r="D13" s="63">
        <v>1.5</v>
      </c>
      <c r="E13" s="63">
        <v>1.969125</v>
      </c>
      <c r="F13" s="301">
        <v>0.32818750000000002</v>
      </c>
      <c r="G13" s="64">
        <v>9.5399999999999991</v>
      </c>
      <c r="H13" s="309">
        <f t="shared" si="1"/>
        <v>0.32556359875904839</v>
      </c>
      <c r="I13" s="309">
        <f t="shared" si="2"/>
        <v>9.8655635987590475</v>
      </c>
      <c r="J13" s="329">
        <v>96.7</v>
      </c>
      <c r="K13" s="330">
        <v>6.76</v>
      </c>
      <c r="L13" s="63"/>
      <c r="M13" s="300"/>
      <c r="N13" s="300">
        <v>0.152</v>
      </c>
      <c r="O13" s="63"/>
      <c r="P13" s="63"/>
      <c r="Q13" s="299">
        <v>343</v>
      </c>
      <c r="R13" s="64">
        <v>24.061854144702142</v>
      </c>
      <c r="S13" s="64">
        <v>2.1128819114897488</v>
      </c>
      <c r="T13" s="64">
        <v>2.5696221134837933</v>
      </c>
      <c r="U13" s="64">
        <v>2.819506744977851</v>
      </c>
      <c r="V13" s="64">
        <v>1.4129837478214116</v>
      </c>
      <c r="W13" s="64">
        <v>0.34389271729916621</v>
      </c>
      <c r="X13" s="64">
        <v>15.546373291355277</v>
      </c>
      <c r="Y13" s="64">
        <v>0.1547772288742644</v>
      </c>
      <c r="Z13" s="64">
        <v>1.4099913663501495</v>
      </c>
      <c r="AA13" s="64">
        <v>2.5393871547127755</v>
      </c>
      <c r="AB13" s="64">
        <v>0.68583153760241788</v>
      </c>
      <c r="AC13" s="64">
        <v>1.5651878934875147</v>
      </c>
      <c r="AD13" s="64">
        <v>19.563292350935281</v>
      </c>
      <c r="AE13" s="64">
        <v>3.1256735559687692</v>
      </c>
      <c r="AF13" s="64">
        <v>2.6893059775309283</v>
      </c>
      <c r="AG13" s="64">
        <v>0.83007504877160265</v>
      </c>
      <c r="AH13" s="64">
        <v>6.230516154</v>
      </c>
      <c r="AI13" s="64">
        <v>0.7092167717554716</v>
      </c>
      <c r="AJ13" s="250">
        <v>2.5106769910734723</v>
      </c>
      <c r="AK13" s="64">
        <v>3.7660003978119589</v>
      </c>
      <c r="AL13" s="64">
        <v>3.5393244920551523</v>
      </c>
      <c r="AM13" s="331">
        <v>0.36195304517304078</v>
      </c>
      <c r="AN13" s="64">
        <v>1.3175927554113496</v>
      </c>
      <c r="AO13" s="64">
        <v>1.8719438868012725</v>
      </c>
      <c r="AP13" s="64"/>
      <c r="AQ13" s="330">
        <f t="shared" si="4"/>
        <v>0</v>
      </c>
      <c r="AR13" s="330">
        <f t="shared" si="3"/>
        <v>12.385297147441527</v>
      </c>
      <c r="AS13" s="330">
        <f t="shared" si="3"/>
        <v>16.655562958027982</v>
      </c>
      <c r="AT13" s="330">
        <f t="shared" si="3"/>
        <v>3.7565740045078888</v>
      </c>
      <c r="AU13" s="64">
        <f t="shared" si="3"/>
        <v>7.1163031659009528</v>
      </c>
      <c r="AV13" s="330">
        <f t="shared" si="3"/>
        <v>400</v>
      </c>
      <c r="AW13" s="330">
        <f t="shared" si="3"/>
        <v>200</v>
      </c>
      <c r="AX13" s="330">
        <f t="shared" si="3"/>
        <v>11.556764106050306</v>
      </c>
      <c r="AY13" s="330">
        <f t="shared" si="3"/>
        <v>0</v>
      </c>
      <c r="AZ13" s="330">
        <f t="shared" si="3"/>
        <v>0</v>
      </c>
      <c r="BA13" s="330">
        <f t="shared" si="3"/>
        <v>14.238739330269205</v>
      </c>
      <c r="BB13" s="330">
        <f t="shared" si="3"/>
        <v>26.873276428102425</v>
      </c>
      <c r="BC13" s="330">
        <f t="shared" si="3"/>
        <v>16.685489166119506</v>
      </c>
      <c r="BD13" s="330">
        <f t="shared" si="3"/>
        <v>5.4088471849865956</v>
      </c>
      <c r="BE13" s="330">
        <f t="shared" si="3"/>
        <v>13.577481840193705</v>
      </c>
      <c r="BF13" s="331">
        <f t="shared" si="3"/>
        <v>19.002757715036115</v>
      </c>
      <c r="BG13" s="330">
        <f t="shared" si="3"/>
        <v>36.308277830637493</v>
      </c>
      <c r="BH13" s="330">
        <f t="shared" si="3"/>
        <v>20.663308144416458</v>
      </c>
      <c r="BI13" s="331">
        <f t="shared" si="3"/>
        <v>4.4368266405484817</v>
      </c>
      <c r="BJ13" s="330">
        <f t="shared" si="3"/>
        <v>0</v>
      </c>
      <c r="BK13" s="330">
        <f t="shared" si="3"/>
        <v>24.26789231779383</v>
      </c>
      <c r="BL13" s="310">
        <f t="shared" si="3"/>
        <v>0</v>
      </c>
    </row>
    <row r="14" spans="1:84" ht="13.25" customHeight="1" x14ac:dyDescent="0.15">
      <c r="A14" s="253">
        <f t="shared" si="0"/>
        <v>7</v>
      </c>
      <c r="B14" s="327">
        <v>43698.774305555555</v>
      </c>
      <c r="C14" s="328">
        <v>43698.774305555555</v>
      </c>
      <c r="D14" s="63">
        <v>10</v>
      </c>
      <c r="E14" s="63">
        <v>1.7380443750000001</v>
      </c>
      <c r="F14" s="301">
        <v>0.28967406250000005</v>
      </c>
      <c r="G14" s="64">
        <v>16.200000000000003</v>
      </c>
      <c r="H14" s="309">
        <f t="shared" si="1"/>
        <v>0.51826625386996739</v>
      </c>
      <c r="I14" s="309">
        <f t="shared" si="2"/>
        <v>16.71826625386997</v>
      </c>
      <c r="J14" s="329">
        <v>96.9</v>
      </c>
      <c r="K14" s="330">
        <v>6.85</v>
      </c>
      <c r="L14" s="63"/>
      <c r="M14" s="300"/>
      <c r="N14" s="300">
        <v>0.13600000000000004</v>
      </c>
      <c r="O14" s="63"/>
      <c r="P14" s="63"/>
      <c r="Q14" s="299">
        <v>338</v>
      </c>
      <c r="R14" s="64">
        <v>56.620808377497163</v>
      </c>
      <c r="S14" s="64">
        <v>4.95162989298451</v>
      </c>
      <c r="T14" s="64">
        <v>2.4377076496460197</v>
      </c>
      <c r="U14" s="64">
        <v>1.3667378151432403</v>
      </c>
      <c r="V14" s="64">
        <v>0.8326054083690293</v>
      </c>
      <c r="W14" s="64">
        <v>0.21402664815660277</v>
      </c>
      <c r="X14" s="64">
        <v>13.641016990339555</v>
      </c>
      <c r="Y14" s="64">
        <v>6.3362935293955411E-2</v>
      </c>
      <c r="Z14" s="64">
        <v>0.93923162558840578</v>
      </c>
      <c r="AA14" s="64">
        <v>2.2122901946542428</v>
      </c>
      <c r="AB14" s="64">
        <v>0.67843145666474569</v>
      </c>
      <c r="AC14" s="64">
        <v>1.4713700793863878</v>
      </c>
      <c r="AD14" s="64">
        <v>18.512626830142985</v>
      </c>
      <c r="AE14" s="64">
        <v>2.879609893548301</v>
      </c>
      <c r="AF14" s="64">
        <v>2.4372394009777927</v>
      </c>
      <c r="AG14" s="64">
        <v>0.69891477837276683</v>
      </c>
      <c r="AH14" s="64">
        <v>6.8912134739999997</v>
      </c>
      <c r="AI14" s="64">
        <v>0.76819822379981539</v>
      </c>
      <c r="AJ14" s="250">
        <v>2.5114980993517766</v>
      </c>
      <c r="AK14" s="64">
        <v>3.5162573495475695</v>
      </c>
      <c r="AL14" s="64">
        <v>3.7014139708595648</v>
      </c>
      <c r="AM14" s="331">
        <v>0.34918015275101977</v>
      </c>
      <c r="AN14" s="64">
        <v>1.0671139329541393</v>
      </c>
      <c r="AO14" s="64">
        <v>1.9927753521601972</v>
      </c>
      <c r="AP14" s="64"/>
      <c r="AQ14" s="330">
        <f t="shared" si="4"/>
        <v>0</v>
      </c>
      <c r="AR14" s="330">
        <f t="shared" si="3"/>
        <v>12.385297147441527</v>
      </c>
      <c r="AS14" s="330">
        <f t="shared" si="3"/>
        <v>16.655562958027982</v>
      </c>
      <c r="AT14" s="330">
        <f t="shared" si="3"/>
        <v>3.7565740045078888</v>
      </c>
      <c r="AU14" s="64">
        <f t="shared" si="3"/>
        <v>7.1163031659009528</v>
      </c>
      <c r="AV14" s="330">
        <f t="shared" si="3"/>
        <v>400</v>
      </c>
      <c r="AW14" s="330">
        <f t="shared" si="3"/>
        <v>200</v>
      </c>
      <c r="AX14" s="330">
        <f t="shared" si="3"/>
        <v>11.556764106050306</v>
      </c>
      <c r="AY14" s="330">
        <f t="shared" si="3"/>
        <v>0</v>
      </c>
      <c r="AZ14" s="330">
        <f t="shared" si="3"/>
        <v>0</v>
      </c>
      <c r="BA14" s="330">
        <f t="shared" si="3"/>
        <v>14.238739330269205</v>
      </c>
      <c r="BB14" s="330">
        <f t="shared" si="3"/>
        <v>26.873276428102425</v>
      </c>
      <c r="BC14" s="330">
        <f t="shared" si="3"/>
        <v>16.685489166119506</v>
      </c>
      <c r="BD14" s="330">
        <f t="shared" si="3"/>
        <v>5.4088471849865956</v>
      </c>
      <c r="BE14" s="330">
        <f t="shared" si="3"/>
        <v>13.577481840193705</v>
      </c>
      <c r="BF14" s="331">
        <f t="shared" si="3"/>
        <v>19.002757715036115</v>
      </c>
      <c r="BG14" s="330">
        <f t="shared" si="3"/>
        <v>36.308277830637493</v>
      </c>
      <c r="BH14" s="330">
        <f t="shared" si="3"/>
        <v>20.663308144416458</v>
      </c>
      <c r="BI14" s="331">
        <f t="shared" si="3"/>
        <v>4.4368266405484817</v>
      </c>
      <c r="BJ14" s="330">
        <f t="shared" si="3"/>
        <v>0</v>
      </c>
      <c r="BK14" s="330">
        <f t="shared" si="3"/>
        <v>24.26789231779383</v>
      </c>
      <c r="BL14" s="310">
        <f t="shared" si="3"/>
        <v>0</v>
      </c>
      <c r="BM14" s="311">
        <v>4.9200000000000001E-2</v>
      </c>
      <c r="BN14" s="311">
        <v>9.0733333333333333E-2</v>
      </c>
      <c r="BO14" s="311">
        <v>0.39100000000000001</v>
      </c>
      <c r="BP14" s="311">
        <v>1.6791333333333334</v>
      </c>
      <c r="BQ14" s="311">
        <v>0.20686666666666667</v>
      </c>
      <c r="BR14" s="311">
        <v>0.79786666666666672</v>
      </c>
      <c r="BS14" s="311">
        <v>5.1266666666666662E-2</v>
      </c>
      <c r="BT14" s="311">
        <v>7.6466666666666669E-2</v>
      </c>
      <c r="BU14" s="311">
        <v>0.36840000000000001</v>
      </c>
      <c r="BV14" s="311">
        <v>6.54E-2</v>
      </c>
      <c r="BX14" s="311">
        <v>0.41966666666666663</v>
      </c>
      <c r="BY14" s="311">
        <v>0.16719999999999999</v>
      </c>
      <c r="BZ14" s="311">
        <v>5.7260666666666653</v>
      </c>
      <c r="CA14" s="311">
        <v>0.6502</v>
      </c>
      <c r="CB14" s="311">
        <v>4.2599999999999999E-2</v>
      </c>
      <c r="CC14" s="311">
        <v>1.9466666666666667E-2</v>
      </c>
      <c r="CD14" s="311">
        <v>1.2095999999999998</v>
      </c>
      <c r="CE14" s="311">
        <v>0.43073333333333336</v>
      </c>
    </row>
    <row r="15" spans="1:84" ht="13.25" customHeight="1" x14ac:dyDescent="0.15">
      <c r="A15" s="253">
        <f t="shared" si="0"/>
        <v>8</v>
      </c>
      <c r="B15" s="327">
        <v>43699.72152777778</v>
      </c>
      <c r="C15" s="328">
        <v>43699.72152777778</v>
      </c>
      <c r="D15" s="63">
        <v>1.5</v>
      </c>
      <c r="E15" s="63">
        <v>1.753875928125</v>
      </c>
      <c r="F15" s="301">
        <v>0.29231265468750001</v>
      </c>
      <c r="G15" s="64">
        <v>18.8</v>
      </c>
      <c r="H15" s="309">
        <f t="shared" si="1"/>
        <v>1.1787460148777917</v>
      </c>
      <c r="I15" s="309">
        <f t="shared" si="2"/>
        <v>19.978746014877792</v>
      </c>
      <c r="J15" s="329">
        <v>94.1</v>
      </c>
      <c r="K15" s="330">
        <v>7</v>
      </c>
      <c r="L15" s="63"/>
      <c r="M15" s="300"/>
      <c r="N15" s="300">
        <v>0.13511353740914939</v>
      </c>
      <c r="O15" s="63"/>
      <c r="P15" s="63"/>
      <c r="Q15" s="299">
        <v>325</v>
      </c>
      <c r="R15" s="64">
        <v>61.835701127156462</v>
      </c>
      <c r="S15" s="64">
        <v>8.2425685629750962</v>
      </c>
      <c r="T15" s="64">
        <v>2.307565971105292</v>
      </c>
      <c r="U15" s="64">
        <v>3.3960139783844462E-2</v>
      </c>
      <c r="V15" s="64">
        <v>0.17123657860599778</v>
      </c>
      <c r="W15" s="64">
        <v>6.5240722507381319E-2</v>
      </c>
      <c r="X15" s="64">
        <v>11.449430994015446</v>
      </c>
      <c r="Y15" s="64">
        <v>5.3996757506675361E-2</v>
      </c>
      <c r="Z15" s="64">
        <v>0.30779644036066922</v>
      </c>
      <c r="AA15" s="64">
        <v>1.9760349951434468</v>
      </c>
      <c r="AB15" s="64">
        <v>0.68222904676666341</v>
      </c>
      <c r="AC15" s="64">
        <v>1.2667132157763745</v>
      </c>
      <c r="AD15" s="64">
        <v>16.769300583758994</v>
      </c>
      <c r="AE15" s="64">
        <v>2.5559135415348901</v>
      </c>
      <c r="AF15" s="64">
        <v>2.3210117587635888</v>
      </c>
      <c r="AG15" s="64">
        <v>0.58717928973602795</v>
      </c>
      <c r="AH15" s="64">
        <v>6.8218297850000003</v>
      </c>
      <c r="AI15" s="64">
        <v>0.85016598636670715</v>
      </c>
      <c r="AJ15" s="250">
        <v>2.5119792679417112</v>
      </c>
      <c r="AK15" s="64">
        <v>3.7129166555585593</v>
      </c>
      <c r="AL15" s="64">
        <v>3.6319098746694962</v>
      </c>
      <c r="AM15" s="331">
        <v>0.3474231979338106</v>
      </c>
      <c r="AN15" s="64">
        <v>0.79076621578769624</v>
      </c>
      <c r="AO15" s="64">
        <v>1.9977931278683052</v>
      </c>
      <c r="AP15" s="64"/>
      <c r="AQ15" s="330">
        <f t="shared" si="4"/>
        <v>0</v>
      </c>
      <c r="AR15" s="330">
        <f t="shared" si="3"/>
        <v>12.385297147441527</v>
      </c>
      <c r="AS15" s="330">
        <f t="shared" si="3"/>
        <v>16.655562958027982</v>
      </c>
      <c r="AT15" s="330">
        <f t="shared" si="3"/>
        <v>3.7565740045078888</v>
      </c>
      <c r="AU15" s="64">
        <f t="shared" si="3"/>
        <v>7.1163031659009528</v>
      </c>
      <c r="AV15" s="330">
        <f t="shared" si="3"/>
        <v>400</v>
      </c>
      <c r="AW15" s="330">
        <f t="shared" si="3"/>
        <v>200</v>
      </c>
      <c r="AX15" s="330">
        <f t="shared" si="3"/>
        <v>11.556764106050306</v>
      </c>
      <c r="AY15" s="330">
        <f t="shared" si="3"/>
        <v>0</v>
      </c>
      <c r="AZ15" s="330">
        <f t="shared" si="3"/>
        <v>0</v>
      </c>
      <c r="BA15" s="330">
        <f t="shared" si="3"/>
        <v>14.238739330269205</v>
      </c>
      <c r="BB15" s="330">
        <f t="shared" si="3"/>
        <v>26.873276428102425</v>
      </c>
      <c r="BC15" s="330">
        <f t="shared" si="3"/>
        <v>16.685489166119506</v>
      </c>
      <c r="BD15" s="330">
        <f t="shared" si="3"/>
        <v>5.4088471849865956</v>
      </c>
      <c r="BE15" s="330">
        <f t="shared" si="3"/>
        <v>13.577481840193705</v>
      </c>
      <c r="BF15" s="331">
        <f t="shared" si="3"/>
        <v>19.002757715036115</v>
      </c>
      <c r="BG15" s="330">
        <f t="shared" si="3"/>
        <v>36.308277830637493</v>
      </c>
      <c r="BH15" s="330">
        <f t="shared" si="3"/>
        <v>20.663308144416458</v>
      </c>
      <c r="BI15" s="331">
        <f t="shared" si="3"/>
        <v>4.4368266405484817</v>
      </c>
      <c r="BJ15" s="330">
        <f t="shared" si="3"/>
        <v>0</v>
      </c>
      <c r="BK15" s="330">
        <f t="shared" si="3"/>
        <v>24.26789231779383</v>
      </c>
      <c r="BL15" s="310">
        <f t="shared" si="3"/>
        <v>0</v>
      </c>
    </row>
    <row r="16" spans="1:84" s="312" customFormat="1" ht="13.25" customHeight="1" x14ac:dyDescent="0.15">
      <c r="A16" s="253">
        <f t="shared" si="0"/>
        <v>9</v>
      </c>
      <c r="B16" s="327">
        <v>43700.703472222223</v>
      </c>
      <c r="C16" s="328">
        <v>43700.703472222223</v>
      </c>
      <c r="D16" s="63">
        <v>1.5</v>
      </c>
      <c r="E16" s="63">
        <v>1.7702615856093751</v>
      </c>
      <c r="F16" s="301">
        <v>0.29504359760156251</v>
      </c>
      <c r="G16" s="64">
        <v>20.3</v>
      </c>
      <c r="H16" s="309">
        <f t="shared" si="1"/>
        <v>1.4344753747323331</v>
      </c>
      <c r="I16" s="309">
        <f t="shared" si="2"/>
        <v>21.734475374732334</v>
      </c>
      <c r="J16" s="329">
        <v>93.4</v>
      </c>
      <c r="K16" s="330">
        <v>6.73</v>
      </c>
      <c r="L16" s="63"/>
      <c r="M16" s="300"/>
      <c r="N16" s="300">
        <v>0.11047999999999999</v>
      </c>
      <c r="O16" s="63"/>
      <c r="P16" s="63"/>
      <c r="Q16" s="299">
        <v>332</v>
      </c>
      <c r="R16" s="64">
        <v>113.18532757418016</v>
      </c>
      <c r="S16" s="64">
        <v>8.6779726253818072</v>
      </c>
      <c r="T16" s="64">
        <v>2.2461081038786053</v>
      </c>
      <c r="U16" s="64">
        <v>4.4538289539620239E-2</v>
      </c>
      <c r="V16" s="64">
        <v>6.1328736751091482E-2</v>
      </c>
      <c r="W16" s="64">
        <v>0.1069505768522218</v>
      </c>
      <c r="X16" s="64">
        <v>7.163265709739723</v>
      </c>
      <c r="Y16" s="64">
        <v>0</v>
      </c>
      <c r="Z16" s="64">
        <v>0</v>
      </c>
      <c r="AA16" s="64">
        <v>1.6296853587141176</v>
      </c>
      <c r="AB16" s="64">
        <v>0.73669932145388028</v>
      </c>
      <c r="AC16" s="64">
        <v>1.1100160422270209</v>
      </c>
      <c r="AD16" s="64">
        <v>18.200412267308504</v>
      </c>
      <c r="AE16" s="64">
        <v>2.1427912066055517</v>
      </c>
      <c r="AF16" s="64">
        <v>2.1673322743558452</v>
      </c>
      <c r="AG16" s="64">
        <v>0.4825661137147883</v>
      </c>
      <c r="AH16" s="64">
        <v>7.698033294</v>
      </c>
      <c r="AI16" s="64">
        <v>0.95844019991714025</v>
      </c>
      <c r="AJ16" s="250">
        <v>2.5118981043809034</v>
      </c>
      <c r="AK16" s="64">
        <v>3.9431803421145011</v>
      </c>
      <c r="AL16" s="64">
        <v>3.8422311147797266</v>
      </c>
      <c r="AM16" s="331">
        <v>0.35021388140858195</v>
      </c>
      <c r="AN16" s="64">
        <v>0.59328404011197566</v>
      </c>
      <c r="AO16" s="64">
        <v>2.1249027814095478</v>
      </c>
      <c r="AP16" s="64"/>
      <c r="AQ16" s="330">
        <f t="shared" si="4"/>
        <v>0</v>
      </c>
      <c r="AR16" s="330">
        <f t="shared" si="3"/>
        <v>12.385297147441527</v>
      </c>
      <c r="AS16" s="330">
        <f t="shared" si="3"/>
        <v>16.655562958027982</v>
      </c>
      <c r="AT16" s="330">
        <f t="shared" si="3"/>
        <v>3.7565740045078888</v>
      </c>
      <c r="AU16" s="64">
        <f t="shared" si="3"/>
        <v>7.1163031659009528</v>
      </c>
      <c r="AV16" s="330">
        <f t="shared" si="3"/>
        <v>400</v>
      </c>
      <c r="AW16" s="330">
        <f t="shared" si="3"/>
        <v>200</v>
      </c>
      <c r="AX16" s="330">
        <f t="shared" si="3"/>
        <v>11.556764106050306</v>
      </c>
      <c r="AY16" s="330">
        <f t="shared" si="3"/>
        <v>0</v>
      </c>
      <c r="AZ16" s="330">
        <f t="shared" si="3"/>
        <v>0</v>
      </c>
      <c r="BA16" s="330">
        <f t="shared" si="3"/>
        <v>14.238739330269205</v>
      </c>
      <c r="BB16" s="330">
        <f t="shared" si="3"/>
        <v>26.873276428102425</v>
      </c>
      <c r="BC16" s="330">
        <f t="shared" si="3"/>
        <v>16.685489166119506</v>
      </c>
      <c r="BD16" s="330">
        <f t="shared" si="3"/>
        <v>5.4088471849865956</v>
      </c>
      <c r="BE16" s="330">
        <f t="shared" si="3"/>
        <v>13.577481840193705</v>
      </c>
      <c r="BF16" s="331">
        <f t="shared" si="3"/>
        <v>19.002757715036115</v>
      </c>
      <c r="BG16" s="330">
        <f t="shared" si="3"/>
        <v>36.308277830637493</v>
      </c>
      <c r="BH16" s="330">
        <f t="shared" si="3"/>
        <v>20.663308144416458</v>
      </c>
      <c r="BI16" s="331">
        <f t="shared" si="3"/>
        <v>4.4368266405484817</v>
      </c>
      <c r="BJ16" s="330">
        <f t="shared" si="3"/>
        <v>0</v>
      </c>
      <c r="BK16" s="330">
        <f t="shared" si="3"/>
        <v>24.26789231779383</v>
      </c>
      <c r="BL16" s="310">
        <f t="shared" si="3"/>
        <v>0</v>
      </c>
    </row>
    <row r="17" spans="1:64" s="312" customFormat="1" ht="13.25" customHeight="1" x14ac:dyDescent="0.15">
      <c r="A17" s="253">
        <f t="shared" si="0"/>
        <v>10</v>
      </c>
      <c r="B17" s="327">
        <v>43701.728472222225</v>
      </c>
      <c r="C17" s="328">
        <v>43701.728472222225</v>
      </c>
      <c r="D17" s="63">
        <v>1.5</v>
      </c>
      <c r="E17" s="63">
        <v>1.7872207411057033</v>
      </c>
      <c r="F17" s="301">
        <v>0.29787012351761721</v>
      </c>
      <c r="G17" s="64">
        <v>18.7</v>
      </c>
      <c r="H17" s="309">
        <f t="shared" si="1"/>
        <v>3.4563981042654035</v>
      </c>
      <c r="I17" s="309">
        <f t="shared" si="2"/>
        <v>22.156398104265403</v>
      </c>
      <c r="J17" s="329">
        <v>84.4</v>
      </c>
      <c r="K17" s="330">
        <v>6.42</v>
      </c>
      <c r="L17" s="63"/>
      <c r="M17" s="300"/>
      <c r="N17" s="300">
        <v>7.7413849323293801E-2</v>
      </c>
      <c r="O17" s="63"/>
      <c r="P17" s="63"/>
      <c r="Q17" s="299">
        <v>327</v>
      </c>
      <c r="R17" s="64">
        <v>140.02051981352034</v>
      </c>
      <c r="S17" s="64">
        <v>7.8012862160895207</v>
      </c>
      <c r="T17" s="64">
        <v>2.2312381648603905</v>
      </c>
      <c r="U17" s="64">
        <v>5.2380707890302469E-2</v>
      </c>
      <c r="V17" s="64">
        <v>5.9284808296430701E-2</v>
      </c>
      <c r="W17" s="64">
        <v>9.8897551212448795E-2</v>
      </c>
      <c r="X17" s="64">
        <v>1.6640646024665666</v>
      </c>
      <c r="Y17" s="64">
        <v>0</v>
      </c>
      <c r="Z17" s="64">
        <v>0</v>
      </c>
      <c r="AA17" s="64">
        <v>1.3871063730289694</v>
      </c>
      <c r="AB17" s="64">
        <v>0.75034614431937685</v>
      </c>
      <c r="AC17" s="64">
        <v>1.022991107054819</v>
      </c>
      <c r="AD17" s="64">
        <v>20.639457536870228</v>
      </c>
      <c r="AE17" s="64">
        <v>1.9579779905791723</v>
      </c>
      <c r="AF17" s="64">
        <v>2.1343952763417859</v>
      </c>
      <c r="AG17" s="64">
        <v>0.4097923743292084</v>
      </c>
      <c r="AH17" s="64">
        <v>10.079585590000001</v>
      </c>
      <c r="AI17" s="64">
        <v>1.053262337353301</v>
      </c>
      <c r="AJ17" s="250">
        <v>2.5124460122383456</v>
      </c>
      <c r="AK17" s="64">
        <v>4.2924973874682832</v>
      </c>
      <c r="AL17" s="64">
        <v>3.9176047733143267</v>
      </c>
      <c r="AM17" s="331">
        <v>0.33331009617259627</v>
      </c>
      <c r="AN17" s="64">
        <v>0.45656802055380713</v>
      </c>
      <c r="AO17" s="64">
        <v>2.2033692817845343</v>
      </c>
      <c r="AP17" s="64"/>
      <c r="AQ17" s="330">
        <f t="shared" si="4"/>
        <v>0</v>
      </c>
      <c r="AR17" s="330">
        <f t="shared" si="3"/>
        <v>12.385297147441527</v>
      </c>
      <c r="AS17" s="330">
        <f t="shared" si="3"/>
        <v>16.655562958027982</v>
      </c>
      <c r="AT17" s="330">
        <f t="shared" si="3"/>
        <v>3.7565740045078888</v>
      </c>
      <c r="AU17" s="64">
        <f t="shared" si="3"/>
        <v>7.1163031659009528</v>
      </c>
      <c r="AV17" s="330">
        <f t="shared" si="3"/>
        <v>400</v>
      </c>
      <c r="AW17" s="330">
        <f t="shared" si="3"/>
        <v>200</v>
      </c>
      <c r="AX17" s="330">
        <f t="shared" si="3"/>
        <v>11.556764106050306</v>
      </c>
      <c r="AY17" s="330">
        <f t="shared" si="3"/>
        <v>0</v>
      </c>
      <c r="AZ17" s="330">
        <f t="shared" si="3"/>
        <v>0</v>
      </c>
      <c r="BA17" s="330">
        <f t="shared" si="3"/>
        <v>14.238739330269205</v>
      </c>
      <c r="BB17" s="330">
        <f t="shared" si="3"/>
        <v>26.873276428102425</v>
      </c>
      <c r="BC17" s="330">
        <f t="shared" si="3"/>
        <v>16.685489166119506</v>
      </c>
      <c r="BD17" s="330">
        <f t="shared" si="3"/>
        <v>5.4088471849865956</v>
      </c>
      <c r="BE17" s="330">
        <f t="shared" si="3"/>
        <v>13.577481840193705</v>
      </c>
      <c r="BF17" s="331">
        <f t="shared" si="3"/>
        <v>19.002757715036115</v>
      </c>
      <c r="BG17" s="330">
        <f t="shared" si="3"/>
        <v>36.308277830637493</v>
      </c>
      <c r="BH17" s="330">
        <f t="shared" si="3"/>
        <v>20.663308144416458</v>
      </c>
      <c r="BI17" s="331">
        <f t="shared" si="3"/>
        <v>4.4368266405484817</v>
      </c>
      <c r="BJ17" s="330">
        <f t="shared" si="3"/>
        <v>0</v>
      </c>
      <c r="BK17" s="330">
        <f t="shared" si="3"/>
        <v>24.26789231779383</v>
      </c>
      <c r="BL17" s="310">
        <f t="shared" si="3"/>
        <v>0</v>
      </c>
    </row>
    <row r="18" spans="1:64" s="312" customFormat="1" ht="13.25" customHeight="1" x14ac:dyDescent="0.15">
      <c r="A18" s="253">
        <f t="shared" si="0"/>
        <v>11</v>
      </c>
      <c r="B18" s="327">
        <v>43702.713888888888</v>
      </c>
      <c r="C18" s="328">
        <v>43702.713888888888</v>
      </c>
      <c r="D18" s="63">
        <v>1.5</v>
      </c>
      <c r="E18" s="63">
        <v>1.8047734670444029</v>
      </c>
      <c r="F18" s="301">
        <v>0.30079557784073385</v>
      </c>
      <c r="G18" s="64">
        <v>17.899999999999999</v>
      </c>
      <c r="H18" s="309">
        <f t="shared" si="1"/>
        <v>6.8579529737206073</v>
      </c>
      <c r="I18" s="309">
        <f t="shared" si="2"/>
        <v>24.757952973720606</v>
      </c>
      <c r="J18" s="329">
        <v>72.3</v>
      </c>
      <c r="K18" s="330">
        <v>6.77</v>
      </c>
      <c r="L18" s="63"/>
      <c r="M18" s="300"/>
      <c r="N18" s="300">
        <v>0.10417364313118646</v>
      </c>
      <c r="O18" s="63"/>
      <c r="P18" s="63"/>
      <c r="Q18" s="299">
        <v>317</v>
      </c>
      <c r="R18" s="64">
        <v>170.90826529097964</v>
      </c>
      <c r="S18" s="64">
        <v>7.1458786449179614</v>
      </c>
      <c r="T18" s="64">
        <v>2.2355581006507372</v>
      </c>
      <c r="U18" s="64">
        <v>5.6752345579026538E-2</v>
      </c>
      <c r="V18" s="64">
        <v>7.246867505554562E-2</v>
      </c>
      <c r="W18" s="64">
        <v>7.8907359598154633E-2</v>
      </c>
      <c r="X18" s="64">
        <v>0.78387369065313339</v>
      </c>
      <c r="Y18" s="64">
        <v>4.0653030354979088E-2</v>
      </c>
      <c r="Z18" s="64">
        <v>5.1834686815475053E-2</v>
      </c>
      <c r="AA18" s="64">
        <v>1.157300899783295</v>
      </c>
      <c r="AB18" s="64">
        <v>0.76844773376229392</v>
      </c>
      <c r="AC18" s="64">
        <v>0.99922828731304703</v>
      </c>
      <c r="AD18" s="64">
        <v>16.661507712428062</v>
      </c>
      <c r="AE18" s="64">
        <v>1.9177481811190105</v>
      </c>
      <c r="AF18" s="64">
        <v>2.1587920561701313</v>
      </c>
      <c r="AG18" s="64">
        <v>0.36928886937216954</v>
      </c>
      <c r="AH18" s="64">
        <v>9.8645141840000008</v>
      </c>
      <c r="AI18" s="64">
        <v>1.1653213924218826</v>
      </c>
      <c r="AJ18" s="250">
        <v>2.5194243561641336</v>
      </c>
      <c r="AK18" s="64">
        <v>4.5002146936687213</v>
      </c>
      <c r="AL18" s="64">
        <v>4.0284893348608684</v>
      </c>
      <c r="AM18" s="331">
        <v>0.35333432335012921</v>
      </c>
      <c r="AN18" s="64">
        <v>0.29371775681177281</v>
      </c>
      <c r="AO18" s="64">
        <v>2.3198271404555855</v>
      </c>
      <c r="AP18" s="64"/>
      <c r="AQ18" s="330">
        <f t="shared" si="4"/>
        <v>0</v>
      </c>
      <c r="AR18" s="330">
        <f t="shared" si="3"/>
        <v>12.385297147441527</v>
      </c>
      <c r="AS18" s="330">
        <f t="shared" si="3"/>
        <v>16.655562958027982</v>
      </c>
      <c r="AT18" s="330">
        <f t="shared" si="3"/>
        <v>3.7565740045078888</v>
      </c>
      <c r="AU18" s="64">
        <f t="shared" si="3"/>
        <v>7.1163031659009528</v>
      </c>
      <c r="AV18" s="330">
        <f t="shared" si="3"/>
        <v>400</v>
      </c>
      <c r="AW18" s="330">
        <f t="shared" si="3"/>
        <v>200</v>
      </c>
      <c r="AX18" s="330">
        <f t="shared" si="3"/>
        <v>11.556764106050306</v>
      </c>
      <c r="AY18" s="330">
        <f t="shared" si="3"/>
        <v>0</v>
      </c>
      <c r="AZ18" s="330">
        <f t="shared" si="3"/>
        <v>0</v>
      </c>
      <c r="BA18" s="330">
        <f t="shared" si="3"/>
        <v>14.238739330269205</v>
      </c>
      <c r="BB18" s="330">
        <f t="shared" si="3"/>
        <v>26.873276428102425</v>
      </c>
      <c r="BC18" s="330">
        <f t="shared" si="3"/>
        <v>16.685489166119506</v>
      </c>
      <c r="BD18" s="330">
        <f t="shared" si="3"/>
        <v>5.4088471849865956</v>
      </c>
      <c r="BE18" s="330">
        <f t="shared" si="3"/>
        <v>13.577481840193705</v>
      </c>
      <c r="BF18" s="331">
        <f t="shared" si="3"/>
        <v>19.002757715036115</v>
      </c>
      <c r="BG18" s="330">
        <f t="shared" si="3"/>
        <v>36.308277830637493</v>
      </c>
      <c r="BH18" s="330">
        <f t="shared" si="3"/>
        <v>20.663308144416458</v>
      </c>
      <c r="BI18" s="331">
        <f t="shared" si="3"/>
        <v>4.4368266405484817</v>
      </c>
      <c r="BJ18" s="330">
        <f t="shared" si="3"/>
        <v>0</v>
      </c>
      <c r="BK18" s="330">
        <f t="shared" si="3"/>
        <v>24.26789231779383</v>
      </c>
      <c r="BL18" s="310">
        <f t="shared" si="3"/>
        <v>0</v>
      </c>
    </row>
    <row r="19" spans="1:64" s="312" customFormat="1" ht="13.25" customHeight="1" x14ac:dyDescent="0.15">
      <c r="A19" s="253">
        <f t="shared" si="0"/>
        <v>12</v>
      </c>
      <c r="B19" s="327">
        <v>43703.456250000003</v>
      </c>
      <c r="C19" s="328">
        <v>43703.456250000003</v>
      </c>
      <c r="D19" s="63">
        <v>2</v>
      </c>
      <c r="E19" s="63">
        <v>0</v>
      </c>
      <c r="F19" s="301">
        <v>0</v>
      </c>
      <c r="G19" s="64">
        <v>14.2</v>
      </c>
      <c r="H19" s="309">
        <f t="shared" si="1"/>
        <v>7.250151057401812</v>
      </c>
      <c r="I19" s="309">
        <f t="shared" si="2"/>
        <v>21.450151057401811</v>
      </c>
      <c r="J19" s="329">
        <v>66.2</v>
      </c>
      <c r="K19" s="330">
        <v>6.86</v>
      </c>
      <c r="L19" s="63"/>
      <c r="M19" s="300"/>
      <c r="N19" s="300">
        <v>0.13216193953743124</v>
      </c>
      <c r="O19" s="63"/>
      <c r="P19" s="63"/>
      <c r="Q19" s="299">
        <v>321</v>
      </c>
      <c r="R19" s="64">
        <v>187.92388863636265</v>
      </c>
      <c r="S19" s="64">
        <v>7.0019264185533494</v>
      </c>
      <c r="T19" s="64">
        <v>2.2479655167247223</v>
      </c>
      <c r="U19" s="64">
        <v>4.0499450480778292E-2</v>
      </c>
      <c r="V19" s="64">
        <v>0.13262410142291894</v>
      </c>
      <c r="W19" s="64">
        <v>9.5272573771543898E-2</v>
      </c>
      <c r="X19" s="64">
        <v>5.7681166823104997</v>
      </c>
      <c r="Y19" s="64">
        <v>0.23138086186107795</v>
      </c>
      <c r="Z19" s="64">
        <v>0.36290553082598054</v>
      </c>
      <c r="AA19" s="64">
        <v>1.0873446100695594</v>
      </c>
      <c r="AB19" s="64">
        <v>0.82519452309581742</v>
      </c>
      <c r="AC19" s="64">
        <v>1.0236234043095964</v>
      </c>
      <c r="AD19" s="64">
        <v>11.869166944188834</v>
      </c>
      <c r="AE19" s="64">
        <v>1.9927008736076874</v>
      </c>
      <c r="AF19" s="64">
        <v>2.1471354515434111</v>
      </c>
      <c r="AG19" s="64">
        <v>0.36169779814359088</v>
      </c>
      <c r="AH19" s="64">
        <v>8.4697798740000003</v>
      </c>
      <c r="AI19" s="64">
        <v>1.2827786825699694</v>
      </c>
      <c r="AJ19" s="250">
        <v>2.5122572046976868</v>
      </c>
      <c r="AK19" s="64">
        <v>4.6375666462655651</v>
      </c>
      <c r="AL19" s="64">
        <v>3.962627284824221</v>
      </c>
      <c r="AM19" s="331">
        <v>0.39962527640846496</v>
      </c>
      <c r="AN19" s="64">
        <v>0.20939498493146214</v>
      </c>
      <c r="AO19" s="64">
        <v>2.4240177174840172</v>
      </c>
      <c r="AP19" s="64"/>
      <c r="AQ19" s="330">
        <f t="shared" si="4"/>
        <v>0</v>
      </c>
      <c r="AR19" s="330">
        <f t="shared" si="3"/>
        <v>12.385297147441527</v>
      </c>
      <c r="AS19" s="330">
        <f t="shared" si="3"/>
        <v>16.655562958027982</v>
      </c>
      <c r="AT19" s="330">
        <f t="shared" si="3"/>
        <v>3.7565740045078888</v>
      </c>
      <c r="AU19" s="64">
        <f t="shared" si="3"/>
        <v>7.1163031659009528</v>
      </c>
      <c r="AV19" s="330">
        <f t="shared" si="3"/>
        <v>400</v>
      </c>
      <c r="AW19" s="330">
        <f t="shared" si="3"/>
        <v>200</v>
      </c>
      <c r="AX19" s="330">
        <f t="shared" si="3"/>
        <v>11.556764106050306</v>
      </c>
      <c r="AY19" s="330">
        <f t="shared" si="3"/>
        <v>0</v>
      </c>
      <c r="AZ19" s="330">
        <f t="shared" si="3"/>
        <v>0</v>
      </c>
      <c r="BA19" s="330">
        <f t="shared" si="3"/>
        <v>14.238739330269205</v>
      </c>
      <c r="BB19" s="330">
        <f t="shared" si="3"/>
        <v>26.873276428102425</v>
      </c>
      <c r="BC19" s="330">
        <f t="shared" si="3"/>
        <v>16.685489166119506</v>
      </c>
      <c r="BD19" s="330">
        <f t="shared" si="3"/>
        <v>5.4088471849865956</v>
      </c>
      <c r="BE19" s="330">
        <f t="shared" si="3"/>
        <v>13.577481840193705</v>
      </c>
      <c r="BF19" s="331">
        <f t="shared" si="3"/>
        <v>19.002757715036115</v>
      </c>
      <c r="BG19" s="330">
        <f t="shared" si="3"/>
        <v>36.308277830637493</v>
      </c>
      <c r="BH19" s="330">
        <f t="shared" si="3"/>
        <v>20.663308144416458</v>
      </c>
      <c r="BI19" s="331">
        <f t="shared" si="3"/>
        <v>4.4368266405484817</v>
      </c>
      <c r="BJ19" s="330">
        <f t="shared" si="3"/>
        <v>0</v>
      </c>
      <c r="BK19" s="330">
        <f t="shared" si="3"/>
        <v>24.26789231779383</v>
      </c>
      <c r="BL19" s="310">
        <f t="shared" si="3"/>
        <v>0</v>
      </c>
    </row>
    <row r="20" spans="1:64" s="312" customFormat="1" ht="13.25" customHeight="1" x14ac:dyDescent="0.15">
      <c r="A20" s="253"/>
      <c r="B20" s="327"/>
      <c r="C20" s="328"/>
      <c r="D20" s="63"/>
      <c r="E20" s="63"/>
      <c r="F20" s="63"/>
      <c r="G20" s="332"/>
      <c r="H20" s="309"/>
      <c r="I20" s="309"/>
      <c r="J20" s="329"/>
      <c r="K20" s="251"/>
      <c r="L20" s="251"/>
      <c r="M20" s="63"/>
      <c r="N20" s="333"/>
      <c r="O20" s="251"/>
      <c r="P20" s="251"/>
      <c r="Q20" s="252"/>
      <c r="R20" s="252"/>
      <c r="S20" s="332"/>
      <c r="T20" s="332"/>
      <c r="U20" s="332"/>
      <c r="V20" s="332"/>
      <c r="W20" s="251"/>
      <c r="X20" s="64"/>
      <c r="Y20" s="64"/>
      <c r="Z20" s="64"/>
      <c r="AA20" s="64"/>
      <c r="AB20" s="64"/>
      <c r="AC20" s="64"/>
      <c r="AD20" s="64"/>
      <c r="AE20" s="64"/>
      <c r="AF20" s="64"/>
      <c r="AG20" s="64"/>
      <c r="AH20" s="64"/>
      <c r="AI20" s="64"/>
      <c r="AJ20" s="250"/>
      <c r="AK20" s="64"/>
      <c r="AL20" s="64"/>
      <c r="AM20" s="250"/>
      <c r="AN20" s="64"/>
      <c r="AO20" s="64"/>
      <c r="AP20" s="64"/>
      <c r="AQ20" s="330"/>
      <c r="AR20" s="330"/>
      <c r="AS20" s="330"/>
      <c r="AT20" s="330"/>
      <c r="AU20" s="64"/>
      <c r="AV20" s="330"/>
      <c r="AW20" s="330"/>
      <c r="AX20" s="330"/>
      <c r="AY20" s="330"/>
      <c r="AZ20" s="330"/>
      <c r="BA20" s="330"/>
      <c r="BB20" s="330"/>
      <c r="BC20" s="330"/>
      <c r="BD20" s="330"/>
      <c r="BE20" s="330"/>
      <c r="BF20" s="331"/>
      <c r="BG20" s="330"/>
      <c r="BH20" s="330"/>
      <c r="BI20" s="331"/>
      <c r="BJ20" s="330"/>
      <c r="BK20" s="330"/>
      <c r="BL20" s="310"/>
    </row>
    <row r="21" spans="1:64" s="312" customFormat="1" ht="13.25" customHeight="1" x14ac:dyDescent="0.15">
      <c r="A21" s="253"/>
      <c r="B21" s="327"/>
      <c r="C21" s="328"/>
      <c r="D21" s="63"/>
      <c r="E21" s="63"/>
      <c r="F21" s="63"/>
      <c r="G21" s="332"/>
      <c r="H21" s="309"/>
      <c r="I21" s="309"/>
      <c r="J21" s="329"/>
      <c r="K21" s="251"/>
      <c r="L21" s="251"/>
      <c r="M21" s="63"/>
      <c r="N21" s="333"/>
      <c r="O21" s="251"/>
      <c r="P21" s="251"/>
      <c r="Q21" s="252"/>
      <c r="R21" s="252"/>
      <c r="S21" s="332"/>
      <c r="T21" s="332"/>
      <c r="U21" s="332"/>
      <c r="V21" s="332"/>
      <c r="W21" s="251"/>
      <c r="X21" s="64"/>
      <c r="Y21" s="64"/>
      <c r="Z21" s="64"/>
      <c r="AA21" s="64"/>
      <c r="AB21" s="64"/>
      <c r="AC21" s="64"/>
      <c r="AD21" s="64"/>
      <c r="AE21" s="64"/>
      <c r="AF21" s="64"/>
      <c r="AG21" s="64"/>
      <c r="AH21" s="64"/>
      <c r="AI21" s="64"/>
      <c r="AJ21" s="250"/>
      <c r="AK21" s="64"/>
      <c r="AL21" s="64"/>
      <c r="AM21" s="250"/>
      <c r="AN21" s="64"/>
      <c r="AO21" s="64"/>
      <c r="AP21" s="64"/>
      <c r="AQ21" s="330"/>
      <c r="AR21" s="330"/>
      <c r="AS21" s="330"/>
      <c r="AT21" s="330"/>
      <c r="AU21" s="64"/>
      <c r="AV21" s="330"/>
      <c r="AW21" s="330"/>
      <c r="AX21" s="330"/>
      <c r="AY21" s="330"/>
      <c r="AZ21" s="330"/>
      <c r="BA21" s="330"/>
      <c r="BB21" s="330"/>
      <c r="BC21" s="330"/>
      <c r="BD21" s="330"/>
      <c r="BE21" s="330"/>
      <c r="BF21" s="331"/>
      <c r="BG21" s="330"/>
      <c r="BH21" s="330"/>
      <c r="BI21" s="331"/>
      <c r="BJ21" s="330"/>
      <c r="BK21" s="330"/>
      <c r="BL21" s="310"/>
    </row>
    <row r="22" spans="1:64" s="312" customFormat="1" ht="13.25" customHeight="1" x14ac:dyDescent="0.15">
      <c r="A22" s="253"/>
      <c r="B22" s="327"/>
      <c r="C22" s="328"/>
      <c r="D22" s="63"/>
      <c r="E22" s="63"/>
      <c r="F22" s="63"/>
      <c r="G22" s="332"/>
      <c r="H22" s="309"/>
      <c r="I22" s="309"/>
      <c r="J22" s="329"/>
      <c r="K22" s="251"/>
      <c r="L22" s="251"/>
      <c r="M22" s="63"/>
      <c r="N22" s="333"/>
      <c r="O22" s="251"/>
      <c r="P22" s="251"/>
      <c r="Q22" s="252"/>
      <c r="R22" s="252"/>
      <c r="S22" s="332"/>
      <c r="T22" s="332"/>
      <c r="U22" s="332"/>
      <c r="V22" s="332"/>
      <c r="W22" s="251"/>
      <c r="X22" s="64"/>
      <c r="Y22" s="64"/>
      <c r="Z22" s="64"/>
      <c r="AA22" s="64"/>
      <c r="AB22" s="64"/>
      <c r="AC22" s="64"/>
      <c r="AD22" s="64"/>
      <c r="AE22" s="64"/>
      <c r="AF22" s="64"/>
      <c r="AG22" s="64"/>
      <c r="AH22" s="64"/>
      <c r="AI22" s="64"/>
      <c r="AJ22" s="250"/>
      <c r="AK22" s="64"/>
      <c r="AL22" s="64"/>
      <c r="AM22" s="250"/>
      <c r="AN22" s="64"/>
      <c r="AO22" s="64"/>
      <c r="AP22" s="64"/>
      <c r="AQ22" s="330"/>
      <c r="AR22" s="330"/>
      <c r="AS22" s="330"/>
      <c r="AT22" s="330"/>
      <c r="AU22" s="64"/>
      <c r="AV22" s="330"/>
      <c r="AW22" s="330"/>
      <c r="AX22" s="330"/>
      <c r="AY22" s="330"/>
      <c r="AZ22" s="330"/>
      <c r="BA22" s="330"/>
      <c r="BB22" s="330"/>
      <c r="BC22" s="330"/>
      <c r="BD22" s="330"/>
      <c r="BE22" s="330"/>
      <c r="BF22" s="331"/>
      <c r="BG22" s="330"/>
      <c r="BH22" s="330"/>
      <c r="BI22" s="331"/>
      <c r="BJ22" s="330"/>
      <c r="BK22" s="330"/>
      <c r="BL22" s="310"/>
    </row>
    <row r="23" spans="1:64" s="312" customFormat="1" ht="13.25" customHeight="1" x14ac:dyDescent="0.15">
      <c r="A23" s="253"/>
      <c r="B23" s="327"/>
      <c r="C23" s="328"/>
      <c r="D23" s="63"/>
      <c r="E23" s="63"/>
      <c r="F23" s="63"/>
      <c r="G23" s="332"/>
      <c r="H23" s="309"/>
      <c r="I23" s="309"/>
      <c r="J23" s="329"/>
      <c r="K23" s="251"/>
      <c r="L23" s="251"/>
      <c r="M23" s="63"/>
      <c r="N23" s="333"/>
      <c r="O23" s="251"/>
      <c r="P23" s="251"/>
      <c r="Q23" s="252"/>
      <c r="R23" s="252"/>
      <c r="S23" s="332"/>
      <c r="T23" s="332"/>
      <c r="U23" s="332"/>
      <c r="V23" s="332"/>
      <c r="W23" s="251"/>
      <c r="X23" s="64"/>
      <c r="Y23" s="64"/>
      <c r="Z23" s="64"/>
      <c r="AA23" s="64"/>
      <c r="AB23" s="64"/>
      <c r="AC23" s="64"/>
      <c r="AD23" s="64"/>
      <c r="AE23" s="64"/>
      <c r="AF23" s="64"/>
      <c r="AG23" s="64"/>
      <c r="AH23" s="64"/>
      <c r="AI23" s="64"/>
      <c r="AJ23" s="250"/>
      <c r="AK23" s="64"/>
      <c r="AL23" s="64"/>
      <c r="AM23" s="250"/>
      <c r="AN23" s="64"/>
      <c r="AO23" s="64"/>
      <c r="AP23" s="64"/>
      <c r="AQ23" s="330"/>
      <c r="AR23" s="330"/>
      <c r="AS23" s="330"/>
      <c r="AT23" s="330"/>
      <c r="AU23" s="64"/>
      <c r="AV23" s="330"/>
      <c r="AW23" s="330"/>
      <c r="AX23" s="330"/>
      <c r="AY23" s="330"/>
      <c r="AZ23" s="330"/>
      <c r="BA23" s="330"/>
      <c r="BB23" s="330"/>
      <c r="BC23" s="330"/>
      <c r="BD23" s="330"/>
      <c r="BE23" s="330"/>
      <c r="BF23" s="331"/>
      <c r="BG23" s="330"/>
      <c r="BH23" s="330"/>
      <c r="BI23" s="331"/>
      <c r="BJ23" s="330"/>
      <c r="BK23" s="330"/>
      <c r="BL23" s="310"/>
    </row>
    <row r="24" spans="1:64" s="312" customFormat="1" ht="13.25" customHeight="1" x14ac:dyDescent="0.15">
      <c r="A24" s="313"/>
      <c r="B24" s="314"/>
      <c r="C24" s="315"/>
      <c r="D24" s="252"/>
      <c r="E24" s="252"/>
      <c r="F24" s="252"/>
      <c r="G24" s="251"/>
      <c r="H24" s="253"/>
      <c r="I24" s="253"/>
      <c r="J24" s="320"/>
      <c r="K24" s="252"/>
      <c r="L24" s="252"/>
      <c r="M24" s="252"/>
      <c r="N24" s="252"/>
      <c r="O24" s="252"/>
      <c r="P24" s="252"/>
      <c r="Q24" s="252"/>
      <c r="R24" s="252"/>
      <c r="S24" s="252"/>
      <c r="T24" s="252"/>
      <c r="U24" s="252"/>
      <c r="V24" s="252"/>
      <c r="W24" s="251"/>
      <c r="X24" s="252"/>
      <c r="Y24" s="252"/>
      <c r="Z24" s="252"/>
      <c r="AA24" s="252"/>
      <c r="AB24" s="252"/>
      <c r="AC24" s="252"/>
      <c r="AD24" s="252"/>
      <c r="AE24" s="252"/>
      <c r="AF24" s="252"/>
      <c r="AG24" s="252"/>
      <c r="AH24" s="252"/>
      <c r="AI24" s="252"/>
      <c r="AJ24" s="250"/>
      <c r="AK24" s="252"/>
      <c r="AL24" s="252"/>
      <c r="AM24" s="250"/>
      <c r="AN24" s="252"/>
      <c r="AO24" s="252"/>
      <c r="AP24" s="252"/>
      <c r="AQ24" s="252"/>
      <c r="AR24" s="252"/>
      <c r="AS24" s="252"/>
      <c r="AT24" s="252"/>
      <c r="AU24" s="251"/>
      <c r="AV24" s="252"/>
      <c r="AW24" s="252"/>
      <c r="AX24" s="252"/>
      <c r="AY24" s="252"/>
      <c r="AZ24" s="252"/>
      <c r="BA24" s="252"/>
      <c r="BB24" s="252"/>
      <c r="BC24" s="252"/>
      <c r="BD24" s="252"/>
      <c r="BE24" s="252"/>
      <c r="BF24" s="250"/>
      <c r="BG24" s="252"/>
      <c r="BH24" s="252"/>
      <c r="BI24" s="250"/>
      <c r="BJ24" s="252"/>
      <c r="BK24" s="252"/>
      <c r="BL24" s="313"/>
    </row>
    <row r="25" spans="1:64" s="312" customFormat="1" ht="13.25" customHeight="1" x14ac:dyDescent="0.15">
      <c r="A25" s="313"/>
      <c r="B25" s="314"/>
      <c r="C25" s="315"/>
      <c r="D25" s="252"/>
      <c r="E25" s="252"/>
      <c r="F25" s="252"/>
      <c r="G25" s="251"/>
      <c r="H25" s="253"/>
      <c r="I25" s="253"/>
      <c r="J25" s="320"/>
      <c r="K25" s="252"/>
      <c r="L25" s="252"/>
      <c r="M25" s="252"/>
      <c r="N25" s="252"/>
      <c r="O25" s="252"/>
      <c r="P25" s="252"/>
      <c r="Q25" s="252"/>
      <c r="R25" s="252"/>
      <c r="S25" s="252"/>
      <c r="T25" s="252"/>
      <c r="U25" s="252"/>
      <c r="V25" s="252"/>
      <c r="W25" s="252"/>
      <c r="X25" s="252"/>
      <c r="Y25" s="252"/>
      <c r="Z25" s="252"/>
      <c r="AA25" s="252"/>
      <c r="AB25" s="252"/>
      <c r="AC25" s="252"/>
      <c r="AD25" s="252"/>
      <c r="AE25" s="252"/>
      <c r="AF25" s="252"/>
      <c r="AG25" s="252"/>
      <c r="AH25" s="252"/>
      <c r="AI25" s="252"/>
      <c r="AJ25" s="252"/>
      <c r="AK25" s="252"/>
      <c r="AL25" s="252"/>
      <c r="AM25" s="252"/>
      <c r="AN25" s="252"/>
      <c r="AO25" s="252"/>
      <c r="AP25" s="252"/>
      <c r="AQ25" s="252"/>
      <c r="AR25" s="252"/>
      <c r="AS25" s="252"/>
      <c r="AT25" s="252"/>
      <c r="AU25" s="252"/>
      <c r="AV25" s="252"/>
      <c r="AW25" s="252"/>
      <c r="AX25" s="252"/>
      <c r="AY25" s="252"/>
      <c r="AZ25" s="252"/>
      <c r="BA25" s="252"/>
      <c r="BB25" s="252"/>
      <c r="BC25" s="252"/>
      <c r="BD25" s="252"/>
      <c r="BE25" s="252"/>
      <c r="BF25" s="252"/>
      <c r="BG25" s="252"/>
      <c r="BH25" s="252"/>
      <c r="BI25" s="252"/>
      <c r="BJ25" s="252"/>
      <c r="BK25" s="252"/>
      <c r="BL25" s="313"/>
    </row>
    <row r="26" spans="1:64" s="312" customFormat="1" ht="13.25" customHeight="1" x14ac:dyDescent="0.15">
      <c r="A26" s="313"/>
      <c r="B26" s="314"/>
      <c r="C26" s="315"/>
      <c r="D26" s="252"/>
      <c r="E26" s="252"/>
      <c r="F26" s="252"/>
      <c r="G26" s="251"/>
      <c r="H26" s="253"/>
      <c r="I26" s="253"/>
      <c r="J26" s="320"/>
      <c r="K26" s="252"/>
      <c r="L26" s="252"/>
      <c r="M26" s="252"/>
      <c r="N26" s="252"/>
      <c r="O26" s="252"/>
      <c r="P26" s="252"/>
      <c r="Q26" s="252"/>
      <c r="R26" s="252"/>
      <c r="S26" s="252"/>
      <c r="T26" s="252"/>
      <c r="U26" s="252"/>
      <c r="V26" s="252"/>
      <c r="W26" s="252"/>
      <c r="X26" s="252"/>
      <c r="Y26" s="252"/>
      <c r="Z26" s="252"/>
      <c r="AA26" s="252"/>
      <c r="AB26" s="252"/>
      <c r="AC26" s="252"/>
      <c r="AD26" s="252"/>
      <c r="AE26" s="252"/>
      <c r="AF26" s="252"/>
      <c r="AG26" s="252"/>
      <c r="AH26" s="252"/>
      <c r="AI26" s="252"/>
      <c r="AJ26" s="252"/>
      <c r="AK26" s="252"/>
      <c r="AL26" s="252"/>
      <c r="AM26" s="252"/>
      <c r="AN26" s="252"/>
      <c r="AO26" s="252"/>
      <c r="AP26" s="252"/>
      <c r="AQ26" s="252"/>
      <c r="AR26" s="252"/>
      <c r="AS26" s="252"/>
      <c r="AT26" s="252"/>
      <c r="AU26" s="252"/>
      <c r="AV26" s="252"/>
      <c r="AW26" s="252"/>
      <c r="AX26" s="252"/>
      <c r="AY26" s="252"/>
      <c r="AZ26" s="252"/>
      <c r="BA26" s="252"/>
      <c r="BB26" s="252"/>
      <c r="BC26" s="252"/>
      <c r="BD26" s="252"/>
      <c r="BE26" s="252"/>
      <c r="BF26" s="252"/>
      <c r="BG26" s="252"/>
      <c r="BH26" s="252"/>
      <c r="BI26" s="252"/>
      <c r="BJ26" s="252"/>
      <c r="BK26" s="252"/>
      <c r="BL26" s="313"/>
    </row>
    <row r="27" spans="1:64" s="312" customFormat="1" ht="13.25" customHeight="1" x14ac:dyDescent="0.15">
      <c r="A27" s="313"/>
      <c r="B27" s="314"/>
      <c r="C27" s="315"/>
      <c r="D27" s="252"/>
      <c r="E27" s="252"/>
      <c r="F27" s="252"/>
      <c r="G27" s="251"/>
      <c r="H27" s="253"/>
      <c r="I27" s="253"/>
      <c r="J27" s="320"/>
      <c r="K27" s="252"/>
      <c r="L27" s="252"/>
      <c r="M27" s="252"/>
      <c r="N27" s="252"/>
      <c r="O27" s="252"/>
      <c r="P27" s="252"/>
      <c r="Q27" s="252"/>
      <c r="R27" s="252"/>
      <c r="S27" s="252"/>
      <c r="T27" s="252"/>
      <c r="U27" s="252"/>
      <c r="V27" s="252"/>
      <c r="W27" s="252"/>
      <c r="X27" s="252"/>
      <c r="Y27" s="252"/>
      <c r="Z27" s="252"/>
      <c r="AA27" s="252"/>
      <c r="AB27" s="252"/>
      <c r="AC27" s="252"/>
      <c r="AD27" s="252"/>
      <c r="AE27" s="252"/>
      <c r="AF27" s="252"/>
      <c r="AG27" s="252"/>
      <c r="AH27" s="252"/>
      <c r="AI27" s="252"/>
      <c r="AJ27" s="252"/>
      <c r="AK27" s="252"/>
      <c r="AL27" s="252"/>
      <c r="AM27" s="252"/>
      <c r="AN27" s="252"/>
      <c r="AO27" s="252"/>
      <c r="AP27" s="252"/>
      <c r="AQ27" s="252"/>
      <c r="AR27" s="252"/>
      <c r="AS27" s="252"/>
      <c r="AT27" s="252"/>
      <c r="AU27" s="252"/>
      <c r="AV27" s="252"/>
      <c r="AW27" s="252"/>
      <c r="AX27" s="252"/>
      <c r="AY27" s="252"/>
      <c r="AZ27" s="252"/>
      <c r="BA27" s="252"/>
      <c r="BB27" s="252"/>
      <c r="BC27" s="252"/>
      <c r="BD27" s="252"/>
      <c r="BE27" s="252"/>
      <c r="BF27" s="252"/>
      <c r="BG27" s="252"/>
      <c r="BH27" s="252"/>
      <c r="BI27" s="252"/>
      <c r="BJ27" s="252"/>
      <c r="BK27" s="252"/>
      <c r="BL27" s="313"/>
    </row>
    <row r="28" spans="1:64" s="312" customFormat="1" ht="13.25" customHeight="1" x14ac:dyDescent="0.15">
      <c r="A28" s="313"/>
      <c r="B28" s="314"/>
      <c r="C28" s="315"/>
      <c r="D28" s="252"/>
      <c r="E28" s="252"/>
      <c r="F28" s="252"/>
      <c r="G28" s="252"/>
      <c r="H28" s="313"/>
      <c r="I28" s="313"/>
      <c r="J28" s="316"/>
      <c r="K28" s="252"/>
      <c r="L28" s="252"/>
      <c r="M28" s="252"/>
      <c r="N28" s="252"/>
      <c r="O28" s="252"/>
      <c r="P28" s="252"/>
      <c r="Q28" s="252"/>
      <c r="R28" s="252"/>
      <c r="S28" s="252"/>
      <c r="T28" s="252"/>
      <c r="U28" s="252"/>
      <c r="V28" s="252"/>
      <c r="W28" s="252"/>
      <c r="X28" s="252"/>
      <c r="Y28" s="252"/>
      <c r="Z28" s="252"/>
      <c r="AA28" s="252"/>
      <c r="AB28" s="252"/>
      <c r="AC28" s="252"/>
      <c r="AD28" s="252"/>
      <c r="AE28" s="252"/>
      <c r="AF28" s="252"/>
      <c r="AG28" s="252"/>
      <c r="AH28" s="252"/>
      <c r="AI28" s="252"/>
      <c r="AJ28" s="252"/>
      <c r="AK28" s="252"/>
      <c r="AL28" s="252"/>
      <c r="AM28" s="252"/>
      <c r="AN28" s="252"/>
      <c r="AO28" s="252"/>
      <c r="AP28" s="252"/>
      <c r="AQ28" s="252"/>
      <c r="AR28" s="252"/>
      <c r="AS28" s="252"/>
      <c r="AT28" s="252"/>
      <c r="AU28" s="252"/>
      <c r="AV28" s="252"/>
      <c r="AW28" s="252"/>
      <c r="AX28" s="252"/>
      <c r="AY28" s="252"/>
      <c r="AZ28" s="252"/>
      <c r="BA28" s="252"/>
      <c r="BB28" s="252"/>
      <c r="BC28" s="252"/>
      <c r="BD28" s="252"/>
      <c r="BE28" s="252"/>
      <c r="BF28" s="252"/>
      <c r="BG28" s="252"/>
      <c r="BH28" s="252"/>
      <c r="BI28" s="252"/>
      <c r="BJ28" s="252"/>
      <c r="BK28" s="252"/>
      <c r="BL28" s="313"/>
    </row>
    <row r="29" spans="1:64" s="312" customFormat="1" ht="13.25" customHeight="1" x14ac:dyDescent="0.15">
      <c r="A29" s="313"/>
      <c r="B29" s="314"/>
      <c r="C29" s="315"/>
      <c r="D29" s="252"/>
      <c r="E29" s="252"/>
      <c r="F29" s="252"/>
      <c r="G29" s="252"/>
      <c r="H29" s="313"/>
      <c r="I29" s="313"/>
      <c r="J29" s="316"/>
      <c r="K29" s="252"/>
      <c r="L29" s="252"/>
      <c r="M29" s="252"/>
      <c r="N29" s="252"/>
      <c r="O29" s="252"/>
      <c r="P29" s="252"/>
      <c r="Q29" s="252"/>
      <c r="R29" s="252"/>
      <c r="S29" s="252"/>
      <c r="T29" s="252"/>
      <c r="U29" s="252"/>
      <c r="V29" s="252"/>
      <c r="W29" s="252"/>
      <c r="X29" s="252"/>
      <c r="Y29" s="252"/>
      <c r="Z29" s="252"/>
      <c r="AA29" s="252"/>
      <c r="AB29" s="252"/>
      <c r="AC29" s="252"/>
      <c r="AD29" s="252"/>
      <c r="AE29" s="252"/>
      <c r="AF29" s="252"/>
      <c r="AG29" s="252"/>
      <c r="AH29" s="252"/>
      <c r="AI29" s="252"/>
      <c r="AJ29" s="252"/>
      <c r="AK29" s="252"/>
      <c r="AL29" s="252"/>
      <c r="AM29" s="252"/>
      <c r="AN29" s="252"/>
      <c r="AO29" s="252"/>
      <c r="AP29" s="252"/>
      <c r="AQ29" s="252"/>
      <c r="AR29" s="252"/>
      <c r="AS29" s="252"/>
      <c r="AT29" s="252"/>
      <c r="AU29" s="252"/>
      <c r="AV29" s="252"/>
      <c r="AW29" s="252"/>
      <c r="AX29" s="252"/>
      <c r="AY29" s="252"/>
      <c r="AZ29" s="252"/>
      <c r="BA29" s="252"/>
      <c r="BB29" s="252"/>
      <c r="BC29" s="252"/>
      <c r="BD29" s="252"/>
      <c r="BE29" s="252"/>
      <c r="BF29" s="252"/>
      <c r="BG29" s="252"/>
      <c r="BH29" s="252"/>
      <c r="BI29" s="252"/>
      <c r="BJ29" s="252"/>
      <c r="BK29" s="252"/>
      <c r="BL29" s="313"/>
    </row>
    <row r="30" spans="1:64" s="312" customFormat="1" ht="13.25" customHeight="1" x14ac:dyDescent="0.15">
      <c r="A30" s="313"/>
      <c r="B30" s="314"/>
      <c r="C30" s="315"/>
      <c r="D30" s="252"/>
      <c r="E30" s="252"/>
      <c r="F30" s="252"/>
      <c r="G30" s="252"/>
      <c r="H30" s="313"/>
      <c r="I30" s="313"/>
      <c r="J30" s="316"/>
      <c r="K30" s="252"/>
      <c r="L30" s="252"/>
      <c r="M30" s="252"/>
      <c r="N30" s="252"/>
      <c r="O30" s="252"/>
      <c r="P30" s="252"/>
      <c r="Q30" s="252"/>
      <c r="R30" s="252"/>
      <c r="S30" s="252"/>
      <c r="T30" s="252"/>
      <c r="U30" s="252"/>
      <c r="V30" s="252"/>
      <c r="W30" s="252"/>
      <c r="X30" s="252"/>
      <c r="Y30" s="252"/>
      <c r="Z30" s="252"/>
      <c r="AA30" s="252"/>
      <c r="AB30" s="252"/>
      <c r="AC30" s="252"/>
      <c r="AD30" s="252"/>
      <c r="AE30" s="252"/>
      <c r="AF30" s="252"/>
      <c r="AG30" s="252"/>
      <c r="AH30" s="252"/>
      <c r="AI30" s="252"/>
      <c r="AJ30" s="252"/>
      <c r="AK30" s="252"/>
      <c r="AL30" s="252"/>
      <c r="AM30" s="252"/>
      <c r="AN30" s="252"/>
      <c r="AO30" s="252"/>
      <c r="AP30" s="252"/>
      <c r="AQ30" s="252"/>
      <c r="AR30" s="252"/>
      <c r="AS30" s="252"/>
      <c r="AT30" s="252"/>
      <c r="AU30" s="252"/>
      <c r="AV30" s="252"/>
      <c r="AW30" s="252"/>
      <c r="AX30" s="252"/>
      <c r="AY30" s="252"/>
      <c r="AZ30" s="252"/>
      <c r="BA30" s="252"/>
      <c r="BB30" s="252"/>
      <c r="BC30" s="252"/>
      <c r="BD30" s="252"/>
      <c r="BE30" s="252"/>
      <c r="BF30" s="252"/>
      <c r="BG30" s="252"/>
      <c r="BH30" s="252"/>
      <c r="BI30" s="252"/>
      <c r="BJ30" s="252"/>
      <c r="BK30" s="252"/>
      <c r="BL30" s="313"/>
    </row>
    <row r="31" spans="1:64" s="312" customFormat="1" ht="13.25" customHeight="1" x14ac:dyDescent="0.15">
      <c r="A31" s="313"/>
      <c r="B31" s="314"/>
      <c r="C31" s="315"/>
      <c r="D31" s="252"/>
      <c r="E31" s="252"/>
      <c r="F31" s="252"/>
      <c r="G31" s="252"/>
      <c r="H31" s="313"/>
      <c r="I31" s="313"/>
      <c r="J31" s="316"/>
      <c r="K31" s="252"/>
      <c r="L31" s="252"/>
      <c r="M31" s="252"/>
      <c r="N31" s="252"/>
      <c r="O31" s="252"/>
      <c r="P31" s="252"/>
      <c r="Q31" s="252"/>
      <c r="R31" s="252"/>
      <c r="S31" s="252"/>
      <c r="T31" s="252"/>
      <c r="U31" s="252"/>
      <c r="V31" s="252"/>
      <c r="W31" s="252"/>
      <c r="X31" s="252"/>
      <c r="Y31" s="252"/>
      <c r="Z31" s="252"/>
      <c r="AA31" s="252"/>
      <c r="AB31" s="252"/>
      <c r="AC31" s="252"/>
      <c r="AD31" s="252"/>
      <c r="AE31" s="252"/>
      <c r="AF31" s="252"/>
      <c r="AG31" s="252"/>
      <c r="AH31" s="252"/>
      <c r="AI31" s="252"/>
      <c r="AJ31" s="252"/>
      <c r="AK31" s="252"/>
      <c r="AL31" s="252"/>
      <c r="AM31" s="252"/>
      <c r="AN31" s="252"/>
      <c r="AO31" s="252"/>
      <c r="AP31" s="252"/>
      <c r="AQ31" s="252"/>
      <c r="AR31" s="252"/>
      <c r="AS31" s="252"/>
      <c r="AT31" s="252"/>
      <c r="AU31" s="252"/>
      <c r="AV31" s="252"/>
      <c r="AW31" s="252"/>
      <c r="AX31" s="252"/>
      <c r="AY31" s="252"/>
      <c r="AZ31" s="252"/>
      <c r="BA31" s="252"/>
      <c r="BB31" s="252"/>
      <c r="BC31" s="252"/>
      <c r="BD31" s="252"/>
      <c r="BE31" s="252"/>
      <c r="BF31" s="252"/>
      <c r="BG31" s="252"/>
      <c r="BH31" s="252"/>
      <c r="BI31" s="252"/>
      <c r="BJ31" s="252"/>
      <c r="BK31" s="252"/>
      <c r="BL31" s="313"/>
    </row>
    <row r="32" spans="1:64" s="312" customFormat="1" ht="13.25" customHeight="1" x14ac:dyDescent="0.15">
      <c r="A32" s="313"/>
      <c r="B32" s="314"/>
      <c r="C32" s="315"/>
      <c r="D32" s="252"/>
      <c r="E32" s="252"/>
      <c r="F32" s="252"/>
      <c r="G32" s="252"/>
      <c r="H32" s="313"/>
      <c r="I32" s="313"/>
      <c r="J32" s="316"/>
      <c r="K32" s="252"/>
      <c r="L32" s="252"/>
      <c r="M32" s="252"/>
      <c r="N32" s="252"/>
      <c r="O32" s="252"/>
      <c r="P32" s="252"/>
      <c r="Q32" s="252"/>
      <c r="R32" s="252"/>
      <c r="S32" s="252"/>
      <c r="T32" s="252"/>
      <c r="U32" s="252"/>
      <c r="V32" s="252"/>
      <c r="W32" s="252"/>
      <c r="X32" s="252"/>
      <c r="Y32" s="252"/>
      <c r="Z32" s="252"/>
      <c r="AA32" s="252"/>
      <c r="AB32" s="252"/>
      <c r="AC32" s="252"/>
      <c r="AD32" s="252"/>
      <c r="AE32" s="252"/>
      <c r="AF32" s="252"/>
      <c r="AG32" s="252"/>
      <c r="AH32" s="252"/>
      <c r="AI32" s="252"/>
      <c r="AJ32" s="252"/>
      <c r="AK32" s="252"/>
      <c r="AL32" s="252"/>
      <c r="AM32" s="252"/>
      <c r="AN32" s="252"/>
      <c r="AO32" s="252"/>
      <c r="AP32" s="252"/>
      <c r="AQ32" s="252"/>
      <c r="AR32" s="252"/>
      <c r="AS32" s="252"/>
      <c r="AT32" s="252"/>
      <c r="AU32" s="252"/>
      <c r="AV32" s="252"/>
      <c r="AW32" s="252"/>
      <c r="AX32" s="252"/>
      <c r="AY32" s="252"/>
      <c r="AZ32" s="252"/>
      <c r="BA32" s="252"/>
      <c r="BB32" s="252"/>
      <c r="BC32" s="252"/>
      <c r="BD32" s="252"/>
      <c r="BE32" s="252"/>
      <c r="BF32" s="252"/>
      <c r="BG32" s="252"/>
      <c r="BH32" s="252"/>
      <c r="BI32" s="252"/>
      <c r="BJ32" s="252"/>
      <c r="BK32" s="252"/>
      <c r="BL32" s="313"/>
    </row>
    <row r="33" spans="1:64" s="312" customFormat="1" ht="13.25" customHeight="1" x14ac:dyDescent="0.15">
      <c r="A33" s="313"/>
      <c r="B33" s="314"/>
      <c r="C33" s="315"/>
      <c r="D33" s="252"/>
      <c r="E33" s="252"/>
      <c r="F33" s="252"/>
      <c r="G33" s="252"/>
      <c r="H33" s="313"/>
      <c r="I33" s="313"/>
      <c r="J33" s="316"/>
      <c r="K33" s="252"/>
      <c r="L33" s="252"/>
      <c r="M33" s="252"/>
      <c r="N33" s="252"/>
      <c r="O33" s="252"/>
      <c r="P33" s="252"/>
      <c r="Q33" s="252"/>
      <c r="R33" s="252"/>
      <c r="S33" s="252"/>
      <c r="T33" s="252"/>
      <c r="U33" s="252"/>
      <c r="V33" s="252"/>
      <c r="W33" s="252"/>
      <c r="X33" s="252"/>
      <c r="Y33" s="252"/>
      <c r="Z33" s="252"/>
      <c r="AA33" s="252"/>
      <c r="AB33" s="252"/>
      <c r="AC33" s="252"/>
      <c r="AD33" s="252"/>
      <c r="AE33" s="252"/>
      <c r="AF33" s="252"/>
      <c r="AG33" s="252"/>
      <c r="AH33" s="252"/>
      <c r="AI33" s="252"/>
      <c r="AJ33" s="252"/>
      <c r="AK33" s="252"/>
      <c r="AL33" s="252"/>
      <c r="AM33" s="252"/>
      <c r="AN33" s="252"/>
      <c r="AO33" s="252"/>
      <c r="AP33" s="252"/>
      <c r="AQ33" s="252"/>
      <c r="AR33" s="252"/>
      <c r="AS33" s="252"/>
      <c r="AT33" s="252"/>
      <c r="AU33" s="252"/>
      <c r="AV33" s="252"/>
      <c r="AW33" s="252"/>
      <c r="AX33" s="252"/>
      <c r="AY33" s="252"/>
      <c r="AZ33" s="252"/>
      <c r="BA33" s="252"/>
      <c r="BB33" s="252"/>
      <c r="BC33" s="252"/>
      <c r="BD33" s="252"/>
      <c r="BE33" s="252"/>
      <c r="BF33" s="252"/>
      <c r="BG33" s="252"/>
      <c r="BH33" s="252"/>
      <c r="BI33" s="252"/>
      <c r="BJ33" s="252"/>
      <c r="BK33" s="252"/>
      <c r="BL33" s="313"/>
    </row>
    <row r="34" spans="1:64" s="312" customFormat="1" ht="13.25" customHeight="1" x14ac:dyDescent="0.15">
      <c r="A34" s="313"/>
      <c r="B34" s="314"/>
      <c r="C34" s="315"/>
      <c r="D34" s="252"/>
      <c r="E34" s="252"/>
      <c r="F34" s="252"/>
      <c r="G34" s="252"/>
      <c r="H34" s="313"/>
      <c r="I34" s="313"/>
      <c r="J34" s="316"/>
      <c r="K34" s="252"/>
      <c r="L34" s="252"/>
      <c r="M34" s="252"/>
      <c r="N34" s="252"/>
      <c r="O34" s="252"/>
      <c r="P34" s="252"/>
      <c r="Q34" s="252"/>
      <c r="R34" s="252"/>
      <c r="S34" s="252"/>
      <c r="T34" s="252"/>
      <c r="U34" s="252"/>
      <c r="V34" s="252"/>
      <c r="W34" s="252"/>
      <c r="X34" s="252"/>
      <c r="Y34" s="252"/>
      <c r="Z34" s="252"/>
      <c r="AA34" s="252"/>
      <c r="AB34" s="252"/>
      <c r="AC34" s="252"/>
      <c r="AD34" s="252"/>
      <c r="AE34" s="252"/>
      <c r="AF34" s="252"/>
      <c r="AG34" s="252"/>
      <c r="AH34" s="252"/>
      <c r="AI34" s="252"/>
      <c r="AJ34" s="252"/>
      <c r="AK34" s="252"/>
      <c r="AL34" s="252"/>
      <c r="AM34" s="252"/>
      <c r="AN34" s="252"/>
      <c r="AO34" s="252"/>
      <c r="AP34" s="252"/>
      <c r="AQ34" s="252"/>
      <c r="AR34" s="252"/>
      <c r="AS34" s="252"/>
      <c r="AT34" s="252"/>
      <c r="AU34" s="252"/>
      <c r="AV34" s="252"/>
      <c r="AW34" s="252"/>
      <c r="AX34" s="252"/>
      <c r="AY34" s="252"/>
      <c r="AZ34" s="252"/>
      <c r="BA34" s="252"/>
      <c r="BB34" s="252"/>
      <c r="BC34" s="252"/>
      <c r="BD34" s="252"/>
      <c r="BE34" s="252"/>
      <c r="BF34" s="252"/>
      <c r="BG34" s="252"/>
      <c r="BH34" s="252"/>
      <c r="BI34" s="252"/>
      <c r="BJ34" s="252"/>
      <c r="BK34" s="252"/>
      <c r="BL34" s="313"/>
    </row>
    <row r="35" spans="1:64" s="312" customFormat="1" ht="13.25" customHeight="1" x14ac:dyDescent="0.15">
      <c r="A35" s="313"/>
      <c r="B35" s="314"/>
      <c r="C35" s="315"/>
      <c r="D35" s="252"/>
      <c r="E35" s="252"/>
      <c r="F35" s="252"/>
      <c r="G35" s="252"/>
      <c r="H35" s="313"/>
      <c r="I35" s="313"/>
      <c r="J35" s="316"/>
      <c r="K35" s="252"/>
      <c r="L35" s="252"/>
      <c r="M35" s="252"/>
      <c r="N35" s="252"/>
      <c r="O35" s="252"/>
      <c r="P35" s="252"/>
      <c r="Q35" s="252"/>
      <c r="R35" s="252"/>
      <c r="S35" s="252"/>
      <c r="T35" s="252"/>
      <c r="U35" s="252"/>
      <c r="V35" s="252"/>
      <c r="W35" s="252"/>
      <c r="X35" s="252"/>
      <c r="Y35" s="252"/>
      <c r="Z35" s="252"/>
      <c r="AA35" s="252"/>
      <c r="AB35" s="252"/>
      <c r="AC35" s="252"/>
      <c r="AD35" s="252"/>
      <c r="AE35" s="252"/>
      <c r="AF35" s="252"/>
      <c r="AG35" s="252"/>
      <c r="AH35" s="252"/>
      <c r="AI35" s="252"/>
      <c r="AJ35" s="252"/>
      <c r="AK35" s="252"/>
      <c r="AL35" s="252"/>
      <c r="AM35" s="252"/>
      <c r="AN35" s="252"/>
      <c r="AO35" s="252"/>
      <c r="AP35" s="252"/>
      <c r="AQ35" s="252"/>
      <c r="AR35" s="252"/>
      <c r="AS35" s="252"/>
      <c r="AT35" s="252"/>
      <c r="AU35" s="252"/>
      <c r="AV35" s="252"/>
      <c r="AW35" s="252"/>
      <c r="AX35" s="252"/>
      <c r="AY35" s="252"/>
      <c r="AZ35" s="252"/>
      <c r="BA35" s="252"/>
      <c r="BB35" s="252"/>
      <c r="BC35" s="252"/>
      <c r="BD35" s="252"/>
      <c r="BE35" s="252"/>
      <c r="BF35" s="252"/>
      <c r="BG35" s="252"/>
      <c r="BH35" s="252"/>
      <c r="BI35" s="252"/>
      <c r="BJ35" s="252"/>
      <c r="BK35" s="252"/>
      <c r="BL35" s="313"/>
    </row>
    <row r="36" spans="1:64" s="312" customFormat="1" ht="13.25" customHeight="1" x14ac:dyDescent="0.15">
      <c r="A36" s="313"/>
      <c r="B36" s="314"/>
      <c r="C36" s="315"/>
      <c r="D36" s="252"/>
      <c r="E36" s="252"/>
      <c r="F36" s="252"/>
      <c r="G36" s="252"/>
      <c r="H36" s="313"/>
      <c r="I36" s="313"/>
      <c r="J36" s="316"/>
      <c r="K36" s="252"/>
      <c r="L36" s="252"/>
      <c r="M36" s="252"/>
      <c r="N36" s="252"/>
      <c r="O36" s="252"/>
      <c r="P36" s="252"/>
      <c r="Q36" s="252"/>
      <c r="R36" s="252"/>
      <c r="S36" s="252"/>
      <c r="T36" s="252"/>
      <c r="U36" s="252"/>
      <c r="V36" s="252"/>
      <c r="W36" s="252"/>
      <c r="X36" s="252"/>
      <c r="Y36" s="252"/>
      <c r="Z36" s="252"/>
      <c r="AA36" s="252"/>
      <c r="AB36" s="252"/>
      <c r="AC36" s="252"/>
      <c r="AD36" s="252"/>
      <c r="AE36" s="252"/>
      <c r="AF36" s="252"/>
      <c r="AG36" s="252"/>
      <c r="AH36" s="252"/>
      <c r="AI36" s="252"/>
      <c r="AJ36" s="252"/>
      <c r="AK36" s="252"/>
      <c r="AL36" s="252"/>
      <c r="AM36" s="252"/>
      <c r="AN36" s="252"/>
      <c r="AO36" s="252"/>
      <c r="AP36" s="252"/>
      <c r="AQ36" s="252"/>
      <c r="AR36" s="252"/>
      <c r="AS36" s="252"/>
      <c r="AT36" s="252"/>
      <c r="AU36" s="252"/>
      <c r="AV36" s="252"/>
      <c r="AW36" s="252"/>
      <c r="AX36" s="252"/>
      <c r="AY36" s="252"/>
      <c r="AZ36" s="252"/>
      <c r="BA36" s="252"/>
      <c r="BB36" s="252"/>
      <c r="BC36" s="252"/>
      <c r="BD36" s="252"/>
      <c r="BE36" s="252"/>
      <c r="BF36" s="252"/>
      <c r="BG36" s="252"/>
      <c r="BH36" s="252"/>
      <c r="BI36" s="252"/>
      <c r="BJ36" s="252"/>
      <c r="BK36" s="252"/>
      <c r="BL36" s="313"/>
    </row>
    <row r="37" spans="1:64" s="312" customFormat="1" ht="13.25" customHeight="1" x14ac:dyDescent="0.15">
      <c r="A37" s="313"/>
      <c r="B37" s="314"/>
      <c r="C37" s="315"/>
      <c r="D37" s="252"/>
      <c r="E37" s="252"/>
      <c r="F37" s="252"/>
      <c r="G37" s="252"/>
      <c r="H37" s="313"/>
      <c r="I37" s="313"/>
      <c r="J37" s="316"/>
      <c r="K37" s="252"/>
      <c r="L37" s="252"/>
      <c r="M37" s="252"/>
      <c r="N37" s="252"/>
      <c r="O37" s="252"/>
      <c r="P37" s="252"/>
      <c r="Q37" s="252"/>
      <c r="R37" s="252"/>
      <c r="S37" s="252"/>
      <c r="T37" s="252"/>
      <c r="U37" s="252"/>
      <c r="V37" s="252"/>
      <c r="W37" s="252"/>
      <c r="X37" s="252"/>
      <c r="Y37" s="252"/>
      <c r="Z37" s="252"/>
      <c r="AA37" s="252"/>
      <c r="AB37" s="252"/>
      <c r="AC37" s="252"/>
      <c r="AD37" s="252"/>
      <c r="AE37" s="252"/>
      <c r="AF37" s="252"/>
      <c r="AG37" s="252"/>
      <c r="AH37" s="252"/>
      <c r="AI37" s="252"/>
      <c r="AJ37" s="252"/>
      <c r="AK37" s="252"/>
      <c r="AL37" s="252"/>
      <c r="AM37" s="252"/>
      <c r="AN37" s="252"/>
      <c r="AO37" s="252"/>
      <c r="AP37" s="252"/>
      <c r="AQ37" s="252"/>
      <c r="AR37" s="252"/>
      <c r="AS37" s="252"/>
      <c r="AT37" s="252"/>
      <c r="AU37" s="252"/>
      <c r="AV37" s="252"/>
      <c r="AW37" s="252"/>
      <c r="AX37" s="252"/>
      <c r="AY37" s="252"/>
      <c r="AZ37" s="252"/>
      <c r="BA37" s="252"/>
      <c r="BB37" s="252"/>
      <c r="BC37" s="252"/>
      <c r="BD37" s="252"/>
      <c r="BE37" s="252"/>
      <c r="BF37" s="252"/>
      <c r="BG37" s="252"/>
      <c r="BH37" s="252"/>
      <c r="BI37" s="252"/>
      <c r="BJ37" s="252"/>
      <c r="BK37" s="252"/>
      <c r="BL37" s="313"/>
    </row>
    <row r="38" spans="1:64" s="312" customFormat="1" ht="13.25" customHeight="1" x14ac:dyDescent="0.15">
      <c r="A38" s="313"/>
      <c r="B38" s="314"/>
      <c r="C38" s="315"/>
      <c r="D38" s="252"/>
      <c r="E38" s="252"/>
      <c r="F38" s="252"/>
      <c r="G38" s="252"/>
      <c r="H38" s="313"/>
      <c r="I38" s="313"/>
      <c r="J38" s="316"/>
      <c r="K38" s="252"/>
      <c r="L38" s="252"/>
      <c r="M38" s="252"/>
      <c r="N38" s="252"/>
      <c r="O38" s="252"/>
      <c r="P38" s="252"/>
      <c r="Q38" s="252"/>
      <c r="R38" s="252"/>
      <c r="S38" s="252"/>
      <c r="T38" s="252"/>
      <c r="U38" s="252"/>
      <c r="V38" s="252"/>
      <c r="W38" s="252"/>
      <c r="X38" s="252"/>
      <c r="Y38" s="252"/>
      <c r="Z38" s="252"/>
      <c r="AA38" s="252"/>
      <c r="AB38" s="252"/>
      <c r="AC38" s="252"/>
      <c r="AD38" s="252"/>
      <c r="AE38" s="252"/>
      <c r="AF38" s="252"/>
      <c r="AG38" s="252"/>
      <c r="AH38" s="252"/>
      <c r="AI38" s="252"/>
      <c r="AJ38" s="252"/>
      <c r="AK38" s="252"/>
      <c r="AL38" s="252"/>
      <c r="AM38" s="252"/>
      <c r="AN38" s="252"/>
      <c r="AO38" s="252"/>
      <c r="AP38" s="252"/>
      <c r="AQ38" s="252"/>
      <c r="AR38" s="252"/>
      <c r="AS38" s="252"/>
      <c r="AT38" s="252"/>
      <c r="AU38" s="252"/>
      <c r="AV38" s="252"/>
      <c r="AW38" s="252"/>
      <c r="AX38" s="252"/>
      <c r="AY38" s="252"/>
      <c r="AZ38" s="252"/>
      <c r="BA38" s="252"/>
      <c r="BB38" s="252"/>
      <c r="BC38" s="252"/>
      <c r="BD38" s="252"/>
      <c r="BE38" s="252"/>
      <c r="BF38" s="252"/>
      <c r="BG38" s="252"/>
      <c r="BH38" s="252"/>
      <c r="BI38" s="252"/>
      <c r="BJ38" s="252"/>
      <c r="BK38" s="252"/>
      <c r="BL38" s="313"/>
    </row>
    <row r="39" spans="1:64" s="312" customFormat="1" ht="13.25" customHeight="1" x14ac:dyDescent="0.15">
      <c r="A39" s="313"/>
      <c r="B39" s="314"/>
      <c r="C39" s="315"/>
      <c r="D39" s="252"/>
      <c r="E39" s="252"/>
      <c r="F39" s="252"/>
      <c r="G39" s="252"/>
      <c r="H39" s="313"/>
      <c r="I39" s="313"/>
      <c r="J39" s="316"/>
      <c r="K39" s="252"/>
      <c r="L39" s="252"/>
      <c r="M39" s="252"/>
      <c r="N39" s="252"/>
      <c r="O39" s="252"/>
      <c r="P39" s="252"/>
      <c r="Q39" s="252"/>
      <c r="R39" s="252"/>
      <c r="S39" s="252"/>
      <c r="T39" s="252"/>
      <c r="U39" s="252"/>
      <c r="V39" s="252"/>
      <c r="W39" s="252"/>
      <c r="X39" s="252"/>
      <c r="Y39" s="252"/>
      <c r="Z39" s="252"/>
      <c r="AA39" s="252"/>
      <c r="AB39" s="252"/>
      <c r="AC39" s="252"/>
      <c r="AD39" s="252"/>
      <c r="AE39" s="252"/>
      <c r="AF39" s="252"/>
      <c r="AG39" s="252"/>
      <c r="AH39" s="252"/>
      <c r="AI39" s="252"/>
      <c r="AJ39" s="252"/>
      <c r="AK39" s="252"/>
      <c r="AL39" s="252"/>
      <c r="AM39" s="252"/>
      <c r="AN39" s="252"/>
      <c r="AO39" s="252"/>
      <c r="AP39" s="252"/>
      <c r="AQ39" s="252"/>
      <c r="AR39" s="252"/>
      <c r="AS39" s="252"/>
      <c r="AT39" s="252"/>
      <c r="AU39" s="252"/>
      <c r="AV39" s="252"/>
      <c r="AW39" s="252"/>
      <c r="AX39" s="252"/>
      <c r="AY39" s="252"/>
      <c r="AZ39" s="252"/>
      <c r="BA39" s="252"/>
      <c r="BB39" s="252"/>
      <c r="BC39" s="252"/>
      <c r="BD39" s="252"/>
      <c r="BE39" s="252"/>
      <c r="BF39" s="252"/>
      <c r="BG39" s="252"/>
      <c r="BH39" s="252"/>
      <c r="BI39" s="252"/>
      <c r="BJ39" s="252"/>
      <c r="BK39" s="252"/>
      <c r="BL39" s="313"/>
    </row>
    <row r="40" spans="1:64" s="312" customFormat="1" ht="13.25" customHeight="1" x14ac:dyDescent="0.15">
      <c r="A40" s="313"/>
      <c r="B40" s="314"/>
      <c r="C40" s="315"/>
      <c r="D40" s="252"/>
      <c r="E40" s="252"/>
      <c r="F40" s="252"/>
      <c r="G40" s="252"/>
      <c r="H40" s="313"/>
      <c r="I40" s="313"/>
      <c r="J40" s="316"/>
      <c r="K40" s="252"/>
      <c r="L40" s="252"/>
      <c r="M40" s="252"/>
      <c r="N40" s="252"/>
      <c r="O40" s="252"/>
      <c r="P40" s="252"/>
      <c r="Q40" s="252"/>
      <c r="R40" s="252"/>
      <c r="S40" s="252"/>
      <c r="T40" s="252"/>
      <c r="U40" s="252"/>
      <c r="V40" s="252"/>
      <c r="W40" s="252"/>
      <c r="X40" s="252"/>
      <c r="Y40" s="252"/>
      <c r="Z40" s="252"/>
      <c r="AA40" s="252"/>
      <c r="AB40" s="252"/>
      <c r="AC40" s="252"/>
      <c r="AD40" s="252"/>
      <c r="AE40" s="252"/>
      <c r="AF40" s="252"/>
      <c r="AG40" s="252"/>
      <c r="AH40" s="252"/>
      <c r="AI40" s="252"/>
      <c r="AJ40" s="252"/>
      <c r="AK40" s="252"/>
      <c r="AL40" s="252"/>
      <c r="AM40" s="252"/>
      <c r="AN40" s="252"/>
      <c r="AO40" s="252"/>
      <c r="AP40" s="252"/>
      <c r="AQ40" s="252"/>
      <c r="AR40" s="252"/>
      <c r="AS40" s="252"/>
      <c r="AT40" s="252"/>
      <c r="AU40" s="252"/>
      <c r="AV40" s="252"/>
      <c r="AW40" s="252"/>
      <c r="AX40" s="252"/>
      <c r="AY40" s="252"/>
      <c r="AZ40" s="252"/>
      <c r="BA40" s="252"/>
      <c r="BB40" s="252"/>
      <c r="BC40" s="252"/>
      <c r="BD40" s="252"/>
      <c r="BE40" s="252"/>
      <c r="BF40" s="252"/>
      <c r="BG40" s="252"/>
      <c r="BH40" s="252"/>
      <c r="BI40" s="252"/>
      <c r="BJ40" s="252"/>
      <c r="BK40" s="252"/>
      <c r="BL40" s="313"/>
    </row>
    <row r="41" spans="1:64" s="312" customFormat="1" ht="13.25" customHeight="1" x14ac:dyDescent="0.15">
      <c r="A41" s="313"/>
      <c r="B41" s="314"/>
      <c r="C41" s="315"/>
      <c r="D41" s="252"/>
      <c r="E41" s="252"/>
      <c r="F41" s="252"/>
      <c r="G41" s="252"/>
      <c r="H41" s="313"/>
      <c r="I41" s="313"/>
      <c r="J41" s="316"/>
      <c r="K41" s="252"/>
      <c r="L41" s="252"/>
      <c r="M41" s="252"/>
      <c r="N41" s="252"/>
      <c r="O41" s="252"/>
      <c r="P41" s="252"/>
      <c r="Q41" s="252"/>
      <c r="R41" s="252"/>
      <c r="S41" s="252"/>
      <c r="T41" s="252"/>
      <c r="U41" s="252"/>
      <c r="V41" s="252"/>
      <c r="W41" s="252"/>
      <c r="X41" s="252"/>
      <c r="Y41" s="252"/>
      <c r="Z41" s="252"/>
      <c r="AA41" s="252"/>
      <c r="AB41" s="252"/>
      <c r="AC41" s="252"/>
      <c r="AD41" s="252"/>
      <c r="AE41" s="252"/>
      <c r="AF41" s="252"/>
      <c r="AG41" s="252"/>
      <c r="AH41" s="252"/>
      <c r="AI41" s="252"/>
      <c r="AJ41" s="252"/>
      <c r="AK41" s="252"/>
      <c r="AL41" s="252"/>
      <c r="AM41" s="252"/>
      <c r="AN41" s="252"/>
      <c r="AO41" s="252"/>
      <c r="AP41" s="252"/>
      <c r="AQ41" s="252"/>
      <c r="AR41" s="252"/>
      <c r="AS41" s="252"/>
      <c r="AT41" s="252"/>
      <c r="AU41" s="252"/>
      <c r="AV41" s="252"/>
      <c r="AW41" s="252"/>
      <c r="AX41" s="252"/>
      <c r="AY41" s="252"/>
      <c r="AZ41" s="252"/>
      <c r="BA41" s="252"/>
      <c r="BB41" s="252"/>
      <c r="BC41" s="252"/>
      <c r="BD41" s="252"/>
      <c r="BE41" s="252"/>
      <c r="BF41" s="252"/>
      <c r="BG41" s="252"/>
      <c r="BH41" s="252"/>
      <c r="BI41" s="252"/>
      <c r="BJ41" s="252"/>
      <c r="BK41" s="252"/>
      <c r="BL41" s="313"/>
    </row>
    <row r="42" spans="1:64" s="312" customFormat="1" ht="13.25" customHeight="1" x14ac:dyDescent="0.15">
      <c r="A42" s="313"/>
      <c r="B42" s="314"/>
      <c r="C42" s="315"/>
      <c r="D42" s="252"/>
      <c r="E42" s="252"/>
      <c r="F42" s="252"/>
      <c r="G42" s="252"/>
      <c r="H42" s="313"/>
      <c r="I42" s="313"/>
      <c r="J42" s="316"/>
      <c r="K42" s="252"/>
      <c r="L42" s="252"/>
      <c r="M42" s="252"/>
      <c r="N42" s="252"/>
      <c r="O42" s="252"/>
      <c r="P42" s="252"/>
      <c r="Q42" s="252"/>
      <c r="R42" s="252"/>
      <c r="S42" s="252"/>
      <c r="T42" s="252"/>
      <c r="U42" s="252"/>
      <c r="V42" s="252"/>
      <c r="W42" s="252"/>
      <c r="X42" s="252"/>
      <c r="Y42" s="252"/>
      <c r="Z42" s="252"/>
      <c r="AA42" s="252"/>
      <c r="AB42" s="252"/>
      <c r="AC42" s="252"/>
      <c r="AD42" s="252"/>
      <c r="AE42" s="252"/>
      <c r="AF42" s="252"/>
      <c r="AG42" s="252"/>
      <c r="AH42" s="252"/>
      <c r="AI42" s="252"/>
      <c r="AJ42" s="252"/>
      <c r="AK42" s="252"/>
      <c r="AL42" s="252"/>
      <c r="AM42" s="252"/>
      <c r="AN42" s="252"/>
      <c r="AO42" s="252"/>
      <c r="AP42" s="252"/>
      <c r="AQ42" s="252"/>
      <c r="AR42" s="252"/>
      <c r="AS42" s="252"/>
      <c r="AT42" s="252"/>
      <c r="AU42" s="252"/>
      <c r="AV42" s="252"/>
      <c r="AW42" s="252"/>
      <c r="AX42" s="252"/>
      <c r="AY42" s="252"/>
      <c r="AZ42" s="252"/>
      <c r="BA42" s="252"/>
      <c r="BB42" s="252"/>
      <c r="BC42" s="252"/>
      <c r="BD42" s="252"/>
      <c r="BE42" s="252"/>
      <c r="BF42" s="252"/>
      <c r="BG42" s="252"/>
      <c r="BH42" s="252"/>
      <c r="BI42" s="252"/>
      <c r="BJ42" s="252"/>
      <c r="BK42" s="252"/>
      <c r="BL42" s="313"/>
    </row>
    <row r="43" spans="1:64" s="312" customFormat="1" ht="13.25" customHeight="1" x14ac:dyDescent="0.15">
      <c r="A43" s="313"/>
      <c r="B43" s="314"/>
      <c r="C43" s="315"/>
      <c r="D43" s="252"/>
      <c r="E43" s="252"/>
      <c r="F43" s="252"/>
      <c r="G43" s="252"/>
      <c r="H43" s="313"/>
      <c r="I43" s="313"/>
      <c r="J43" s="316"/>
      <c r="K43" s="252"/>
      <c r="L43" s="252"/>
      <c r="M43" s="252"/>
      <c r="N43" s="252"/>
      <c r="O43" s="252"/>
      <c r="P43" s="252"/>
      <c r="Q43" s="252"/>
      <c r="R43" s="252"/>
      <c r="S43" s="252"/>
      <c r="T43" s="252"/>
      <c r="U43" s="252"/>
      <c r="V43" s="252"/>
      <c r="W43" s="252"/>
      <c r="X43" s="252"/>
      <c r="Y43" s="252"/>
      <c r="Z43" s="252"/>
      <c r="AA43" s="252"/>
      <c r="AB43" s="252"/>
      <c r="AC43" s="252"/>
      <c r="AD43" s="252"/>
      <c r="AE43" s="252"/>
      <c r="AF43" s="252"/>
      <c r="AG43" s="252"/>
      <c r="AH43" s="252"/>
      <c r="AI43" s="252"/>
      <c r="AJ43" s="252"/>
      <c r="AK43" s="252"/>
      <c r="AL43" s="252"/>
      <c r="AM43" s="252"/>
      <c r="AN43" s="252"/>
      <c r="AO43" s="252"/>
      <c r="AP43" s="252"/>
      <c r="AQ43" s="252"/>
      <c r="AR43" s="252"/>
      <c r="AS43" s="252"/>
      <c r="AT43" s="252"/>
      <c r="AU43" s="252"/>
      <c r="AV43" s="252"/>
      <c r="AW43" s="252"/>
      <c r="AX43" s="252"/>
      <c r="AY43" s="252"/>
      <c r="AZ43" s="252"/>
      <c r="BA43" s="252"/>
      <c r="BB43" s="252"/>
      <c r="BC43" s="252"/>
      <c r="BD43" s="252"/>
      <c r="BE43" s="252"/>
      <c r="BF43" s="252"/>
      <c r="BG43" s="252"/>
      <c r="BH43" s="252"/>
      <c r="BI43" s="252"/>
      <c r="BJ43" s="252"/>
      <c r="BK43" s="252"/>
      <c r="BL43" s="313"/>
    </row>
    <row r="44" spans="1:64" s="312" customFormat="1" ht="13.25" customHeight="1" x14ac:dyDescent="0.15">
      <c r="A44" s="313"/>
      <c r="B44" s="314"/>
      <c r="C44" s="315"/>
      <c r="D44" s="252"/>
      <c r="E44" s="252"/>
      <c r="F44" s="252"/>
      <c r="G44" s="252"/>
      <c r="H44" s="313"/>
      <c r="I44" s="313"/>
      <c r="J44" s="316"/>
      <c r="K44" s="252"/>
      <c r="L44" s="252"/>
      <c r="M44" s="252"/>
      <c r="N44" s="252"/>
      <c r="O44" s="252"/>
      <c r="P44" s="252"/>
      <c r="Q44" s="252"/>
      <c r="R44" s="252"/>
      <c r="S44" s="252"/>
      <c r="T44" s="252"/>
      <c r="U44" s="252"/>
      <c r="V44" s="252"/>
      <c r="W44" s="252"/>
      <c r="X44" s="252"/>
      <c r="Y44" s="252"/>
      <c r="Z44" s="252"/>
      <c r="AA44" s="252"/>
      <c r="AB44" s="252"/>
      <c r="AC44" s="252"/>
      <c r="AD44" s="252"/>
      <c r="AE44" s="252"/>
      <c r="AF44" s="252"/>
      <c r="AG44" s="252"/>
      <c r="AH44" s="252"/>
      <c r="AI44" s="252"/>
      <c r="AJ44" s="252"/>
      <c r="AK44" s="252"/>
      <c r="AL44" s="252"/>
      <c r="AM44" s="252"/>
      <c r="AN44" s="252"/>
      <c r="AO44" s="252"/>
      <c r="AP44" s="252"/>
      <c r="AQ44" s="252"/>
      <c r="AR44" s="252"/>
      <c r="AS44" s="252"/>
      <c r="AT44" s="252"/>
      <c r="AU44" s="252"/>
      <c r="AV44" s="252"/>
      <c r="AW44" s="252"/>
      <c r="AX44" s="252"/>
      <c r="AY44" s="252"/>
      <c r="AZ44" s="252"/>
      <c r="BA44" s="252"/>
      <c r="BB44" s="252"/>
      <c r="BC44" s="252"/>
      <c r="BD44" s="252"/>
      <c r="BE44" s="252"/>
      <c r="BF44" s="252"/>
      <c r="BG44" s="252"/>
      <c r="BH44" s="252"/>
      <c r="BI44" s="252"/>
      <c r="BJ44" s="252"/>
      <c r="BK44" s="252"/>
      <c r="BL44" s="313"/>
    </row>
    <row r="45" spans="1:64" s="312" customFormat="1" ht="13.25" customHeight="1" x14ac:dyDescent="0.15">
      <c r="A45" s="313"/>
      <c r="B45" s="314"/>
      <c r="C45" s="315"/>
      <c r="D45" s="252"/>
      <c r="E45" s="252"/>
      <c r="F45" s="252"/>
      <c r="G45" s="252"/>
      <c r="H45" s="313"/>
      <c r="I45" s="313"/>
      <c r="J45" s="316"/>
      <c r="K45" s="252"/>
      <c r="L45" s="252"/>
      <c r="M45" s="252"/>
      <c r="N45" s="252"/>
      <c r="O45" s="252"/>
      <c r="P45" s="252"/>
      <c r="Q45" s="252"/>
      <c r="R45" s="252"/>
      <c r="S45" s="252"/>
      <c r="T45" s="252"/>
      <c r="U45" s="252"/>
      <c r="V45" s="252"/>
      <c r="W45" s="252"/>
      <c r="X45" s="252"/>
      <c r="Y45" s="252"/>
      <c r="Z45" s="252"/>
      <c r="AA45" s="252"/>
      <c r="AB45" s="252"/>
      <c r="AC45" s="252"/>
      <c r="AD45" s="252"/>
      <c r="AE45" s="252"/>
      <c r="AF45" s="252"/>
      <c r="AG45" s="252"/>
      <c r="AH45" s="252"/>
      <c r="AI45" s="252"/>
      <c r="AJ45" s="252"/>
      <c r="AK45" s="252"/>
      <c r="AL45" s="252"/>
      <c r="AM45" s="252"/>
      <c r="AN45" s="252"/>
      <c r="AO45" s="252"/>
      <c r="AP45" s="252"/>
      <c r="AQ45" s="252"/>
      <c r="AR45" s="252"/>
      <c r="AS45" s="252"/>
      <c r="AT45" s="252"/>
      <c r="AU45" s="252"/>
      <c r="AV45" s="252"/>
      <c r="AW45" s="252"/>
      <c r="AX45" s="252"/>
      <c r="AY45" s="252"/>
      <c r="AZ45" s="252"/>
      <c r="BA45" s="252"/>
      <c r="BB45" s="252"/>
      <c r="BC45" s="252"/>
      <c r="BD45" s="252"/>
      <c r="BE45" s="252"/>
      <c r="BF45" s="252"/>
      <c r="BG45" s="252"/>
      <c r="BH45" s="252"/>
      <c r="BI45" s="252"/>
      <c r="BJ45" s="252"/>
      <c r="BK45" s="252"/>
      <c r="BL45" s="313"/>
    </row>
    <row r="46" spans="1:64" s="312" customFormat="1" ht="13.25" customHeight="1" x14ac:dyDescent="0.15">
      <c r="A46" s="313"/>
      <c r="B46" s="314"/>
      <c r="C46" s="315"/>
      <c r="D46" s="252"/>
      <c r="E46" s="252"/>
      <c r="F46" s="252"/>
      <c r="G46" s="252"/>
      <c r="H46" s="313"/>
      <c r="I46" s="313"/>
      <c r="J46" s="316"/>
      <c r="K46" s="252"/>
      <c r="L46" s="252"/>
      <c r="M46" s="252"/>
      <c r="N46" s="252"/>
      <c r="O46" s="252"/>
      <c r="P46" s="252"/>
      <c r="Q46" s="252"/>
      <c r="R46" s="252"/>
      <c r="S46" s="252"/>
      <c r="T46" s="252"/>
      <c r="U46" s="252"/>
      <c r="V46" s="252"/>
      <c r="W46" s="252"/>
      <c r="X46" s="252"/>
      <c r="Y46" s="252"/>
      <c r="Z46" s="252"/>
      <c r="AA46" s="252"/>
      <c r="AB46" s="252"/>
      <c r="AC46" s="252"/>
      <c r="AD46" s="252"/>
      <c r="AE46" s="252"/>
      <c r="AF46" s="252"/>
      <c r="AG46" s="252"/>
      <c r="AH46" s="252"/>
      <c r="AI46" s="252"/>
      <c r="AJ46" s="252"/>
      <c r="AK46" s="252"/>
      <c r="AL46" s="252"/>
      <c r="AM46" s="252"/>
      <c r="AN46" s="252"/>
      <c r="AO46" s="252"/>
      <c r="AP46" s="252"/>
      <c r="AQ46" s="252"/>
      <c r="AR46" s="252"/>
      <c r="AS46" s="252"/>
      <c r="AT46" s="252"/>
      <c r="AU46" s="252"/>
      <c r="AV46" s="252"/>
      <c r="AW46" s="252"/>
      <c r="AX46" s="252"/>
      <c r="AY46" s="252"/>
      <c r="AZ46" s="252"/>
      <c r="BA46" s="252"/>
      <c r="BB46" s="252"/>
      <c r="BC46" s="252"/>
      <c r="BD46" s="252"/>
      <c r="BE46" s="252"/>
      <c r="BF46" s="252"/>
      <c r="BG46" s="252"/>
      <c r="BH46" s="252"/>
      <c r="BI46" s="252"/>
      <c r="BJ46" s="252"/>
      <c r="BK46" s="252"/>
      <c r="BL46" s="313"/>
    </row>
    <row r="47" spans="1:64" s="312" customFormat="1" ht="13.25" customHeight="1" x14ac:dyDescent="0.15">
      <c r="A47" s="313"/>
      <c r="B47" s="314"/>
      <c r="C47" s="315"/>
      <c r="D47" s="252"/>
      <c r="E47" s="252"/>
      <c r="F47" s="252"/>
      <c r="G47" s="252"/>
      <c r="H47" s="313"/>
      <c r="I47" s="313"/>
      <c r="J47" s="316"/>
      <c r="K47" s="252"/>
      <c r="L47" s="252"/>
      <c r="M47" s="252"/>
      <c r="N47" s="252"/>
      <c r="O47" s="252"/>
      <c r="P47" s="252"/>
      <c r="Q47" s="252"/>
      <c r="R47" s="252"/>
      <c r="S47" s="252"/>
      <c r="T47" s="252"/>
      <c r="U47" s="252"/>
      <c r="V47" s="252"/>
      <c r="W47" s="252"/>
      <c r="X47" s="252"/>
      <c r="Y47" s="252"/>
      <c r="Z47" s="252"/>
      <c r="AA47" s="252"/>
      <c r="AB47" s="252"/>
      <c r="AC47" s="252"/>
      <c r="AD47" s="252"/>
      <c r="AE47" s="252"/>
      <c r="AF47" s="252"/>
      <c r="AG47" s="252"/>
      <c r="AH47" s="252"/>
      <c r="AI47" s="252"/>
      <c r="AJ47" s="252"/>
      <c r="AK47" s="252"/>
      <c r="AL47" s="252"/>
      <c r="AM47" s="252"/>
      <c r="AN47" s="252"/>
      <c r="AO47" s="252"/>
      <c r="AP47" s="252"/>
      <c r="AQ47" s="252"/>
      <c r="AR47" s="252"/>
      <c r="AS47" s="252"/>
      <c r="AT47" s="252"/>
      <c r="AU47" s="252"/>
      <c r="AV47" s="252"/>
      <c r="AW47" s="252"/>
      <c r="AX47" s="252"/>
      <c r="AY47" s="252"/>
      <c r="AZ47" s="252"/>
      <c r="BA47" s="252"/>
      <c r="BB47" s="252"/>
      <c r="BC47" s="252"/>
      <c r="BD47" s="252"/>
      <c r="BE47" s="252"/>
      <c r="BF47" s="252"/>
      <c r="BG47" s="252"/>
      <c r="BH47" s="252"/>
      <c r="BI47" s="252"/>
      <c r="BJ47" s="252"/>
      <c r="BK47" s="252"/>
      <c r="BL47" s="313"/>
    </row>
    <row r="48" spans="1:64" s="312" customFormat="1" ht="13.25" customHeight="1" x14ac:dyDescent="0.15">
      <c r="A48" s="313"/>
      <c r="B48" s="314"/>
      <c r="C48" s="315"/>
      <c r="D48" s="252"/>
      <c r="E48" s="252"/>
      <c r="F48" s="252"/>
      <c r="G48" s="252"/>
      <c r="H48" s="313"/>
      <c r="I48" s="313"/>
      <c r="J48" s="316"/>
      <c r="K48" s="252"/>
      <c r="L48" s="252"/>
      <c r="M48" s="252"/>
      <c r="N48" s="252"/>
      <c r="O48" s="252"/>
      <c r="P48" s="252"/>
      <c r="Q48" s="252"/>
      <c r="R48" s="252"/>
      <c r="S48" s="252"/>
      <c r="T48" s="252"/>
      <c r="U48" s="252"/>
      <c r="V48" s="252"/>
      <c r="W48" s="252"/>
      <c r="X48" s="252"/>
      <c r="Y48" s="252"/>
      <c r="Z48" s="252"/>
      <c r="AA48" s="252"/>
      <c r="AB48" s="252"/>
      <c r="AC48" s="252"/>
      <c r="AD48" s="252"/>
      <c r="AE48" s="252"/>
      <c r="AF48" s="252"/>
      <c r="AG48" s="252"/>
      <c r="AH48" s="252"/>
      <c r="AI48" s="252"/>
      <c r="AJ48" s="252"/>
      <c r="AK48" s="252"/>
      <c r="AL48" s="252"/>
      <c r="AM48" s="252"/>
      <c r="AN48" s="252"/>
      <c r="AO48" s="252"/>
      <c r="AP48" s="252"/>
      <c r="AQ48" s="252"/>
      <c r="AR48" s="252"/>
      <c r="AS48" s="252"/>
      <c r="AT48" s="252"/>
      <c r="AU48" s="252"/>
      <c r="AV48" s="252"/>
      <c r="AW48" s="252"/>
      <c r="AX48" s="252"/>
      <c r="AY48" s="252"/>
      <c r="AZ48" s="252"/>
      <c r="BA48" s="252"/>
      <c r="BB48" s="252"/>
      <c r="BC48" s="252"/>
      <c r="BD48" s="252"/>
      <c r="BE48" s="252"/>
      <c r="BF48" s="252"/>
      <c r="BG48" s="252"/>
      <c r="BH48" s="252"/>
      <c r="BI48" s="252"/>
      <c r="BJ48" s="252"/>
      <c r="BK48" s="252"/>
      <c r="BL48" s="313"/>
    </row>
    <row r="49" spans="1:64" s="312" customFormat="1" ht="13.25" customHeight="1" x14ac:dyDescent="0.15">
      <c r="A49" s="313"/>
      <c r="B49" s="314"/>
      <c r="C49" s="315"/>
      <c r="D49" s="252"/>
      <c r="E49" s="252"/>
      <c r="F49" s="252"/>
      <c r="G49" s="252"/>
      <c r="H49" s="313"/>
      <c r="I49" s="313"/>
      <c r="J49" s="316"/>
      <c r="K49" s="252"/>
      <c r="L49" s="252"/>
      <c r="M49" s="252"/>
      <c r="N49" s="252"/>
      <c r="O49" s="252"/>
      <c r="P49" s="252"/>
      <c r="Q49" s="252"/>
      <c r="R49" s="252"/>
      <c r="S49" s="252"/>
      <c r="T49" s="252"/>
      <c r="U49" s="252"/>
      <c r="V49" s="252"/>
      <c r="W49" s="252"/>
      <c r="X49" s="252"/>
      <c r="Y49" s="252"/>
      <c r="Z49" s="252"/>
      <c r="AA49" s="252"/>
      <c r="AB49" s="252"/>
      <c r="AC49" s="252"/>
      <c r="AD49" s="252"/>
      <c r="AE49" s="252"/>
      <c r="AF49" s="252"/>
      <c r="AG49" s="252"/>
      <c r="AH49" s="252"/>
      <c r="AI49" s="252"/>
      <c r="AJ49" s="252"/>
      <c r="AK49" s="252"/>
      <c r="AL49" s="252"/>
      <c r="AM49" s="252"/>
      <c r="AN49" s="252"/>
      <c r="AO49" s="252"/>
      <c r="AP49" s="252"/>
      <c r="AQ49" s="252"/>
      <c r="AR49" s="252"/>
      <c r="AS49" s="252"/>
      <c r="AT49" s="252"/>
      <c r="AU49" s="252"/>
      <c r="AV49" s="252"/>
      <c r="AW49" s="252"/>
      <c r="AX49" s="252"/>
      <c r="AY49" s="252"/>
      <c r="AZ49" s="252"/>
      <c r="BA49" s="252"/>
      <c r="BB49" s="252"/>
      <c r="BC49" s="252"/>
      <c r="BD49" s="252"/>
      <c r="BE49" s="252"/>
      <c r="BF49" s="252"/>
      <c r="BG49" s="252"/>
      <c r="BH49" s="252"/>
      <c r="BI49" s="252"/>
      <c r="BJ49" s="252"/>
      <c r="BK49" s="252"/>
      <c r="BL49" s="313"/>
    </row>
    <row r="50" spans="1:64" s="312" customFormat="1" ht="13.25" customHeight="1" x14ac:dyDescent="0.15">
      <c r="A50" s="313"/>
      <c r="B50" s="314"/>
      <c r="C50" s="315"/>
      <c r="D50" s="252"/>
      <c r="E50" s="252"/>
      <c r="F50" s="252"/>
      <c r="G50" s="252"/>
      <c r="H50" s="313"/>
      <c r="I50" s="313"/>
      <c r="J50" s="316"/>
      <c r="K50" s="252"/>
      <c r="L50" s="252"/>
      <c r="M50" s="252"/>
      <c r="N50" s="252"/>
      <c r="O50" s="252"/>
      <c r="P50" s="252"/>
      <c r="Q50" s="252"/>
      <c r="R50" s="252"/>
      <c r="S50" s="252"/>
      <c r="T50" s="252"/>
      <c r="U50" s="252"/>
      <c r="V50" s="252"/>
      <c r="W50" s="252"/>
      <c r="X50" s="252"/>
      <c r="Y50" s="252"/>
      <c r="Z50" s="252"/>
      <c r="AA50" s="252"/>
      <c r="AB50" s="252"/>
      <c r="AC50" s="252"/>
      <c r="AD50" s="252"/>
      <c r="AE50" s="252"/>
      <c r="AF50" s="252"/>
      <c r="AG50" s="252"/>
      <c r="AH50" s="252"/>
      <c r="AI50" s="252"/>
      <c r="AJ50" s="252"/>
      <c r="AK50" s="252"/>
      <c r="AL50" s="252"/>
      <c r="AM50" s="252"/>
      <c r="AN50" s="252"/>
      <c r="AO50" s="252"/>
      <c r="AP50" s="252"/>
      <c r="AQ50" s="252"/>
      <c r="AR50" s="252"/>
      <c r="AS50" s="252"/>
      <c r="AT50" s="252"/>
      <c r="AU50" s="252"/>
      <c r="AV50" s="252"/>
      <c r="AW50" s="252"/>
      <c r="AX50" s="252"/>
      <c r="AY50" s="252"/>
      <c r="AZ50" s="252"/>
      <c r="BA50" s="252"/>
      <c r="BB50" s="252"/>
      <c r="BC50" s="252"/>
      <c r="BD50" s="252"/>
      <c r="BE50" s="252"/>
      <c r="BF50" s="252"/>
      <c r="BG50" s="252"/>
      <c r="BH50" s="252"/>
      <c r="BI50" s="252"/>
      <c r="BJ50" s="252"/>
      <c r="BK50" s="252"/>
      <c r="BL50" s="313"/>
    </row>
    <row r="51" spans="1:64" s="312" customFormat="1" ht="13.25" customHeight="1" x14ac:dyDescent="0.15">
      <c r="A51" s="313"/>
      <c r="B51" s="314"/>
      <c r="C51" s="315"/>
      <c r="D51" s="252"/>
      <c r="E51" s="252"/>
      <c r="F51" s="252"/>
      <c r="G51" s="252"/>
      <c r="H51" s="313"/>
      <c r="I51" s="313"/>
      <c r="J51" s="316"/>
      <c r="K51" s="252"/>
      <c r="L51" s="252"/>
      <c r="M51" s="252"/>
      <c r="N51" s="252"/>
      <c r="O51" s="252"/>
      <c r="P51" s="252"/>
      <c r="Q51" s="252"/>
      <c r="R51" s="252"/>
      <c r="S51" s="252"/>
      <c r="T51" s="252"/>
      <c r="U51" s="252"/>
      <c r="V51" s="252"/>
      <c r="W51" s="252"/>
      <c r="X51" s="252"/>
      <c r="Y51" s="252"/>
      <c r="Z51" s="252"/>
      <c r="AA51" s="252"/>
      <c r="AB51" s="252"/>
      <c r="AC51" s="252"/>
      <c r="AD51" s="252"/>
      <c r="AE51" s="252"/>
      <c r="AF51" s="252"/>
      <c r="AG51" s="252"/>
      <c r="AH51" s="252"/>
      <c r="AI51" s="252"/>
      <c r="AJ51" s="252"/>
      <c r="AK51" s="252"/>
      <c r="AL51" s="252"/>
      <c r="AM51" s="252"/>
      <c r="AN51" s="252"/>
      <c r="AO51" s="252"/>
      <c r="AP51" s="252"/>
      <c r="AQ51" s="252"/>
      <c r="AR51" s="252"/>
      <c r="AS51" s="252"/>
      <c r="AT51" s="252"/>
      <c r="AU51" s="252"/>
      <c r="AV51" s="252"/>
      <c r="AW51" s="252"/>
      <c r="AX51" s="252"/>
      <c r="AY51" s="252"/>
      <c r="AZ51" s="252"/>
      <c r="BA51" s="252"/>
      <c r="BB51" s="252"/>
      <c r="BC51" s="252"/>
      <c r="BD51" s="252"/>
      <c r="BE51" s="252"/>
      <c r="BF51" s="252"/>
      <c r="BG51" s="252"/>
      <c r="BH51" s="252"/>
      <c r="BI51" s="252"/>
      <c r="BJ51" s="252"/>
      <c r="BK51" s="252"/>
      <c r="BL51" s="313"/>
    </row>
    <row r="52" spans="1:64" s="312" customFormat="1" ht="13.25" customHeight="1" x14ac:dyDescent="0.15">
      <c r="A52" s="313"/>
      <c r="B52" s="314"/>
      <c r="C52" s="315"/>
      <c r="D52" s="252"/>
      <c r="E52" s="252"/>
      <c r="F52" s="252"/>
      <c r="G52" s="252"/>
      <c r="H52" s="313"/>
      <c r="I52" s="313"/>
      <c r="J52" s="316"/>
      <c r="K52" s="252"/>
      <c r="L52" s="252"/>
      <c r="M52" s="252"/>
      <c r="N52" s="252"/>
      <c r="O52" s="252"/>
      <c r="P52" s="252"/>
      <c r="Q52" s="252"/>
      <c r="R52" s="252"/>
      <c r="S52" s="252"/>
      <c r="T52" s="252"/>
      <c r="U52" s="252"/>
      <c r="V52" s="252"/>
      <c r="W52" s="252"/>
      <c r="X52" s="252"/>
      <c r="Y52" s="252"/>
      <c r="Z52" s="252"/>
      <c r="AA52" s="252"/>
      <c r="AB52" s="252"/>
      <c r="AC52" s="252"/>
      <c r="AD52" s="252"/>
      <c r="AE52" s="252"/>
      <c r="AF52" s="252"/>
      <c r="AG52" s="252"/>
      <c r="AH52" s="252"/>
      <c r="AI52" s="252"/>
      <c r="AJ52" s="252"/>
      <c r="AK52" s="252"/>
      <c r="AL52" s="252"/>
      <c r="AM52" s="252"/>
      <c r="AN52" s="252"/>
      <c r="AO52" s="252"/>
      <c r="AP52" s="252"/>
      <c r="AQ52" s="252"/>
      <c r="AR52" s="252"/>
      <c r="AS52" s="252"/>
      <c r="AT52" s="252"/>
      <c r="AU52" s="252"/>
      <c r="AV52" s="252"/>
      <c r="AW52" s="252"/>
      <c r="AX52" s="252"/>
      <c r="AY52" s="252"/>
      <c r="AZ52" s="252"/>
      <c r="BA52" s="252"/>
      <c r="BB52" s="252"/>
      <c r="BC52" s="252"/>
      <c r="BD52" s="252"/>
      <c r="BE52" s="252"/>
      <c r="BF52" s="252"/>
      <c r="BG52" s="252"/>
      <c r="BH52" s="252"/>
      <c r="BI52" s="252"/>
      <c r="BJ52" s="252"/>
      <c r="BK52" s="252"/>
      <c r="BL52" s="313"/>
    </row>
    <row r="53" spans="1:64" s="312" customFormat="1" ht="13.25" customHeight="1" x14ac:dyDescent="0.15">
      <c r="A53" s="313"/>
      <c r="B53" s="314"/>
      <c r="C53" s="315"/>
      <c r="D53" s="252"/>
      <c r="E53" s="252"/>
      <c r="F53" s="252"/>
      <c r="G53" s="252"/>
      <c r="H53" s="313"/>
      <c r="I53" s="313"/>
      <c r="J53" s="316"/>
      <c r="K53" s="252"/>
      <c r="L53" s="252"/>
      <c r="M53" s="252"/>
      <c r="N53" s="252"/>
      <c r="O53" s="252"/>
      <c r="P53" s="252"/>
      <c r="Q53" s="252"/>
      <c r="R53" s="252"/>
      <c r="S53" s="252"/>
      <c r="T53" s="252"/>
      <c r="U53" s="252"/>
      <c r="V53" s="252"/>
      <c r="W53" s="252"/>
      <c r="X53" s="252"/>
      <c r="Y53" s="252"/>
      <c r="Z53" s="252"/>
      <c r="AA53" s="252"/>
      <c r="AB53" s="252"/>
      <c r="AC53" s="252"/>
      <c r="AD53" s="252"/>
      <c r="AE53" s="252"/>
      <c r="AF53" s="252"/>
      <c r="AG53" s="252"/>
      <c r="AH53" s="252"/>
      <c r="AI53" s="252"/>
      <c r="AJ53" s="252"/>
      <c r="AK53" s="252"/>
      <c r="AL53" s="252"/>
      <c r="AM53" s="252"/>
      <c r="AN53" s="252"/>
      <c r="AO53" s="252"/>
      <c r="AP53" s="252"/>
      <c r="AQ53" s="252"/>
      <c r="AR53" s="252"/>
      <c r="AS53" s="252"/>
      <c r="AT53" s="252"/>
      <c r="AU53" s="252"/>
      <c r="AV53" s="252"/>
      <c r="AW53" s="252"/>
      <c r="AX53" s="252"/>
      <c r="AY53" s="252"/>
      <c r="AZ53" s="252"/>
      <c r="BA53" s="252"/>
      <c r="BB53" s="252"/>
      <c r="BC53" s="252"/>
      <c r="BD53" s="252"/>
      <c r="BE53" s="252"/>
      <c r="BF53" s="252"/>
      <c r="BG53" s="252"/>
      <c r="BH53" s="252"/>
      <c r="BI53" s="252"/>
      <c r="BJ53" s="252"/>
      <c r="BK53" s="252"/>
      <c r="BL53" s="313"/>
    </row>
    <row r="54" spans="1:64" s="312" customFormat="1" ht="13.25" customHeight="1" x14ac:dyDescent="0.15">
      <c r="A54" s="313"/>
      <c r="B54" s="314"/>
      <c r="C54" s="315"/>
      <c r="D54" s="252"/>
      <c r="E54" s="252"/>
      <c r="F54" s="252"/>
      <c r="G54" s="252"/>
      <c r="H54" s="313"/>
      <c r="I54" s="313"/>
      <c r="J54" s="316"/>
      <c r="K54" s="252"/>
      <c r="L54" s="252"/>
      <c r="M54" s="252"/>
      <c r="N54" s="252"/>
      <c r="O54" s="252"/>
      <c r="P54" s="252"/>
      <c r="Q54" s="252"/>
      <c r="R54" s="252"/>
      <c r="S54" s="252"/>
      <c r="T54" s="252"/>
      <c r="U54" s="252"/>
      <c r="V54" s="252"/>
      <c r="W54" s="252"/>
      <c r="X54" s="252"/>
      <c r="Y54" s="252"/>
      <c r="Z54" s="252"/>
      <c r="AA54" s="252"/>
      <c r="AB54" s="252"/>
      <c r="AC54" s="252"/>
      <c r="AD54" s="252"/>
      <c r="AE54" s="252"/>
      <c r="AF54" s="252"/>
      <c r="AG54" s="252"/>
      <c r="AH54" s="252"/>
      <c r="AI54" s="252"/>
      <c r="AJ54" s="252"/>
      <c r="AK54" s="252"/>
      <c r="AL54" s="252"/>
      <c r="AM54" s="252"/>
      <c r="AN54" s="252"/>
      <c r="AO54" s="252"/>
      <c r="AP54" s="252"/>
      <c r="AQ54" s="252"/>
      <c r="AR54" s="252"/>
      <c r="AS54" s="252"/>
      <c r="AT54" s="252"/>
      <c r="AU54" s="252"/>
      <c r="AV54" s="252"/>
      <c r="AW54" s="252"/>
      <c r="AX54" s="252"/>
      <c r="AY54" s="252"/>
      <c r="AZ54" s="252"/>
      <c r="BA54" s="252"/>
      <c r="BB54" s="252"/>
      <c r="BC54" s="252"/>
      <c r="BD54" s="252"/>
      <c r="BE54" s="252"/>
      <c r="BF54" s="252"/>
      <c r="BG54" s="252"/>
      <c r="BH54" s="252"/>
      <c r="BI54" s="252"/>
      <c r="BJ54" s="252"/>
      <c r="BK54" s="252"/>
      <c r="BL54" s="313"/>
    </row>
    <row r="55" spans="1:64" s="312" customFormat="1" ht="13.25" customHeight="1" x14ac:dyDescent="0.15">
      <c r="A55" s="313"/>
      <c r="B55" s="314"/>
      <c r="C55" s="315"/>
      <c r="D55" s="252"/>
      <c r="E55" s="252"/>
      <c r="F55" s="252"/>
      <c r="G55" s="252"/>
      <c r="H55" s="313"/>
      <c r="I55" s="313"/>
      <c r="J55" s="316"/>
      <c r="K55" s="252"/>
      <c r="L55" s="252"/>
      <c r="M55" s="252"/>
      <c r="N55" s="252"/>
      <c r="O55" s="252"/>
      <c r="P55" s="252"/>
      <c r="Q55" s="252"/>
      <c r="R55" s="252"/>
      <c r="S55" s="252"/>
      <c r="T55" s="252"/>
      <c r="U55" s="252"/>
      <c r="V55" s="252"/>
      <c r="W55" s="252"/>
      <c r="X55" s="252"/>
      <c r="Y55" s="252"/>
      <c r="Z55" s="252"/>
      <c r="AA55" s="252"/>
      <c r="AB55" s="252"/>
      <c r="AC55" s="252"/>
      <c r="AD55" s="252"/>
      <c r="AE55" s="252"/>
      <c r="AF55" s="252"/>
      <c r="AG55" s="252"/>
      <c r="AH55" s="252"/>
      <c r="AI55" s="252"/>
      <c r="AJ55" s="252"/>
      <c r="AK55" s="252"/>
      <c r="AL55" s="252"/>
      <c r="AM55" s="252"/>
      <c r="AN55" s="252"/>
      <c r="AO55" s="252"/>
      <c r="AP55" s="252"/>
      <c r="AQ55" s="252"/>
      <c r="AR55" s="252"/>
      <c r="AS55" s="252"/>
      <c r="AT55" s="252"/>
      <c r="AU55" s="252"/>
      <c r="AV55" s="252"/>
      <c r="AW55" s="252"/>
      <c r="AX55" s="252"/>
      <c r="AY55" s="252"/>
      <c r="AZ55" s="252"/>
      <c r="BA55" s="252"/>
      <c r="BB55" s="252"/>
      <c r="BC55" s="252"/>
      <c r="BD55" s="252"/>
      <c r="BE55" s="252"/>
      <c r="BF55" s="252"/>
      <c r="BG55" s="252"/>
      <c r="BH55" s="252"/>
      <c r="BI55" s="252"/>
      <c r="BJ55" s="252"/>
      <c r="BK55" s="252"/>
      <c r="BL55" s="313"/>
    </row>
    <row r="56" spans="1:64" s="312" customFormat="1" ht="13.25" customHeight="1" x14ac:dyDescent="0.15">
      <c r="A56" s="313"/>
      <c r="B56" s="314"/>
      <c r="C56" s="315"/>
      <c r="D56" s="252"/>
      <c r="E56" s="252"/>
      <c r="F56" s="252"/>
      <c r="G56" s="252"/>
      <c r="H56" s="313"/>
      <c r="I56" s="313"/>
      <c r="J56" s="316"/>
      <c r="K56" s="252"/>
      <c r="L56" s="252"/>
      <c r="M56" s="252"/>
      <c r="N56" s="252"/>
      <c r="O56" s="252"/>
      <c r="P56" s="252"/>
      <c r="Q56" s="252"/>
      <c r="R56" s="252"/>
      <c r="S56" s="252"/>
      <c r="T56" s="252"/>
      <c r="U56" s="252"/>
      <c r="V56" s="252"/>
      <c r="W56" s="252"/>
      <c r="X56" s="252"/>
      <c r="Y56" s="252"/>
      <c r="Z56" s="252"/>
      <c r="AA56" s="252"/>
      <c r="AB56" s="252"/>
      <c r="AC56" s="252"/>
      <c r="AD56" s="252"/>
      <c r="AE56" s="252"/>
      <c r="AF56" s="252"/>
      <c r="AG56" s="252"/>
      <c r="AH56" s="252"/>
      <c r="AI56" s="252"/>
      <c r="AJ56" s="252"/>
      <c r="AK56" s="252"/>
      <c r="AL56" s="252"/>
      <c r="AM56" s="252"/>
      <c r="AN56" s="252"/>
      <c r="AO56" s="252"/>
      <c r="AP56" s="252"/>
      <c r="AQ56" s="252"/>
      <c r="AR56" s="252"/>
      <c r="AS56" s="252"/>
      <c r="AT56" s="252"/>
      <c r="AU56" s="252"/>
      <c r="AV56" s="252"/>
      <c r="AW56" s="252"/>
      <c r="AX56" s="252"/>
      <c r="AY56" s="252"/>
      <c r="AZ56" s="252"/>
      <c r="BA56" s="252"/>
      <c r="BB56" s="252"/>
      <c r="BC56" s="252"/>
      <c r="BD56" s="252"/>
      <c r="BE56" s="252"/>
      <c r="BF56" s="252"/>
      <c r="BG56" s="252"/>
      <c r="BH56" s="252"/>
      <c r="BI56" s="252"/>
      <c r="BJ56" s="252"/>
      <c r="BK56" s="252"/>
      <c r="BL56" s="313"/>
    </row>
    <row r="57" spans="1:64" s="312" customFormat="1" ht="13.25" customHeight="1" x14ac:dyDescent="0.15">
      <c r="A57" s="313"/>
      <c r="B57" s="314"/>
      <c r="C57" s="315"/>
      <c r="D57" s="252"/>
      <c r="E57" s="252"/>
      <c r="F57" s="252"/>
      <c r="G57" s="252"/>
      <c r="H57" s="313"/>
      <c r="I57" s="313"/>
      <c r="J57" s="316"/>
      <c r="K57" s="252"/>
      <c r="L57" s="252"/>
      <c r="M57" s="252"/>
      <c r="N57" s="252"/>
      <c r="O57" s="252"/>
      <c r="P57" s="252"/>
      <c r="Q57" s="252"/>
      <c r="R57" s="252"/>
      <c r="S57" s="252"/>
      <c r="T57" s="252"/>
      <c r="U57" s="252"/>
      <c r="V57" s="252"/>
      <c r="W57" s="252"/>
      <c r="X57" s="252"/>
      <c r="Y57" s="252"/>
      <c r="Z57" s="252"/>
      <c r="AA57" s="252"/>
      <c r="AB57" s="252"/>
      <c r="AC57" s="252"/>
      <c r="AD57" s="252"/>
      <c r="AE57" s="252"/>
      <c r="AF57" s="252"/>
      <c r="AG57" s="252"/>
      <c r="AH57" s="252"/>
      <c r="AI57" s="252"/>
      <c r="AJ57" s="252"/>
      <c r="AK57" s="252"/>
      <c r="AL57" s="252"/>
      <c r="AM57" s="252"/>
      <c r="AN57" s="252"/>
      <c r="AO57" s="252"/>
      <c r="AP57" s="252"/>
      <c r="AQ57" s="252"/>
      <c r="AR57" s="252"/>
      <c r="AS57" s="252"/>
      <c r="AT57" s="252"/>
      <c r="AU57" s="252"/>
      <c r="AV57" s="252"/>
      <c r="AW57" s="252"/>
      <c r="AX57" s="252"/>
      <c r="AY57" s="252"/>
      <c r="AZ57" s="252"/>
      <c r="BA57" s="252"/>
      <c r="BB57" s="252"/>
      <c r="BC57" s="252"/>
      <c r="BD57" s="252"/>
      <c r="BE57" s="252"/>
      <c r="BF57" s="252"/>
      <c r="BG57" s="252"/>
      <c r="BH57" s="252"/>
      <c r="BI57" s="252"/>
      <c r="BJ57" s="252"/>
      <c r="BK57" s="252"/>
      <c r="BL57" s="313"/>
    </row>
    <row r="58" spans="1:64" s="312" customFormat="1" ht="13.25" customHeight="1" x14ac:dyDescent="0.15">
      <c r="A58" s="313"/>
      <c r="B58" s="314"/>
      <c r="C58" s="315"/>
      <c r="D58" s="252"/>
      <c r="E58" s="252"/>
      <c r="F58" s="252"/>
      <c r="G58" s="252"/>
      <c r="H58" s="313"/>
      <c r="I58" s="313"/>
      <c r="J58" s="316"/>
      <c r="K58" s="252"/>
      <c r="L58" s="252"/>
      <c r="M58" s="252"/>
      <c r="N58" s="252"/>
      <c r="O58" s="252"/>
      <c r="P58" s="252"/>
      <c r="Q58" s="252"/>
      <c r="R58" s="252"/>
      <c r="S58" s="252"/>
      <c r="T58" s="252"/>
      <c r="U58" s="252"/>
      <c r="V58" s="252"/>
      <c r="W58" s="252"/>
      <c r="X58" s="252"/>
      <c r="Y58" s="252"/>
      <c r="Z58" s="252"/>
      <c r="AA58" s="252"/>
      <c r="AB58" s="252"/>
      <c r="AC58" s="252"/>
      <c r="AD58" s="252"/>
      <c r="AE58" s="252"/>
      <c r="AF58" s="252"/>
      <c r="AG58" s="252"/>
      <c r="AH58" s="252"/>
      <c r="AI58" s="252"/>
      <c r="AJ58" s="252"/>
      <c r="AK58" s="252"/>
      <c r="AL58" s="252"/>
      <c r="AM58" s="252"/>
      <c r="AN58" s="252"/>
      <c r="AO58" s="252"/>
      <c r="AP58" s="252"/>
      <c r="AQ58" s="252"/>
      <c r="AR58" s="252"/>
      <c r="AS58" s="252"/>
      <c r="AT58" s="252"/>
      <c r="AU58" s="252"/>
      <c r="AV58" s="252"/>
      <c r="AW58" s="252"/>
      <c r="AX58" s="252"/>
      <c r="AY58" s="252"/>
      <c r="AZ58" s="252"/>
      <c r="BA58" s="252"/>
      <c r="BB58" s="252"/>
      <c r="BC58" s="252"/>
      <c r="BD58" s="252"/>
      <c r="BE58" s="252"/>
      <c r="BF58" s="252"/>
      <c r="BG58" s="252"/>
      <c r="BH58" s="252"/>
      <c r="BI58" s="252"/>
      <c r="BJ58" s="252"/>
      <c r="BK58" s="252"/>
      <c r="BL58" s="313"/>
    </row>
    <row r="59" spans="1:64" s="312" customFormat="1" ht="13.25" customHeight="1" x14ac:dyDescent="0.15">
      <c r="A59" s="313"/>
      <c r="B59" s="314"/>
      <c r="C59" s="315"/>
      <c r="D59" s="252"/>
      <c r="E59" s="252"/>
      <c r="F59" s="252"/>
      <c r="G59" s="252"/>
      <c r="H59" s="313"/>
      <c r="I59" s="313"/>
      <c r="J59" s="316"/>
      <c r="K59" s="252"/>
      <c r="L59" s="252"/>
      <c r="M59" s="252"/>
      <c r="N59" s="252"/>
      <c r="O59" s="252"/>
      <c r="P59" s="252"/>
      <c r="Q59" s="252"/>
      <c r="R59" s="252"/>
      <c r="S59" s="252"/>
      <c r="T59" s="252"/>
      <c r="U59" s="252"/>
      <c r="V59" s="252"/>
      <c r="W59" s="252"/>
      <c r="X59" s="252"/>
      <c r="Y59" s="252"/>
      <c r="Z59" s="252"/>
      <c r="AA59" s="252"/>
      <c r="AB59" s="252"/>
      <c r="AC59" s="252"/>
      <c r="AD59" s="252"/>
      <c r="AE59" s="252"/>
      <c r="AF59" s="252"/>
      <c r="AG59" s="252"/>
      <c r="AH59" s="252"/>
      <c r="AI59" s="252"/>
      <c r="AJ59" s="252"/>
      <c r="AK59" s="252"/>
      <c r="AL59" s="252"/>
      <c r="AM59" s="252"/>
      <c r="AN59" s="252"/>
      <c r="AO59" s="252"/>
      <c r="AP59" s="252"/>
      <c r="AQ59" s="252"/>
      <c r="AR59" s="252"/>
      <c r="AS59" s="252"/>
      <c r="AT59" s="252"/>
      <c r="AU59" s="252"/>
      <c r="AV59" s="252"/>
      <c r="AW59" s="252"/>
      <c r="AX59" s="252"/>
      <c r="AY59" s="252"/>
      <c r="AZ59" s="252"/>
      <c r="BA59" s="252"/>
      <c r="BB59" s="252"/>
      <c r="BC59" s="252"/>
      <c r="BD59" s="252"/>
      <c r="BE59" s="252"/>
      <c r="BF59" s="252"/>
      <c r="BG59" s="252"/>
      <c r="BH59" s="252"/>
      <c r="BI59" s="252"/>
      <c r="BJ59" s="252"/>
      <c r="BK59" s="252"/>
      <c r="BL59" s="313"/>
    </row>
    <row r="60" spans="1:64" s="312" customFormat="1" ht="13.25" customHeight="1" x14ac:dyDescent="0.15">
      <c r="A60" s="313"/>
      <c r="B60" s="314"/>
      <c r="C60" s="315"/>
      <c r="D60" s="252"/>
      <c r="E60" s="252"/>
      <c r="F60" s="252"/>
      <c r="G60" s="252"/>
      <c r="H60" s="313"/>
      <c r="I60" s="313"/>
      <c r="J60" s="316"/>
      <c r="K60" s="252"/>
      <c r="L60" s="252"/>
      <c r="M60" s="252"/>
      <c r="N60" s="252"/>
      <c r="O60" s="252"/>
      <c r="P60" s="252"/>
      <c r="Q60" s="252"/>
      <c r="R60" s="252"/>
      <c r="S60" s="252"/>
      <c r="T60" s="252"/>
      <c r="U60" s="252"/>
      <c r="V60" s="252"/>
      <c r="W60" s="252"/>
      <c r="X60" s="252"/>
      <c r="Y60" s="252"/>
      <c r="Z60" s="252"/>
      <c r="AA60" s="252"/>
      <c r="AB60" s="252"/>
      <c r="AC60" s="252"/>
      <c r="AD60" s="252"/>
      <c r="AE60" s="252"/>
      <c r="AF60" s="252"/>
      <c r="AG60" s="252"/>
      <c r="AH60" s="252"/>
      <c r="AI60" s="252"/>
      <c r="AJ60" s="252"/>
      <c r="AK60" s="252"/>
      <c r="AL60" s="252"/>
      <c r="AM60" s="252"/>
      <c r="AN60" s="252"/>
      <c r="AO60" s="252"/>
      <c r="AP60" s="252"/>
      <c r="AQ60" s="252"/>
      <c r="AR60" s="252"/>
      <c r="AS60" s="252"/>
      <c r="AT60" s="252"/>
      <c r="AU60" s="252"/>
      <c r="AV60" s="252"/>
      <c r="AW60" s="252"/>
      <c r="AX60" s="252"/>
      <c r="AY60" s="252"/>
      <c r="AZ60" s="252"/>
      <c r="BA60" s="252"/>
      <c r="BB60" s="252"/>
      <c r="BC60" s="252"/>
      <c r="BD60" s="252"/>
      <c r="BE60" s="252"/>
      <c r="BF60" s="252"/>
      <c r="BG60" s="252"/>
      <c r="BH60" s="252"/>
      <c r="BI60" s="252"/>
      <c r="BJ60" s="252"/>
      <c r="BK60" s="252"/>
      <c r="BL60" s="313"/>
    </row>
    <row r="61" spans="1:64" s="312" customFormat="1" ht="13.25" customHeight="1" x14ac:dyDescent="0.15">
      <c r="A61" s="313"/>
      <c r="B61" s="314"/>
      <c r="C61" s="315"/>
      <c r="D61" s="252"/>
      <c r="E61" s="252"/>
      <c r="F61" s="252"/>
      <c r="G61" s="252"/>
      <c r="H61" s="313"/>
      <c r="I61" s="313"/>
      <c r="J61" s="316"/>
      <c r="K61" s="252"/>
      <c r="L61" s="252"/>
      <c r="M61" s="252"/>
      <c r="N61" s="252"/>
      <c r="O61" s="252"/>
      <c r="P61" s="252"/>
      <c r="Q61" s="252"/>
      <c r="R61" s="252"/>
      <c r="S61" s="252"/>
      <c r="T61" s="252"/>
      <c r="U61" s="252"/>
      <c r="V61" s="252"/>
      <c r="W61" s="252"/>
      <c r="X61" s="252"/>
      <c r="Y61" s="252"/>
      <c r="Z61" s="252"/>
      <c r="AA61" s="252"/>
      <c r="AB61" s="252"/>
      <c r="AC61" s="252"/>
      <c r="AD61" s="252"/>
      <c r="AE61" s="252"/>
      <c r="AF61" s="252"/>
      <c r="AG61" s="252"/>
      <c r="AH61" s="252"/>
      <c r="AI61" s="252"/>
      <c r="AJ61" s="252"/>
      <c r="AK61" s="252"/>
      <c r="AL61" s="252"/>
      <c r="AM61" s="252"/>
      <c r="AN61" s="252"/>
      <c r="AO61" s="252"/>
      <c r="AP61" s="252"/>
      <c r="AQ61" s="252"/>
      <c r="AR61" s="252"/>
      <c r="AS61" s="252"/>
      <c r="AT61" s="252"/>
      <c r="AU61" s="252"/>
      <c r="AV61" s="252"/>
      <c r="AW61" s="252"/>
      <c r="AX61" s="252"/>
      <c r="AY61" s="252"/>
      <c r="AZ61" s="252"/>
      <c r="BA61" s="252"/>
      <c r="BB61" s="252"/>
      <c r="BC61" s="252"/>
      <c r="BD61" s="252"/>
      <c r="BE61" s="252"/>
      <c r="BF61" s="252"/>
      <c r="BG61" s="252"/>
      <c r="BH61" s="252"/>
      <c r="BI61" s="252"/>
      <c r="BJ61" s="252"/>
      <c r="BK61" s="252"/>
      <c r="BL61" s="313"/>
    </row>
    <row r="62" spans="1:64" s="312" customFormat="1" ht="13.25" customHeight="1" x14ac:dyDescent="0.15">
      <c r="A62" s="313"/>
      <c r="B62" s="314"/>
      <c r="C62" s="315"/>
      <c r="D62" s="252"/>
      <c r="E62" s="252"/>
      <c r="F62" s="252"/>
      <c r="G62" s="252"/>
      <c r="H62" s="313"/>
      <c r="I62" s="313"/>
      <c r="J62" s="316"/>
      <c r="K62" s="252"/>
      <c r="L62" s="252"/>
      <c r="M62" s="252"/>
      <c r="N62" s="252"/>
      <c r="O62" s="252"/>
      <c r="P62" s="252"/>
      <c r="Q62" s="252"/>
      <c r="R62" s="252"/>
      <c r="S62" s="252"/>
      <c r="T62" s="252"/>
      <c r="U62" s="252"/>
      <c r="V62" s="252"/>
      <c r="W62" s="252"/>
      <c r="X62" s="252"/>
      <c r="Y62" s="252"/>
      <c r="Z62" s="252"/>
      <c r="AA62" s="252"/>
      <c r="AB62" s="252"/>
      <c r="AC62" s="252"/>
      <c r="AD62" s="252"/>
      <c r="AE62" s="252"/>
      <c r="AF62" s="252"/>
      <c r="AG62" s="252"/>
      <c r="AH62" s="252"/>
      <c r="AI62" s="252"/>
      <c r="AJ62" s="252"/>
      <c r="AK62" s="252"/>
      <c r="AL62" s="252"/>
      <c r="AM62" s="252"/>
      <c r="AN62" s="252"/>
      <c r="AO62" s="252"/>
      <c r="AP62" s="252"/>
      <c r="AQ62" s="252"/>
      <c r="AR62" s="252"/>
      <c r="AS62" s="252"/>
      <c r="AT62" s="252"/>
      <c r="AU62" s="252"/>
      <c r="AV62" s="252"/>
      <c r="AW62" s="252"/>
      <c r="AX62" s="252"/>
      <c r="AY62" s="252"/>
      <c r="AZ62" s="252"/>
      <c r="BA62" s="252"/>
      <c r="BB62" s="252"/>
      <c r="BC62" s="252"/>
      <c r="BD62" s="252"/>
      <c r="BE62" s="252"/>
      <c r="BF62" s="252"/>
      <c r="BG62" s="252"/>
      <c r="BH62" s="252"/>
      <c r="BI62" s="252"/>
      <c r="BJ62" s="252"/>
      <c r="BK62" s="252"/>
      <c r="BL62" s="313"/>
    </row>
    <row r="63" spans="1:64" s="312" customFormat="1" ht="13.25" customHeight="1" x14ac:dyDescent="0.15">
      <c r="A63" s="313"/>
      <c r="B63" s="314"/>
      <c r="C63" s="315"/>
      <c r="D63" s="252"/>
      <c r="E63" s="252"/>
      <c r="F63" s="252"/>
      <c r="G63" s="252"/>
      <c r="H63" s="313"/>
      <c r="I63" s="313"/>
      <c r="J63" s="316"/>
      <c r="K63" s="252"/>
      <c r="L63" s="252"/>
      <c r="M63" s="252"/>
      <c r="N63" s="252"/>
      <c r="O63" s="252"/>
      <c r="P63" s="252"/>
      <c r="Q63" s="252"/>
      <c r="R63" s="252"/>
      <c r="S63" s="252"/>
      <c r="T63" s="252"/>
      <c r="U63" s="252"/>
      <c r="V63" s="252"/>
      <c r="W63" s="252"/>
      <c r="X63" s="252"/>
      <c r="Y63" s="252"/>
      <c r="Z63" s="252"/>
      <c r="AA63" s="252"/>
      <c r="AB63" s="252"/>
      <c r="AC63" s="252"/>
      <c r="AD63" s="252"/>
      <c r="AE63" s="252"/>
      <c r="AF63" s="252"/>
      <c r="AG63" s="252"/>
      <c r="AH63" s="252"/>
      <c r="AI63" s="252"/>
      <c r="AJ63" s="252"/>
      <c r="AK63" s="252"/>
      <c r="AL63" s="252"/>
      <c r="AM63" s="252"/>
      <c r="AN63" s="252"/>
      <c r="AO63" s="252"/>
      <c r="AP63" s="252"/>
      <c r="AQ63" s="252"/>
      <c r="AR63" s="252"/>
      <c r="AS63" s="252"/>
      <c r="AT63" s="252"/>
      <c r="AU63" s="252"/>
      <c r="AV63" s="252"/>
      <c r="AW63" s="252"/>
      <c r="AX63" s="252"/>
      <c r="AY63" s="252"/>
      <c r="AZ63" s="252"/>
      <c r="BA63" s="252"/>
      <c r="BB63" s="252"/>
      <c r="BC63" s="252"/>
      <c r="BD63" s="252"/>
      <c r="BE63" s="252"/>
      <c r="BF63" s="252"/>
      <c r="BG63" s="252"/>
      <c r="BH63" s="252"/>
      <c r="BI63" s="252"/>
      <c r="BJ63" s="252"/>
      <c r="BK63" s="252"/>
      <c r="BL63" s="313"/>
    </row>
    <row r="64" spans="1:64" s="312" customFormat="1" ht="13.25" customHeight="1" x14ac:dyDescent="0.15">
      <c r="A64" s="313"/>
      <c r="B64" s="314"/>
      <c r="C64" s="315"/>
      <c r="D64" s="252"/>
      <c r="E64" s="252"/>
      <c r="F64" s="252"/>
      <c r="G64" s="252"/>
      <c r="H64" s="313"/>
      <c r="I64" s="313"/>
      <c r="J64" s="316"/>
      <c r="K64" s="252"/>
      <c r="L64" s="252"/>
      <c r="M64" s="252"/>
      <c r="N64" s="252"/>
      <c r="O64" s="252"/>
      <c r="P64" s="252"/>
      <c r="Q64" s="252"/>
      <c r="R64" s="252"/>
      <c r="S64" s="252"/>
      <c r="T64" s="252"/>
      <c r="U64" s="252"/>
      <c r="V64" s="252"/>
      <c r="W64" s="252"/>
      <c r="X64" s="252"/>
      <c r="Y64" s="252"/>
      <c r="Z64" s="252"/>
      <c r="AA64" s="252"/>
      <c r="AB64" s="252"/>
      <c r="AC64" s="252"/>
      <c r="AD64" s="252"/>
      <c r="AE64" s="252"/>
      <c r="AF64" s="252"/>
      <c r="AG64" s="252"/>
      <c r="AH64" s="252"/>
      <c r="AI64" s="252"/>
      <c r="AJ64" s="252"/>
      <c r="AK64" s="252"/>
      <c r="AL64" s="252"/>
      <c r="AM64" s="252"/>
      <c r="AN64" s="252"/>
      <c r="AO64" s="252"/>
      <c r="AP64" s="252"/>
      <c r="AQ64" s="252"/>
      <c r="AR64" s="252"/>
      <c r="AS64" s="252"/>
      <c r="AT64" s="252"/>
      <c r="AU64" s="252"/>
      <c r="AV64" s="252"/>
      <c r="AW64" s="252"/>
      <c r="AX64" s="252"/>
      <c r="AY64" s="252"/>
      <c r="AZ64" s="252"/>
      <c r="BA64" s="252"/>
      <c r="BB64" s="252"/>
      <c r="BC64" s="252"/>
      <c r="BD64" s="252"/>
      <c r="BE64" s="252"/>
      <c r="BF64" s="252"/>
      <c r="BG64" s="252"/>
      <c r="BH64" s="252"/>
      <c r="BI64" s="252"/>
      <c r="BJ64" s="252"/>
      <c r="BK64" s="252"/>
      <c r="BL64" s="313"/>
    </row>
    <row r="65" spans="1:64" s="312" customFormat="1" ht="13.25" customHeight="1" x14ac:dyDescent="0.15">
      <c r="A65" s="313"/>
      <c r="B65" s="314"/>
      <c r="C65" s="315"/>
      <c r="D65" s="252"/>
      <c r="E65" s="252"/>
      <c r="F65" s="252"/>
      <c r="G65" s="252"/>
      <c r="H65" s="313"/>
      <c r="I65" s="313"/>
      <c r="J65" s="316"/>
      <c r="K65" s="252"/>
      <c r="L65" s="252"/>
      <c r="M65" s="252"/>
      <c r="N65" s="252"/>
      <c r="O65" s="252"/>
      <c r="P65" s="252"/>
      <c r="Q65" s="252"/>
      <c r="R65" s="252"/>
      <c r="S65" s="252"/>
      <c r="T65" s="252"/>
      <c r="U65" s="252"/>
      <c r="V65" s="252"/>
      <c r="W65" s="252"/>
      <c r="X65" s="252"/>
      <c r="Y65" s="252"/>
      <c r="Z65" s="252"/>
      <c r="AA65" s="252"/>
      <c r="AB65" s="252"/>
      <c r="AC65" s="252"/>
      <c r="AD65" s="252"/>
      <c r="AE65" s="252"/>
      <c r="AF65" s="252"/>
      <c r="AG65" s="252"/>
      <c r="AH65" s="252"/>
      <c r="AI65" s="252"/>
      <c r="AJ65" s="252"/>
      <c r="AK65" s="252"/>
      <c r="AL65" s="252"/>
      <c r="AM65" s="252"/>
      <c r="AN65" s="252"/>
      <c r="AO65" s="252"/>
      <c r="AP65" s="252"/>
      <c r="AQ65" s="252"/>
      <c r="AR65" s="252"/>
      <c r="AS65" s="252"/>
      <c r="AT65" s="252"/>
      <c r="AU65" s="252"/>
      <c r="AV65" s="252"/>
      <c r="AW65" s="252"/>
      <c r="AX65" s="252"/>
      <c r="AY65" s="252"/>
      <c r="AZ65" s="252"/>
      <c r="BA65" s="252"/>
      <c r="BB65" s="252"/>
      <c r="BC65" s="252"/>
      <c r="BD65" s="252"/>
      <c r="BE65" s="252"/>
      <c r="BF65" s="252"/>
      <c r="BG65" s="252"/>
      <c r="BH65" s="252"/>
      <c r="BI65" s="252"/>
      <c r="BJ65" s="252"/>
      <c r="BK65" s="252"/>
      <c r="BL65" s="313"/>
    </row>
    <row r="66" spans="1:64" s="312" customFormat="1" ht="13.25" customHeight="1" x14ac:dyDescent="0.15">
      <c r="A66" s="313"/>
      <c r="B66" s="314"/>
      <c r="C66" s="315"/>
      <c r="D66" s="252"/>
      <c r="E66" s="252"/>
      <c r="F66" s="252"/>
      <c r="G66" s="252"/>
      <c r="H66" s="313"/>
      <c r="I66" s="313"/>
      <c r="J66" s="316"/>
      <c r="K66" s="252"/>
      <c r="L66" s="252"/>
      <c r="M66" s="252"/>
      <c r="N66" s="252"/>
      <c r="O66" s="252"/>
      <c r="P66" s="252"/>
      <c r="Q66" s="252"/>
      <c r="R66" s="252"/>
      <c r="S66" s="252"/>
      <c r="T66" s="252"/>
      <c r="U66" s="252"/>
      <c r="V66" s="252"/>
      <c r="W66" s="252"/>
      <c r="X66" s="252"/>
      <c r="Y66" s="252"/>
      <c r="Z66" s="252"/>
      <c r="AA66" s="252"/>
      <c r="AB66" s="252"/>
      <c r="AC66" s="252"/>
      <c r="AD66" s="252"/>
      <c r="AE66" s="252"/>
      <c r="AF66" s="252"/>
      <c r="AG66" s="252"/>
      <c r="AH66" s="252"/>
      <c r="AI66" s="252"/>
      <c r="AJ66" s="252"/>
      <c r="AK66" s="252"/>
      <c r="AL66" s="252"/>
      <c r="AM66" s="252"/>
      <c r="AN66" s="252"/>
      <c r="AO66" s="252"/>
      <c r="AP66" s="252"/>
      <c r="AQ66" s="252"/>
      <c r="AR66" s="252"/>
      <c r="AS66" s="252"/>
      <c r="AT66" s="252"/>
      <c r="AU66" s="252"/>
      <c r="AV66" s="252"/>
      <c r="AW66" s="252"/>
      <c r="AX66" s="252"/>
      <c r="AY66" s="252"/>
      <c r="AZ66" s="252"/>
      <c r="BA66" s="252"/>
      <c r="BB66" s="252"/>
      <c r="BC66" s="252"/>
      <c r="BD66" s="252"/>
      <c r="BE66" s="252"/>
      <c r="BF66" s="252"/>
      <c r="BG66" s="252"/>
      <c r="BH66" s="252"/>
      <c r="BI66" s="252"/>
      <c r="BJ66" s="252"/>
      <c r="BK66" s="252"/>
      <c r="BL66" s="313"/>
    </row>
    <row r="67" spans="1:64" s="312" customFormat="1" ht="13.25" customHeight="1" x14ac:dyDescent="0.15">
      <c r="A67" s="313"/>
      <c r="B67" s="314"/>
      <c r="C67" s="315"/>
      <c r="D67" s="252"/>
      <c r="E67" s="252"/>
      <c r="F67" s="252"/>
      <c r="G67" s="252"/>
      <c r="H67" s="313"/>
      <c r="I67" s="313"/>
      <c r="J67" s="316"/>
      <c r="K67" s="252"/>
      <c r="L67" s="252"/>
      <c r="M67" s="252"/>
      <c r="N67" s="252"/>
      <c r="O67" s="252"/>
      <c r="P67" s="252"/>
      <c r="Q67" s="252"/>
      <c r="R67" s="252"/>
      <c r="S67" s="252"/>
      <c r="T67" s="252"/>
      <c r="U67" s="252"/>
      <c r="V67" s="252"/>
      <c r="W67" s="252"/>
      <c r="X67" s="252"/>
      <c r="Y67" s="252"/>
      <c r="Z67" s="252"/>
      <c r="AA67" s="252"/>
      <c r="AB67" s="252"/>
      <c r="AC67" s="252"/>
      <c r="AD67" s="252"/>
      <c r="AE67" s="252"/>
      <c r="AF67" s="252"/>
      <c r="AG67" s="252"/>
      <c r="AH67" s="252"/>
      <c r="AI67" s="252"/>
      <c r="AJ67" s="252"/>
      <c r="AK67" s="252"/>
      <c r="AL67" s="252"/>
      <c r="AM67" s="252"/>
      <c r="AN67" s="252"/>
      <c r="AO67" s="252"/>
      <c r="AP67" s="252"/>
      <c r="AQ67" s="252"/>
      <c r="AR67" s="252"/>
      <c r="AS67" s="252"/>
      <c r="AT67" s="252"/>
      <c r="AU67" s="252"/>
      <c r="AV67" s="252"/>
      <c r="AW67" s="252"/>
      <c r="AX67" s="252"/>
      <c r="AY67" s="252"/>
      <c r="AZ67" s="252"/>
      <c r="BA67" s="252"/>
      <c r="BB67" s="252"/>
      <c r="BC67" s="252"/>
      <c r="BD67" s="252"/>
      <c r="BE67" s="252"/>
      <c r="BF67" s="252"/>
      <c r="BG67" s="252"/>
      <c r="BH67" s="252"/>
      <c r="BI67" s="252"/>
      <c r="BJ67" s="252"/>
      <c r="BK67" s="252"/>
      <c r="BL67" s="313"/>
    </row>
    <row r="68" spans="1:64" s="312" customFormat="1" ht="13.25" customHeight="1" x14ac:dyDescent="0.15">
      <c r="A68" s="313"/>
      <c r="B68" s="314"/>
      <c r="C68" s="315"/>
      <c r="D68" s="252"/>
      <c r="E68" s="252"/>
      <c r="F68" s="252"/>
      <c r="G68" s="252"/>
      <c r="H68" s="313"/>
      <c r="I68" s="313"/>
      <c r="J68" s="316"/>
      <c r="K68" s="252"/>
      <c r="L68" s="252"/>
      <c r="M68" s="252"/>
      <c r="N68" s="252"/>
      <c r="O68" s="252"/>
      <c r="P68" s="252"/>
      <c r="Q68" s="252"/>
      <c r="R68" s="252"/>
      <c r="S68" s="252"/>
      <c r="T68" s="252"/>
      <c r="U68" s="252"/>
      <c r="V68" s="252"/>
      <c r="W68" s="252"/>
      <c r="X68" s="252"/>
      <c r="Y68" s="252"/>
      <c r="Z68" s="252"/>
      <c r="AA68" s="252"/>
      <c r="AB68" s="252"/>
      <c r="AC68" s="252"/>
      <c r="AD68" s="252"/>
      <c r="AE68" s="252"/>
      <c r="AF68" s="252"/>
      <c r="AG68" s="252"/>
      <c r="AH68" s="252"/>
      <c r="AI68" s="252"/>
      <c r="AJ68" s="252"/>
      <c r="AK68" s="252"/>
      <c r="AL68" s="252"/>
      <c r="AM68" s="252"/>
      <c r="AN68" s="252"/>
      <c r="AO68" s="252"/>
      <c r="AP68" s="252"/>
      <c r="AQ68" s="252"/>
      <c r="AR68" s="252"/>
      <c r="AS68" s="252"/>
      <c r="AT68" s="252"/>
      <c r="AU68" s="252"/>
      <c r="AV68" s="252"/>
      <c r="AW68" s="252"/>
      <c r="AX68" s="252"/>
      <c r="AY68" s="252"/>
      <c r="AZ68" s="252"/>
      <c r="BA68" s="252"/>
      <c r="BB68" s="252"/>
      <c r="BC68" s="252"/>
      <c r="BD68" s="252"/>
      <c r="BE68" s="252"/>
      <c r="BF68" s="252"/>
      <c r="BG68" s="252"/>
      <c r="BH68" s="252"/>
      <c r="BI68" s="252"/>
      <c r="BJ68" s="252"/>
      <c r="BK68" s="252"/>
      <c r="BL68" s="313"/>
    </row>
    <row r="69" spans="1:64" s="312" customFormat="1" ht="13.25" customHeight="1" x14ac:dyDescent="0.15">
      <c r="A69" s="313"/>
      <c r="B69" s="314"/>
      <c r="C69" s="315"/>
      <c r="D69" s="252"/>
      <c r="E69" s="252"/>
      <c r="F69" s="252"/>
      <c r="G69" s="252"/>
      <c r="H69" s="313"/>
      <c r="I69" s="313"/>
      <c r="J69" s="316"/>
      <c r="K69" s="252"/>
      <c r="L69" s="252"/>
      <c r="M69" s="252"/>
      <c r="N69" s="252"/>
      <c r="O69" s="252"/>
      <c r="P69" s="252"/>
      <c r="Q69" s="252"/>
      <c r="R69" s="252"/>
      <c r="S69" s="252"/>
      <c r="T69" s="252"/>
      <c r="U69" s="252"/>
      <c r="V69" s="252"/>
      <c r="W69" s="252"/>
      <c r="X69" s="252"/>
      <c r="Y69" s="252"/>
      <c r="Z69" s="252"/>
      <c r="AA69" s="252"/>
      <c r="AB69" s="252"/>
      <c r="AC69" s="252"/>
      <c r="AD69" s="252"/>
      <c r="AE69" s="252"/>
      <c r="AF69" s="252"/>
      <c r="AG69" s="252"/>
      <c r="AH69" s="252"/>
      <c r="AI69" s="252"/>
      <c r="AJ69" s="252"/>
      <c r="AK69" s="252"/>
      <c r="AL69" s="252"/>
      <c r="AM69" s="252"/>
      <c r="AN69" s="252"/>
      <c r="AO69" s="252"/>
      <c r="AP69" s="252"/>
      <c r="AQ69" s="252"/>
      <c r="AR69" s="252"/>
      <c r="AS69" s="252"/>
      <c r="AT69" s="252"/>
      <c r="AU69" s="252"/>
      <c r="AV69" s="252"/>
      <c r="AW69" s="252"/>
      <c r="AX69" s="252"/>
      <c r="AY69" s="252"/>
      <c r="AZ69" s="252"/>
      <c r="BA69" s="252"/>
      <c r="BB69" s="252"/>
      <c r="BC69" s="252"/>
      <c r="BD69" s="252"/>
      <c r="BE69" s="252"/>
      <c r="BF69" s="252"/>
      <c r="BG69" s="252"/>
      <c r="BH69" s="252"/>
      <c r="BI69" s="252"/>
      <c r="BJ69" s="252"/>
      <c r="BK69" s="252"/>
      <c r="BL69" s="313"/>
    </row>
    <row r="70" spans="1:64" s="312" customFormat="1" ht="13.25" customHeight="1" x14ac:dyDescent="0.15">
      <c r="A70" s="313"/>
      <c r="B70" s="314"/>
      <c r="C70" s="315"/>
      <c r="D70" s="252"/>
      <c r="E70" s="252"/>
      <c r="F70" s="252"/>
      <c r="G70" s="252"/>
      <c r="H70" s="313"/>
      <c r="I70" s="313"/>
      <c r="J70" s="316"/>
      <c r="K70" s="252"/>
      <c r="L70" s="252"/>
      <c r="M70" s="252"/>
      <c r="N70" s="252"/>
      <c r="O70" s="252"/>
      <c r="P70" s="252"/>
      <c r="Q70" s="252"/>
      <c r="R70" s="252"/>
      <c r="S70" s="252"/>
      <c r="T70" s="252"/>
      <c r="U70" s="252"/>
      <c r="V70" s="252"/>
      <c r="W70" s="252"/>
      <c r="X70" s="252"/>
      <c r="Y70" s="252"/>
      <c r="Z70" s="252"/>
      <c r="AA70" s="252"/>
      <c r="AB70" s="252"/>
      <c r="AC70" s="252"/>
      <c r="AD70" s="252"/>
      <c r="AE70" s="252"/>
      <c r="AF70" s="252"/>
      <c r="AG70" s="252"/>
      <c r="AH70" s="252"/>
      <c r="AI70" s="252"/>
      <c r="AJ70" s="252"/>
      <c r="AK70" s="252"/>
      <c r="AL70" s="252"/>
      <c r="AM70" s="252"/>
      <c r="AN70" s="252"/>
      <c r="AO70" s="252"/>
      <c r="AP70" s="252"/>
      <c r="AQ70" s="252"/>
      <c r="AR70" s="252"/>
      <c r="AS70" s="252"/>
      <c r="AT70" s="252"/>
      <c r="AU70" s="252"/>
      <c r="AV70" s="252"/>
      <c r="AW70" s="252"/>
      <c r="AX70" s="252"/>
      <c r="AY70" s="252"/>
      <c r="AZ70" s="252"/>
      <c r="BA70" s="252"/>
      <c r="BB70" s="252"/>
      <c r="BC70" s="252"/>
      <c r="BD70" s="252"/>
      <c r="BE70" s="252"/>
      <c r="BF70" s="252"/>
      <c r="BG70" s="252"/>
      <c r="BH70" s="252"/>
      <c r="BI70" s="252"/>
      <c r="BJ70" s="252"/>
      <c r="BK70" s="252"/>
      <c r="BL70" s="313"/>
    </row>
    <row r="71" spans="1:64" s="312" customFormat="1" ht="13.25" customHeight="1" x14ac:dyDescent="0.15">
      <c r="A71" s="313"/>
      <c r="B71" s="314"/>
      <c r="C71" s="315"/>
      <c r="D71" s="252"/>
      <c r="E71" s="252"/>
      <c r="F71" s="252"/>
      <c r="G71" s="252"/>
      <c r="H71" s="313"/>
      <c r="I71" s="313"/>
      <c r="J71" s="316"/>
      <c r="K71" s="252"/>
      <c r="L71" s="252"/>
      <c r="M71" s="252"/>
      <c r="N71" s="252"/>
      <c r="O71" s="252"/>
      <c r="P71" s="252"/>
      <c r="Q71" s="252"/>
      <c r="R71" s="252"/>
      <c r="S71" s="252"/>
      <c r="T71" s="252"/>
      <c r="U71" s="252"/>
      <c r="V71" s="252"/>
      <c r="W71" s="252"/>
      <c r="X71" s="252"/>
      <c r="Y71" s="252"/>
      <c r="Z71" s="252"/>
      <c r="AA71" s="252"/>
      <c r="AB71" s="252"/>
      <c r="AC71" s="252"/>
      <c r="AD71" s="252"/>
      <c r="AE71" s="252"/>
      <c r="AF71" s="252"/>
      <c r="AG71" s="252"/>
      <c r="AH71" s="252"/>
      <c r="AI71" s="252"/>
      <c r="AJ71" s="252"/>
      <c r="AK71" s="252"/>
      <c r="AL71" s="252"/>
      <c r="AM71" s="252"/>
      <c r="AN71" s="252"/>
      <c r="AO71" s="252"/>
      <c r="AP71" s="252"/>
      <c r="AQ71" s="252"/>
      <c r="AR71" s="252"/>
      <c r="AS71" s="252"/>
      <c r="AT71" s="252"/>
      <c r="AU71" s="252"/>
      <c r="AV71" s="252"/>
      <c r="AW71" s="252"/>
      <c r="AX71" s="252"/>
      <c r="AY71" s="252"/>
      <c r="AZ71" s="252"/>
      <c r="BA71" s="252"/>
      <c r="BB71" s="252"/>
      <c r="BC71" s="252"/>
      <c r="BD71" s="252"/>
      <c r="BE71" s="252"/>
      <c r="BF71" s="252"/>
      <c r="BG71" s="252"/>
      <c r="BH71" s="252"/>
      <c r="BI71" s="252"/>
      <c r="BJ71" s="252"/>
      <c r="BK71" s="252"/>
      <c r="BL71" s="313"/>
    </row>
    <row r="72" spans="1:64" s="312" customFormat="1" ht="13.25" customHeight="1" x14ac:dyDescent="0.15">
      <c r="A72" s="313"/>
      <c r="B72" s="314"/>
      <c r="C72" s="315"/>
      <c r="D72" s="252"/>
      <c r="E72" s="252"/>
      <c r="F72" s="252"/>
      <c r="G72" s="252"/>
      <c r="H72" s="313"/>
      <c r="I72" s="313"/>
      <c r="J72" s="316"/>
      <c r="K72" s="252"/>
      <c r="L72" s="252"/>
      <c r="M72" s="252"/>
      <c r="N72" s="252"/>
      <c r="O72" s="252"/>
      <c r="P72" s="252"/>
      <c r="Q72" s="252"/>
      <c r="R72" s="252"/>
      <c r="S72" s="252"/>
      <c r="T72" s="252"/>
      <c r="U72" s="252"/>
      <c r="V72" s="252"/>
      <c r="W72" s="252"/>
      <c r="X72" s="252"/>
      <c r="Y72" s="252"/>
      <c r="Z72" s="252"/>
      <c r="AA72" s="252"/>
      <c r="AB72" s="252"/>
      <c r="AC72" s="252"/>
      <c r="AD72" s="252"/>
      <c r="AE72" s="252"/>
      <c r="AF72" s="252"/>
      <c r="AG72" s="252"/>
      <c r="AH72" s="252"/>
      <c r="AI72" s="252"/>
      <c r="AJ72" s="252"/>
      <c r="AK72" s="252"/>
      <c r="AL72" s="252"/>
      <c r="AM72" s="252"/>
      <c r="AN72" s="252"/>
      <c r="AO72" s="252"/>
      <c r="AP72" s="252"/>
      <c r="AQ72" s="252"/>
      <c r="AR72" s="252"/>
      <c r="AS72" s="252"/>
      <c r="AT72" s="252"/>
      <c r="AU72" s="252"/>
      <c r="AV72" s="252"/>
      <c r="AW72" s="252"/>
      <c r="AX72" s="252"/>
      <c r="AY72" s="252"/>
      <c r="AZ72" s="252"/>
      <c r="BA72" s="252"/>
      <c r="BB72" s="252"/>
      <c r="BC72" s="252"/>
      <c r="BD72" s="252"/>
      <c r="BE72" s="252"/>
      <c r="BF72" s="252"/>
      <c r="BG72" s="252"/>
      <c r="BH72" s="252"/>
      <c r="BI72" s="252"/>
      <c r="BJ72" s="252"/>
      <c r="BK72" s="252"/>
      <c r="BL72" s="313"/>
    </row>
    <row r="73" spans="1:64" s="312" customFormat="1" ht="13.25" customHeight="1" x14ac:dyDescent="0.15">
      <c r="A73" s="313"/>
      <c r="B73" s="314"/>
      <c r="C73" s="315"/>
      <c r="D73" s="252"/>
      <c r="E73" s="252"/>
      <c r="F73" s="252"/>
      <c r="G73" s="252"/>
      <c r="H73" s="313"/>
      <c r="I73" s="313"/>
      <c r="J73" s="316"/>
      <c r="K73" s="252"/>
      <c r="L73" s="252"/>
      <c r="M73" s="252"/>
      <c r="N73" s="252"/>
      <c r="O73" s="252"/>
      <c r="P73" s="252"/>
      <c r="Q73" s="252"/>
      <c r="R73" s="252"/>
      <c r="S73" s="252"/>
      <c r="T73" s="252"/>
      <c r="U73" s="252"/>
      <c r="V73" s="252"/>
      <c r="W73" s="252"/>
      <c r="X73" s="252"/>
      <c r="Y73" s="252"/>
      <c r="Z73" s="252"/>
      <c r="AA73" s="252"/>
      <c r="AB73" s="252"/>
      <c r="AC73" s="252"/>
      <c r="AD73" s="252"/>
      <c r="AE73" s="252"/>
      <c r="AF73" s="252"/>
      <c r="AG73" s="252"/>
      <c r="AH73" s="252"/>
      <c r="AI73" s="252"/>
      <c r="AJ73" s="252"/>
      <c r="AK73" s="252"/>
      <c r="AL73" s="252"/>
      <c r="AM73" s="252"/>
      <c r="AN73" s="252"/>
      <c r="AO73" s="252"/>
      <c r="AP73" s="252"/>
      <c r="AQ73" s="252"/>
      <c r="AR73" s="252"/>
      <c r="AS73" s="252"/>
      <c r="AT73" s="252"/>
      <c r="AU73" s="252"/>
      <c r="AV73" s="252"/>
      <c r="AW73" s="252"/>
      <c r="AX73" s="252"/>
      <c r="AY73" s="252"/>
      <c r="AZ73" s="252"/>
      <c r="BA73" s="252"/>
      <c r="BB73" s="252"/>
      <c r="BC73" s="252"/>
      <c r="BD73" s="252"/>
      <c r="BE73" s="252"/>
      <c r="BF73" s="252"/>
      <c r="BG73" s="252"/>
      <c r="BH73" s="252"/>
      <c r="BI73" s="252"/>
      <c r="BJ73" s="252"/>
      <c r="BK73" s="252"/>
      <c r="BL73" s="313"/>
    </row>
    <row r="74" spans="1:64" s="312" customFormat="1" ht="13.25" customHeight="1" x14ac:dyDescent="0.15">
      <c r="A74" s="313"/>
      <c r="B74" s="314"/>
      <c r="C74" s="315"/>
      <c r="D74" s="252"/>
      <c r="E74" s="252"/>
      <c r="F74" s="252"/>
      <c r="G74" s="252"/>
      <c r="H74" s="313"/>
      <c r="I74" s="313"/>
      <c r="J74" s="316"/>
      <c r="K74" s="252"/>
      <c r="L74" s="252"/>
      <c r="M74" s="252"/>
      <c r="N74" s="252"/>
      <c r="O74" s="252"/>
      <c r="P74" s="252"/>
      <c r="Q74" s="252"/>
      <c r="R74" s="252"/>
      <c r="S74" s="252"/>
      <c r="T74" s="252"/>
      <c r="U74" s="252"/>
      <c r="V74" s="252"/>
      <c r="W74" s="252"/>
      <c r="X74" s="252"/>
      <c r="Y74" s="252"/>
      <c r="Z74" s="252"/>
      <c r="AA74" s="252"/>
      <c r="AB74" s="252"/>
      <c r="AC74" s="252"/>
      <c r="AD74" s="252"/>
      <c r="AE74" s="252"/>
      <c r="AF74" s="252"/>
      <c r="AG74" s="252"/>
      <c r="AH74" s="252"/>
      <c r="AI74" s="252"/>
      <c r="AJ74" s="252"/>
      <c r="AK74" s="252"/>
      <c r="AL74" s="252"/>
      <c r="AM74" s="252"/>
      <c r="AN74" s="252"/>
      <c r="AO74" s="252"/>
      <c r="AP74" s="252"/>
      <c r="AQ74" s="252"/>
      <c r="AR74" s="252"/>
      <c r="AS74" s="252"/>
      <c r="AT74" s="252"/>
      <c r="AU74" s="252"/>
      <c r="AV74" s="252"/>
      <c r="AW74" s="252"/>
      <c r="AX74" s="252"/>
      <c r="AY74" s="252"/>
      <c r="AZ74" s="252"/>
      <c r="BA74" s="252"/>
      <c r="BB74" s="252"/>
      <c r="BC74" s="252"/>
      <c r="BD74" s="252"/>
      <c r="BE74" s="252"/>
      <c r="BF74" s="252"/>
      <c r="BG74" s="252"/>
      <c r="BH74" s="252"/>
      <c r="BI74" s="252"/>
      <c r="BJ74" s="252"/>
      <c r="BK74" s="252"/>
      <c r="BL74" s="313"/>
    </row>
    <row r="75" spans="1:64" s="312" customFormat="1" ht="13.25" customHeight="1" x14ac:dyDescent="0.15">
      <c r="A75" s="313"/>
      <c r="B75" s="314"/>
      <c r="C75" s="315"/>
      <c r="D75" s="252"/>
      <c r="E75" s="252"/>
      <c r="F75" s="252"/>
      <c r="G75" s="252"/>
      <c r="H75" s="313"/>
      <c r="I75" s="313"/>
      <c r="J75" s="316"/>
      <c r="K75" s="252"/>
      <c r="L75" s="252"/>
      <c r="M75" s="252"/>
      <c r="N75" s="252"/>
      <c r="O75" s="252"/>
      <c r="P75" s="252"/>
      <c r="Q75" s="252"/>
      <c r="R75" s="252"/>
      <c r="S75" s="252"/>
      <c r="T75" s="252"/>
      <c r="U75" s="252"/>
      <c r="V75" s="252"/>
      <c r="W75" s="252"/>
      <c r="X75" s="252"/>
      <c r="Y75" s="252"/>
      <c r="Z75" s="252"/>
      <c r="AA75" s="252"/>
      <c r="AB75" s="252"/>
      <c r="AC75" s="252"/>
      <c r="AD75" s="252"/>
      <c r="AE75" s="252"/>
      <c r="AF75" s="252"/>
      <c r="AG75" s="252"/>
      <c r="AH75" s="252"/>
      <c r="AI75" s="252"/>
      <c r="AJ75" s="252"/>
      <c r="AK75" s="252"/>
      <c r="AL75" s="252"/>
      <c r="AM75" s="252"/>
      <c r="AN75" s="252"/>
      <c r="AO75" s="252"/>
      <c r="AP75" s="252"/>
      <c r="AQ75" s="252"/>
      <c r="AR75" s="252"/>
      <c r="AS75" s="252"/>
      <c r="AT75" s="252"/>
      <c r="AU75" s="252"/>
      <c r="AV75" s="252"/>
      <c r="AW75" s="252"/>
      <c r="AX75" s="252"/>
      <c r="AY75" s="252"/>
      <c r="AZ75" s="252"/>
      <c r="BA75" s="252"/>
      <c r="BB75" s="252"/>
      <c r="BC75" s="252"/>
      <c r="BD75" s="252"/>
      <c r="BE75" s="252"/>
      <c r="BF75" s="252"/>
      <c r="BG75" s="252"/>
      <c r="BH75" s="252"/>
      <c r="BI75" s="252"/>
      <c r="BJ75" s="252"/>
      <c r="BK75" s="252"/>
      <c r="BL75" s="313"/>
    </row>
    <row r="76" spans="1:64" s="312" customFormat="1" ht="13.25" customHeight="1" x14ac:dyDescent="0.15">
      <c r="A76" s="313"/>
      <c r="B76" s="314"/>
      <c r="C76" s="315"/>
      <c r="D76" s="252"/>
      <c r="E76" s="252"/>
      <c r="F76" s="252"/>
      <c r="G76" s="252"/>
      <c r="H76" s="313"/>
      <c r="I76" s="313"/>
      <c r="J76" s="316"/>
      <c r="K76" s="252"/>
      <c r="L76" s="252"/>
      <c r="M76" s="252"/>
      <c r="N76" s="252"/>
      <c r="O76" s="252"/>
      <c r="P76" s="252"/>
      <c r="Q76" s="252"/>
      <c r="R76" s="252"/>
      <c r="S76" s="252"/>
      <c r="T76" s="252"/>
      <c r="U76" s="252"/>
      <c r="V76" s="252"/>
      <c r="W76" s="252"/>
      <c r="X76" s="252"/>
      <c r="Y76" s="252"/>
      <c r="Z76" s="252"/>
      <c r="AA76" s="252"/>
      <c r="AB76" s="252"/>
      <c r="AC76" s="252"/>
      <c r="AD76" s="252"/>
      <c r="AE76" s="252"/>
      <c r="AF76" s="252"/>
      <c r="AG76" s="252"/>
      <c r="AH76" s="252"/>
      <c r="AI76" s="252"/>
      <c r="AJ76" s="252"/>
      <c r="AK76" s="252"/>
      <c r="AL76" s="252"/>
      <c r="AM76" s="252"/>
      <c r="AN76" s="252"/>
      <c r="AO76" s="252"/>
      <c r="AP76" s="252"/>
      <c r="AQ76" s="252"/>
      <c r="AR76" s="252"/>
      <c r="AS76" s="252"/>
      <c r="AT76" s="252"/>
      <c r="AU76" s="252"/>
      <c r="AV76" s="252"/>
      <c r="AW76" s="252"/>
      <c r="AX76" s="252"/>
      <c r="AY76" s="252"/>
      <c r="AZ76" s="252"/>
      <c r="BA76" s="252"/>
      <c r="BB76" s="252"/>
      <c r="BC76" s="252"/>
      <c r="BD76" s="252"/>
      <c r="BE76" s="252"/>
      <c r="BF76" s="252"/>
      <c r="BG76" s="252"/>
      <c r="BH76" s="252"/>
      <c r="BI76" s="252"/>
      <c r="BJ76" s="252"/>
      <c r="BK76" s="252"/>
      <c r="BL76" s="313"/>
    </row>
    <row r="77" spans="1:64" s="312" customFormat="1" ht="13.25" customHeight="1" x14ac:dyDescent="0.15">
      <c r="A77" s="313"/>
      <c r="B77" s="314"/>
      <c r="C77" s="315"/>
      <c r="D77" s="252"/>
      <c r="E77" s="252"/>
      <c r="F77" s="252"/>
      <c r="G77" s="252"/>
      <c r="H77" s="313"/>
      <c r="I77" s="313"/>
      <c r="J77" s="316"/>
      <c r="K77" s="252"/>
      <c r="L77" s="252"/>
      <c r="M77" s="252"/>
      <c r="N77" s="252"/>
      <c r="O77" s="252"/>
      <c r="P77" s="252"/>
      <c r="Q77" s="252"/>
      <c r="R77" s="252"/>
      <c r="S77" s="252"/>
      <c r="T77" s="252"/>
      <c r="U77" s="252"/>
      <c r="V77" s="252"/>
      <c r="W77" s="252"/>
      <c r="X77" s="252"/>
      <c r="Y77" s="252"/>
      <c r="Z77" s="252"/>
      <c r="AA77" s="252"/>
      <c r="AB77" s="252"/>
      <c r="AC77" s="252"/>
      <c r="AD77" s="252"/>
      <c r="AE77" s="252"/>
      <c r="AF77" s="252"/>
      <c r="AG77" s="252"/>
      <c r="AH77" s="252"/>
      <c r="AI77" s="252"/>
      <c r="AJ77" s="252"/>
      <c r="AK77" s="252"/>
      <c r="AL77" s="252"/>
      <c r="AM77" s="252"/>
      <c r="AN77" s="252"/>
      <c r="AO77" s="252"/>
      <c r="AP77" s="252"/>
      <c r="AQ77" s="252"/>
      <c r="AR77" s="252"/>
      <c r="AS77" s="252"/>
      <c r="AT77" s="252"/>
      <c r="AU77" s="252"/>
      <c r="AV77" s="252"/>
      <c r="AW77" s="252"/>
      <c r="AX77" s="252"/>
      <c r="AY77" s="252"/>
      <c r="AZ77" s="252"/>
      <c r="BA77" s="252"/>
      <c r="BB77" s="252"/>
      <c r="BC77" s="252"/>
      <c r="BD77" s="252"/>
      <c r="BE77" s="252"/>
      <c r="BF77" s="252"/>
      <c r="BG77" s="252"/>
      <c r="BH77" s="252"/>
      <c r="BI77" s="252"/>
      <c r="BJ77" s="252"/>
      <c r="BK77" s="252"/>
      <c r="BL77" s="313"/>
    </row>
    <row r="78" spans="1:64" s="312" customFormat="1" ht="13.25" customHeight="1" x14ac:dyDescent="0.15">
      <c r="A78" s="313"/>
      <c r="B78" s="314"/>
      <c r="C78" s="315"/>
      <c r="D78" s="252"/>
      <c r="E78" s="252"/>
      <c r="F78" s="252"/>
      <c r="G78" s="252"/>
      <c r="H78" s="313"/>
      <c r="I78" s="313"/>
      <c r="J78" s="316"/>
      <c r="K78" s="252"/>
      <c r="L78" s="252"/>
      <c r="M78" s="252"/>
      <c r="N78" s="252"/>
      <c r="O78" s="252"/>
      <c r="P78" s="252"/>
      <c r="Q78" s="252"/>
      <c r="R78" s="252"/>
      <c r="S78" s="252"/>
      <c r="T78" s="252"/>
      <c r="U78" s="252"/>
      <c r="V78" s="252"/>
      <c r="W78" s="252"/>
      <c r="X78" s="252"/>
      <c r="Y78" s="252"/>
      <c r="Z78" s="252"/>
      <c r="AA78" s="252"/>
      <c r="AB78" s="252"/>
      <c r="AC78" s="252"/>
      <c r="AD78" s="252"/>
      <c r="AE78" s="252"/>
      <c r="AF78" s="252"/>
      <c r="AG78" s="252"/>
      <c r="AH78" s="252"/>
      <c r="AI78" s="252"/>
      <c r="AJ78" s="252"/>
      <c r="AK78" s="252"/>
      <c r="AL78" s="252"/>
      <c r="AM78" s="252"/>
      <c r="AN78" s="252"/>
      <c r="AO78" s="252"/>
      <c r="AP78" s="252"/>
      <c r="AQ78" s="252"/>
      <c r="AR78" s="252"/>
      <c r="AS78" s="252"/>
      <c r="AT78" s="252"/>
      <c r="AU78" s="252"/>
      <c r="AV78" s="252"/>
      <c r="AW78" s="252"/>
      <c r="AX78" s="252"/>
      <c r="AY78" s="252"/>
      <c r="AZ78" s="252"/>
      <c r="BA78" s="252"/>
      <c r="BB78" s="252"/>
      <c r="BC78" s="252"/>
      <c r="BD78" s="252"/>
      <c r="BE78" s="252"/>
      <c r="BF78" s="252"/>
      <c r="BG78" s="252"/>
      <c r="BH78" s="252"/>
      <c r="BI78" s="252"/>
      <c r="BJ78" s="252"/>
      <c r="BK78" s="252"/>
      <c r="BL78" s="313"/>
    </row>
    <row r="79" spans="1:64" s="312" customFormat="1" ht="13.25" customHeight="1" x14ac:dyDescent="0.15">
      <c r="A79" s="313"/>
      <c r="B79" s="314"/>
      <c r="C79" s="315"/>
      <c r="D79" s="252"/>
      <c r="E79" s="252"/>
      <c r="F79" s="252"/>
      <c r="G79" s="252"/>
      <c r="H79" s="313"/>
      <c r="I79" s="313"/>
      <c r="J79" s="316"/>
      <c r="K79" s="252"/>
      <c r="L79" s="252"/>
      <c r="M79" s="252"/>
      <c r="N79" s="252"/>
      <c r="O79" s="252"/>
      <c r="P79" s="252"/>
      <c r="Q79" s="252"/>
      <c r="R79" s="252"/>
      <c r="S79" s="252"/>
      <c r="T79" s="252"/>
      <c r="U79" s="252"/>
      <c r="V79" s="252"/>
      <c r="W79" s="252"/>
      <c r="X79" s="252"/>
      <c r="Y79" s="252"/>
      <c r="Z79" s="252"/>
      <c r="AA79" s="252"/>
      <c r="AB79" s="252"/>
      <c r="AC79" s="252"/>
      <c r="AD79" s="252"/>
      <c r="AE79" s="252"/>
      <c r="AF79" s="252"/>
      <c r="AG79" s="252"/>
      <c r="AH79" s="252"/>
      <c r="AI79" s="252"/>
      <c r="AJ79" s="252"/>
      <c r="AK79" s="252"/>
      <c r="AL79" s="252"/>
      <c r="AM79" s="252"/>
      <c r="AN79" s="252"/>
      <c r="AO79" s="252"/>
      <c r="AP79" s="252"/>
      <c r="AQ79" s="252"/>
      <c r="AR79" s="252"/>
      <c r="AS79" s="252"/>
      <c r="AT79" s="252"/>
      <c r="AU79" s="252"/>
      <c r="AV79" s="252"/>
      <c r="AW79" s="252"/>
      <c r="AX79" s="252"/>
      <c r="AY79" s="252"/>
      <c r="AZ79" s="252"/>
      <c r="BA79" s="252"/>
      <c r="BB79" s="252"/>
      <c r="BC79" s="252"/>
      <c r="BD79" s="252"/>
      <c r="BE79" s="252"/>
      <c r="BF79" s="252"/>
      <c r="BG79" s="252"/>
      <c r="BH79" s="252"/>
      <c r="BI79" s="252"/>
      <c r="BJ79" s="252"/>
      <c r="BK79" s="252"/>
      <c r="BL79" s="313"/>
    </row>
    <row r="80" spans="1:64" s="312" customFormat="1" ht="13.25" customHeight="1" x14ac:dyDescent="0.15">
      <c r="A80" s="313"/>
      <c r="B80" s="314"/>
      <c r="C80" s="315"/>
      <c r="D80" s="252"/>
      <c r="E80" s="252"/>
      <c r="F80" s="252"/>
      <c r="G80" s="252"/>
      <c r="H80" s="313"/>
      <c r="I80" s="313"/>
      <c r="J80" s="316"/>
      <c r="K80" s="252"/>
      <c r="L80" s="252"/>
      <c r="M80" s="252"/>
      <c r="N80" s="252"/>
      <c r="O80" s="252"/>
      <c r="P80" s="252"/>
      <c r="Q80" s="252"/>
      <c r="R80" s="252"/>
      <c r="S80" s="252"/>
      <c r="T80" s="252"/>
      <c r="U80" s="252"/>
      <c r="V80" s="252"/>
      <c r="W80" s="252"/>
      <c r="X80" s="252"/>
      <c r="Y80" s="252"/>
      <c r="Z80" s="252"/>
      <c r="AA80" s="252"/>
      <c r="AB80" s="252"/>
      <c r="AC80" s="252"/>
      <c r="AD80" s="252"/>
      <c r="AE80" s="252"/>
      <c r="AF80" s="252"/>
      <c r="AG80" s="252"/>
      <c r="AH80" s="252"/>
      <c r="AI80" s="252"/>
      <c r="AJ80" s="252"/>
      <c r="AK80" s="252"/>
      <c r="AL80" s="252"/>
      <c r="AM80" s="252"/>
      <c r="AN80" s="252"/>
      <c r="AO80" s="252"/>
      <c r="AP80" s="252"/>
      <c r="AQ80" s="252"/>
      <c r="AR80" s="252"/>
      <c r="AS80" s="252"/>
      <c r="AT80" s="252"/>
      <c r="AU80" s="252"/>
      <c r="AV80" s="252"/>
      <c r="AW80" s="252"/>
      <c r="AX80" s="252"/>
      <c r="AY80" s="252"/>
      <c r="AZ80" s="252"/>
      <c r="BA80" s="252"/>
      <c r="BB80" s="252"/>
      <c r="BC80" s="252"/>
      <c r="BD80" s="252"/>
      <c r="BE80" s="252"/>
      <c r="BF80" s="252"/>
      <c r="BG80" s="252"/>
      <c r="BH80" s="252"/>
      <c r="BI80" s="252"/>
      <c r="BJ80" s="252"/>
      <c r="BK80" s="252"/>
      <c r="BL80" s="313"/>
    </row>
    <row r="81" spans="1:64" s="312" customFormat="1" ht="13.25" customHeight="1" x14ac:dyDescent="0.15">
      <c r="A81" s="313"/>
      <c r="B81" s="314"/>
      <c r="C81" s="315"/>
      <c r="D81" s="252"/>
      <c r="E81" s="252"/>
      <c r="F81" s="252"/>
      <c r="G81" s="252"/>
      <c r="H81" s="313"/>
      <c r="I81" s="313"/>
      <c r="J81" s="316"/>
      <c r="K81" s="252"/>
      <c r="L81" s="252"/>
      <c r="M81" s="252"/>
      <c r="N81" s="252"/>
      <c r="O81" s="252"/>
      <c r="P81" s="252"/>
      <c r="Q81" s="252"/>
      <c r="R81" s="252"/>
      <c r="S81" s="252"/>
      <c r="T81" s="252"/>
      <c r="U81" s="252"/>
      <c r="V81" s="252"/>
      <c r="W81" s="252"/>
      <c r="X81" s="252"/>
      <c r="Y81" s="252"/>
      <c r="Z81" s="252"/>
      <c r="AA81" s="252"/>
      <c r="AB81" s="252"/>
      <c r="AC81" s="252"/>
      <c r="AD81" s="252"/>
      <c r="AE81" s="252"/>
      <c r="AF81" s="252"/>
      <c r="AG81" s="252"/>
      <c r="AH81" s="252"/>
      <c r="AI81" s="252"/>
      <c r="AJ81" s="252"/>
      <c r="AK81" s="252"/>
      <c r="AL81" s="252"/>
      <c r="AM81" s="252"/>
      <c r="AN81" s="252"/>
      <c r="AO81" s="252"/>
      <c r="AP81" s="252"/>
      <c r="AQ81" s="252"/>
      <c r="AR81" s="252"/>
      <c r="AS81" s="252"/>
      <c r="AT81" s="252"/>
      <c r="AU81" s="252"/>
      <c r="AV81" s="252"/>
      <c r="AW81" s="252"/>
      <c r="AX81" s="252"/>
      <c r="AY81" s="252"/>
      <c r="AZ81" s="252"/>
      <c r="BA81" s="252"/>
      <c r="BB81" s="252"/>
      <c r="BC81" s="252"/>
      <c r="BD81" s="252"/>
      <c r="BE81" s="252"/>
      <c r="BF81" s="252"/>
      <c r="BG81" s="252"/>
      <c r="BH81" s="252"/>
      <c r="BI81" s="252"/>
      <c r="BJ81" s="252"/>
      <c r="BK81" s="252"/>
      <c r="BL81" s="313"/>
    </row>
    <row r="82" spans="1:64" s="312" customFormat="1" ht="13.25" customHeight="1" x14ac:dyDescent="0.15">
      <c r="A82" s="313"/>
      <c r="B82" s="314"/>
      <c r="C82" s="315"/>
      <c r="D82" s="252"/>
      <c r="E82" s="252"/>
      <c r="F82" s="252"/>
      <c r="G82" s="252"/>
      <c r="H82" s="313"/>
      <c r="I82" s="313"/>
      <c r="J82" s="316"/>
      <c r="K82" s="252"/>
      <c r="L82" s="252"/>
      <c r="M82" s="252"/>
      <c r="N82" s="252"/>
      <c r="O82" s="252"/>
      <c r="P82" s="252"/>
      <c r="Q82" s="252"/>
      <c r="R82" s="252"/>
      <c r="S82" s="252"/>
      <c r="T82" s="252"/>
      <c r="U82" s="252"/>
      <c r="V82" s="252"/>
      <c r="W82" s="252"/>
      <c r="X82" s="252"/>
      <c r="Y82" s="252"/>
      <c r="Z82" s="252"/>
      <c r="AA82" s="252"/>
      <c r="AB82" s="252"/>
      <c r="AC82" s="252"/>
      <c r="AD82" s="252"/>
      <c r="AE82" s="252"/>
      <c r="AF82" s="252"/>
      <c r="AG82" s="252"/>
      <c r="AH82" s="252"/>
      <c r="AI82" s="252"/>
      <c r="AJ82" s="252"/>
      <c r="AK82" s="252"/>
      <c r="AL82" s="252"/>
      <c r="AM82" s="252"/>
      <c r="AN82" s="252"/>
      <c r="AO82" s="252"/>
      <c r="AP82" s="252"/>
      <c r="AQ82" s="252"/>
      <c r="AR82" s="252"/>
      <c r="AS82" s="252"/>
      <c r="AT82" s="252"/>
      <c r="AU82" s="252"/>
      <c r="AV82" s="252"/>
      <c r="AW82" s="252"/>
      <c r="AX82" s="252"/>
      <c r="AY82" s="252"/>
      <c r="AZ82" s="252"/>
      <c r="BA82" s="252"/>
      <c r="BB82" s="252"/>
      <c r="BC82" s="252"/>
      <c r="BD82" s="252"/>
      <c r="BE82" s="252"/>
      <c r="BF82" s="252"/>
      <c r="BG82" s="252"/>
      <c r="BH82" s="252"/>
      <c r="BI82" s="252"/>
      <c r="BJ82" s="252"/>
      <c r="BK82" s="252"/>
      <c r="BL82" s="313"/>
    </row>
    <row r="83" spans="1:64" s="312" customFormat="1" ht="13.25" customHeight="1" x14ac:dyDescent="0.15">
      <c r="A83" s="313"/>
      <c r="B83" s="314"/>
      <c r="C83" s="315"/>
      <c r="D83" s="252"/>
      <c r="E83" s="252"/>
      <c r="F83" s="252"/>
      <c r="G83" s="252"/>
      <c r="H83" s="313"/>
      <c r="I83" s="313"/>
      <c r="J83" s="316"/>
      <c r="K83" s="252"/>
      <c r="L83" s="252"/>
      <c r="M83" s="252"/>
      <c r="N83" s="252"/>
      <c r="O83" s="252"/>
      <c r="P83" s="252"/>
      <c r="Q83" s="252"/>
      <c r="R83" s="252"/>
      <c r="S83" s="252"/>
      <c r="T83" s="252"/>
      <c r="U83" s="252"/>
      <c r="V83" s="252"/>
      <c r="W83" s="252"/>
      <c r="X83" s="252"/>
      <c r="Y83" s="252"/>
      <c r="Z83" s="252"/>
      <c r="AA83" s="252"/>
      <c r="AB83" s="252"/>
      <c r="AC83" s="252"/>
      <c r="AD83" s="252"/>
      <c r="AE83" s="252"/>
      <c r="AF83" s="252"/>
      <c r="AG83" s="252"/>
      <c r="AH83" s="252"/>
      <c r="AI83" s="252"/>
      <c r="AJ83" s="252"/>
      <c r="AK83" s="252"/>
      <c r="AL83" s="252"/>
      <c r="AM83" s="252"/>
      <c r="AN83" s="252"/>
      <c r="AO83" s="252"/>
      <c r="AP83" s="252"/>
      <c r="AQ83" s="252"/>
      <c r="AR83" s="252"/>
      <c r="AS83" s="252"/>
      <c r="AT83" s="252"/>
      <c r="AU83" s="252"/>
      <c r="AV83" s="252"/>
      <c r="AW83" s="252"/>
      <c r="AX83" s="252"/>
      <c r="AY83" s="252"/>
      <c r="AZ83" s="252"/>
      <c r="BA83" s="252"/>
      <c r="BB83" s="252"/>
      <c r="BC83" s="252"/>
      <c r="BD83" s="252"/>
      <c r="BE83" s="252"/>
      <c r="BF83" s="252"/>
      <c r="BG83" s="252"/>
      <c r="BH83" s="252"/>
      <c r="BI83" s="252"/>
      <c r="BJ83" s="252"/>
      <c r="BK83" s="252"/>
      <c r="BL83" s="313"/>
    </row>
    <row r="84" spans="1:64" s="312" customFormat="1" ht="13.25" customHeight="1" x14ac:dyDescent="0.15">
      <c r="A84" s="313"/>
      <c r="B84" s="314"/>
      <c r="C84" s="315"/>
      <c r="D84" s="252"/>
      <c r="E84" s="252"/>
      <c r="F84" s="252"/>
      <c r="G84" s="252"/>
      <c r="H84" s="313"/>
      <c r="I84" s="313"/>
      <c r="J84" s="316"/>
      <c r="K84" s="252"/>
      <c r="L84" s="252"/>
      <c r="M84" s="252"/>
      <c r="N84" s="252"/>
      <c r="O84" s="252"/>
      <c r="P84" s="252"/>
      <c r="Q84" s="252"/>
      <c r="R84" s="252"/>
      <c r="S84" s="252"/>
      <c r="T84" s="252"/>
      <c r="U84" s="252"/>
      <c r="V84" s="252"/>
      <c r="W84" s="252"/>
      <c r="X84" s="252"/>
      <c r="Y84" s="252"/>
      <c r="Z84" s="252"/>
      <c r="AA84" s="252"/>
      <c r="AB84" s="252"/>
      <c r="AC84" s="252"/>
      <c r="AD84" s="252"/>
      <c r="AE84" s="252"/>
      <c r="AF84" s="252"/>
      <c r="AG84" s="252"/>
      <c r="AH84" s="252"/>
      <c r="AI84" s="252"/>
      <c r="AJ84" s="252"/>
      <c r="AK84" s="252"/>
      <c r="AL84" s="252"/>
      <c r="AM84" s="252"/>
      <c r="AN84" s="252"/>
      <c r="AO84" s="252"/>
      <c r="AP84" s="252"/>
      <c r="AQ84" s="252"/>
      <c r="AR84" s="252"/>
      <c r="AS84" s="252"/>
      <c r="AT84" s="252"/>
      <c r="AU84" s="252"/>
      <c r="AV84" s="252"/>
      <c r="AW84" s="252"/>
      <c r="AX84" s="252"/>
      <c r="AY84" s="252"/>
      <c r="AZ84" s="252"/>
      <c r="BA84" s="252"/>
      <c r="BB84" s="252"/>
      <c r="BC84" s="252"/>
      <c r="BD84" s="252"/>
      <c r="BE84" s="252"/>
      <c r="BF84" s="252"/>
      <c r="BG84" s="252"/>
      <c r="BH84" s="252"/>
      <c r="BI84" s="252"/>
      <c r="BJ84" s="252"/>
      <c r="BK84" s="252"/>
      <c r="BL84" s="313"/>
    </row>
    <row r="85" spans="1:64" s="312" customFormat="1" ht="13.25" customHeight="1" x14ac:dyDescent="0.15">
      <c r="A85" s="313"/>
      <c r="B85" s="314"/>
      <c r="C85" s="315"/>
      <c r="D85" s="252"/>
      <c r="E85" s="252"/>
      <c r="F85" s="252"/>
      <c r="G85" s="252"/>
      <c r="H85" s="313"/>
      <c r="I85" s="313"/>
      <c r="J85" s="316"/>
      <c r="K85" s="252"/>
      <c r="L85" s="252"/>
      <c r="M85" s="252"/>
      <c r="N85" s="252"/>
      <c r="O85" s="252"/>
      <c r="P85" s="252"/>
      <c r="Q85" s="252"/>
      <c r="R85" s="252"/>
      <c r="S85" s="252"/>
      <c r="T85" s="252"/>
      <c r="U85" s="252"/>
      <c r="V85" s="252"/>
      <c r="W85" s="252"/>
      <c r="X85" s="252"/>
      <c r="Y85" s="252"/>
      <c r="Z85" s="252"/>
      <c r="AA85" s="252"/>
      <c r="AB85" s="252"/>
      <c r="AC85" s="252"/>
      <c r="AD85" s="252"/>
      <c r="AE85" s="252"/>
      <c r="AF85" s="252"/>
      <c r="AG85" s="252"/>
      <c r="AH85" s="252"/>
      <c r="AI85" s="252"/>
      <c r="AJ85" s="252"/>
      <c r="AK85" s="252"/>
      <c r="AL85" s="252"/>
      <c r="AM85" s="252"/>
      <c r="AN85" s="252"/>
      <c r="AO85" s="252"/>
      <c r="AP85" s="252"/>
      <c r="AQ85" s="252"/>
      <c r="AR85" s="252"/>
      <c r="AS85" s="252"/>
      <c r="AT85" s="252"/>
      <c r="AU85" s="252"/>
      <c r="AV85" s="252"/>
      <c r="AW85" s="252"/>
      <c r="AX85" s="252"/>
      <c r="AY85" s="252"/>
      <c r="AZ85" s="252"/>
      <c r="BA85" s="252"/>
      <c r="BB85" s="252"/>
      <c r="BC85" s="252"/>
      <c r="BD85" s="252"/>
      <c r="BE85" s="252"/>
      <c r="BF85" s="252"/>
      <c r="BG85" s="252"/>
      <c r="BH85" s="252"/>
      <c r="BI85" s="252"/>
      <c r="BJ85" s="252"/>
      <c r="BK85" s="252"/>
      <c r="BL85" s="313"/>
    </row>
    <row r="86" spans="1:64" ht="13.25" customHeight="1" x14ac:dyDescent="0.15">
      <c r="B86" s="318"/>
      <c r="C86" s="319"/>
      <c r="D86" s="251"/>
      <c r="E86" s="251"/>
      <c r="F86" s="251"/>
      <c r="G86" s="252"/>
      <c r="H86" s="313"/>
      <c r="I86" s="313"/>
      <c r="J86" s="316"/>
      <c r="K86" s="251"/>
      <c r="L86" s="251"/>
      <c r="M86" s="251"/>
      <c r="N86" s="251"/>
      <c r="O86" s="251"/>
      <c r="P86" s="251"/>
      <c r="Q86" s="251"/>
      <c r="R86" s="251"/>
      <c r="S86" s="251"/>
      <c r="T86" s="251"/>
      <c r="U86" s="251"/>
      <c r="V86" s="251"/>
      <c r="W86" s="251"/>
      <c r="X86" s="251"/>
      <c r="Y86" s="251"/>
      <c r="Z86" s="251"/>
      <c r="AA86" s="251"/>
      <c r="AB86" s="251"/>
      <c r="AC86" s="251"/>
      <c r="AD86" s="251"/>
      <c r="AE86" s="251"/>
      <c r="AF86" s="251"/>
      <c r="AG86" s="251"/>
      <c r="AH86" s="251"/>
      <c r="AI86" s="251"/>
      <c r="AJ86" s="251"/>
      <c r="AK86" s="251"/>
      <c r="AL86" s="251"/>
      <c r="AM86" s="251"/>
      <c r="AN86" s="251"/>
      <c r="AO86" s="251"/>
      <c r="AP86" s="251"/>
      <c r="AQ86" s="251"/>
      <c r="AR86" s="251"/>
      <c r="AS86" s="251"/>
      <c r="AT86" s="251"/>
      <c r="AU86" s="251"/>
      <c r="AV86" s="251"/>
      <c r="AW86" s="251"/>
      <c r="AX86" s="251"/>
      <c r="AY86" s="251"/>
      <c r="AZ86" s="251"/>
      <c r="BA86" s="251"/>
      <c r="BB86" s="251"/>
      <c r="BC86" s="251"/>
      <c r="BD86" s="251"/>
      <c r="BE86" s="251"/>
      <c r="BF86" s="251"/>
      <c r="BG86" s="251"/>
      <c r="BH86" s="251"/>
      <c r="BI86" s="251"/>
      <c r="BJ86" s="251"/>
      <c r="BK86" s="251"/>
    </row>
    <row r="87" spans="1:64" ht="13.25" customHeight="1" x14ac:dyDescent="0.15">
      <c r="B87" s="318"/>
      <c r="C87" s="319"/>
      <c r="D87" s="251"/>
      <c r="E87" s="251"/>
      <c r="F87" s="251"/>
      <c r="G87" s="252"/>
      <c r="H87" s="313"/>
      <c r="I87" s="313"/>
      <c r="J87" s="316"/>
      <c r="K87" s="251"/>
      <c r="L87" s="251"/>
      <c r="M87" s="251"/>
      <c r="N87" s="251"/>
      <c r="O87" s="251"/>
      <c r="P87" s="251"/>
      <c r="Q87" s="251"/>
      <c r="R87" s="251"/>
      <c r="S87" s="251"/>
      <c r="T87" s="251"/>
      <c r="U87" s="251"/>
      <c r="V87" s="251"/>
      <c r="W87" s="251"/>
      <c r="X87" s="251"/>
      <c r="Y87" s="251"/>
      <c r="Z87" s="251"/>
      <c r="AA87" s="251"/>
      <c r="AB87" s="251"/>
      <c r="AC87" s="251"/>
      <c r="AD87" s="251"/>
      <c r="AE87" s="251"/>
      <c r="AF87" s="251"/>
      <c r="AG87" s="251"/>
      <c r="AH87" s="251"/>
      <c r="AI87" s="251"/>
      <c r="AJ87" s="251"/>
      <c r="AK87" s="251"/>
      <c r="AL87" s="251"/>
      <c r="AM87" s="251"/>
      <c r="AN87" s="251"/>
      <c r="AO87" s="251"/>
      <c r="AP87" s="251"/>
      <c r="AQ87" s="251"/>
      <c r="AR87" s="251"/>
      <c r="AS87" s="251"/>
      <c r="AT87" s="251"/>
      <c r="AU87" s="251"/>
      <c r="AV87" s="251"/>
      <c r="AW87" s="251"/>
      <c r="AX87" s="251"/>
      <c r="AY87" s="251"/>
      <c r="AZ87" s="251"/>
      <c r="BA87" s="251"/>
      <c r="BB87" s="251"/>
      <c r="BC87" s="251"/>
      <c r="BD87" s="251"/>
      <c r="BE87" s="251"/>
      <c r="BF87" s="251"/>
      <c r="BG87" s="251"/>
      <c r="BH87" s="251"/>
      <c r="BI87" s="251"/>
      <c r="BJ87" s="251"/>
      <c r="BK87" s="251"/>
    </row>
    <row r="88" spans="1:64" ht="13.25" customHeight="1" x14ac:dyDescent="0.15">
      <c r="B88" s="318"/>
      <c r="C88" s="319"/>
      <c r="D88" s="251"/>
      <c r="E88" s="251"/>
      <c r="F88" s="251"/>
      <c r="G88" s="252"/>
      <c r="H88" s="313"/>
      <c r="I88" s="313"/>
      <c r="J88" s="316"/>
      <c r="K88" s="251"/>
      <c r="L88" s="251"/>
      <c r="M88" s="251"/>
      <c r="N88" s="251"/>
      <c r="O88" s="251"/>
      <c r="P88" s="251"/>
      <c r="Q88" s="251"/>
      <c r="R88" s="251"/>
      <c r="S88" s="251"/>
      <c r="T88" s="251"/>
      <c r="U88" s="251"/>
      <c r="V88" s="251"/>
      <c r="W88" s="251"/>
      <c r="X88" s="251"/>
      <c r="Y88" s="251"/>
      <c r="Z88" s="251"/>
      <c r="AA88" s="251"/>
      <c r="AB88" s="251"/>
      <c r="AC88" s="251"/>
      <c r="AD88" s="251"/>
      <c r="AE88" s="251"/>
      <c r="AF88" s="251"/>
      <c r="AG88" s="251"/>
      <c r="AH88" s="251"/>
      <c r="AI88" s="251"/>
      <c r="AJ88" s="251"/>
      <c r="AK88" s="251"/>
      <c r="AL88" s="251"/>
      <c r="AM88" s="251"/>
      <c r="AN88" s="251"/>
      <c r="AO88" s="251"/>
      <c r="AP88" s="251"/>
      <c r="AQ88" s="251"/>
      <c r="AR88" s="251"/>
      <c r="AS88" s="251"/>
      <c r="AT88" s="251"/>
      <c r="AU88" s="251"/>
      <c r="AV88" s="251"/>
      <c r="AW88" s="251"/>
      <c r="AX88" s="251"/>
      <c r="AY88" s="251"/>
      <c r="AZ88" s="251"/>
      <c r="BA88" s="251"/>
      <c r="BB88" s="251"/>
      <c r="BC88" s="251"/>
      <c r="BD88" s="251"/>
      <c r="BE88" s="251"/>
      <c r="BF88" s="251"/>
      <c r="BG88" s="251"/>
      <c r="BH88" s="251"/>
      <c r="BI88" s="251"/>
      <c r="BJ88" s="251"/>
      <c r="BK88" s="251"/>
    </row>
    <row r="89" spans="1:64" ht="13.25" customHeight="1" x14ac:dyDescent="0.15">
      <c r="B89" s="318"/>
      <c r="C89" s="319"/>
      <c r="D89" s="251"/>
      <c r="E89" s="251"/>
      <c r="F89" s="251"/>
      <c r="G89" s="252"/>
      <c r="H89" s="313"/>
      <c r="I89" s="313"/>
      <c r="J89" s="316"/>
      <c r="K89" s="251"/>
      <c r="L89" s="251"/>
      <c r="M89" s="251"/>
      <c r="N89" s="251"/>
      <c r="O89" s="251"/>
      <c r="P89" s="251"/>
      <c r="Q89" s="251"/>
      <c r="R89" s="251"/>
      <c r="S89" s="251"/>
      <c r="T89" s="251"/>
      <c r="U89" s="251"/>
      <c r="V89" s="251"/>
      <c r="W89" s="251"/>
      <c r="X89" s="251"/>
      <c r="Y89" s="251"/>
      <c r="Z89" s="251"/>
      <c r="AA89" s="251"/>
      <c r="AB89" s="251"/>
      <c r="AC89" s="251"/>
      <c r="AD89" s="251"/>
      <c r="AE89" s="251"/>
      <c r="AF89" s="251"/>
      <c r="AG89" s="251"/>
      <c r="AH89" s="251"/>
      <c r="AI89" s="251"/>
      <c r="AJ89" s="251"/>
      <c r="AK89" s="251"/>
      <c r="AL89" s="251"/>
      <c r="AM89" s="251"/>
      <c r="AN89" s="251"/>
      <c r="AO89" s="251"/>
      <c r="AP89" s="251"/>
      <c r="AQ89" s="251"/>
      <c r="AR89" s="251"/>
      <c r="AS89" s="251"/>
      <c r="AT89" s="251"/>
      <c r="AU89" s="251"/>
      <c r="AV89" s="251"/>
      <c r="AW89" s="251"/>
      <c r="AX89" s="251"/>
      <c r="AY89" s="251"/>
      <c r="AZ89" s="251"/>
      <c r="BA89" s="251"/>
      <c r="BB89" s="251"/>
      <c r="BC89" s="251"/>
      <c r="BD89" s="251"/>
      <c r="BE89" s="251"/>
      <c r="BF89" s="251"/>
      <c r="BG89" s="251"/>
      <c r="BH89" s="251"/>
      <c r="BI89" s="251"/>
      <c r="BJ89" s="251"/>
      <c r="BK89" s="251"/>
    </row>
    <row r="90" spans="1:64" ht="13.25" customHeight="1" x14ac:dyDescent="0.15">
      <c r="B90" s="318"/>
      <c r="C90" s="319"/>
      <c r="D90" s="251"/>
      <c r="E90" s="251"/>
      <c r="F90" s="251"/>
      <c r="G90" s="252"/>
      <c r="H90" s="313"/>
      <c r="I90" s="313"/>
      <c r="J90" s="316"/>
      <c r="K90" s="251"/>
      <c r="L90" s="251"/>
      <c r="M90" s="251"/>
      <c r="N90" s="251"/>
      <c r="O90" s="251"/>
      <c r="P90" s="251"/>
      <c r="Q90" s="251"/>
      <c r="R90" s="251"/>
      <c r="S90" s="251"/>
      <c r="T90" s="251"/>
      <c r="U90" s="251"/>
      <c r="V90" s="251"/>
      <c r="W90" s="251"/>
      <c r="X90" s="251"/>
      <c r="Y90" s="251"/>
      <c r="Z90" s="251"/>
      <c r="AA90" s="251"/>
      <c r="AB90" s="251"/>
      <c r="AC90" s="251"/>
      <c r="AD90" s="251"/>
      <c r="AE90" s="251"/>
      <c r="AF90" s="251"/>
      <c r="AG90" s="251"/>
      <c r="AH90" s="251"/>
      <c r="AI90" s="251"/>
      <c r="AJ90" s="251"/>
      <c r="AK90" s="251"/>
      <c r="AL90" s="251"/>
      <c r="AM90" s="251"/>
      <c r="AN90" s="251"/>
      <c r="AO90" s="251"/>
      <c r="AP90" s="251"/>
      <c r="AQ90" s="251"/>
      <c r="AR90" s="251"/>
      <c r="AS90" s="251"/>
      <c r="AT90" s="251"/>
      <c r="AU90" s="251"/>
      <c r="AV90" s="251"/>
      <c r="AW90" s="251"/>
      <c r="AX90" s="251"/>
      <c r="AY90" s="251"/>
      <c r="AZ90" s="251"/>
      <c r="BA90" s="251"/>
      <c r="BB90" s="251"/>
      <c r="BC90" s="251"/>
      <c r="BD90" s="251"/>
      <c r="BE90" s="251"/>
      <c r="BF90" s="251"/>
      <c r="BG90" s="251"/>
      <c r="BH90" s="251"/>
      <c r="BI90" s="251"/>
      <c r="BJ90" s="251"/>
      <c r="BK90" s="251"/>
    </row>
    <row r="91" spans="1:64" ht="13.25" customHeight="1" x14ac:dyDescent="0.15">
      <c r="B91" s="318"/>
      <c r="C91" s="319"/>
      <c r="D91" s="251"/>
      <c r="E91" s="251"/>
      <c r="F91" s="251"/>
      <c r="G91" s="252"/>
      <c r="H91" s="313"/>
      <c r="I91" s="313"/>
      <c r="J91" s="316"/>
      <c r="K91" s="251"/>
      <c r="L91" s="251"/>
      <c r="M91" s="251"/>
      <c r="N91" s="251"/>
      <c r="O91" s="251"/>
      <c r="P91" s="251"/>
      <c r="Q91" s="251"/>
      <c r="R91" s="251"/>
      <c r="S91" s="251"/>
      <c r="T91" s="251"/>
      <c r="U91" s="251"/>
      <c r="V91" s="251"/>
      <c r="W91" s="251"/>
      <c r="X91" s="251"/>
      <c r="Y91" s="251"/>
      <c r="Z91" s="251"/>
      <c r="AA91" s="251"/>
      <c r="AB91" s="251"/>
      <c r="AC91" s="251"/>
      <c r="AD91" s="251"/>
      <c r="AE91" s="251"/>
      <c r="AF91" s="251"/>
      <c r="AG91" s="251"/>
      <c r="AH91" s="251"/>
      <c r="AI91" s="251"/>
      <c r="AJ91" s="251"/>
      <c r="AK91" s="251"/>
      <c r="AL91" s="251"/>
      <c r="AM91" s="251"/>
      <c r="AN91" s="251"/>
      <c r="AO91" s="251"/>
      <c r="AP91" s="251"/>
      <c r="AQ91" s="251"/>
      <c r="AR91" s="251"/>
      <c r="AS91" s="251"/>
      <c r="AT91" s="251"/>
      <c r="AU91" s="251"/>
      <c r="AV91" s="251"/>
      <c r="AW91" s="251"/>
      <c r="AX91" s="251"/>
      <c r="AY91" s="251"/>
      <c r="AZ91" s="251"/>
      <c r="BA91" s="251"/>
      <c r="BB91" s="251"/>
      <c r="BC91" s="251"/>
      <c r="BD91" s="251"/>
      <c r="BE91" s="251"/>
      <c r="BF91" s="251"/>
      <c r="BG91" s="251"/>
      <c r="BH91" s="251"/>
      <c r="BI91" s="251"/>
      <c r="BJ91" s="251"/>
      <c r="BK91" s="251"/>
    </row>
    <row r="92" spans="1:64" ht="13.25" customHeight="1" x14ac:dyDescent="0.15">
      <c r="B92" s="318"/>
      <c r="C92" s="319"/>
      <c r="D92" s="251"/>
      <c r="E92" s="251"/>
      <c r="F92" s="251"/>
      <c r="G92" s="252"/>
      <c r="H92" s="313"/>
      <c r="I92" s="313"/>
      <c r="J92" s="316"/>
      <c r="K92" s="251"/>
      <c r="L92" s="251"/>
      <c r="M92" s="251"/>
      <c r="N92" s="251"/>
      <c r="O92" s="251"/>
      <c r="P92" s="251"/>
      <c r="Q92" s="251"/>
      <c r="R92" s="251"/>
      <c r="S92" s="251"/>
      <c r="T92" s="251"/>
      <c r="U92" s="251"/>
      <c r="V92" s="251"/>
      <c r="W92" s="251"/>
      <c r="X92" s="251"/>
      <c r="Y92" s="251"/>
      <c r="Z92" s="251"/>
      <c r="AA92" s="251"/>
      <c r="AB92" s="251"/>
      <c r="AC92" s="251"/>
      <c r="AD92" s="251"/>
      <c r="AE92" s="251"/>
      <c r="AF92" s="251"/>
      <c r="AG92" s="251"/>
      <c r="AH92" s="251"/>
      <c r="AI92" s="251"/>
      <c r="AJ92" s="251"/>
      <c r="AK92" s="251"/>
      <c r="AL92" s="251"/>
      <c r="AM92" s="251"/>
      <c r="AN92" s="251"/>
      <c r="AO92" s="251"/>
      <c r="AP92" s="251"/>
      <c r="AQ92" s="251"/>
      <c r="AR92" s="251"/>
      <c r="AS92" s="251"/>
      <c r="AT92" s="251"/>
      <c r="AU92" s="251"/>
      <c r="AV92" s="251"/>
      <c r="AW92" s="251"/>
      <c r="AX92" s="251"/>
      <c r="AY92" s="251"/>
      <c r="AZ92" s="251"/>
      <c r="BA92" s="251"/>
      <c r="BB92" s="251"/>
      <c r="BC92" s="251"/>
      <c r="BD92" s="251"/>
      <c r="BE92" s="251"/>
      <c r="BF92" s="251"/>
      <c r="BG92" s="251"/>
      <c r="BH92" s="251"/>
      <c r="BI92" s="251"/>
      <c r="BJ92" s="251"/>
      <c r="BK92" s="251"/>
    </row>
    <row r="93" spans="1:64" ht="13.25" customHeight="1" x14ac:dyDescent="0.15">
      <c r="B93" s="318"/>
      <c r="C93" s="319"/>
      <c r="D93" s="251"/>
      <c r="E93" s="251"/>
      <c r="F93" s="251"/>
      <c r="G93" s="252"/>
      <c r="H93" s="313"/>
      <c r="I93" s="313"/>
      <c r="J93" s="316"/>
      <c r="K93" s="251"/>
      <c r="L93" s="251"/>
      <c r="M93" s="251"/>
      <c r="N93" s="251"/>
      <c r="O93" s="251"/>
      <c r="P93" s="251"/>
      <c r="Q93" s="251"/>
      <c r="R93" s="251"/>
      <c r="S93" s="251"/>
      <c r="T93" s="251"/>
      <c r="U93" s="251"/>
      <c r="V93" s="251"/>
      <c r="W93" s="251"/>
      <c r="X93" s="251"/>
      <c r="Y93" s="251"/>
      <c r="Z93" s="251"/>
      <c r="AA93" s="251"/>
      <c r="AB93" s="251"/>
      <c r="AC93" s="251"/>
      <c r="AD93" s="251"/>
      <c r="AE93" s="251"/>
      <c r="AF93" s="251"/>
      <c r="AG93" s="251"/>
      <c r="AH93" s="251"/>
      <c r="AI93" s="251"/>
      <c r="AJ93" s="251"/>
      <c r="AK93" s="251"/>
      <c r="AL93" s="251"/>
      <c r="AM93" s="251"/>
      <c r="AN93" s="251"/>
      <c r="AO93" s="251"/>
      <c r="AP93" s="251"/>
      <c r="AQ93" s="251"/>
      <c r="AR93" s="251"/>
      <c r="AS93" s="251"/>
      <c r="AT93" s="251"/>
      <c r="AU93" s="251"/>
      <c r="AV93" s="251"/>
      <c r="AW93" s="251"/>
      <c r="AX93" s="251"/>
      <c r="AY93" s="251"/>
      <c r="AZ93" s="251"/>
      <c r="BA93" s="251"/>
      <c r="BB93" s="251"/>
      <c r="BC93" s="251"/>
      <c r="BD93" s="251"/>
      <c r="BE93" s="251"/>
      <c r="BF93" s="251"/>
      <c r="BG93" s="251"/>
      <c r="BH93" s="251"/>
      <c r="BI93" s="251"/>
      <c r="BJ93" s="251"/>
      <c r="BK93" s="251"/>
    </row>
    <row r="94" spans="1:64" ht="13.25" customHeight="1" x14ac:dyDescent="0.15">
      <c r="B94" s="318"/>
      <c r="C94" s="319"/>
      <c r="D94" s="251"/>
      <c r="E94" s="251"/>
      <c r="F94" s="251"/>
      <c r="G94" s="252"/>
      <c r="H94" s="313"/>
      <c r="I94" s="313"/>
      <c r="J94" s="316"/>
      <c r="K94" s="251"/>
      <c r="L94" s="251"/>
      <c r="M94" s="251"/>
      <c r="N94" s="251"/>
      <c r="O94" s="251"/>
      <c r="P94" s="251"/>
      <c r="Q94" s="251"/>
      <c r="R94" s="251"/>
      <c r="S94" s="251"/>
      <c r="T94" s="251"/>
      <c r="U94" s="251"/>
      <c r="V94" s="251"/>
      <c r="W94" s="251"/>
      <c r="X94" s="251"/>
      <c r="Y94" s="251"/>
      <c r="Z94" s="251"/>
      <c r="AA94" s="251"/>
      <c r="AB94" s="251"/>
      <c r="AC94" s="251"/>
      <c r="AD94" s="251"/>
      <c r="AE94" s="251"/>
      <c r="AF94" s="251"/>
      <c r="AG94" s="251"/>
      <c r="AH94" s="251"/>
      <c r="AI94" s="251"/>
      <c r="AJ94" s="251"/>
      <c r="AK94" s="251"/>
      <c r="AL94" s="251"/>
      <c r="AM94" s="251"/>
      <c r="AN94" s="251"/>
      <c r="AO94" s="251"/>
      <c r="AP94" s="251"/>
      <c r="AQ94" s="251"/>
      <c r="AR94" s="251"/>
      <c r="AS94" s="251"/>
      <c r="AT94" s="251"/>
      <c r="AU94" s="251"/>
      <c r="AV94" s="251"/>
      <c r="AW94" s="251"/>
      <c r="AX94" s="251"/>
      <c r="AY94" s="251"/>
      <c r="AZ94" s="251"/>
      <c r="BA94" s="251"/>
      <c r="BB94" s="251"/>
      <c r="BC94" s="251"/>
      <c r="BD94" s="251"/>
      <c r="BE94" s="251"/>
      <c r="BF94" s="251"/>
      <c r="BG94" s="251"/>
      <c r="BH94" s="251"/>
      <c r="BI94" s="251"/>
      <c r="BJ94" s="251"/>
      <c r="BK94" s="251"/>
    </row>
    <row r="95" spans="1:64" ht="13.25" customHeight="1" x14ac:dyDescent="0.15">
      <c r="B95" s="318"/>
      <c r="C95" s="319"/>
      <c r="D95" s="251"/>
      <c r="E95" s="251"/>
      <c r="F95" s="251"/>
      <c r="G95" s="252"/>
      <c r="H95" s="313"/>
      <c r="I95" s="313"/>
      <c r="J95" s="316"/>
      <c r="K95" s="251"/>
      <c r="L95" s="251"/>
      <c r="M95" s="251"/>
      <c r="N95" s="251"/>
      <c r="O95" s="251"/>
      <c r="P95" s="251"/>
      <c r="Q95" s="251"/>
      <c r="R95" s="251"/>
      <c r="S95" s="251"/>
      <c r="T95" s="251"/>
      <c r="U95" s="251"/>
      <c r="V95" s="251"/>
      <c r="W95" s="251"/>
      <c r="X95" s="251"/>
      <c r="Y95" s="251"/>
      <c r="Z95" s="251"/>
      <c r="AA95" s="251"/>
      <c r="AB95" s="251"/>
      <c r="AC95" s="251"/>
      <c r="AD95" s="251"/>
      <c r="AE95" s="251"/>
      <c r="AF95" s="251"/>
      <c r="AG95" s="251"/>
      <c r="AH95" s="251"/>
      <c r="AI95" s="251"/>
      <c r="AJ95" s="251"/>
      <c r="AK95" s="251"/>
      <c r="AL95" s="251"/>
      <c r="AM95" s="251"/>
      <c r="AN95" s="251"/>
      <c r="AO95" s="251"/>
      <c r="AP95" s="251"/>
      <c r="AQ95" s="251"/>
      <c r="AR95" s="251"/>
      <c r="AS95" s="251"/>
      <c r="AT95" s="251"/>
      <c r="AU95" s="251"/>
      <c r="AV95" s="251"/>
      <c r="AW95" s="251"/>
      <c r="AX95" s="251"/>
      <c r="AY95" s="251"/>
      <c r="AZ95" s="251"/>
      <c r="BA95" s="251"/>
      <c r="BB95" s="251"/>
      <c r="BC95" s="251"/>
      <c r="BD95" s="251"/>
      <c r="BE95" s="251"/>
      <c r="BF95" s="251"/>
      <c r="BG95" s="251"/>
      <c r="BH95" s="251"/>
      <c r="BI95" s="251"/>
      <c r="BJ95" s="251"/>
      <c r="BK95" s="251"/>
    </row>
    <row r="96" spans="1:64" ht="13.25" customHeight="1" x14ac:dyDescent="0.15">
      <c r="B96" s="318"/>
      <c r="C96" s="319"/>
      <c r="D96" s="251"/>
      <c r="E96" s="251"/>
      <c r="F96" s="251"/>
      <c r="G96" s="252"/>
      <c r="H96" s="313"/>
      <c r="I96" s="313"/>
      <c r="J96" s="316"/>
      <c r="K96" s="251"/>
      <c r="L96" s="251"/>
      <c r="M96" s="251"/>
      <c r="N96" s="251"/>
      <c r="O96" s="251"/>
      <c r="P96" s="251"/>
      <c r="Q96" s="251"/>
      <c r="R96" s="251"/>
      <c r="S96" s="251"/>
      <c r="T96" s="251"/>
      <c r="U96" s="251"/>
      <c r="V96" s="251"/>
      <c r="W96" s="251"/>
      <c r="X96" s="251"/>
      <c r="Y96" s="251"/>
      <c r="Z96" s="251"/>
      <c r="AA96" s="251"/>
      <c r="AB96" s="251"/>
      <c r="AC96" s="251"/>
      <c r="AD96" s="251"/>
      <c r="AE96" s="251"/>
      <c r="AF96" s="251"/>
      <c r="AG96" s="251"/>
      <c r="AH96" s="251"/>
      <c r="AI96" s="251"/>
      <c r="AJ96" s="251"/>
      <c r="AK96" s="251"/>
      <c r="AL96" s="251"/>
      <c r="AM96" s="251"/>
      <c r="AN96" s="251"/>
      <c r="AO96" s="251"/>
      <c r="AP96" s="251"/>
      <c r="AQ96" s="251"/>
      <c r="AR96" s="251"/>
      <c r="AS96" s="251"/>
      <c r="AT96" s="251"/>
      <c r="AU96" s="251"/>
      <c r="AV96" s="251"/>
      <c r="AW96" s="251"/>
      <c r="AX96" s="251"/>
      <c r="AY96" s="251"/>
      <c r="AZ96" s="251"/>
      <c r="BA96" s="251"/>
      <c r="BB96" s="251"/>
      <c r="BC96" s="251"/>
      <c r="BD96" s="251"/>
      <c r="BE96" s="251"/>
      <c r="BF96" s="251"/>
      <c r="BG96" s="251"/>
      <c r="BH96" s="251"/>
      <c r="BI96" s="251"/>
      <c r="BJ96" s="251"/>
      <c r="BK96" s="251"/>
    </row>
    <row r="97" spans="2:63" ht="13.25" customHeight="1" x14ac:dyDescent="0.15">
      <c r="B97" s="318"/>
      <c r="C97" s="319"/>
      <c r="D97" s="251"/>
      <c r="E97" s="251"/>
      <c r="F97" s="251"/>
      <c r="G97" s="252"/>
      <c r="H97" s="313"/>
      <c r="I97" s="313"/>
      <c r="J97" s="316"/>
      <c r="K97" s="251"/>
      <c r="L97" s="251"/>
      <c r="M97" s="251"/>
      <c r="N97" s="251"/>
      <c r="O97" s="251"/>
      <c r="P97" s="251"/>
      <c r="Q97" s="251"/>
      <c r="R97" s="251"/>
      <c r="S97" s="251"/>
      <c r="T97" s="251"/>
      <c r="U97" s="251"/>
      <c r="V97" s="251"/>
      <c r="W97" s="251"/>
      <c r="X97" s="251"/>
      <c r="Y97" s="251"/>
      <c r="Z97" s="251"/>
      <c r="AA97" s="251"/>
      <c r="AB97" s="251"/>
      <c r="AC97" s="251"/>
      <c r="AD97" s="251"/>
      <c r="AE97" s="251"/>
      <c r="AF97" s="251"/>
      <c r="AG97" s="251"/>
      <c r="AH97" s="251"/>
      <c r="AI97" s="251"/>
      <c r="AJ97" s="251"/>
      <c r="AK97" s="251"/>
      <c r="AL97" s="251"/>
      <c r="AM97" s="251"/>
      <c r="AN97" s="251"/>
      <c r="AO97" s="251"/>
      <c r="AP97" s="251"/>
      <c r="AQ97" s="251"/>
      <c r="AR97" s="251"/>
      <c r="AS97" s="251"/>
      <c r="AT97" s="251"/>
      <c r="AU97" s="251"/>
      <c r="AV97" s="251"/>
      <c r="AW97" s="251"/>
      <c r="AX97" s="251"/>
      <c r="AY97" s="251"/>
      <c r="AZ97" s="251"/>
      <c r="BA97" s="251"/>
      <c r="BB97" s="251"/>
      <c r="BC97" s="251"/>
      <c r="BD97" s="251"/>
      <c r="BE97" s="251"/>
      <c r="BF97" s="251"/>
      <c r="BG97" s="251"/>
      <c r="BH97" s="251"/>
      <c r="BI97" s="251"/>
      <c r="BJ97" s="251"/>
      <c r="BK97" s="251"/>
    </row>
    <row r="98" spans="2:63" ht="13.25" customHeight="1" x14ac:dyDescent="0.15">
      <c r="B98" s="318"/>
      <c r="C98" s="319"/>
      <c r="D98" s="251"/>
      <c r="E98" s="251"/>
      <c r="F98" s="251"/>
      <c r="G98" s="252"/>
      <c r="H98" s="313"/>
      <c r="I98" s="313"/>
      <c r="J98" s="316"/>
      <c r="K98" s="251"/>
      <c r="L98" s="251"/>
      <c r="M98" s="251"/>
      <c r="N98" s="251"/>
      <c r="O98" s="251"/>
      <c r="P98" s="251"/>
      <c r="Q98" s="251"/>
      <c r="R98" s="251"/>
      <c r="S98" s="251"/>
      <c r="T98" s="251"/>
      <c r="U98" s="251"/>
      <c r="V98" s="251"/>
      <c r="W98" s="251"/>
      <c r="X98" s="251"/>
      <c r="Y98" s="251"/>
      <c r="Z98" s="251"/>
      <c r="AA98" s="251"/>
      <c r="AB98" s="251"/>
      <c r="AC98" s="251"/>
      <c r="AD98" s="251"/>
      <c r="AE98" s="251"/>
      <c r="AF98" s="251"/>
      <c r="AG98" s="251"/>
      <c r="AH98" s="251"/>
      <c r="AI98" s="251"/>
      <c r="AJ98" s="251"/>
      <c r="AK98" s="251"/>
      <c r="AL98" s="251"/>
      <c r="AM98" s="251"/>
      <c r="AN98" s="251"/>
      <c r="AO98" s="251"/>
      <c r="AP98" s="251"/>
      <c r="AQ98" s="251"/>
      <c r="AR98" s="251"/>
      <c r="AS98" s="251"/>
      <c r="AT98" s="251"/>
      <c r="AU98" s="251"/>
      <c r="AV98" s="251"/>
      <c r="AW98" s="251"/>
      <c r="AX98" s="251"/>
      <c r="AY98" s="251"/>
      <c r="AZ98" s="251"/>
      <c r="BA98" s="251"/>
      <c r="BB98" s="251"/>
      <c r="BC98" s="251"/>
      <c r="BD98" s="251"/>
      <c r="BE98" s="251"/>
      <c r="BF98" s="251"/>
      <c r="BG98" s="251"/>
      <c r="BH98" s="251"/>
      <c r="BI98" s="251"/>
      <c r="BJ98" s="251"/>
      <c r="BK98" s="251"/>
    </row>
    <row r="99" spans="2:63" ht="13.25" customHeight="1" x14ac:dyDescent="0.15">
      <c r="B99" s="318"/>
      <c r="C99" s="319"/>
      <c r="D99" s="251"/>
      <c r="E99" s="251"/>
      <c r="F99" s="251"/>
      <c r="G99" s="251"/>
      <c r="J99" s="320"/>
      <c r="K99" s="251"/>
      <c r="L99" s="251"/>
      <c r="M99" s="251"/>
      <c r="N99" s="251"/>
      <c r="O99" s="251"/>
      <c r="P99" s="251"/>
      <c r="Q99" s="251"/>
      <c r="R99" s="251"/>
      <c r="S99" s="251"/>
      <c r="T99" s="251"/>
      <c r="U99" s="251"/>
      <c r="V99" s="251"/>
      <c r="W99" s="251"/>
      <c r="X99" s="251"/>
      <c r="Y99" s="251"/>
      <c r="Z99" s="251"/>
      <c r="AA99" s="251"/>
      <c r="AB99" s="251"/>
      <c r="AC99" s="251"/>
      <c r="AD99" s="251"/>
      <c r="AE99" s="251"/>
      <c r="AF99" s="251"/>
      <c r="AG99" s="251"/>
      <c r="AH99" s="251"/>
      <c r="AI99" s="251"/>
      <c r="AJ99" s="251"/>
      <c r="AK99" s="251"/>
      <c r="AL99" s="251"/>
      <c r="AM99" s="251"/>
      <c r="AN99" s="251"/>
      <c r="AO99" s="251"/>
      <c r="AP99" s="251"/>
      <c r="AQ99" s="251"/>
      <c r="AR99" s="251"/>
      <c r="AS99" s="251"/>
      <c r="AT99" s="251"/>
      <c r="AU99" s="251"/>
      <c r="AV99" s="251"/>
      <c r="AW99" s="251"/>
      <c r="AX99" s="251"/>
      <c r="AY99" s="251"/>
      <c r="AZ99" s="251"/>
      <c r="BA99" s="251"/>
      <c r="BB99" s="251"/>
      <c r="BC99" s="251"/>
      <c r="BD99" s="251"/>
      <c r="BE99" s="251"/>
      <c r="BF99" s="251"/>
      <c r="BG99" s="251"/>
      <c r="BH99" s="251"/>
      <c r="BI99" s="251"/>
      <c r="BJ99" s="251"/>
      <c r="BK99" s="251"/>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79998168889431442"/>
  </sheetPr>
  <dimension ref="A1:CW446"/>
  <sheetViews>
    <sheetView topLeftCell="BI1" zoomScale="244" zoomScaleNormal="160" workbookViewId="0">
      <pane ySplit="2" topLeftCell="A3" activePane="bottomLeft" state="frozen"/>
      <selection pane="bottomLeft" activeCell="CA15" sqref="CA15"/>
    </sheetView>
  </sheetViews>
  <sheetFormatPr baseColWidth="10" defaultColWidth="8.6640625" defaultRowHeight="13" x14ac:dyDescent="0.15"/>
  <cols>
    <col min="1" max="1" width="7.6640625" style="87" bestFit="1" customWidth="1"/>
    <col min="2" max="2" width="7.6640625" style="100" bestFit="1" customWidth="1"/>
    <col min="3" max="3" width="7.6640625" style="95" bestFit="1" customWidth="1"/>
    <col min="4" max="4" width="8.33203125" style="95" bestFit="1" customWidth="1"/>
    <col min="5" max="5" width="9.1640625" style="95" bestFit="1" customWidth="1"/>
    <col min="6" max="6" width="9.1640625" style="95" customWidth="1"/>
    <col min="7" max="7" width="9.1640625" style="95" bestFit="1" customWidth="1"/>
    <col min="8" max="8" width="9.1640625" style="95" customWidth="1"/>
    <col min="9" max="9" width="8.33203125" style="95" bestFit="1" customWidth="1"/>
    <col min="10" max="10" width="8.5" style="102" customWidth="1"/>
    <col min="11" max="11" width="8" style="102" bestFit="1" customWidth="1"/>
    <col min="12" max="12" width="6.5" style="102" customWidth="1"/>
    <col min="13" max="13" width="6.1640625" style="102" bestFit="1" customWidth="1"/>
    <col min="14" max="14" width="8.83203125" style="102" customWidth="1"/>
    <col min="15" max="15" width="6.33203125" style="102" bestFit="1" customWidth="1"/>
    <col min="16" max="16" width="7.6640625" style="102" customWidth="1"/>
    <col min="17" max="17" width="6.33203125" style="102" bestFit="1" customWidth="1"/>
    <col min="18" max="18" width="5.6640625" style="102" bestFit="1" customWidth="1"/>
    <col min="19" max="19" width="12.83203125" style="102" customWidth="1"/>
    <col min="20" max="20" width="13" style="102" customWidth="1"/>
    <col min="21" max="21" width="6.33203125" style="102" bestFit="1" customWidth="1"/>
    <col min="22" max="22" width="5.83203125" style="102" bestFit="1" customWidth="1"/>
    <col min="23" max="23" width="5.33203125" style="102" bestFit="1" customWidth="1"/>
    <col min="24" max="24" width="5.83203125" style="102" bestFit="1" customWidth="1"/>
    <col min="25" max="25" width="6.1640625" style="102" customWidth="1"/>
    <col min="26" max="26" width="5.6640625" style="102" bestFit="1" customWidth="1"/>
    <col min="27" max="27" width="5.83203125" style="102" bestFit="1" customWidth="1"/>
    <col min="28" max="29" width="5.33203125" style="102" bestFit="1" customWidth="1"/>
    <col min="30" max="31" width="6.33203125" style="102" bestFit="1" customWidth="1"/>
    <col min="32" max="32" width="5.6640625" style="102" bestFit="1" customWidth="1"/>
    <col min="33" max="35" width="6.33203125" style="102" bestFit="1" customWidth="1"/>
    <col min="36" max="36" width="5.83203125" style="102" bestFit="1" customWidth="1"/>
    <col min="37" max="37" width="5.6640625" style="102" bestFit="1" customWidth="1"/>
    <col min="38" max="38" width="5.83203125" style="102" bestFit="1" customWidth="1"/>
    <col min="39" max="39" width="6.5" style="102" customWidth="1"/>
    <col min="40" max="40" width="6.83203125" style="102" bestFit="1" customWidth="1"/>
    <col min="41" max="78" width="5.6640625" style="108" customWidth="1"/>
    <col min="79" max="79" width="7.6640625" style="35" customWidth="1"/>
    <col min="80" max="16384" width="8.6640625" style="39"/>
  </cols>
  <sheetData>
    <row r="1" spans="1:101" ht="18" x14ac:dyDescent="0.2">
      <c r="B1" s="88"/>
      <c r="C1" s="89"/>
      <c r="D1" s="90"/>
      <c r="E1" s="90"/>
      <c r="F1" s="90"/>
      <c r="G1" s="90"/>
      <c r="H1" s="90"/>
      <c r="I1" s="90"/>
      <c r="J1" s="354" t="s">
        <v>383</v>
      </c>
      <c r="K1" s="354"/>
      <c r="L1" s="354"/>
      <c r="M1" s="354"/>
      <c r="N1" s="354"/>
      <c r="O1" s="354"/>
      <c r="P1" s="354"/>
      <c r="Q1" s="354"/>
      <c r="R1" s="354"/>
      <c r="S1" s="354"/>
      <c r="T1" s="354"/>
      <c r="U1" s="354"/>
      <c r="V1" s="354"/>
      <c r="W1" s="354"/>
      <c r="X1" s="354"/>
      <c r="Y1" s="354"/>
      <c r="Z1" s="354"/>
      <c r="AA1" s="354"/>
      <c r="AB1" s="354"/>
      <c r="AC1" s="354"/>
      <c r="AD1" s="354"/>
      <c r="AE1" s="354"/>
      <c r="AF1" s="354"/>
      <c r="AG1" s="354"/>
      <c r="AH1" s="354"/>
      <c r="AI1" s="354"/>
      <c r="AJ1" s="354"/>
      <c r="AK1" s="354"/>
      <c r="AL1" s="354"/>
      <c r="AM1" s="354"/>
      <c r="AN1" s="354"/>
      <c r="AO1" s="353" t="s">
        <v>244</v>
      </c>
      <c r="AP1" s="353"/>
      <c r="AQ1" s="353"/>
      <c r="AR1" s="353"/>
      <c r="AS1" s="353"/>
      <c r="AT1" s="353"/>
      <c r="AU1" s="353"/>
      <c r="AV1" s="353"/>
      <c r="AW1" s="353"/>
      <c r="AX1" s="353"/>
      <c r="AY1" s="353"/>
      <c r="AZ1" s="353"/>
      <c r="BA1" s="353"/>
      <c r="BB1" s="353"/>
      <c r="BC1" s="353"/>
      <c r="BD1" s="353"/>
      <c r="BE1" s="353"/>
      <c r="BF1" s="353"/>
      <c r="BG1" s="353"/>
      <c r="BH1" s="353"/>
      <c r="BI1" s="353"/>
      <c r="BJ1" s="353"/>
      <c r="BK1" s="353"/>
      <c r="BL1" s="353"/>
      <c r="BM1" s="353"/>
      <c r="BN1" s="353"/>
      <c r="BO1" s="353"/>
      <c r="BP1" s="353"/>
      <c r="BQ1" s="353"/>
      <c r="BR1" s="353"/>
      <c r="BS1" s="353"/>
      <c r="BT1" s="353"/>
      <c r="BU1" s="353"/>
      <c r="BV1" s="353"/>
      <c r="BW1" s="353"/>
      <c r="BX1" s="353"/>
      <c r="BY1" s="353"/>
      <c r="BZ1" s="353"/>
    </row>
    <row r="2" spans="1:101" s="62" customFormat="1" ht="109" customHeight="1" x14ac:dyDescent="0.15">
      <c r="A2" s="91" t="s">
        <v>0</v>
      </c>
      <c r="B2" s="92" t="s">
        <v>357</v>
      </c>
      <c r="C2" s="92" t="s">
        <v>3</v>
      </c>
      <c r="D2" s="92" t="s">
        <v>4</v>
      </c>
      <c r="E2" s="92" t="s">
        <v>472</v>
      </c>
      <c r="F2" s="92" t="s">
        <v>624</v>
      </c>
      <c r="G2" s="92" t="s">
        <v>473</v>
      </c>
      <c r="H2" s="92" t="s">
        <v>488</v>
      </c>
      <c r="I2" s="92" t="s">
        <v>6</v>
      </c>
      <c r="J2" s="61" t="s">
        <v>275</v>
      </c>
      <c r="K2" s="59" t="s">
        <v>112</v>
      </c>
      <c r="L2" s="59" t="s">
        <v>111</v>
      </c>
      <c r="M2" s="59" t="s">
        <v>107</v>
      </c>
      <c r="N2" s="59" t="s">
        <v>294</v>
      </c>
      <c r="O2" s="59" t="s">
        <v>55</v>
      </c>
      <c r="P2" s="59" t="s">
        <v>50</v>
      </c>
      <c r="Q2" s="59" t="s">
        <v>48</v>
      </c>
      <c r="R2" s="59" t="s">
        <v>352</v>
      </c>
      <c r="S2" s="59" t="s">
        <v>108</v>
      </c>
      <c r="T2" s="59" t="s">
        <v>52</v>
      </c>
      <c r="U2" s="59" t="s">
        <v>49</v>
      </c>
      <c r="V2" s="59" t="s">
        <v>53</v>
      </c>
      <c r="W2" s="59" t="s">
        <v>335</v>
      </c>
      <c r="X2" s="59" t="s">
        <v>60</v>
      </c>
      <c r="Y2" s="59" t="s">
        <v>110</v>
      </c>
      <c r="Z2" s="59" t="s">
        <v>61</v>
      </c>
      <c r="AA2" s="59" t="s">
        <v>62</v>
      </c>
      <c r="AB2" s="59" t="s">
        <v>58</v>
      </c>
      <c r="AC2" s="59" t="s">
        <v>109</v>
      </c>
      <c r="AD2" s="59" t="s">
        <v>65</v>
      </c>
      <c r="AE2" s="59" t="s">
        <v>364</v>
      </c>
      <c r="AF2" s="59" t="s">
        <v>51</v>
      </c>
      <c r="AG2" s="59" t="s">
        <v>54</v>
      </c>
      <c r="AH2" s="59" t="s">
        <v>353</v>
      </c>
      <c r="AI2" s="59" t="s">
        <v>56</v>
      </c>
      <c r="AJ2" s="59" t="s">
        <v>59</v>
      </c>
      <c r="AK2" s="59" t="s">
        <v>57</v>
      </c>
      <c r="AL2" s="59" t="s">
        <v>114</v>
      </c>
      <c r="AM2" s="59" t="s">
        <v>113</v>
      </c>
      <c r="AN2" s="59" t="s">
        <v>245</v>
      </c>
      <c r="AO2" s="106" t="s">
        <v>98</v>
      </c>
      <c r="AP2" s="106" t="s">
        <v>268</v>
      </c>
      <c r="AQ2" s="106" t="s">
        <v>340</v>
      </c>
      <c r="AR2" s="107" t="s">
        <v>63</v>
      </c>
      <c r="AS2" s="106" t="s">
        <v>64</v>
      </c>
      <c r="AT2" s="106" t="s">
        <v>227</v>
      </c>
      <c r="AU2" s="106" t="s">
        <v>246</v>
      </c>
      <c r="AV2" s="106" t="s">
        <v>247</v>
      </c>
      <c r="AW2" s="106" t="s">
        <v>248</v>
      </c>
      <c r="AX2" s="106" t="s">
        <v>249</v>
      </c>
      <c r="AY2" s="106" t="s">
        <v>354</v>
      </c>
      <c r="AZ2" s="106" t="s">
        <v>269</v>
      </c>
      <c r="BA2" s="106" t="s">
        <v>250</v>
      </c>
      <c r="BB2" s="106" t="s">
        <v>251</v>
      </c>
      <c r="BC2" s="106" t="s">
        <v>252</v>
      </c>
      <c r="BD2" s="106" t="s">
        <v>253</v>
      </c>
      <c r="BE2" s="106" t="s">
        <v>254</v>
      </c>
      <c r="BF2" s="106" t="s">
        <v>270</v>
      </c>
      <c r="BG2" s="106" t="s">
        <v>256</v>
      </c>
      <c r="BH2" s="106" t="s">
        <v>257</v>
      </c>
      <c r="BI2" s="106" t="s">
        <v>258</v>
      </c>
      <c r="BJ2" s="106" t="s">
        <v>271</v>
      </c>
      <c r="BK2" s="106" t="s">
        <v>259</v>
      </c>
      <c r="BL2" s="106" t="s">
        <v>355</v>
      </c>
      <c r="BM2" s="106" t="s">
        <v>260</v>
      </c>
      <c r="BN2" s="106" t="s">
        <v>261</v>
      </c>
      <c r="BO2" s="106" t="s">
        <v>356</v>
      </c>
      <c r="BP2" s="106" t="s">
        <v>262</v>
      </c>
      <c r="BQ2" s="106" t="s">
        <v>263</v>
      </c>
      <c r="BR2" s="106" t="s">
        <v>264</v>
      </c>
      <c r="BS2" s="106" t="s">
        <v>100</v>
      </c>
      <c r="BT2" s="106" t="s">
        <v>272</v>
      </c>
      <c r="BU2" s="106" t="s">
        <v>273</v>
      </c>
      <c r="BV2" s="106" t="s">
        <v>274</v>
      </c>
      <c r="BW2" s="107" t="s">
        <v>388</v>
      </c>
      <c r="BX2" s="106" t="s">
        <v>385</v>
      </c>
      <c r="BY2" s="106" t="s">
        <v>386</v>
      </c>
      <c r="BZ2" s="106" t="s">
        <v>387</v>
      </c>
      <c r="CA2" s="260" t="s">
        <v>19</v>
      </c>
      <c r="CB2" s="260" t="s">
        <v>38</v>
      </c>
      <c r="CC2" s="260" t="s">
        <v>15</v>
      </c>
      <c r="CD2" s="260" t="s">
        <v>13</v>
      </c>
      <c r="CE2" s="260" t="s">
        <v>346</v>
      </c>
      <c r="CF2" s="260" t="s">
        <v>9</v>
      </c>
      <c r="CG2" s="260" t="s">
        <v>36</v>
      </c>
      <c r="CH2" s="260" t="s">
        <v>14</v>
      </c>
      <c r="CI2" s="260" t="s">
        <v>18</v>
      </c>
      <c r="CJ2" s="260" t="s">
        <v>17</v>
      </c>
      <c r="CK2" s="260" t="s">
        <v>40</v>
      </c>
      <c r="CL2" s="260" t="s">
        <v>10</v>
      </c>
      <c r="CM2" s="260" t="s">
        <v>41</v>
      </c>
      <c r="CN2" s="260" t="s">
        <v>42</v>
      </c>
      <c r="CO2" s="260" t="s">
        <v>21</v>
      </c>
      <c r="CP2" s="260" t="s">
        <v>414</v>
      </c>
      <c r="CQ2" s="260" t="s">
        <v>418</v>
      </c>
      <c r="CR2" s="260" t="s">
        <v>347</v>
      </c>
      <c r="CS2" s="260" t="s">
        <v>16</v>
      </c>
      <c r="CT2" s="260" t="s">
        <v>37</v>
      </c>
      <c r="CU2" s="260" t="s">
        <v>348</v>
      </c>
      <c r="CV2" s="260" t="s">
        <v>20</v>
      </c>
      <c r="CW2" s="260" t="s">
        <v>39</v>
      </c>
    </row>
    <row r="3" spans="1:101" x14ac:dyDescent="0.15">
      <c r="A3" s="93">
        <f>Glutamine!$A7</f>
        <v>0</v>
      </c>
      <c r="B3" s="94">
        <f>C3/24</f>
        <v>0</v>
      </c>
      <c r="C3" s="95">
        <v>0</v>
      </c>
      <c r="D3" s="96">
        <v>74</v>
      </c>
      <c r="E3" s="96">
        <f>Glutamine!E7</f>
        <v>0</v>
      </c>
      <c r="F3" s="96">
        <f>Glutamine!F7</f>
        <v>0</v>
      </c>
      <c r="G3" s="96">
        <f>Glutamine!G7</f>
        <v>0</v>
      </c>
      <c r="H3" s="96">
        <v>0</v>
      </c>
      <c r="I3" s="96">
        <f>$D3-Glutamine!$D7</f>
        <v>73</v>
      </c>
      <c r="J3" s="101">
        <v>0</v>
      </c>
      <c r="K3" s="101">
        <v>0</v>
      </c>
      <c r="L3" s="102">
        <v>0</v>
      </c>
      <c r="M3" s="102">
        <v>0</v>
      </c>
      <c r="N3" s="102">
        <v>0</v>
      </c>
      <c r="O3" s="102">
        <v>0</v>
      </c>
      <c r="P3" s="102">
        <v>0</v>
      </c>
      <c r="Q3" s="102">
        <v>0</v>
      </c>
      <c r="R3" s="102">
        <v>0</v>
      </c>
      <c r="S3" s="102">
        <v>0</v>
      </c>
      <c r="T3" s="102">
        <v>0</v>
      </c>
      <c r="U3" s="102">
        <v>0</v>
      </c>
      <c r="V3" s="102">
        <v>0</v>
      </c>
      <c r="W3" s="102">
        <v>0</v>
      </c>
      <c r="X3" s="102">
        <v>0</v>
      </c>
      <c r="Y3" s="102">
        <v>0</v>
      </c>
      <c r="Z3" s="102">
        <v>0</v>
      </c>
      <c r="AA3" s="102">
        <v>0</v>
      </c>
      <c r="AB3" s="102">
        <v>0</v>
      </c>
      <c r="AC3" s="102">
        <v>0</v>
      </c>
      <c r="AD3" s="102">
        <v>0</v>
      </c>
      <c r="AE3" s="102">
        <v>0</v>
      </c>
      <c r="AF3" s="102">
        <v>0</v>
      </c>
      <c r="AG3" s="102">
        <v>0</v>
      </c>
      <c r="AH3" s="102">
        <v>0</v>
      </c>
      <c r="AI3" s="102">
        <v>0</v>
      </c>
      <c r="AJ3" s="102">
        <v>0</v>
      </c>
      <c r="AK3" s="102">
        <v>0</v>
      </c>
      <c r="AL3" s="103">
        <f>($N3*1+$O3*4+$P3*2+$Q3*1+R3*2+$T3*2+$U3*1+$V3*1+$W3*3+$X3*1+$Z3*1+$AA3*2+$AB3*1-$AC3*1+$AD3*1+AE3*1+$AF3*1+$AG3*1+AH3*2+$AI3*1+$AJ3*1)</f>
        <v>0</v>
      </c>
      <c r="AM3" s="103">
        <f>$AL3+$AC3*1+$N3*1</f>
        <v>0</v>
      </c>
      <c r="AN3" s="103">
        <f>(-$N3*3+$O3*6+$P3*4+$Q3*4+R3*6+$T3*5+$U3*5+$V3*2+$W3*6+$X3*6+$Z3*6+$AA3*6+$AB3*5+$AD3*9+AE3*5+$AF3*3+$AG3*4+AH3*11+$AI3*9+$AJ3*5)</f>
        <v>0</v>
      </c>
      <c r="CA3" s="35">
        <f>(Glutamine!T7*'In Process Calc.'!$I3+Glutamine!AR7*'In Process Calc.'!$E3)/('In Process Calc.'!$I3+'In Process Calc.'!$E3+$F3)</f>
        <v>7.6461927016679906E-2</v>
      </c>
      <c r="CB3" s="35">
        <f>(Glutamine!U7*'In Process Calc.'!$I3+Glutamine!AS7*'In Process Calc.'!$E3)/('In Process Calc.'!$I3+'In Process Calc.'!$E3+$F3)</f>
        <v>2.711509217188699</v>
      </c>
      <c r="CC3" s="35">
        <f>(Glutamine!V7*'In Process Calc.'!$I3+Glutamine!AT7*'In Process Calc.'!$E3)/('In Process Calc.'!$I3+'In Process Calc.'!$E3+$F3)</f>
        <v>3.6554527017671914</v>
      </c>
      <c r="CD3" s="35">
        <f>(Glutamine!W7*'In Process Calc.'!$I3+Glutamine!AU7*'In Process Calc.'!$E3)/('In Process Calc.'!$I3+'In Process Calc.'!$E3+$F3)</f>
        <v>1.5092115804755499</v>
      </c>
      <c r="CE3" s="35">
        <f>(Glutamine!X7*'In Process Calc.'!$I3+Glutamine!AV7*'In Process Calc.'!$E3)/('In Process Calc.'!$I3+'In Process Calc.'!$E3+$F3)</f>
        <v>0.58922240878929977</v>
      </c>
      <c r="CF3" s="35">
        <f>(Glutamine!Y7*'In Process Calc.'!$I3+Glutamine!AW7*'In Process Calc.'!$E3)/('In Process Calc.'!$I3+'In Process Calc.'!$E3+$F3)</f>
        <v>27.502388888888888</v>
      </c>
      <c r="CG3" s="35">
        <f>(Glutamine!Z7*'In Process Calc.'!$I3+Glutamine!AX7*'In Process Calc.'!$F3)/('In Process Calc.'!$I3+'In Process Calc.'!$E3+$F3)</f>
        <v>2.3714081434275642</v>
      </c>
      <c r="CH3" s="35">
        <f>(Glutamine!AA7*'In Process Calc.'!$I3+Glutamine!AY7*'In Process Calc.'!$E3)/('In Process Calc.'!$I3+'In Process Calc.'!$E3+$F3)</f>
        <v>0.79435680585184576</v>
      </c>
      <c r="CI3" s="35">
        <f>(Glutamine!AB7*'In Process Calc.'!$I3+Glutamine!AZ7*'In Process Calc.'!$E3)/('In Process Calc.'!$I3+'In Process Calc.'!$E3+$F3)</f>
        <v>2.3324925965376186</v>
      </c>
      <c r="CJ3" s="35">
        <f>(Glutamine!AC7*'In Process Calc.'!$I3+Glutamine!BA7*'In Process Calc.'!$E3)/('In Process Calc.'!$I3+'In Process Calc.'!$E3+$F3)</f>
        <v>0.88481489072900876</v>
      </c>
      <c r="CK3" s="35">
        <f>(Glutamine!AD7*'In Process Calc.'!$I3+Glutamine!BB7*'In Process Calc.'!$E3)/('In Process Calc.'!$I3+'In Process Calc.'!$E3+$F3)</f>
        <v>1.6063992565585794</v>
      </c>
      <c r="CL3" s="35">
        <f>(Glutamine!AE7*'In Process Calc.'!$I3+Glutamine!BC7*'In Process Calc.'!$E3)/('In Process Calc.'!$I3+'In Process Calc.'!$E3+$F3)</f>
        <v>0</v>
      </c>
      <c r="CM3" s="35">
        <f>(Glutamine!AF7*'In Process Calc.'!$I3+Glutamine!BD7*'In Process Calc.'!$E3)/('In Process Calc.'!$I3+'In Process Calc.'!$E3+$F3)</f>
        <v>3.3954019356617842</v>
      </c>
      <c r="CN3" s="35">
        <f>(Glutamine!AG7*'In Process Calc.'!$I3+Glutamine!BE7*'In Process Calc.'!$E3)/('In Process Calc.'!$I3+'In Process Calc.'!$E3+$F3)</f>
        <v>2.9225413052240334</v>
      </c>
      <c r="CO3" s="35">
        <f>(Glutamine!AH7*'In Process Calc.'!$I3+Glutamine!BF7*'In Process Calc.'!$E3)/('In Process Calc.'!$I3+'In Process Calc.'!$E3+$F3)</f>
        <v>0.97672707237780321</v>
      </c>
      <c r="CP3" s="35">
        <f>(Glutamine!AI7*'In Process Calc.'!$I3+Glutamine!BG7*'In Process Calc.'!$E3)/('In Process Calc.'!$I3+'In Process Calc.'!$E3+$F3)</f>
        <v>1.594168944</v>
      </c>
      <c r="CQ3" s="35">
        <f>(Glutamine!AJ7*'In Process Calc.'!$I3+Glutamine!BH7*'In Process Calc.'!$E3)/('In Process Calc.'!$I3+'In Process Calc.'!$E3+$F3)</f>
        <v>0.73712209022775343</v>
      </c>
      <c r="CR3" s="35">
        <f>(Glutamine!AK7*'In Process Calc.'!$I3+Glutamine!BI7*'In Process Calc.'!$E3)/('In Process Calc.'!$I3+'In Process Calc.'!$E3+$F3)</f>
        <v>2.5101114296033344</v>
      </c>
      <c r="CS3" s="35">
        <f>(Glutamine!AL7*'In Process Calc.'!$I3+Glutamine!BJ7*'In Process Calc.'!$E3)/('In Process Calc.'!$I3+'In Process Calc.'!$E3+$F3)</f>
        <v>4.6203254495095543</v>
      </c>
      <c r="CT3" s="35">
        <f>(Glutamine!AM7*'In Process Calc.'!$I3+Glutamine!BK7*'In Process Calc.'!$E3)/('In Process Calc.'!$I3+'In Process Calc.'!$E3+$F3)</f>
        <v>3.1539466554981663</v>
      </c>
      <c r="CU3" s="35">
        <f>(Glutamine!AN7*'In Process Calc.'!$I3+Glutamine!BL7*'In Process Calc.'!$E3)/('In Process Calc.'!$I3+'In Process Calc.'!$E3+$F3)</f>
        <v>0.38732610519511396</v>
      </c>
      <c r="CV3" s="35">
        <f>(Glutamine!AO7*'In Process Calc.'!$I3+Glutamine!BM7*'In Process Calc.'!$E3)/('In Process Calc.'!$I3+'In Process Calc.'!$E3+$F3)</f>
        <v>1.4906404335608257</v>
      </c>
      <c r="CW3" s="35">
        <f>(Glutamine!AP7*'In Process Calc.'!$I3+Glutamine!BN7*'In Process Calc.'!$E3)/('In Process Calc.'!$I3+'In Process Calc.'!$E3+$F3)</f>
        <v>1.8344386938034827</v>
      </c>
    </row>
    <row r="4" spans="1:101" x14ac:dyDescent="0.15">
      <c r="A4" s="93">
        <f>Glutamine!$A8</f>
        <v>1</v>
      </c>
      <c r="B4" s="94">
        <f t="shared" ref="B4:B15" si="0">C4/24</f>
        <v>0.99513888888759539</v>
      </c>
      <c r="C4" s="95">
        <f>(Glutamine!$C8-t0)*24+$C$3</f>
        <v>23.883333333302289</v>
      </c>
      <c r="D4" s="96">
        <f>I3+E3+F3+G3</f>
        <v>73</v>
      </c>
      <c r="E4" s="96">
        <f>Glutamine!E8</f>
        <v>0</v>
      </c>
      <c r="F4" s="96">
        <f>Glutamine!F8</f>
        <v>0</v>
      </c>
      <c r="G4" s="96">
        <f>Glutamine!G8</f>
        <v>0</v>
      </c>
      <c r="H4" s="96">
        <v>0</v>
      </c>
      <c r="I4" s="96">
        <f>$D4-Glutamine!$D8</f>
        <v>71.5</v>
      </c>
      <c r="J4" s="101">
        <f>$J3+AVERAGE(Glutamine!$H7:$H8)*($C4-$C3)</f>
        <v>9.4100333333211026</v>
      </c>
      <c r="K4" s="101">
        <f>K3 + Glutamine!$H8*'In Process Calc.'!$D4 - Glutamine!$H7*'In Process Calc.'!$I3</f>
        <v>21.608000000000004</v>
      </c>
      <c r="L4" s="104">
        <f>L3 + (Glutamine!P8*$D4-Glutamine!P7*$I3)/1000</f>
        <v>0</v>
      </c>
      <c r="M4" s="104">
        <f>M3+(-Glutamine!S7*'In Process Calc.'!$I3+Glutamine!S8*'In Process Calc.'!$D4)/1000</f>
        <v>7.9116038797759247E-2</v>
      </c>
      <c r="N4" s="104">
        <f>N3-(-Glutamine!T7*'In Process Calc.'!$I3+Glutamine!T8*'In Process Calc.'!$D4-$E3*Glutamine!AR8)/1000</f>
        <v>-8.7229030225236936E-3</v>
      </c>
      <c r="O4" s="104">
        <f>O3-(-Glutamine!U7*'In Process Calc.'!$I3+Glutamine!U8*'In Process Calc.'!$D4-$E3*Glutamine!AS8)/1000</f>
        <v>-1.2705529332832839E-3</v>
      </c>
      <c r="P4" s="104">
        <f>P3-(-Glutamine!V7*'In Process Calc.'!$I3+Glutamine!V8*'In Process Calc.'!$D4-$E3*Glutamine!AT8)/1000</f>
        <v>-2.797752932736387E-3</v>
      </c>
      <c r="Q4" s="104">
        <f>Q3-(-Glutamine!W7*'In Process Calc.'!$I3+Glutamine!W8*'In Process Calc.'!$D4-$E3*Glutamine!AU8)/1000</f>
        <v>-4.9579429718560279E-3</v>
      </c>
      <c r="R4" s="104">
        <f>R3-(-Glutamine!X7*'In Process Calc.'!$I3+Glutamine!X8*'In Process Calc.'!$D4-$E3*Glutamine!AV8)/1000</f>
        <v>2.6336575951072232E-3</v>
      </c>
      <c r="S4" s="104">
        <f>S3-(-Glutamine!Y7*'In Process Calc.'!$I3+Glutamine!Y8*'In Process Calc.'!$D4-$E3*Glutamine!AW8)/1000</f>
        <v>0.1515364401543336</v>
      </c>
      <c r="T4" s="104">
        <f>T3-(-Glutamine!Z7*'In Process Calc.'!$I3+Glutamine!Z8*'In Process Calc.'!$D4-$F3*Glutamine!AX8)/1000</f>
        <v>2.9115761751572818E-2</v>
      </c>
      <c r="U4" s="104">
        <f>U3-(-Glutamine!AA7*'In Process Calc.'!$I3+Glutamine!AA8*'In Process Calc.'!$D4-$E3*Glutamine!AY8)/1000</f>
        <v>-7.8229070828713752E-3</v>
      </c>
      <c r="V4" s="104">
        <f>V3-(-Glutamine!AB7*'In Process Calc.'!$I3+Glutamine!AB8*'In Process Calc.'!$D4-$E3*Glutamine!AZ8)/1000</f>
        <v>-4.2233808021969708E-3</v>
      </c>
      <c r="W4" s="104">
        <f>W3-(-Glutamine!AC7*'In Process Calc.'!$I3+Glutamine!AC8*'In Process Calc.'!$D4-$E3*Glutamine!BA8)/1000</f>
        <v>1.4852383017737978E-3</v>
      </c>
      <c r="X4" s="104">
        <f>X3-(-Glutamine!AD7*'In Process Calc.'!$I3+Glutamine!AD8*'In Process Calc.'!$D4-$E3*Glutamine!BB8)/1000</f>
        <v>-3.6086176028506144E-4</v>
      </c>
      <c r="Y4" s="104">
        <f>Y3+(-Glutamine!AE7*'In Process Calc.'!$I3+Glutamine!AE8*'In Process Calc.'!$D4-$E3*Glutamine!BC8)/1000</f>
        <v>0.21394310481098006</v>
      </c>
      <c r="Z4" s="104">
        <f>Z3-(-Glutamine!AF7*'In Process Calc.'!$I3+Glutamine!AF8*'In Process Calc.'!$D4-$E3*Glutamine!BD8)/1000</f>
        <v>1.1766649613200002E-3</v>
      </c>
      <c r="AA4" s="104">
        <f>AA3-(-Glutamine!AG7*'In Process Calc.'!$I3+Glutamine!AG8*'In Process Calc.'!$D4-$E3*Glutamine!BE8)/1000</f>
        <v>-1.412463839793162E-3</v>
      </c>
      <c r="AB4" s="104">
        <f>AB3-(-Glutamine!AH7*'In Process Calc.'!$I3+Glutamine!AH8*'In Process Calc.'!$D4-$E3*Glutamine!BF8)/1000</f>
        <v>5.8361045498982373E-4</v>
      </c>
      <c r="AC4" s="104">
        <f>AC3-(-Glutamine!AI7*'In Process Calc.'!$I3+Glutamine!AI8*'In Process Calc.'!$D4-$E3*Glutamine!BG8)/1000</f>
        <v>-3.701058090699999E-2</v>
      </c>
      <c r="AD4" s="104">
        <f>AD3-(-Glutamine!AJ7*'In Process Calc.'!$I3+Glutamine!AJ8*'In Process Calc.'!$D4-$E3*Glutamine!BH8)/1000</f>
        <v>-3.9100669254813169E-4</v>
      </c>
      <c r="AE4" s="104">
        <f>AE3-(-Glutamine!AK7*'In Process Calc.'!$I3+Glutamine!AK8*'In Process Calc.'!$D4-$E3*Glutamine!BI8)/1000</f>
        <v>-2.4081659067576311E-4</v>
      </c>
      <c r="AF4" s="104">
        <f>AF3-(-Glutamine!AL7*'In Process Calc.'!$I3+Glutamine!AL8*'In Process Calc.'!$D4-$E3*Glutamine!BJ8)/1000</f>
        <v>1.7460050055490227E-3</v>
      </c>
      <c r="AG4" s="104">
        <f>AG3-(-Glutamine!AM7*'In Process Calc.'!$I3+Glutamine!AM8*'In Process Calc.'!$D4-$E3*Glutamine!BK8)/1000</f>
        <v>-5.0027446862363264E-3</v>
      </c>
      <c r="AH4" s="104">
        <f>AH3-(-Glutamine!AN7*'In Process Calc.'!$I3+Glutamine!AN8*'In Process Calc.'!$D4-$E3*Glutamine!BL8)/1000</f>
        <v>2.9510948358900537E-4</v>
      </c>
      <c r="AI4" s="104">
        <f>AI3-(-Glutamine!AO7*'In Process Calc.'!$I3+Glutamine!AO8*'In Process Calc.'!$D4-$E3*Glutamine!BM8)/1000</f>
        <v>-3.5447058456769156E-3</v>
      </c>
      <c r="AJ4" s="104">
        <f>AJ3-(-Glutamine!AP7*'In Process Calc.'!$I3+Glutamine!AP8*'In Process Calc.'!$D4-$E3*Glutamine!BN8)/1000</f>
        <v>-8.4019564333416953E-4</v>
      </c>
      <c r="AK4" s="104">
        <f>AK3-(-Glutamine!AQ7*'In Process Calc.'!$I3+Glutamine!AQ8*'In Process Calc.'!$D4-'In Process Calc.'!$E3*Glutamine!BO8)/1000</f>
        <v>0</v>
      </c>
      <c r="AL4" s="103">
        <f>($N4*1+$O4*4+$P4*2+$Q4*1+R4*2+$T4*2+$U4*1+$V4*1+$W4*3+$X4*1+$Z4*1+$AA4*2+$AB4*1-$AC4*1+$AD4*1+AE4*1+$AF4*1+$AG4*1+AH4*2+$AI4*1+$AJ4*1)</f>
        <v>5.9451523518321663E-2</v>
      </c>
      <c r="AM4" s="103">
        <f t="shared" ref="AM4:AM15" si="1">$AL4+$AC4*1+$N4*1</f>
        <v>1.3718039588797979E-2</v>
      </c>
      <c r="AN4" s="103">
        <f>(-$N4*3+$O4*6+$P4*4+$Q4*4+R4*6+$T4*5+$U4*5+$V4*2+$W4*6+$X4*6+$Z4*6+$AA4*6+$AB4*5+$AD4*9+AE4*5+$AF4*3+$AG4*4+AH4*11+$AI4*9+$AJ4*5)</f>
        <v>5.7238349989406641E-2</v>
      </c>
      <c r="AO4" s="109">
        <f>Glutamine!N8/(Glutamine!H8)</f>
        <v>0</v>
      </c>
      <c r="AP4" s="110">
        <f>IF(Glutamine!O8&gt;0,Glutamine!O8,(Glutamine!P8*$D4-Glutamine!P7*$I3)/1000/((Glutamine!$H7*$I3+Glutamine!$H8*$D4)*1000000*0.5*($C4-$C3))*1000000000)</f>
        <v>0.41899999999999998</v>
      </c>
      <c r="AQ4" s="110">
        <f>(K4-K3)/((Glutamine!$H7*$I3+Glutamine!$H8*$D4)*0.5*($C4-$C3))</f>
        <v>3.1455786554109064E-2</v>
      </c>
      <c r="AR4" s="110">
        <f t="shared" ref="AR4:AR15" si="2">$AQ4+$AS4</f>
        <v>3.2037585500066176E-2</v>
      </c>
      <c r="AS4" s="110">
        <f>(Glutamine!$I8*$D4-Glutamine!$I7*$I3)/((Glutamine!$H7*$I3+Glutamine!$H8*$D4)*0.5*($C4-$C3))</f>
        <v>5.8179894595711355E-4</v>
      </c>
      <c r="AT4" s="110">
        <f>(M4-M3)*1000/((Glutamine!$H7*$I3+Glutamine!$H8*$D4)*0.5*($C4-$C3))</f>
        <v>0.11517295582325648</v>
      </c>
      <c r="AU4" s="110">
        <f>(N4-N3)*1000/((Glutamine!$H7*$I3+Glutamine!$H8*$D4)*0.5*($C4-$C3))</f>
        <v>-1.2698342077411055E-2</v>
      </c>
      <c r="AV4" s="110">
        <f>(O4-O3)*1000/((Glutamine!$H7*$I3+Glutamine!$H8*$D4)*0.5*($C4-$C3))</f>
        <v>-1.8496039372017839E-3</v>
      </c>
      <c r="AW4" s="110">
        <f>(P4-P3)*1000/((Glutamine!$H7*$I3+Glutamine!$H8*$D4)*0.5*($C4-$C3))</f>
        <v>-4.0728211349170878E-3</v>
      </c>
      <c r="AX4" s="110">
        <f>(Q4-Q3)*1000/((Glutamine!$H7*$I3+Glutamine!$H8*$D4)*0.5*($C4-$C3))</f>
        <v>-7.2175118414544775E-3</v>
      </c>
      <c r="AY4" s="110">
        <f>(R4-R3)*1000/((Glutamine!$H7*$I3+Glutamine!$H8*$D4)*0.5*($C4-$C3))</f>
        <v>3.8339397986070435E-3</v>
      </c>
      <c r="AZ4" s="110">
        <f>(S4-S3)*1000/((Glutamine!$H7*$I3+Glutamine!$H8*$D4)*0.5*($C4-$C3))</f>
        <v>0.22059875586191408</v>
      </c>
      <c r="BA4" s="110">
        <f>(T4-T3)*1000/((Glutamine!$H7*$I3+Glutamine!$H8*$D4)*0.5*($C4-$C3))</f>
        <v>4.2385190069315397E-2</v>
      </c>
      <c r="BB4" s="110">
        <f>(U4-U3)*1000/((Glutamine!$H7*$I3+Glutamine!$H8*$D4)*0.5*($C4-$C3))</f>
        <v>-1.1388175464246109E-2</v>
      </c>
      <c r="BC4" s="110">
        <f>(V4-V3)*1000/((Glutamine!$H7*$I3+Glutamine!$H8*$D4)*0.5*($C4-$C3))</f>
        <v>-6.1481749838314427E-3</v>
      </c>
      <c r="BD4" s="110">
        <f>(W4-W3)*1000/((Glutamine!$H7*$I3+Glutamine!$H8*$D4)*0.5*($C4-$C3))</f>
        <v>2.1621315717597189E-3</v>
      </c>
      <c r="BE4" s="110">
        <f>(X4-X3)*1000/((Glutamine!$H7*$I3+Glutamine!$H8*$D4)*0.5*($C4-$C3))</f>
        <v>-5.2532351476614969E-4</v>
      </c>
      <c r="BF4" s="110">
        <f>(Y4-Y3)*1000/((Glutamine!$H7*$I3+Glutamine!$H8*$D4)*0.5*($C4-$C3))</f>
        <v>0.31144708624849926</v>
      </c>
      <c r="BG4" s="110">
        <f>(Z4-Z3)*1000/((Glutamine!$H7*$I3+Glutamine!$H8*$D4)*0.5*($C4-$C3))</f>
        <v>1.7129267803119642E-3</v>
      </c>
      <c r="BH4" s="110">
        <f>(AA4-AA3)*1000/((Glutamine!$H7*$I3+Glutamine!$H8*$D4)*0.5*($C4-$C3))</f>
        <v>-2.0561903489416419E-3</v>
      </c>
      <c r="BI4" s="110">
        <f>(AB4-AB3)*1000/((Glutamine!$H7*$I3+Glutamine!$H8*$D4)*0.5*($C4-$C3))</f>
        <v>8.4958931427741441E-4</v>
      </c>
      <c r="BJ4" s="110">
        <f>(AC4-AC3)*1000/((Glutamine!$H7*$I3+Glutamine!$H8*$D4)*0.5*($C4-$C3))</f>
        <v>-5.3878051335346899E-2</v>
      </c>
      <c r="BK4" s="110">
        <f>(AD4-AD3)*1000/((Glutamine!$H7*$I3+Glutamine!$H8*$D4)*0.5*($C4-$C3))</f>
        <v>-5.692069169762207E-4</v>
      </c>
      <c r="BL4" s="110">
        <f>(AE4-AE3)*1000/((Glutamine!$H7*$I3+Glutamine!$H8*$D4)*0.5*($C4-$C3))</f>
        <v>-3.505680893643583E-4</v>
      </c>
      <c r="BM4" s="110">
        <f>(AF4-AF3)*1000/((Glutamine!$H7*$I3+Glutamine!$H8*$D4)*0.5*($C4-$C3))</f>
        <v>2.54174198338375E-3</v>
      </c>
      <c r="BN4" s="110">
        <f>(AG4-AG3)*1000/((Glutamine!$H7*$I3+Glutamine!$H8*$D4)*0.5*($C4-$C3))</f>
        <v>-7.2827318139093477E-3</v>
      </c>
      <c r="BO4" s="110">
        <f>(AH4-AH3)*1000/((Glutamine!$H7*$I3+Glutamine!$H8*$D4)*0.5*($C4-$C3))</f>
        <v>4.2960481885732612E-4</v>
      </c>
      <c r="BP4" s="110">
        <f>(AI4-AI3)*1000/((Glutamine!$H7*$I3+Glutamine!$H8*$D4)*0.5*($C4-$C3))</f>
        <v>-5.1601957829838811E-3</v>
      </c>
      <c r="BQ4" s="110">
        <f>(AJ4-AJ3)*1000/((Glutamine!$H7*$I3+Glutamine!$H8*$D4)*0.5*($C4-$C3))</f>
        <v>-1.2231124963167337E-3</v>
      </c>
      <c r="BR4" s="110">
        <f>(AK4-AK3)*1000/((Glutamine!$H7*$D4+Glutamine!$H8*$D4)*0.5*($C4-$C3))</f>
        <v>0</v>
      </c>
      <c r="BS4" s="111">
        <f>($AU4*1+$AV4*4+$AW4*2+$AX4*1+$AY4*1+$BA4*2+$BB4*1+$BC4*1+$BD4*3+$BE4*1+$BG4*1+$BH4*2+$BI4*1-$BJ4*1+$BK4*1+$BL4*1+$BM4*1+$BN4*1+$BO4*1+$BP4*1+$BQ4*1)</f>
        <v>8.2282847186909994E-2</v>
      </c>
      <c r="BT4" s="111">
        <f>$BS4+$BJ4*1-$AU4*1</f>
        <v>4.1103137928974146E-2</v>
      </c>
      <c r="BU4" s="111">
        <f>($AU4*3+$AV4*6+$AW4*4+$AX4*4+$AY4*6+$BA4*5+$BB4*5+$BC4*2+$BD4*6+$BE4*6+$BG4*6+$BH4*6+$BI4*5+$BK4*9+$BL4*5+$BM4*3+$BN4*4+$BO4*4+$BP4*9+$BQ4*5)</f>
        <v>4.1272843318628846E-3</v>
      </c>
      <c r="BV4" s="111">
        <f>($BU4+ABS($AU4*3)+ABS($AV4*6)+ABS($AW4*4)+ABS($AX4*4)+ABS($AY4*6)+ABS($BA4*5)+ABS($BB4*5)+ABS($BC4*2)+ABS($BD4*6)+ABS($BE4*6)+ABS($BG4*6)+ABS($BH4*6)+ABS($BI4*5)+ABS($BK4*9)+ABS($BL4*5)+ABS($BM4*3)+ABS($BN4*4)+ABS($BO4*4)+ABS($BP4*9)+ABS($BQ4*5))/2</f>
        <v>0.27177153104761692</v>
      </c>
      <c r="BW4" s="110">
        <f t="shared" ref="BW4:BW15" si="3">$BF4/$AZ4</f>
        <v>1.4118261230967801</v>
      </c>
      <c r="BX4" s="110">
        <f t="shared" ref="BX4:BX15" si="4">$AP4/$AZ4</f>
        <v>1.8993760792661818</v>
      </c>
      <c r="BY4" s="110">
        <f t="shared" ref="BY4:BY15" si="5">$BA4/$AZ4</f>
        <v>0.19213703134321763</v>
      </c>
      <c r="BZ4" s="110">
        <f>$BJ4/$BA4</f>
        <v>-1.2711527598964742</v>
      </c>
      <c r="CA4" s="35">
        <f>(Glutamine!T8*'In Process Calc.'!$I4+Glutamine!AR8*'In Process Calc.'!$E4)/('In Process Calc.'!$I4+'In Process Calc.'!$E4+$F4)</f>
        <v>0.19595374924303188</v>
      </c>
      <c r="CB4" s="35">
        <f>(Glutamine!U8*'In Process Calc.'!$I4+Glutamine!AS8*'In Process Calc.'!$E4)/('In Process Calc.'!$I4+'In Process Calc.'!$E4+$F4)</f>
        <v>2.7289140518912096</v>
      </c>
      <c r="CC4" s="35">
        <f>(Glutamine!V8*'In Process Calc.'!$I4+Glutamine!AT8*'In Process Calc.'!$E4)/('In Process Calc.'!$I4+'In Process Calc.'!$E4+$F4)</f>
        <v>3.6937780844074166</v>
      </c>
      <c r="CD4" s="35">
        <f>(Glutamine!W8*'In Process Calc.'!$I4+Glutamine!AU8*'In Process Calc.'!$E4)/('In Process Calc.'!$I4+'In Process Calc.'!$E4+$F4)</f>
        <v>1.5771286074872763</v>
      </c>
      <c r="CE4" s="35">
        <f>(Glutamine!X8*'In Process Calc.'!$I4+Glutamine!AV8*'In Process Calc.'!$E4)/('In Process Calc.'!$I4+'In Process Calc.'!$E4+$F4)</f>
        <v>0.55314490748646117</v>
      </c>
      <c r="CF4" s="35">
        <f>(Glutamine!Y8*'In Process Calc.'!$I4+Glutamine!AW8*'In Process Calc.'!$E4)/('In Process Calc.'!$I4+'In Process Calc.'!$E4+$F4)</f>
        <v>25.426547242939112</v>
      </c>
      <c r="CG4" s="35">
        <f>(Glutamine!Z8*'In Process Calc.'!$I4+Glutamine!AX8*'In Process Calc.'!$F4)/('In Process Calc.'!$I4+'In Process Calc.'!$E4+$F4)</f>
        <v>1.9725620920361557</v>
      </c>
      <c r="CH4" s="35">
        <f>(Glutamine!AA8*'In Process Calc.'!$I4+Glutamine!AY8*'In Process Calc.'!$E4)/('In Process Calc.'!$I4+'In Process Calc.'!$E4+$F4)</f>
        <v>0.90151991657611119</v>
      </c>
      <c r="CI4" s="35">
        <f>(Glutamine!AB8*'In Process Calc.'!$I4+Glutamine!AZ8*'In Process Calc.'!$E4)/('In Process Calc.'!$I4+'In Process Calc.'!$E4+$F4)</f>
        <v>2.3903471280745632</v>
      </c>
      <c r="CJ4" s="35">
        <f>(Glutamine!AC8*'In Process Calc.'!$I4+Glutamine!BA8*'In Process Calc.'!$E4)/('In Process Calc.'!$I4+'In Process Calc.'!$E4+$F4)</f>
        <v>0.86446916056772383</v>
      </c>
      <c r="CK4" s="35">
        <f>(Glutamine!AD8*'In Process Calc.'!$I4+Glutamine!BB8*'In Process Calc.'!$E4)/('In Process Calc.'!$I4+'In Process Calc.'!$E4+$F4)</f>
        <v>1.6113425683433062</v>
      </c>
      <c r="CL4" s="35">
        <f>(Glutamine!AE8*'In Process Calc.'!$I4+Glutamine!BC8*'In Process Calc.'!$E4)/('In Process Calc.'!$I4+'In Process Calc.'!$E4+$F4)</f>
        <v>2.9307274631641103</v>
      </c>
      <c r="CM4" s="35">
        <f>(Glutamine!AF8*'In Process Calc.'!$I4+Glutamine!BD8*'In Process Calc.'!$E4)/('In Process Calc.'!$I4+'In Process Calc.'!$E4+$F4)</f>
        <v>3.3792832375615105</v>
      </c>
      <c r="CN4" s="35">
        <f>(Glutamine!AG8*'In Process Calc.'!$I4+Glutamine!BE8*'In Process Calc.'!$E4)/('In Process Calc.'!$I4+'In Process Calc.'!$E4+$F4)</f>
        <v>2.9418901249472276</v>
      </c>
      <c r="CO4" s="35">
        <f>(Glutamine!AH8*'In Process Calc.'!$I4+Glutamine!BF8*'In Process Calc.'!$E4)/('In Process Calc.'!$I4+'In Process Calc.'!$E4+$F4)</f>
        <v>0.96873240861081944</v>
      </c>
      <c r="CP4" s="35">
        <f>(Glutamine!AI8*'In Process Calc.'!$I4+Glutamine!BG8*'In Process Calc.'!$E4)/('In Process Calc.'!$I4+'In Process Calc.'!$E4+$F4)</f>
        <v>2.101163203</v>
      </c>
      <c r="CQ4" s="35">
        <f>(Glutamine!AJ8*'In Process Calc.'!$I4+Glutamine!BH8*'In Process Calc.'!$E4)/('In Process Calc.'!$I4+'In Process Calc.'!$E4+$F4)</f>
        <v>0.7424783462900566</v>
      </c>
      <c r="CR4" s="35">
        <f>(Glutamine!AK8*'In Process Calc.'!$I4+Glutamine!BI8*'In Process Calc.'!$E4)/('In Process Calc.'!$I4+'In Process Calc.'!$E4+$F4)</f>
        <v>2.5134102870098518</v>
      </c>
      <c r="CS4" s="35">
        <f>(Glutamine!AL8*'In Process Calc.'!$I4+Glutamine!BJ8*'In Process Calc.'!$E4)/('In Process Calc.'!$I4+'In Process Calc.'!$E4+$F4)</f>
        <v>4.5964075727212119</v>
      </c>
      <c r="CT4" s="35">
        <f>(Glutamine!AM8*'In Process Calc.'!$I4+Glutamine!BK8*'In Process Calc.'!$E4)/('In Process Calc.'!$I4+'In Process Calc.'!$E4+$F4)</f>
        <v>3.2224774046246911</v>
      </c>
      <c r="CU4" s="35">
        <f>(Glutamine!AN8*'In Process Calc.'!$I4+Glutamine!BL8*'In Process Calc.'!$E4)/('In Process Calc.'!$I4+'In Process Calc.'!$E4+$F4)</f>
        <v>0.38328350952951112</v>
      </c>
      <c r="CV4" s="35">
        <f>(Glutamine!AO8*'In Process Calc.'!$I4+Glutamine!BM8*'In Process Calc.'!$E4)/('In Process Calc.'!$I4+'In Process Calc.'!$E4+$F4)</f>
        <v>1.539198047885167</v>
      </c>
      <c r="CW4" s="35">
        <f>(Glutamine!AP8*'In Process Calc.'!$I4+Glutamine!BN8*'In Process Calc.'!$E4)/('In Process Calc.'!$I4+'In Process Calc.'!$E4+$F4)</f>
        <v>1.8459482231642248</v>
      </c>
    </row>
    <row r="5" spans="1:101" x14ac:dyDescent="0.15">
      <c r="A5" s="93">
        <f>Glutamine!$A9</f>
        <v>2</v>
      </c>
      <c r="B5" s="94">
        <f t="shared" si="0"/>
        <v>1.6062499999970896</v>
      </c>
      <c r="C5" s="95">
        <f>(Glutamine!$C9-t0)*24+$C$3</f>
        <v>38.549999999930151</v>
      </c>
      <c r="D5" s="96">
        <f>I4+E4+F4+G4</f>
        <v>71.5</v>
      </c>
      <c r="E5" s="96">
        <f>Glutamine!E9</f>
        <v>0</v>
      </c>
      <c r="F5" s="96">
        <f>Glutamine!F9</f>
        <v>0</v>
      </c>
      <c r="G5" s="96">
        <f>Glutamine!G9</f>
        <v>0</v>
      </c>
      <c r="H5" s="96">
        <v>0</v>
      </c>
      <c r="I5" s="96">
        <f>$D5-Glutamine!$D9</f>
        <v>70</v>
      </c>
      <c r="J5" s="101">
        <f>$J4+AVERAGE(Glutamine!$H8:$H9)*($C5-$C4)</f>
        <v>20.278033333292349</v>
      </c>
      <c r="K5" s="101">
        <f>K4 + Glutamine!$H9*'In Process Calc.'!$D5 - Glutamine!$H8*'In Process Calc.'!$I4</f>
        <v>50.064999999999998</v>
      </c>
      <c r="L5" s="104">
        <f>L4 + (Glutamine!P9*$D5-Glutamine!P8*$I4)/1000</f>
        <v>0</v>
      </c>
      <c r="M5" s="104">
        <f>M4+(-Glutamine!S8*'In Process Calc.'!$I4+Glutamine!S9*'In Process Calc.'!$D5)/1000</f>
        <v>0.12823172210662195</v>
      </c>
      <c r="N5" s="104">
        <f>N4-(-Glutamine!T8*'In Process Calc.'!$I4+Glutamine!T9*'In Process Calc.'!$D5-$E4*Glutamine!AR9)/1000</f>
        <v>-1.7057642570926082E-2</v>
      </c>
      <c r="O5" s="104">
        <f>O4-(-Glutamine!U8*'In Process Calc.'!$I4+Glutamine!U9*'In Process Calc.'!$D5-$E4*Glutamine!AS9)/1000</f>
        <v>-2.716958792025821E-3</v>
      </c>
      <c r="P5" s="104">
        <f>P4-(-Glutamine!V8*'In Process Calc.'!$I4+Glutamine!V9*'In Process Calc.'!$D5-$E4*Glutamine!AT9)/1000</f>
        <v>-3.4896532165695363E-3</v>
      </c>
      <c r="Q5" s="104">
        <f>Q4-(-Glutamine!W8*'In Process Calc.'!$I4+Glutamine!W9*'In Process Calc.'!$D5-$E4*Glutamine!AU9)/1000</f>
        <v>-9.2115885325463574E-3</v>
      </c>
      <c r="R5" s="104">
        <f>R4-(-Glutamine!X8*'In Process Calc.'!$I4+Glutamine!X9*'In Process Calc.'!$D5-$E4*Glutamine!AV9)/1000</f>
        <v>4.655346928709953E-3</v>
      </c>
      <c r="S5" s="104">
        <f>S4-(-Glutamine!Y8*'In Process Calc.'!$I4+Glutamine!Y9*'In Process Calc.'!$D5-$E4*Glutamine!AW9)/1000</f>
        <v>0.25533060700250304</v>
      </c>
      <c r="T5" s="104">
        <f>T4-(-Glutamine!Z8*'In Process Calc.'!$I4+Glutamine!Z9*'In Process Calc.'!$D5-$F4*Glutamine!AX9)/1000</f>
        <v>5.6134941521521042E-2</v>
      </c>
      <c r="U5" s="104">
        <f>U4-(-Glutamine!AA8*'In Process Calc.'!$I4+Glutamine!AA9*'In Process Calc.'!$D5-$E4*Glutamine!AY9)/1000</f>
        <v>-1.8278691145729789E-2</v>
      </c>
      <c r="V5" s="104">
        <f>V4-(-Glutamine!AB8*'In Process Calc.'!$I4+Glutamine!AB9*'In Process Calc.'!$D5-$E4*Glutamine!AZ9)/1000</f>
        <v>-1.0546385107710108E-2</v>
      </c>
      <c r="W5" s="104">
        <f>W4-(-Glutamine!AC8*'In Process Calc.'!$I4+Glutamine!AC9*'In Process Calc.'!$D5-$E4*Glutamine!BA9)/1000</f>
        <v>4.3291921042071663E-3</v>
      </c>
      <c r="X5" s="104">
        <f>X4-(-Glutamine!AD8*'In Process Calc.'!$I4+Glutamine!AD9*'In Process Calc.'!$D5-$E4*Glutamine!BB9)/1000</f>
        <v>-8.9605570023323369E-4</v>
      </c>
      <c r="Y5" s="104">
        <f>Y4+(-Glutamine!AE8*'In Process Calc.'!$I4+Glutamine!AE9*'In Process Calc.'!$D5-$E4*Glutamine!BC9)/1000</f>
        <v>0.49703510089813874</v>
      </c>
      <c r="Z5" s="104">
        <f>Z4-(-Glutamine!AF8*'In Process Calc.'!$I4+Glutamine!AF9*'In Process Calc.'!$D5-$E4*Glutamine!BD9)/1000</f>
        <v>1.4594838359628568E-3</v>
      </c>
      <c r="AA5" s="104">
        <f>AA4-(-Glutamine!AG8*'In Process Calc.'!$I4+Glutamine!AG9*'In Process Calc.'!$D5-$E4*Glutamine!BE9)/1000</f>
        <v>-4.063668669832053E-5</v>
      </c>
      <c r="AB5" s="104">
        <f>AB4-(-Glutamine!AH8*'In Process Calc.'!$I4+Glutamine!AH9*'In Process Calc.'!$D5-$E4*Glutamine!BF9)/1000</f>
        <v>1.2866125784030372E-3</v>
      </c>
      <c r="AC5" s="104">
        <f>AC4-(-Glutamine!AI8*'In Process Calc.'!$I4+Glutamine!AI9*'In Process Calc.'!$D5-$E4*Glutamine!BG9)/1000</f>
        <v>-6.9880737583499997E-2</v>
      </c>
      <c r="AD5" s="104">
        <f>AD4-(-Glutamine!AJ8*'In Process Calc.'!$I4+Glutamine!AJ9*'In Process Calc.'!$D5-$E4*Glutamine!BH9)/1000</f>
        <v>1.6472812895869279E-4</v>
      </c>
      <c r="AE5" s="104">
        <f>AE4-(-Glutamine!AK8*'In Process Calc.'!$I4+Glutamine!AK9*'In Process Calc.'!$D5-$E4*Glutamine!BI9)/1000</f>
        <v>-5.2545020156981076E-4</v>
      </c>
      <c r="AF5" s="104">
        <f>AF4-(-Glutamine!AL8*'In Process Calc.'!$I4+Glutamine!AL9*'In Process Calc.'!$D5-$E4*Glutamine!BJ9)/1000</f>
        <v>6.5706619163687485E-3</v>
      </c>
      <c r="AG5" s="104">
        <f>AG4-(-Glutamine!AM8*'In Process Calc.'!$I4+Glutamine!AM9*'In Process Calc.'!$D5-$E4*Glutamine!BK9)/1000</f>
        <v>-9.5207603746594593E-3</v>
      </c>
      <c r="AH5" s="104">
        <f>AH4-(-Glutamine!AN8*'In Process Calc.'!$I4+Glutamine!AN9*'In Process Calc.'!$D5-$E4*Glutamine!BL9)/1000</f>
        <v>7.7380951800603626E-4</v>
      </c>
      <c r="AI5" s="104">
        <f>AI4-(-Glutamine!AO8*'In Process Calc.'!$I4+Glutamine!AO9*'In Process Calc.'!$D5-$E4*Glutamine!BM9)/1000</f>
        <v>-1.5435107379460069E-4</v>
      </c>
      <c r="AJ5" s="104">
        <f>AJ4-(-Glutamine!AP8*'In Process Calc.'!$I4+Glutamine!AP9*'In Process Calc.'!$D5-$E4*Glutamine!BN9)/1000</f>
        <v>-1.0556609926551347E-3</v>
      </c>
      <c r="AK5" s="104">
        <f>AK4-(-Glutamine!AQ8*'In Process Calc.'!$I4+Glutamine!AQ9*'In Process Calc.'!$D5-'In Process Calc.'!$E4*Glutamine!BO9)/1000</f>
        <v>0</v>
      </c>
      <c r="AL5" s="103">
        <f>($N5*1+$O5*4+$P5*2+$Q5*1+R5*2+$T5*2+$U5*1+$V5*1+$W5*3+$X5*1+$Z5*1+$AA5*2+$AB5*1-$AC5*1+$AD5*1+AE5*1+$AF5*1+$AG5*1+AH5*2+$AI5*1+$AJ5*1)</f>
        <v>0.13030299561782532</v>
      </c>
      <c r="AM5" s="103">
        <f t="shared" si="1"/>
        <v>4.3364615463399245E-2</v>
      </c>
      <c r="AN5" s="103">
        <f t="shared" ref="AN5:AN15" si="6">(-$N5*3+$O5*6+$P5*4+$Q5*4+R5*6+$T5*5+$U5*5+$V5*2+$W5*6+$X5*6+$Z5*6+$AA5*6+$AB5*5+$AD5*9+AE5*5+$AF5*3+$AG5*4+AH5*11+$AI5*9+$AJ5*5)</f>
        <v>0.19806042188528841</v>
      </c>
      <c r="AO5" s="109">
        <f>Glutamine!N9/(Glutamine!H9)</f>
        <v>0</v>
      </c>
      <c r="AP5" s="110">
        <f>IF(Glutamine!O9&gt;0,Glutamine!O9,(Glutamine!P9*$D5-Glutamine!P8*$I4)/1000/((Glutamine!$H8*$I4+Glutamine!$H9*$D5)*1000000*0.5*($C5-$C4))*1000000000)</f>
        <v>0.35981874142819009</v>
      </c>
      <c r="AQ5" s="110">
        <f>(K5-K4)/((Glutamine!$H8*$I4+Glutamine!$H9*$D5)*0.5*($C5-$C4))</f>
        <v>3.6621273463475615E-2</v>
      </c>
      <c r="AR5" s="110">
        <f t="shared" si="2"/>
        <v>3.6639611408897634E-2</v>
      </c>
      <c r="AS5" s="110">
        <f>(Glutamine!$I9*$D5-Glutamine!$I8*$I4)/((Glutamine!$H8*$I4+Glutamine!$H9*$D5)*0.5*($C5-$C4))</f>
        <v>1.833794542201758E-5</v>
      </c>
      <c r="AT5" s="110">
        <f>(M5-M4)*1000/((Glutamine!$H8*$I4+Glutamine!$H9*$D5)*0.5*($C5-$C4))</f>
        <v>6.3206904093872376E-2</v>
      </c>
      <c r="AU5" s="110">
        <f>(N5-N4)*1000/((Glutamine!$H8*$I4+Glutamine!$H9*$D5)*0.5*($C5-$C4))</f>
        <v>-1.0725964657163061E-2</v>
      </c>
      <c r="AV5" s="110">
        <f>(O5-O4)*1000/((Glutamine!$H8*$I4+Glutamine!$H9*$D5)*0.5*($C5-$C4))</f>
        <v>-1.8613776748140616E-3</v>
      </c>
      <c r="AW5" s="110">
        <f>(P5-P4)*1000/((Glutamine!$H8*$I4+Glutamine!$H9*$D5)*0.5*($C5-$C4))</f>
        <v>-8.9040550668412558E-4</v>
      </c>
      <c r="AX5" s="110">
        <f>(Q5-Q4)*1000/((Glutamine!$H8*$I4+Glutamine!$H9*$D5)*0.5*($C5-$C4))</f>
        <v>-5.4740105174382273E-3</v>
      </c>
      <c r="AY5" s="110">
        <f>(R5-R4)*1000/((Glutamine!$H8*$I4+Glutamine!$H9*$D5)*0.5*($C5-$C4))</f>
        <v>2.6017091732809978E-3</v>
      </c>
      <c r="AZ5" s="110">
        <f>(S5-S4)*1000/((Glutamine!$H8*$I4+Glutamine!$H9*$D5)*0.5*($C5-$C4))</f>
        <v>0.13357256801702319</v>
      </c>
      <c r="BA5" s="110">
        <f>(T5-T4)*1000/((Glutamine!$H8*$I4+Glutamine!$H9*$D5)*0.5*($C5-$C4))</f>
        <v>3.4770944622204807E-2</v>
      </c>
      <c r="BB5" s="110">
        <f>(U5-U4)*1000/((Glutamine!$H8*$I4+Glutamine!$H9*$D5)*0.5*($C5-$C4))</f>
        <v>-1.3455533873598345E-2</v>
      </c>
      <c r="BC5" s="110">
        <f>(V5-V4)*1000/((Glutamine!$H8*$I4+Glutamine!$H9*$D5)*0.5*($C5-$C4))</f>
        <v>-8.1370653892866556E-3</v>
      </c>
      <c r="BD5" s="110">
        <f>(W5-W4)*1000/((Glutamine!$H8*$I4+Glutamine!$H9*$D5)*0.5*($C5-$C4))</f>
        <v>3.6598801671435398E-3</v>
      </c>
      <c r="BE5" s="110">
        <f>(X5-X4)*1000/((Glutamine!$H8*$I4+Glutamine!$H9*$D5)*0.5*($C5-$C4))</f>
        <v>-6.8874033210939193E-4</v>
      </c>
      <c r="BF5" s="110">
        <f>(Y5-Y4)*1000/((Glutamine!$H8*$I4+Glutamine!$H9*$D5)*0.5*($C5-$C4))</f>
        <v>0.36431069346835609</v>
      </c>
      <c r="BG5" s="110">
        <f>(Z5-Z4)*1000/((Glutamine!$H8*$I4+Glutamine!$H9*$D5)*0.5*($C5-$C4))</f>
        <v>3.6395921386402232E-4</v>
      </c>
      <c r="BH5" s="110">
        <f>(AA5-AA4)*1000/((Glutamine!$H8*$I4+Glutamine!$H9*$D5)*0.5*($C5-$C4))</f>
        <v>1.765402442917645E-3</v>
      </c>
      <c r="BI5" s="110">
        <f>(AB5-AB4)*1000/((Glutamine!$H8*$I4+Glutamine!$H9*$D5)*0.5*($C5-$C4))</f>
        <v>9.0469244849841258E-4</v>
      </c>
      <c r="BJ5" s="110">
        <f>(AC5-AC4)*1000/((Glutamine!$H8*$I4+Glutamine!$H9*$D5)*0.5*($C5-$C4))</f>
        <v>-4.2300558612552129E-2</v>
      </c>
      <c r="BK5" s="110">
        <f>(AD5-AD4)*1000/((Glutamine!$H8*$I4+Glutamine!$H9*$D5)*0.5*($C5-$C4))</f>
        <v>7.1517436383235179E-4</v>
      </c>
      <c r="BL5" s="110">
        <f>(AE5-AE4)*1000/((Glutamine!$H8*$I4+Glutamine!$H9*$D5)*0.5*($C5-$C4))</f>
        <v>-3.6629459540525822E-4</v>
      </c>
      <c r="BM5" s="110">
        <f>(AF5-AF4)*1000/((Glutamine!$H8*$I4+Glutamine!$H9*$D5)*0.5*($C5-$C4))</f>
        <v>6.208844224569585E-3</v>
      </c>
      <c r="BN5" s="110">
        <f>(AG5-AG4)*1000/((Glutamine!$H8*$I4+Glutamine!$H9*$D5)*0.5*($C5-$C4))</f>
        <v>-5.8142280647298242E-3</v>
      </c>
      <c r="BO5" s="110">
        <f>(AH5-AH4)*1000/((Glutamine!$H8*$I4+Glutamine!$H9*$D5)*0.5*($C5-$C4))</f>
        <v>6.16038404166331E-4</v>
      </c>
      <c r="BP5" s="110">
        <f>(AI5-AI4)*1000/((Glutamine!$H8*$I4+Glutamine!$H9*$D5)*0.5*($C5-$C4))</f>
        <v>4.3630428098289263E-3</v>
      </c>
      <c r="BQ5" s="110">
        <f>(AJ5-AJ4)*1000/((Glutamine!$H8*$I4+Glutamine!$H9*$D5)*0.5*($C5-$C4))</f>
        <v>-2.7728205641446273E-4</v>
      </c>
      <c r="BR5" s="110">
        <f>(AK5-AK4)*1000/((Glutamine!$H8*$D5+Glutamine!$H9*$D5)*0.5*($C5-$C4))</f>
        <v>0</v>
      </c>
      <c r="BS5" s="111">
        <f t="shared" ref="BS5:BS15" si="7">($AU5*1+$AV5*4+$AW5*2+$AX5*1+$AY5*1+$BA5*2+$BB5*1+$BC5*1+$BD5*3+$BE5*1+$BG5*1+$BH5*2+$BI5*1-$BJ5*1+$BK5*1+$BL5*1+$BM5*1+$BN5*1+$BO5*1+$BP5*1+$BQ5*1)</f>
        <v>8.7960912683498566E-2</v>
      </c>
      <c r="BT5" s="111">
        <f t="shared" ref="BT5:BT15" si="8">$BS5+$BJ5*1-$AU5*1</f>
        <v>5.6386318728109494E-2</v>
      </c>
      <c r="BU5" s="111">
        <f t="shared" ref="BU5:BU15" si="9">($AU5*3+$AV5*6+$AW5*4+$AX5*4+$AY5*6+$BA5*5+$BB5*5+$BC5*2+$BD5*6+$BE5*6+$BG5*6+$BH5*6+$BI5*5+$BK5*9+$BL5*5+$BM5*3+$BN5*4+$BO5*4+$BP5*9+$BQ5*5)</f>
        <v>0.11255567041597664</v>
      </c>
      <c r="BV5" s="111">
        <f t="shared" ref="BV5:BV15" si="10">($BU5+ABS($AU5*3)+ABS($AV5*6)+ABS($AW5*4)+ABS($AX5*4)+ABS($AY5*6)+ABS($BA5*5)+ABS($BB5*5)+ABS($BC5*2)+ABS($BD5*6)+ABS($BE5*6)+ABS($BG5*6)+ABS($BH5*6)+ABS($BI5*5)+ABS($BK5*9)+ABS($BL5*5)+ABS($BM5*3)+ABS($BN5*4)+ABS($BO5*4)+ABS($BP5*9)+ABS($BQ5*5))/2</f>
        <v>0.2955185321900789</v>
      </c>
      <c r="BW5" s="110">
        <f t="shared" si="3"/>
        <v>2.7274364705028837</v>
      </c>
      <c r="BX5" s="110">
        <f t="shared" si="4"/>
        <v>2.6938071699148054</v>
      </c>
      <c r="BY5" s="110">
        <f t="shared" si="5"/>
        <v>0.26031501182019212</v>
      </c>
      <c r="BZ5" s="110">
        <f t="shared" ref="BZ5:BZ15" si="11">$BJ5/$BA5</f>
        <v>-1.2165490202281963</v>
      </c>
      <c r="CA5" s="35">
        <f>(Glutamine!T9*'In Process Calc.'!$I5+Glutamine!AR9*'In Process Calc.'!$E5)/('In Process Calc.'!$I5+'In Process Calc.'!$E5+$F5)</f>
        <v>0.31252353313677161</v>
      </c>
      <c r="CB5" s="35">
        <f>(Glutamine!U9*'In Process Calc.'!$I5+Glutamine!AS9*'In Process Calc.'!$E5)/('In Process Calc.'!$I5+'In Process Calc.'!$E5+$F5)</f>
        <v>2.7491435044610353</v>
      </c>
      <c r="CC5" s="35">
        <f>(Glutamine!V9*'In Process Calc.'!$I5+Glutamine!AT9*'In Process Calc.'!$E5)/('In Process Calc.'!$I5+'In Process Calc.'!$E5+$F5)</f>
        <v>3.7034550114540341</v>
      </c>
      <c r="CD5" s="35">
        <f>(Glutamine!W9*'In Process Calc.'!$I5+Glutamine!AU9*'In Process Calc.'!$E5)/('In Process Calc.'!$I5+'In Process Calc.'!$E5+$F5)</f>
        <v>1.6366201537906375</v>
      </c>
      <c r="CE5" s="35">
        <f>(Glutamine!X9*'In Process Calc.'!$I5+Glutamine!AV9*'In Process Calc.'!$E5)/('In Process Calc.'!$I5+'In Process Calc.'!$E5+$F5)</f>
        <v>0.52486953219131804</v>
      </c>
      <c r="CF5" s="35">
        <f>(Glutamine!Y9*'In Process Calc.'!$I5+Glutamine!AW9*'In Process Calc.'!$E5)/('In Process Calc.'!$I5+'In Process Calc.'!$E5+$F5)</f>
        <v>23.974880573733945</v>
      </c>
      <c r="CG5" s="35">
        <f>(Glutamine!Z9*'In Process Calc.'!$I5+Glutamine!AX9*'In Process Calc.'!$F5)/('In Process Calc.'!$I5+'In Process Calc.'!$E5+$F5)</f>
        <v>1.5946714658830339</v>
      </c>
      <c r="CH5" s="35">
        <f>(Glutamine!AA9*'In Process Calc.'!$I5+Glutamine!AY9*'In Process Calc.'!$E5)/('In Process Calc.'!$I5+'In Process Calc.'!$E5+$F5)</f>
        <v>1.047754658713991</v>
      </c>
      <c r="CI5" s="35">
        <f>(Glutamine!AB9*'In Process Calc.'!$I5+Glutamine!AZ9*'In Process Calc.'!$E5)/('In Process Calc.'!$I5+'In Process Calc.'!$E5+$F5)</f>
        <v>2.4787807547250966</v>
      </c>
      <c r="CJ5" s="35">
        <f>(Glutamine!AC9*'In Process Calc.'!$I5+Glutamine!BA9*'In Process Calc.'!$E5)/('In Process Calc.'!$I5+'In Process Calc.'!$E5+$F5)</f>
        <v>0.82469358291131312</v>
      </c>
      <c r="CK5" s="35">
        <f>(Glutamine!AD9*'In Process Calc.'!$I5+Glutamine!BB9*'In Process Calc.'!$E5)/('In Process Calc.'!$I5+'In Process Calc.'!$E5+$F5)</f>
        <v>1.6188277982726513</v>
      </c>
      <c r="CL5" s="35">
        <f>(Glutamine!AE9*'In Process Calc.'!$I5+Glutamine!BC9*'In Process Calc.'!$E5)/('In Process Calc.'!$I5+'In Process Calc.'!$E5+$F5)</f>
        <v>6.8900560797677288</v>
      </c>
      <c r="CM5" s="35">
        <f>(Glutamine!AF9*'In Process Calc.'!$I5+Glutamine!BD9*'In Process Calc.'!$E5)/('In Process Calc.'!$I5+'In Process Calc.'!$E5+$F5)</f>
        <v>3.3753277288252468</v>
      </c>
      <c r="CN5" s="35">
        <f>(Glutamine!AG9*'In Process Calc.'!$I5+Glutamine!BE9*'In Process Calc.'!$E5)/('In Process Calc.'!$I5+'In Process Calc.'!$E5+$F5)</f>
        <v>2.9227037311976494</v>
      </c>
      <c r="CO5" s="35">
        <f>(Glutamine!AH9*'In Process Calc.'!$I5+Glutamine!BF9*'In Process Calc.'!$E5)/('In Process Calc.'!$I5+'In Process Calc.'!$E5+$F5)</f>
        <v>0.95890021108056478</v>
      </c>
      <c r="CP5" s="35">
        <f>(Glutamine!AI9*'In Process Calc.'!$I5+Glutamine!BG9*'In Process Calc.'!$E5)/('In Process Calc.'!$I5+'In Process Calc.'!$E5+$F5)</f>
        <v>2.5608856740000001</v>
      </c>
      <c r="CQ5" s="35">
        <f>(Glutamine!AJ9*'In Process Calc.'!$I5+Glutamine!BH9*'In Process Calc.'!$E5)/('In Process Calc.'!$I5+'In Process Calc.'!$E5+$F5)</f>
        <v>0.73470583130394718</v>
      </c>
      <c r="CR5" s="35">
        <f>(Glutamine!AK9*'In Process Calc.'!$I5+Glutamine!BI9*'In Process Calc.'!$E5)/('In Process Calc.'!$I5+'In Process Calc.'!$E5+$F5)</f>
        <v>2.5173911766727057</v>
      </c>
      <c r="CS5" s="35">
        <f>(Glutamine!AL9*'In Process Calc.'!$I5+Glutamine!BJ9*'In Process Calc.'!$E5)/('In Process Calc.'!$I5+'In Process Calc.'!$E5+$F5)</f>
        <v>4.5289298536887683</v>
      </c>
      <c r="CT5" s="35">
        <f>(Glutamine!AM9*'In Process Calc.'!$I5+Glutamine!BK9*'In Process Calc.'!$E5)/('In Process Calc.'!$I5+'In Process Calc.'!$E5+$F5)</f>
        <v>3.2856664352320077</v>
      </c>
      <c r="CU5" s="35">
        <f>(Glutamine!AN9*'In Process Calc.'!$I5+Glutamine!BL9*'In Process Calc.'!$E5)/('In Process Calc.'!$I5+'In Process Calc.'!$E5+$F5)</f>
        <v>0.37658840415304912</v>
      </c>
      <c r="CV5" s="35">
        <f>(Glutamine!AO9*'In Process Calc.'!$I5+Glutamine!BM9*'In Process Calc.'!$E5)/('In Process Calc.'!$I5+'In Process Calc.'!$E5+$F5)</f>
        <v>1.4917804986280718</v>
      </c>
      <c r="CW5" s="35">
        <f>(Glutamine!AP9*'In Process Calc.'!$I5+Glutamine!BN9*'In Process Calc.'!$E5)/('In Process Calc.'!$I5+'In Process Calc.'!$E5+$F5)</f>
        <v>1.8489617245533294</v>
      </c>
    </row>
    <row r="6" spans="1:101" x14ac:dyDescent="0.15">
      <c r="A6" s="93">
        <f>Glutamine!$A10</f>
        <v>3</v>
      </c>
      <c r="B6" s="94">
        <f t="shared" si="0"/>
        <v>1.9826388888832298</v>
      </c>
      <c r="C6" s="95">
        <f>(Glutamine!$C10-t0)*24+$C$3</f>
        <v>47.583333333197515</v>
      </c>
      <c r="D6" s="96">
        <f t="shared" ref="D6:D15" si="12">I5+E5+F5+G5</f>
        <v>70</v>
      </c>
      <c r="E6" s="96">
        <f>Glutamine!E10</f>
        <v>0</v>
      </c>
      <c r="F6" s="96">
        <f>Glutamine!F10</f>
        <v>0</v>
      </c>
      <c r="G6" s="96">
        <f>Glutamine!G10</f>
        <v>0</v>
      </c>
      <c r="H6" s="96">
        <v>1</v>
      </c>
      <c r="I6" s="96">
        <f>$D6-Glutamine!$D10</f>
        <v>68.5</v>
      </c>
      <c r="J6" s="101">
        <f>$J5+AVERAGE(Glutamine!$H9:$H10)*($C6-$C5)</f>
        <v>30.982533333214178</v>
      </c>
      <c r="K6" s="101">
        <f>K5 + Glutamine!$H10*'In Process Calc.'!$D6 - Glutamine!$H9*'In Process Calc.'!$I5</f>
        <v>84.364999999999995</v>
      </c>
      <c r="L6" s="104">
        <f>L5 + (Glutamine!P10*$D6-Glutamine!P9*$I5)/1000</f>
        <v>0</v>
      </c>
      <c r="M6" s="104">
        <f>M5+(-Glutamine!S9*'In Process Calc.'!$I5+Glutamine!S10*'In Process Calc.'!$D6)/1000</f>
        <v>0.19437979562355262</v>
      </c>
      <c r="N6" s="104">
        <f>N5-(-Glutamine!T9*'In Process Calc.'!$I5+Glutamine!T10*'In Process Calc.'!$D6-$E5*Glutamine!AR10)/1000</f>
        <v>-2.5175011915410456E-2</v>
      </c>
      <c r="O6" s="104">
        <f>O5-(-Glutamine!U9*'In Process Calc.'!$I5+Glutamine!U10*'In Process Calc.'!$D6-$E5*Glutamine!AS10)/1000</f>
        <v>-1.5105005909130968E-3</v>
      </c>
      <c r="P6" s="104">
        <f>P5-(-Glutamine!V9*'In Process Calc.'!$I5+Glutamine!V10*'In Process Calc.'!$D6-$E5*Glutamine!AT10)/1000</f>
        <v>-1.9750501113938983E-3</v>
      </c>
      <c r="Q6" s="104">
        <f>Q5-(-Glutamine!W9*'In Process Calc.'!$I5+Glutamine!W10*'In Process Calc.'!$D6-$E5*Glutamine!AU10)/1000</f>
        <v>-1.1477561232022012E-2</v>
      </c>
      <c r="R6" s="104">
        <f>R5-(-Glutamine!X9*'In Process Calc.'!$I5+Glutamine!X10*'In Process Calc.'!$D6-$E5*Glutamine!AV10)/1000</f>
        <v>6.1257187575903625E-3</v>
      </c>
      <c r="S6" s="104">
        <f>S5-(-Glutamine!Y9*'In Process Calc.'!$I5+Glutamine!Y10*'In Process Calc.'!$D6-$E5*Glutamine!AW10)/1000</f>
        <v>0.43095135546938856</v>
      </c>
      <c r="T6" s="104">
        <f>T5-(-Glutamine!Z9*'In Process Calc.'!$I5+Glutamine!Z10*'In Process Calc.'!$D6-$F5*Glutamine!AX10)/1000</f>
        <v>7.8502371061987236E-2</v>
      </c>
      <c r="U6" s="104">
        <f>U5-(-Glutamine!AA9*'In Process Calc.'!$I5+Glutamine!AA10*'In Process Calc.'!$D6-$E5*Glutamine!AY10)/1000</f>
        <v>-2.5954672482993369E-2</v>
      </c>
      <c r="V6" s="104">
        <f>V5-(-Glutamine!AB9*'In Process Calc.'!$I5+Glutamine!AB10*'In Process Calc.'!$D6-$E5*Glutamine!AZ10)/1000</f>
        <v>-1.4657804505211175E-2</v>
      </c>
      <c r="W6" s="104">
        <f>W5-(-Glutamine!AC9*'In Process Calc.'!$I5+Glutamine!AC10*'In Process Calc.'!$D6-$E5*Glutamine!BA10)/1000</f>
        <v>5.5042337681688661E-3</v>
      </c>
      <c r="X6" s="104">
        <f>X5-(-Glutamine!AD9*'In Process Calc.'!$I5+Glutamine!AD10*'In Process Calc.'!$D6-$E5*Glutamine!BB10)/1000</f>
        <v>-2.3064381446650378E-4</v>
      </c>
      <c r="Y6" s="104">
        <f>Y5+(-Glutamine!AE9*'In Process Calc.'!$I5+Glutamine!AE10*'In Process Calc.'!$D6-$E5*Glutamine!BC10)/1000</f>
        <v>0.6402729842592032</v>
      </c>
      <c r="Z6" s="104">
        <f>Z5-(-Glutamine!AF9*'In Process Calc.'!$I5+Glutamine!AF10*'In Process Calc.'!$D6-$E5*Glutamine!BD10)/1000</f>
        <v>3.2208746749303714E-3</v>
      </c>
      <c r="AA6" s="104">
        <f>AA5-(-Glutamine!AG9*'In Process Calc.'!$I5+Glutamine!AG10*'In Process Calc.'!$D6-$E5*Glutamine!BE10)/1000</f>
        <v>-5.2095918855107469E-4</v>
      </c>
      <c r="AB6" s="104">
        <f>AB5-(-Glutamine!AH9*'In Process Calc.'!$I5+Glutamine!AH10*'In Process Calc.'!$D6-$E5*Glutamine!BF10)/1000</f>
        <v>9.9223274455241019E-4</v>
      </c>
      <c r="AC6" s="104">
        <f>AC5-(-Glutamine!AI9*'In Process Calc.'!$I5+Glutamine!AI10*'In Process Calc.'!$D6-$E5*Glutamine!BG10)/1000</f>
        <v>-0.11415717790349997</v>
      </c>
      <c r="AD6" s="104">
        <f>AD5-(-Glutamine!AJ9*'In Process Calc.'!$I5+Glutamine!AJ10*'In Process Calc.'!$D6-$E5*Glutamine!BH10)/1000</f>
        <v>4.2228339253571077E-4</v>
      </c>
      <c r="AE6" s="104">
        <f>AE5-(-Glutamine!AK9*'In Process Calc.'!$I5+Glutamine!AK10*'In Process Calc.'!$D6-$E5*Glutamine!BI10)/1000</f>
        <v>-2.6615307714524753E-4</v>
      </c>
      <c r="AF6" s="104">
        <f>AF5-(-Glutamine!AL9*'In Process Calc.'!$I5+Glutamine!AL10*'In Process Calc.'!$D6-$E5*Glutamine!BJ10)/1000</f>
        <v>1.2572720744513674E-2</v>
      </c>
      <c r="AG6" s="104">
        <f>AG5-(-Glutamine!AM9*'In Process Calc.'!$I5+Glutamine!AM10*'In Process Calc.'!$D6-$E5*Glutamine!BK10)/1000</f>
        <v>-1.2301368963088179E-2</v>
      </c>
      <c r="AH6" s="104">
        <f>AH5-(-Glutamine!AN9*'In Process Calc.'!$I5+Glutamine!AN10*'In Process Calc.'!$D6-$E5*Glutamine!BL10)/1000</f>
        <v>5.7932971678612336E-4</v>
      </c>
      <c r="AI6" s="104">
        <f>AI5-(-Glutamine!AO9*'In Process Calc.'!$I5+Glutamine!AO10*'In Process Calc.'!$D6-$E5*Glutamine!BM10)/1000</f>
        <v>-3.0360013112817655E-3</v>
      </c>
      <c r="AJ6" s="104">
        <f>AJ5-(-Glutamine!AP9*'In Process Calc.'!$I5+Glutamine!AP10*'In Process Calc.'!$D6-$E5*Glutamine!BN10)/1000</f>
        <v>-4.2046577355827719E-4</v>
      </c>
      <c r="AK6" s="104">
        <f>AK5-(-Glutamine!AQ9*'In Process Calc.'!$I5+Glutamine!AQ10*'In Process Calc.'!$D6-'In Process Calc.'!$E5*Glutamine!BO10)/1000</f>
        <v>0</v>
      </c>
      <c r="AL6" s="103">
        <f>($N6*1+$O6*4+$P6*2+$Q6*1+R6*2+$T6*2+$U6*1+$V6*1+$W6*3+$X6*1+$Z6*1+$AA6*2+$AB6*1-$AC6*1+$AD6*1+AE6*1+$AF6*1+$AG6*1+AH6*2+$AI6*1+$AJ6*1)</f>
        <v>0.2137391257985469</v>
      </c>
      <c r="AM6" s="103">
        <f t="shared" si="1"/>
        <v>7.4406935979636477E-2</v>
      </c>
      <c r="AN6" s="103">
        <f t="shared" si="6"/>
        <v>0.30355973736403385</v>
      </c>
      <c r="AO6" s="109">
        <f>Glutamine!N10/(Glutamine!H10)</f>
        <v>0</v>
      </c>
      <c r="AP6" s="110">
        <f>IF(Glutamine!O10&gt;0,Glutamine!O10,(Glutamine!P10*$D6-Glutamine!P9*$I5)/1000/((Glutamine!$H9*$I5+Glutamine!$H10*$D6)*1000000*0.5*($C6-$C5))*1000000000)</f>
        <v>0.33363074997383863</v>
      </c>
      <c r="AQ6" s="110">
        <f>(K6-K5)/((Glutamine!$H9*$I5+Glutamine!$H10*$D6)*0.5*($C6-$C5))</f>
        <v>4.577514129605105E-2</v>
      </c>
      <c r="AR6" s="110">
        <f t="shared" si="2"/>
        <v>4.6322407753986064E-2</v>
      </c>
      <c r="AS6" s="110">
        <f>(Glutamine!$I10*$D6-Glutamine!$I9*$I5)/((Glutamine!$H9*$I5+Glutamine!$H10*$D6)*0.5*($C6-$C5))</f>
        <v>5.47266457935016E-4</v>
      </c>
      <c r="AT6" s="110">
        <f>(M6-M5)*1000/((Glutamine!$H9*$I5+Glutamine!$H10*$D6)*0.5*($C6-$C5))</f>
        <v>8.8278058650118771E-2</v>
      </c>
      <c r="AU6" s="110">
        <f>(N6-N5)*1000/((Glutamine!$H9*$I5+Glutamine!$H10*$D6)*0.5*($C6-$C5))</f>
        <v>-1.0833053314752346E-2</v>
      </c>
      <c r="AV6" s="110">
        <f>(O6-O5)*1000/((Glutamine!$H9*$I5+Glutamine!$H10*$D6)*0.5*($C6-$C5))</f>
        <v>1.6100814759100446E-3</v>
      </c>
      <c r="AW6" s="110">
        <f>(P6-P5)*1000/((Glutamine!$H9*$I5+Glutamine!$H10*$D6)*0.5*($C6-$C5))</f>
        <v>2.0213169430569242E-3</v>
      </c>
      <c r="AX6" s="110">
        <f>(Q6-Q5)*1000/((Glutamine!$H9*$I5+Glutamine!$H10*$D6)*0.5*($C6-$C5))</f>
        <v>-3.0240589064575015E-3</v>
      </c>
      <c r="AY6" s="110">
        <f>(R6-R5)*1000/((Glutamine!$H9*$I5+Glutamine!$H10*$D6)*0.5*($C6-$C5))</f>
        <v>1.9622879948901968E-3</v>
      </c>
      <c r="AZ6" s="110">
        <f>(S6-S5)*1000/((Glutamine!$H9*$I5+Glutamine!$H10*$D6)*0.5*($C6-$C5))</f>
        <v>0.23437506051282581</v>
      </c>
      <c r="BA6" s="110">
        <f>(T6-T5)*1000/((Glutamine!$H9*$I5+Glutamine!$H10*$D6)*0.5*($C6-$C5))</f>
        <v>2.9850502846772778E-2</v>
      </c>
      <c r="BB6" s="110">
        <f>(U6-U5)*1000/((Glutamine!$H9*$I5+Glutamine!$H10*$D6)*0.5*($C6-$C5))</f>
        <v>-1.0243997967903536E-2</v>
      </c>
      <c r="BC6" s="110">
        <f>(V6-V5)*1000/((Glutamine!$H9*$I5+Glutamine!$H10*$D6)*0.5*($C6-$C5))</f>
        <v>-5.4869039022721984E-3</v>
      </c>
      <c r="BD6" s="110">
        <f>(W6-W5)*1000/((Glutamine!$H9*$I5+Glutamine!$H10*$D6)*0.5*($C6-$C5))</f>
        <v>1.5681544663729955E-3</v>
      </c>
      <c r="BE6" s="110">
        <f>(X6-X5)*1000/((Glutamine!$H9*$I5+Glutamine!$H10*$D6)*0.5*($C6-$C5))</f>
        <v>8.8802691227533078E-4</v>
      </c>
      <c r="BF6" s="110">
        <f>(Y6-Y5)*1000/((Glutamine!$H9*$I5+Glutamine!$H10*$D6)*0.5*($C6-$C5))</f>
        <v>0.19115843585422757</v>
      </c>
      <c r="BG6" s="110">
        <f>(Z6-Z5)*1000/((Glutamine!$H9*$I5+Glutamine!$H10*$D6)*0.5*($C6-$C5))</f>
        <v>2.350668062137256E-3</v>
      </c>
      <c r="BH6" s="110">
        <f>(AA6-AA5)*1000/((Glutamine!$H9*$I5+Glutamine!$H10*$D6)*0.5*($C6-$C5))</f>
        <v>-6.4101546326479782E-4</v>
      </c>
      <c r="BI6" s="110">
        <f>(AB6-AB5)*1000/((Glutamine!$H9*$I5+Glutamine!$H10*$D6)*0.5*($C6-$C5))</f>
        <v>-3.9286526207639894E-4</v>
      </c>
      <c r="BJ6" s="110">
        <f>(AC6-AC5)*1000/((Glutamine!$H9*$I5+Glutamine!$H10*$D6)*0.5*($C6-$C5))</f>
        <v>-5.9089221916448116E-2</v>
      </c>
      <c r="BK6" s="110">
        <f>(AD6-AD5)*1000/((Glutamine!$H9*$I5+Glutamine!$H10*$D6)*0.5*($C6-$C5))</f>
        <v>3.437209499061128E-4</v>
      </c>
      <c r="BL6" s="110">
        <f>(AE6-AE5)*1000/((Glutamine!$H9*$I5+Glutamine!$H10*$D6)*0.5*($C6-$C5))</f>
        <v>3.4604555417475541E-4</v>
      </c>
      <c r="BM6" s="110">
        <f>(AF6-AF5)*1000/((Glutamine!$H9*$I5+Glutamine!$H10*$D6)*0.5*($C6-$C5))</f>
        <v>8.0100609599284122E-3</v>
      </c>
      <c r="BN6" s="110">
        <f>(AG6-AG5)*1000/((Glutamine!$H9*$I5+Glutamine!$H10*$D6)*0.5*($C6-$C5))</f>
        <v>-3.7108673768028485E-3</v>
      </c>
      <c r="BO6" s="110">
        <f>(AH6-AH5)*1000/((Glutamine!$H9*$I5+Glutamine!$H10*$D6)*0.5*($C6-$C5))</f>
        <v>-2.5954345131397766E-4</v>
      </c>
      <c r="BP6" s="110">
        <f>(AI6-AI5)*1000/((Glutamine!$H9*$I5+Glutamine!$H10*$D6)*0.5*($C6-$C5))</f>
        <v>-3.8457127343082807E-3</v>
      </c>
      <c r="BQ6" s="110">
        <f>(AJ6-AJ5)*1000/((Glutamine!$H9*$I5+Glutamine!$H10*$D6)*0.5*($C6-$C5))</f>
        <v>8.4770119255786459E-4</v>
      </c>
      <c r="BR6" s="110">
        <f>(AK6-AK5)*1000/((Glutamine!$H9*$D6+Glutamine!$H10*$D6)*0.5*($C6-$C5))</f>
        <v>0</v>
      </c>
      <c r="BS6" s="111">
        <f t="shared" si="7"/>
        <v>0.10964712858231995</v>
      </c>
      <c r="BT6" s="111">
        <f t="shared" si="8"/>
        <v>6.1390959980624181E-2</v>
      </c>
      <c r="BU6" s="111">
        <f t="shared" si="9"/>
        <v>7.7612830412848124E-2</v>
      </c>
      <c r="BV6" s="111">
        <f t="shared" si="10"/>
        <v>0.24070550063820989</v>
      </c>
      <c r="BW6" s="110">
        <f t="shared" si="3"/>
        <v>0.81560911573083827</v>
      </c>
      <c r="BX6" s="110">
        <f t="shared" si="4"/>
        <v>1.4234908323600464</v>
      </c>
      <c r="BY6" s="110">
        <f t="shared" si="5"/>
        <v>0.12736211259618749</v>
      </c>
      <c r="BZ6" s="110">
        <f t="shared" si="11"/>
        <v>-1.9795050763386526</v>
      </c>
      <c r="CA6" s="35">
        <f>(Glutamine!T10*'In Process Calc.'!$I6+Glutamine!AR10*'In Process Calc.'!$E6)/('In Process Calc.'!$I6+'In Process Calc.'!$E6+$F6)</f>
        <v>0.42848595234369125</v>
      </c>
      <c r="CB6" s="35">
        <f>(Glutamine!U10*'In Process Calc.'!$I6+Glutamine!AS10*'In Process Calc.'!$E6)/('In Process Calc.'!$I6+'In Process Calc.'!$E6+$F6)</f>
        <v>2.731908387302282</v>
      </c>
      <c r="CC6" s="35">
        <f>(Glutamine!V10*'In Process Calc.'!$I6+Glutamine!AT10*'In Process Calc.'!$E6)/('In Process Calc.'!$I6+'In Process Calc.'!$E6+$F6)</f>
        <v>3.6818178242372395</v>
      </c>
      <c r="CD6" s="35">
        <f>(Glutamine!W10*'In Process Calc.'!$I6+Glutamine!AU10*'In Process Calc.'!$E6)/('In Process Calc.'!$I6+'In Process Calc.'!$E6+$F6)</f>
        <v>1.6689911923545755</v>
      </c>
      <c r="CE6" s="35">
        <f>(Glutamine!X10*'In Process Calc.'!$I6+Glutamine!AV10*'In Process Calc.'!$E6)/('In Process Calc.'!$I6+'In Process Calc.'!$E6+$F6)</f>
        <v>0.50386422035016931</v>
      </c>
      <c r="CF6" s="35">
        <f>(Glutamine!Y10*'In Process Calc.'!$I6+Glutamine!AW10*'In Process Calc.'!$E6)/('In Process Calc.'!$I6+'In Process Calc.'!$E6+$F6)</f>
        <v>21.466012738492722</v>
      </c>
      <c r="CG6" s="35">
        <f>(Glutamine!Z10*'In Process Calc.'!$I6+Glutamine!AX10*'In Process Calc.'!$F6)/('In Process Calc.'!$I6+'In Process Calc.'!$E6+$F6)</f>
        <v>1.2751367581620883</v>
      </c>
      <c r="CH6" s="35">
        <f>(Glutamine!AA10*'In Process Calc.'!$I6+Glutamine!AY10*'In Process Calc.'!$E6)/('In Process Calc.'!$I6+'In Process Calc.'!$E6+$F6)</f>
        <v>1.1574115349606136</v>
      </c>
      <c r="CI6" s="35">
        <f>(Glutamine!AB10*'In Process Calc.'!$I6+Glutamine!AZ10*'In Process Calc.'!$E6)/('In Process Calc.'!$I6+'In Process Calc.'!$E6+$F6)</f>
        <v>2.5375153175465406</v>
      </c>
      <c r="CJ6" s="35">
        <f>(Glutamine!AC10*'In Process Calc.'!$I6+Glutamine!BA10*'In Process Calc.'!$E6)/('In Process Calc.'!$I6+'In Process Calc.'!$E6+$F6)</f>
        <v>0.80790727342614599</v>
      </c>
      <c r="CK6" s="35">
        <f>(Glutamine!AD10*'In Process Calc.'!$I6+Glutamine!BB10*'In Process Calc.'!$E6)/('In Process Calc.'!$I6+'In Process Calc.'!$E6+$F6)</f>
        <v>1.6093219141902695</v>
      </c>
      <c r="CL6" s="35">
        <f>(Glutamine!AE10*'In Process Calc.'!$I6+Glutamine!BC10*'In Process Calc.'!$E6)/('In Process Calc.'!$I6+'In Process Calc.'!$E6+$F6)</f>
        <v>8.9363115563543634</v>
      </c>
      <c r="CM6" s="35">
        <f>(Glutamine!AF10*'In Process Calc.'!$I6+Glutamine!BD10*'In Process Calc.'!$E6)/('In Process Calc.'!$I6+'In Process Calc.'!$E6+$F6)</f>
        <v>3.3501650025542822</v>
      </c>
      <c r="CN6" s="35">
        <f>(Glutamine!AG10*'In Process Calc.'!$I6+Glutamine!BE10*'In Process Calc.'!$E6)/('In Process Calc.'!$I6+'In Process Calc.'!$E6+$F6)</f>
        <v>2.9295654812241172</v>
      </c>
      <c r="CO6" s="35">
        <f>(Glutamine!AH10*'In Process Calc.'!$I6+Glutamine!BF10*'In Process Calc.'!$E6)/('In Process Calc.'!$I6+'In Process Calc.'!$E6+$F6)</f>
        <v>0.96310563727843079</v>
      </c>
      <c r="CP6" s="35">
        <f>(Glutamine!AI10*'In Process Calc.'!$I6+Glutamine!BG10*'In Process Calc.'!$E6)/('In Process Calc.'!$I6+'In Process Calc.'!$E6+$F6)</f>
        <v>3.1934062499999998</v>
      </c>
      <c r="CQ6" s="35">
        <f>(Glutamine!AJ10*'In Process Calc.'!$I6+Glutamine!BH10*'In Process Calc.'!$E6)/('In Process Calc.'!$I6+'In Process Calc.'!$E6+$F6)</f>
        <v>0.73102647039570401</v>
      </c>
      <c r="CR6" s="35">
        <f>(Glutamine!AK10*'In Process Calc.'!$I6+Glutamine!BI10*'In Process Calc.'!$E6)/('In Process Calc.'!$I6+'In Process Calc.'!$E6+$F6)</f>
        <v>2.5136869320380693</v>
      </c>
      <c r="CS6" s="35">
        <f>(Glutamine!AL10*'In Process Calc.'!$I6+Glutamine!BJ10*'In Process Calc.'!$E6)/('In Process Calc.'!$I6+'In Process Calc.'!$E6+$F6)</f>
        <v>4.4431861561438408</v>
      </c>
      <c r="CT6" s="35">
        <f>(Glutamine!AM10*'In Process Calc.'!$I6+Glutamine!BK10*'In Process Calc.'!$E6)/('In Process Calc.'!$I6+'In Process Calc.'!$E6+$F6)</f>
        <v>3.3253894150667036</v>
      </c>
      <c r="CU6" s="35">
        <f>(Glutamine!AN10*'In Process Calc.'!$I6+Glutamine!BL10*'In Process Calc.'!$E6)/('In Process Calc.'!$I6+'In Process Calc.'!$E6+$F6)</f>
        <v>0.37936668702761933</v>
      </c>
      <c r="CV6" s="35">
        <f>(Glutamine!AO10*'In Process Calc.'!$I6+Glutamine!BM10*'In Process Calc.'!$E6)/('In Process Calc.'!$I6+'In Process Calc.'!$E6+$F6)</f>
        <v>1.5329469305921741</v>
      </c>
      <c r="CW6" s="35">
        <f>(Glutamine!AP10*'In Process Calc.'!$I6+Glutamine!BN10*'In Process Calc.'!$E6)/('In Process Calc.'!$I6+'In Process Calc.'!$E6+$F6)</f>
        <v>1.8398875071376599</v>
      </c>
    </row>
    <row r="7" spans="1:101" x14ac:dyDescent="0.15">
      <c r="A7" s="93">
        <f>Glutamine!$A11</f>
        <v>4</v>
      </c>
      <c r="B7" s="94">
        <f t="shared" si="0"/>
        <v>2.6104166666627862</v>
      </c>
      <c r="C7" s="95">
        <f>(Glutamine!$C11-t0)*24+$C$3</f>
        <v>62.649999999906868</v>
      </c>
      <c r="D7" s="96">
        <f t="shared" si="12"/>
        <v>68.5</v>
      </c>
      <c r="E7" s="96">
        <f>Glutamine!E11</f>
        <v>0</v>
      </c>
      <c r="F7" s="96">
        <f>Glutamine!F11</f>
        <v>0</v>
      </c>
      <c r="G7" s="96">
        <f>Glutamine!G11</f>
        <v>0</v>
      </c>
      <c r="H7" s="96">
        <v>0</v>
      </c>
      <c r="I7" s="96">
        <f>$D7-Glutamine!$D11</f>
        <v>67</v>
      </c>
      <c r="J7" s="101">
        <f>$J6+AVERAGE(Glutamine!$H10:$H10)*($C7-$C6)</f>
        <v>52.527866666608546</v>
      </c>
      <c r="K7" s="101">
        <f>K6 + Glutamine!$H11*'In Process Calc.'!$D7 - Glutamine!$H10*'In Process Calc.'!$I6</f>
        <v>199.44499999999999</v>
      </c>
      <c r="L7" s="104">
        <f>L6 + (Glutamine!P11*$D7-Glutamine!P10*$I6)/1000</f>
        <v>0</v>
      </c>
      <c r="M7" s="104">
        <f>M6+(-Glutamine!S10*'In Process Calc.'!$I6+Glutamine!S11*'In Process Calc.'!$D7)/1000</f>
        <v>0.30665987372183123</v>
      </c>
      <c r="N7" s="104">
        <f>N6-(-Glutamine!T10*'In Process Calc.'!$I6+Glutamine!T11*'In Process Calc.'!$D7-$E6*Glutamine!AR11)/1000</f>
        <v>-4.4109541418642498E-2</v>
      </c>
      <c r="O7" s="104">
        <f>O6-(-Glutamine!U10*'In Process Calc.'!$I6+Glutamine!U11*'In Process Calc.'!$D7-$E6*Glutamine!AS11)/1000</f>
        <v>8.0238639514547535E-4</v>
      </c>
      <c r="P7" s="104">
        <f>P6-(-Glutamine!V10*'In Process Calc.'!$I6+Glutamine!V11*'In Process Calc.'!$D7-$E6*Glutamine!AT11)/1000</f>
        <v>1.1727582428124775E-3</v>
      </c>
      <c r="Q7" s="104">
        <f>Q6-(-Glutamine!W10*'In Process Calc.'!$I6+Glutamine!W11*'In Process Calc.'!$D7-$E6*Glutamine!AU11)/1000</f>
        <v>-1.6146198179618636E-2</v>
      </c>
      <c r="R7" s="104">
        <f>R6-(-Glutamine!X10*'In Process Calc.'!$I6+Glutamine!X11*'In Process Calc.'!$D7-$E6*Glutamine!AV11)/1000</f>
        <v>8.2579976500689427E-3</v>
      </c>
      <c r="S7" s="104">
        <f>S6-(-Glutamine!Y10*'In Process Calc.'!$I6+Glutamine!Y11*'In Process Calc.'!$D7-$E6*Glutamine!AW11)/1000</f>
        <v>0.7110527179178564</v>
      </c>
      <c r="T7" s="104">
        <f>T6-(-Glutamine!Z10*'In Process Calc.'!$I6+Glutamine!Z11*'In Process Calc.'!$D7-$F6*Glutamine!AX11)/1000</f>
        <v>0.1176727150554169</v>
      </c>
      <c r="U7" s="104">
        <f>U6-(-Glutamine!AA10*'In Process Calc.'!$I6+Glutamine!AA11*'In Process Calc.'!$D7-$E6*Glutamine!AY11)/1000</f>
        <v>-3.8380928511050634E-2</v>
      </c>
      <c r="V7" s="104">
        <f>V6-(-Glutamine!AB10*'In Process Calc.'!$I6+Glutamine!AB11*'In Process Calc.'!$D7-$E6*Glutamine!AZ11)/1000</f>
        <v>-2.1229255520093176E-2</v>
      </c>
      <c r="W7" s="104">
        <f>W6-(-Glutamine!AC10*'In Process Calc.'!$I6+Glutamine!AC11*'In Process Calc.'!$D7-$E6*Glutamine!BA11)/1000</f>
        <v>9.5501240891231656E-3</v>
      </c>
      <c r="X7" s="104">
        <f>X6-(-Glutamine!AD10*'In Process Calc.'!$I6+Glutamine!AD11*'In Process Calc.'!$D7-$E6*Glutamine!BB11)/1000</f>
        <v>-6.2540184967033955E-4</v>
      </c>
      <c r="Y7" s="104">
        <f>Y6+(-Glutamine!AE10*'In Process Calc.'!$I6+Glutamine!AE11*'In Process Calc.'!$D7-$E6*Glutamine!BC11)/1000</f>
        <v>1.1339655138917772</v>
      </c>
      <c r="Z7" s="104">
        <f>Z6-(-Glutamine!AF10*'In Process Calc.'!$I6+Glutamine!AF11*'In Process Calc.'!$D7-$E6*Glutamine!BD11)/1000</f>
        <v>6.9703535319899004E-3</v>
      </c>
      <c r="AA7" s="104">
        <f>AA6-(-Glutamine!AG10*'In Process Calc.'!$I6+Glutamine!AG11*'In Process Calc.'!$D7-$E6*Glutamine!BE11)/1000</f>
        <v>1.446040078678607E-3</v>
      </c>
      <c r="AB7" s="104">
        <f>AB6-(-Glutamine!AH10*'In Process Calc.'!$I6+Glutamine!AH11*'In Process Calc.'!$D7-$E6*Glutamine!BF11)/1000</f>
        <v>2.920355375164618E-3</v>
      </c>
      <c r="AC7" s="104">
        <f>AC6-(-Glutamine!AI10*'In Process Calc.'!$I6+Glutamine!AI11*'In Process Calc.'!$D7-$E6*Glutamine!BG11)/1000</f>
        <v>-0.17784251312900001</v>
      </c>
      <c r="AD7" s="104">
        <f>AD6-(-Glutamine!AJ10*'In Process Calc.'!$I6+Glutamine!AJ11*'In Process Calc.'!$D7-$E6*Glutamine!BH11)/1000</f>
        <v>2.042065027549981E-3</v>
      </c>
      <c r="AE7" s="104">
        <f>AE6-(-Glutamine!AK10*'In Process Calc.'!$I6+Glutamine!AK11*'In Process Calc.'!$D7-$E6*Glutamine!BI11)/1000</f>
        <v>-1.5492950438817835E-4</v>
      </c>
      <c r="AF7" s="104">
        <f>AF6-(-Glutamine!AL10*'In Process Calc.'!$I6+Glutamine!AL11*'In Process Calc.'!$D7-$E6*Glutamine!BJ11)/1000</f>
        <v>2.8504812456430613E-2</v>
      </c>
      <c r="AG7" s="104">
        <f>AG6-(-Glutamine!AM10*'In Process Calc.'!$I6+Glutamine!AM11*'In Process Calc.'!$D7-$E6*Glutamine!BK11)/1000</f>
        <v>-1.1283219725348402E-2</v>
      </c>
      <c r="AH7" s="104">
        <f>AH6-(-Glutamine!AN10*'In Process Calc.'!$I6+Glutamine!AN11*'In Process Calc.'!$D7-$E6*Glutamine!BL11)/1000</f>
        <v>9.5569056840207273E-4</v>
      </c>
      <c r="AI7" s="104">
        <f>AI6-(-Glutamine!AO10*'In Process Calc.'!$I6+Glutamine!AO11*'In Process Calc.'!$D7-$E6*Glutamine!BM11)/1000</f>
        <v>-7.8227302329862908E-4</v>
      </c>
      <c r="AJ7" s="104">
        <f>AJ6-(-Glutamine!AP10*'In Process Calc.'!$I6+Glutamine!AP11*'In Process Calc.'!$D7-$E6*Glutamine!BN11)/1000</f>
        <v>1.2259971076632183E-3</v>
      </c>
      <c r="AK7" s="104">
        <f>AK6-(-Glutamine!AQ10*'In Process Calc.'!$I6+Glutamine!AQ11*'In Process Calc.'!$D7-'In Process Calc.'!$E6*Glutamine!BO11)/1000</f>
        <v>0</v>
      </c>
      <c r="AL7" s="103">
        <f t="shared" ref="AL7:AL8" si="13">($N7*1+$O7*4+$P7*2+$Q7*1+R7*2+$T7*2+$U7*1+$V7*1+$W7*3+$X7*1+$Z7*1+$AA7*2+$AB7*1-$AC7*1+$AD7*1+AE7*1+$AF7*1+$AG7*1+AH7*2+$AI7*1+$AJ7*1)</f>
        <v>0.37766466993439729</v>
      </c>
      <c r="AM7" s="103">
        <f t="shared" si="1"/>
        <v>0.15571261538675479</v>
      </c>
      <c r="AN7" s="103">
        <f t="shared" si="6"/>
        <v>0.66703368321314371</v>
      </c>
      <c r="AO7" s="109">
        <f>Glutamine!N11/(Glutamine!H11)</f>
        <v>0</v>
      </c>
      <c r="AP7" s="110">
        <f>IF(Glutamine!O11&gt;0,Glutamine!O11,(Glutamine!P11*$D7-Glutamine!P10*$I6)/1000/((Glutamine!$H10*$I6+Glutamine!$H11*$D7)*1000000*0.5*($C7-$C6))*1000000000)</f>
        <v>0.32849474605151852</v>
      </c>
      <c r="AQ7" s="110">
        <f>(K7-K6)/((Glutamine!$H10*$I6+Glutamine!$H11*$D7)*0.5*($C7-$C6))</f>
        <v>4.9120891972883329E-2</v>
      </c>
      <c r="AR7" s="110">
        <f t="shared" si="2"/>
        <v>5.1019740510114792E-2</v>
      </c>
      <c r="AS7" s="110">
        <f>(Glutamine!$I11*$D7-Glutamine!$I10*$I6)/((Glutamine!$H10*$I6+Glutamine!$H11*$D7)*0.5*($C7-$C6))</f>
        <v>1.8988485372314653E-3</v>
      </c>
      <c r="AT7" s="110">
        <f>(M7-M6)*1000/((Glutamine!$H10*$I6+Glutamine!$H11*$D7)*0.5*($C7-$C6))</f>
        <v>4.792576978599624E-2</v>
      </c>
      <c r="AU7" s="110">
        <f>(N7-N6)*1000/((Glutamine!$H10*$I6+Glutamine!$H11*$D7)*0.5*($C7-$C6))</f>
        <v>-8.0820383931667836E-3</v>
      </c>
      <c r="AV7" s="110">
        <f>(O7-O6)*1000/((Glutamine!$H10*$I6+Glutamine!$H11*$D7)*0.5*($C7-$C6))</f>
        <v>9.8723559078615604E-4</v>
      </c>
      <c r="AW7" s="110">
        <f>(P7-P6)*1000/((Glutamine!$H10*$I6+Glutamine!$H11*$D7)*0.5*($C7-$C6))</f>
        <v>1.3436144779137213E-3</v>
      </c>
      <c r="AX7" s="110">
        <f>(Q7-Q6)*1000/((Glutamine!$H10*$I6+Glutamine!$H11*$D7)*0.5*($C7-$C6))</f>
        <v>-1.9927668679484323E-3</v>
      </c>
      <c r="AY7" s="110">
        <f>(R7-R6)*1000/((Glutamine!$H10*$I6+Glutamine!$H11*$D7)*0.5*($C7-$C6))</f>
        <v>9.1014460491396993E-4</v>
      </c>
      <c r="AZ7" s="110">
        <f>(S7-S6)*1000/((Glutamine!$H10*$I6+Glutamine!$H11*$D7)*0.5*($C7-$C6))</f>
        <v>0.11955881792047818</v>
      </c>
      <c r="BA7" s="110">
        <f>(T7-T6)*1000/((Glutamine!$H10*$I6+Glutamine!$H11*$D7)*0.5*($C7-$C6))</f>
        <v>1.6719518907211836E-2</v>
      </c>
      <c r="BB7" s="110">
        <f>(U7-U6)*1000/((Glutamine!$H10*$I6+Glutamine!$H11*$D7)*0.5*($C7-$C6))</f>
        <v>-5.3040387554882801E-3</v>
      </c>
      <c r="BC7" s="110">
        <f>(V7-V6)*1000/((Glutamine!$H10*$I6+Glutamine!$H11*$D7)*0.5*($C7-$C6))</f>
        <v>-2.8049664182057117E-3</v>
      </c>
      <c r="BD7" s="110">
        <f>(W7-W6)*1000/((Glutamine!$H10*$I6+Glutamine!$H11*$D7)*0.5*($C7-$C6))</f>
        <v>1.7269529144050262E-3</v>
      </c>
      <c r="BE7" s="110">
        <f>(X7-X6)*1000/((Glutamine!$H10*$I6+Glutamine!$H11*$D7)*0.5*($C7-$C6))</f>
        <v>-1.6849901635970885E-4</v>
      </c>
      <c r="BF7" s="110">
        <f>(Y7-Y6)*1000/((Glutamine!$H10*$I6+Glutamine!$H11*$D7)*0.5*($C7-$C6))</f>
        <v>0.21072834042319408</v>
      </c>
      <c r="BG7" s="110">
        <f>(Z7-Z6)*1000/((Glutamine!$H10*$I6+Glutamine!$H11*$D7)*0.5*($C7-$C6))</f>
        <v>1.6004322722647827E-3</v>
      </c>
      <c r="BH7" s="110">
        <f>(AA7-AA6)*1000/((Glutamine!$H10*$I6+Glutamine!$H11*$D7)*0.5*($C7-$C6))</f>
        <v>8.3959644174773948E-4</v>
      </c>
      <c r="BI7" s="110">
        <f>(AB7-AB6)*1000/((Glutamine!$H10*$I6+Glutamine!$H11*$D7)*0.5*($C7-$C6))</f>
        <v>8.2300228926637028E-4</v>
      </c>
      <c r="BJ7" s="110">
        <f>(AC7-AC6)*1000/((Glutamine!$H10*$I6+Glutamine!$H11*$D7)*0.5*($C7-$C6))</f>
        <v>-2.7183528605045616E-2</v>
      </c>
      <c r="BK7" s="110">
        <f>(AD7-AD6)*1000/((Glutamine!$H10*$I6+Glutamine!$H11*$D7)*0.5*($C7-$C6))</f>
        <v>6.9138963080636346E-4</v>
      </c>
      <c r="BL7" s="110">
        <f>(AE7-AE6)*1000/((Glutamine!$H10*$I6+Glutamine!$H11*$D7)*0.5*($C7-$C6))</f>
        <v>4.747480971705009E-5</v>
      </c>
      <c r="BM7" s="110">
        <f>(AF7-AF6)*1000/((Glutamine!$H10*$I6+Glutamine!$H11*$D7)*0.5*($C7-$C6))</f>
        <v>6.8004740691965746E-3</v>
      </c>
      <c r="BN7" s="110">
        <f>(AG7-AG6)*1000/((Glutamine!$H10*$I6+Glutamine!$H11*$D7)*0.5*($C7-$C6))</f>
        <v>4.3458810148843492E-4</v>
      </c>
      <c r="BO7" s="110">
        <f>(AH7-AH6)*1000/((Glutamine!$H10*$I6+Glutamine!$H11*$D7)*0.5*($C7-$C6))</f>
        <v>1.6064633937303984E-4</v>
      </c>
      <c r="BP7" s="110">
        <f>(AI7-AI6)*1000/((Glutamine!$H10*$I6+Glutamine!$H11*$D7)*0.5*($C7-$C6))</f>
        <v>9.6198421767684176E-4</v>
      </c>
      <c r="BQ7" s="110">
        <f>(AJ7-AJ6)*1000/((Glutamine!$H10*$I6+Glutamine!$H11*$D7)*0.5*($C7-$C6))</f>
        <v>7.0277828750298327E-4</v>
      </c>
      <c r="BR7" s="110">
        <f>(AK7-AK6)*1000/((Glutamine!$H10*$D7+Glutamine!$H11*$D7)*0.5*($C7-$C6))</f>
        <v>0</v>
      </c>
      <c r="BS7" s="111">
        <f t="shared" si="7"/>
        <v>6.8899394536189415E-2</v>
      </c>
      <c r="BT7" s="111">
        <f t="shared" si="8"/>
        <v>4.9797904324310582E-2</v>
      </c>
      <c r="BU7" s="111">
        <f t="shared" si="9"/>
        <v>0.10552892156893144</v>
      </c>
      <c r="BV7" s="111">
        <f t="shared" si="10"/>
        <v>0.1708872249322366</v>
      </c>
      <c r="BW7" s="110">
        <f t="shared" si="3"/>
        <v>1.7625495474817694</v>
      </c>
      <c r="BX7" s="110">
        <f t="shared" si="4"/>
        <v>2.7475576604480092</v>
      </c>
      <c r="BY7" s="110">
        <f t="shared" si="5"/>
        <v>0.1398434611350243</v>
      </c>
      <c r="BZ7" s="110">
        <f t="shared" si="11"/>
        <v>-1.6258559086481974</v>
      </c>
      <c r="CA7" s="35">
        <f>(Glutamine!T11*'In Process Calc.'!$I7+Glutamine!AR11*'In Process Calc.'!$E7)/('In Process Calc.'!$I7+'In Process Calc.'!$E7+$F7)</f>
        <v>0.70490244144196923</v>
      </c>
      <c r="CB7" s="35">
        <f>(Glutamine!U11*'In Process Calc.'!$I7+Glutamine!AS11*'In Process Calc.'!$E7)/('In Process Calc.'!$I7+'In Process Calc.'!$E7+$F7)</f>
        <v>2.6981436137831789</v>
      </c>
      <c r="CC7" s="35">
        <f>(Glutamine!V11*'In Process Calc.'!$I7+Glutamine!AT11*'In Process Calc.'!$E7)/('In Process Calc.'!$I7+'In Process Calc.'!$E7+$F7)</f>
        <v>3.6358644176064896</v>
      </c>
      <c r="CD7" s="35">
        <f>(Glutamine!W11*'In Process Calc.'!$I7+Glutamine!AU11*'In Process Calc.'!$E7)/('In Process Calc.'!$I7+'In Process Calc.'!$E7+$F7)</f>
        <v>1.7371464762610955</v>
      </c>
      <c r="CE7" s="35">
        <f>(Glutamine!X11*'In Process Calc.'!$I7+Glutamine!AV11*'In Process Calc.'!$E7)/('In Process Calc.'!$I7+'In Process Calc.'!$E7+$F7)</f>
        <v>0.47273606133588347</v>
      </c>
      <c r="CF7" s="35">
        <f>(Glutamine!Y11*'In Process Calc.'!$I7+Glutamine!AW11*'In Process Calc.'!$E7)/('In Process Calc.'!$I7+'In Process Calc.'!$E7+$F7)</f>
        <v>17.376941753843557</v>
      </c>
      <c r="CG7" s="35">
        <f>(Glutamine!Z11*'In Process Calc.'!$I7+Glutamine!AX11*'In Process Calc.'!$F7)/('In Process Calc.'!$I7+'In Process Calc.'!$E7+$F7)</f>
        <v>0.70330691884194707</v>
      </c>
      <c r="CH7" s="35">
        <f>(Glutamine!AA11*'In Process Calc.'!$I7+Glutamine!AY11*'In Process Calc.'!$E7)/('In Process Calc.'!$I7+'In Process Calc.'!$E7+$F7)</f>
        <v>1.3388167324505007</v>
      </c>
      <c r="CI7" s="35">
        <f>(Glutamine!AB11*'In Process Calc.'!$I7+Glutamine!AZ11*'In Process Calc.'!$E7)/('In Process Calc.'!$I7+'In Process Calc.'!$E7+$F7)</f>
        <v>2.633448909004672</v>
      </c>
      <c r="CJ7" s="35">
        <f>(Glutamine!AC11*'In Process Calc.'!$I7+Glutamine!BA11*'In Process Calc.'!$E7)/('In Process Calc.'!$I7+'In Process Calc.'!$E7+$F7)</f>
        <v>0.74884318114944093</v>
      </c>
      <c r="CK7" s="35">
        <f>(Glutamine!AD11*'In Process Calc.'!$I7+Glutamine!BB11*'In Process Calc.'!$E7)/('In Process Calc.'!$I7+'In Process Calc.'!$E7+$F7)</f>
        <v>1.615084805215143</v>
      </c>
      <c r="CL7" s="35">
        <f>(Glutamine!AE11*'In Process Calc.'!$I7+Glutamine!BC11*'In Process Calc.'!$E7)/('In Process Calc.'!$I7+'In Process Calc.'!$E7+$F7)</f>
        <v>16.143501769968584</v>
      </c>
      <c r="CM7" s="35">
        <f>(Glutamine!AF11*'In Process Calc.'!$I7+Glutamine!BD11*'In Process Calc.'!$E7)/('In Process Calc.'!$I7+'In Process Calc.'!$E7+$F7)</f>
        <v>3.2954280849329751</v>
      </c>
      <c r="CN7" s="35">
        <f>(Glutamine!AG11*'In Process Calc.'!$I7+Glutamine!BE11*'In Process Calc.'!$E7)/('In Process Calc.'!$I7+'In Process Calc.'!$E7+$F7)</f>
        <v>2.9008501634543409</v>
      </c>
      <c r="CO7" s="35">
        <f>(Glutamine!AH11*'In Process Calc.'!$I7+Glutamine!BF11*'In Process Calc.'!$E7)/('In Process Calc.'!$I7+'In Process Calc.'!$E7+$F7)</f>
        <v>0.93495786164905548</v>
      </c>
      <c r="CP7" s="35">
        <f>(Glutamine!AI11*'In Process Calc.'!$I7+Glutamine!BG11*'In Process Calc.'!$E7)/('In Process Calc.'!$I7+'In Process Calc.'!$E7+$F7)</f>
        <v>4.1231191730000001</v>
      </c>
      <c r="CQ7" s="35">
        <f>(Glutamine!AJ11*'In Process Calc.'!$I7+Glutamine!BH11*'In Process Calc.'!$E7)/('In Process Calc.'!$I7+'In Process Calc.'!$E7+$F7)</f>
        <v>0.70738002316921833</v>
      </c>
      <c r="CR7" s="35">
        <f>(Glutamine!AK11*'In Process Calc.'!$I7+Glutamine!BI11*'In Process Calc.'!$E7)/('In Process Calc.'!$I7+'In Process Calc.'!$E7+$F7)</f>
        <v>2.5120632302459951</v>
      </c>
      <c r="CS7" s="35">
        <f>(Glutamine!AL11*'In Process Calc.'!$I7+Glutamine!BJ11*'In Process Calc.'!$E7)/('In Process Calc.'!$I7+'In Process Calc.'!$E7+$F7)</f>
        <v>4.2106008756779003</v>
      </c>
      <c r="CT7" s="35">
        <f>(Glutamine!AM11*'In Process Calc.'!$I7+Glutamine!BK11*'In Process Calc.'!$E7)/('In Process Calc.'!$I7+'In Process Calc.'!$E7+$F7)</f>
        <v>3.3105259225449548</v>
      </c>
      <c r="CU7" s="35">
        <f>(Glutamine!AN11*'In Process Calc.'!$I7+Glutamine!BL11*'In Process Calc.'!$E7)/('In Process Calc.'!$I7+'In Process Calc.'!$E7+$F7)</f>
        <v>0.3738723680259266</v>
      </c>
      <c r="CV7" s="35">
        <f>(Glutamine!AO11*'In Process Calc.'!$I7+Glutamine!BM11*'In Process Calc.'!$E7)/('In Process Calc.'!$I7+'In Process Calc.'!$E7+$F7)</f>
        <v>1.5000457877019093</v>
      </c>
      <c r="CW7" s="35">
        <f>(Glutamine!AP11*'In Process Calc.'!$I7+Glutamine!BN11*'In Process Calc.'!$E7)/('In Process Calc.'!$I7+'In Process Calc.'!$E7+$F7)</f>
        <v>1.8158515526672732</v>
      </c>
    </row>
    <row r="8" spans="1:101" x14ac:dyDescent="0.15">
      <c r="A8" s="93">
        <f>Glutamine!$A12</f>
        <v>5</v>
      </c>
      <c r="B8" s="94">
        <f t="shared" si="0"/>
        <v>2.9895833333284827</v>
      </c>
      <c r="C8" s="95">
        <f>(Glutamine!$C12-t0)*24+$C$3</f>
        <v>71.749999999883585</v>
      </c>
      <c r="D8" s="96">
        <f t="shared" si="12"/>
        <v>67</v>
      </c>
      <c r="E8" s="96">
        <f>Glutamine!E12</f>
        <v>1.31</v>
      </c>
      <c r="F8" s="96">
        <f>Glutamine!F12</f>
        <v>0.32750000000000001</v>
      </c>
      <c r="G8" s="96">
        <f>Glutamine!G12</f>
        <v>0</v>
      </c>
      <c r="H8" s="96">
        <v>0</v>
      </c>
      <c r="I8" s="96">
        <f>$D8-Glutamine!$D12</f>
        <v>65.5</v>
      </c>
      <c r="J8" s="101">
        <f>$J7+AVERAGE(Glutamine!$H11:$H11)*($C8-$C7)</f>
        <v>80.828866666536129</v>
      </c>
      <c r="K8" s="101">
        <f>K7 + Glutamine!$H12*'In Process Calc.'!$D8 - Glutamine!$H11*'In Process Calc.'!$I7</f>
        <v>284.86999999999995</v>
      </c>
      <c r="L8" s="104">
        <f>L7 + (Glutamine!P12*$D8-Glutamine!P11*$I7)/1000</f>
        <v>0</v>
      </c>
      <c r="M8" s="104">
        <f>M7+(-Glutamine!S11*'In Process Calc.'!$I7+Glutamine!S12*'In Process Calc.'!$D8)/1000</f>
        <v>0.58363764842201138</v>
      </c>
      <c r="N8" s="104">
        <f>N7-(-Glutamine!T11*'In Process Calc.'!$I7+Glutamine!T12*'In Process Calc.'!$D8-$E7*Glutamine!AR12)/1000</f>
        <v>-6.1309344450598047E-2</v>
      </c>
      <c r="O8" s="104">
        <f>O7-(-Glutamine!U11*'In Process Calc.'!$I7+Glutamine!U12*'In Process Calc.'!$D8-$E7*Glutamine!AS12)/1000</f>
        <v>-8.5862718207292276E-4</v>
      </c>
      <c r="P8" s="104">
        <f>P7-(-Glutamine!V11*'In Process Calc.'!$I7+Glutamine!V12*'In Process Calc.'!$D8-$E7*Glutamine!AT12)/1000</f>
        <v>7.9597887533350894E-3</v>
      </c>
      <c r="Q8" s="104">
        <f>Q7-(-Glutamine!W11*'In Process Calc.'!$I7+Glutamine!W12*'In Process Calc.'!$D8-$E7*Glutamine!AU12)/1000</f>
        <v>-1.6840570357738345E-2</v>
      </c>
      <c r="R8" s="104">
        <f>R7-(-Glutamine!X11*'In Process Calc.'!$I7+Glutamine!X12*'In Process Calc.'!$D8-$E7*Glutamine!AV12)/1000</f>
        <v>9.1437535177726365E-3</v>
      </c>
      <c r="S8" s="104">
        <f>S7-(-Glutamine!Y11*'In Process Calc.'!$I7+Glutamine!Y12*'In Process Calc.'!$D8-$E7*Glutamine!AW12)/1000</f>
        <v>0.86954167935510485</v>
      </c>
      <c r="T8" s="104">
        <f>T7-(-Glutamine!Z11*'In Process Calc.'!$I7+Glutamine!Z12*'In Process Calc.'!$D8-$F7*Glutamine!AX12)/1000</f>
        <v>0.13744751155450985</v>
      </c>
      <c r="U8" s="104">
        <f>U7-(-Glutamine!AA11*'In Process Calc.'!$I7+Glutamine!AA12*'In Process Calc.'!$D8-$E7*Glutamine!AY12)/1000</f>
        <v>-4.3858781473273961E-2</v>
      </c>
      <c r="V8" s="104">
        <f>V7-(-Glutamine!AB11*'In Process Calc.'!$I7+Glutamine!AB12*'In Process Calc.'!$D8-$E7*Glutamine!AZ12)/1000</f>
        <v>-2.4229634314243298E-2</v>
      </c>
      <c r="W8" s="104">
        <f>W7-(-Glutamine!AC11*'In Process Calc.'!$I7+Glutamine!AC12*'In Process Calc.'!$D8-$E7*Glutamine!BA12)/1000</f>
        <v>1.1112630685132735E-2</v>
      </c>
      <c r="X8" s="104">
        <f>X7-(-Glutamine!AD11*'In Process Calc.'!$I7+Glutamine!AD12*'In Process Calc.'!$D8-$E7*Glutamine!BB12)/1000</f>
        <v>-9.8689263040549241E-4</v>
      </c>
      <c r="Y8" s="104">
        <f>Y7+(-Glutamine!AE11*'In Process Calc.'!$I7+Glutamine!AE12*'In Process Calc.'!$D8-$E7*Glutamine!BC12)/1000</f>
        <v>1.3018776372359961</v>
      </c>
      <c r="Z8" s="104">
        <f>Z7-(-Glutamine!AF11*'In Process Calc.'!$I7+Glutamine!AF12*'In Process Calc.'!$D8-$E7*Glutamine!BD12)/1000</f>
        <v>8.0038342080235615E-3</v>
      </c>
      <c r="AA8" s="104">
        <f>AA7-(-Glutamine!AG11*'In Process Calc.'!$I7+Glutamine!AG12*'In Process Calc.'!$D8-$E7*Glutamine!BE12)/1000</f>
        <v>4.0070022335463029E-3</v>
      </c>
      <c r="AB8" s="104">
        <f>AB7-(-Glutamine!AH11*'In Process Calc.'!$I7+Glutamine!AH12*'In Process Calc.'!$D8-$E7*Glutamine!BF12)/1000</f>
        <v>3.2471674958844043E-3</v>
      </c>
      <c r="AC8" s="104">
        <f>AC7-(-Glutamine!AI11*'In Process Calc.'!$I7+Glutamine!AI12*'In Process Calc.'!$D8-$E7*Glutamine!BG12)/1000</f>
        <v>-0.209873085879</v>
      </c>
      <c r="AD8" s="104">
        <f>AD7-(-Glutamine!AJ11*'In Process Calc.'!$I7+Glutamine!AJ12*'In Process Calc.'!$D8-$E7*Glutamine!BH12)/1000</f>
        <v>3.5482984851518181E-3</v>
      </c>
      <c r="AE8" s="104">
        <f>AE7-(-Glutamine!AK11*'In Process Calc.'!$I7+Glutamine!AK12*'In Process Calc.'!$D8-$E7*Glutamine!BI12)/1000</f>
        <v>-2.0646750434923425E-4</v>
      </c>
      <c r="AF8" s="104">
        <f>AF7-(-Glutamine!AL11*'In Process Calc.'!$I7+Glutamine!AL12*'In Process Calc.'!$D8-$E7*Glutamine!BJ12)/1000</f>
        <v>3.678583039748537E-2</v>
      </c>
      <c r="AG8" s="104">
        <f>AG7-(-Glutamine!AM11*'In Process Calc.'!$I7+Glutamine!AM12*'In Process Calc.'!$D8-$E7*Glutamine!BK12)/1000</f>
        <v>-1.8847170660523771E-2</v>
      </c>
      <c r="AH8" s="104">
        <f>AH7-(-Glutamine!AN11*'In Process Calc.'!$I7+Glutamine!AN12*'In Process Calc.'!$D8-$E7*Glutamine!BL12)/1000</f>
        <v>1.5106918310086002E-3</v>
      </c>
      <c r="AI8" s="104">
        <f>AI7-(-Glutamine!AO11*'In Process Calc.'!$I7+Glutamine!AO12*'In Process Calc.'!$D8-$E7*Glutamine!BM12)/1000</f>
        <v>-6.6590150870469273E-4</v>
      </c>
      <c r="AJ8" s="104">
        <f>AJ7-(-Glutamine!AP11*'In Process Calc.'!$I7+Glutamine!AP12*'In Process Calc.'!$D8-$E7*Glutamine!BN12)/1000</f>
        <v>3.1866635569448645E-3</v>
      </c>
      <c r="AK8" s="104">
        <f>AK7-(-Glutamine!AQ11*'In Process Calc.'!$I7+Glutamine!AQ12*'In Process Calc.'!$D8-'In Process Calc.'!$E7*Glutamine!BO12)/1000</f>
        <v>0</v>
      </c>
      <c r="AL8" s="103">
        <f t="shared" si="13"/>
        <v>0.44774099623010466</v>
      </c>
      <c r="AM8" s="103">
        <f t="shared" si="1"/>
        <v>0.17655856590050661</v>
      </c>
      <c r="AN8" s="103">
        <f t="shared" si="6"/>
        <v>0.85908430292573501</v>
      </c>
      <c r="AO8" s="109">
        <f>Glutamine!N12/(Glutamine!H12)</f>
        <v>0</v>
      </c>
      <c r="AP8" s="110">
        <f>IF(Glutamine!O12&gt;0,Glutamine!O12,(Glutamine!P12*$D8-Glutamine!P11*$I7)/1000/((Glutamine!$H11*$I7+Glutamine!$H12*$D8)*1000000*0.5*($C8-$C7))*1000000000)</f>
        <v>0.32</v>
      </c>
      <c r="AQ8" s="110">
        <f>(K8-K7)/((Glutamine!$H11*$I7+Glutamine!$H12*$D8)*0.5*($C8-$C7))</f>
        <v>3.7387562404335835E-2</v>
      </c>
      <c r="AR8" s="110">
        <f t="shared" si="2"/>
        <v>3.9670756747354756E-2</v>
      </c>
      <c r="AS8" s="110">
        <f>(Glutamine!$I12*$D8-Glutamine!$I11*$I7)/((Glutamine!$H11*$I7+Glutamine!$H12*$D8)*0.5*($C8-$C7))</f>
        <v>2.2831943430189207E-3</v>
      </c>
      <c r="AT8" s="110">
        <f>(M8-M7)*1000/((Glutamine!$H11*$I7+Glutamine!$H12*$D8)*0.5*($C8-$C7))</f>
        <v>0.12122357431919298</v>
      </c>
      <c r="AU8" s="110">
        <f>(N8-N7)*1000/((Glutamine!$H11*$I7+Glutamine!$H12*$D8)*0.5*($C8-$C7))</f>
        <v>-7.5277577898685763E-3</v>
      </c>
      <c r="AV8" s="110">
        <f>(O8-O7)*1000/((Glutamine!$H11*$I7+Glutamine!$H12*$D8)*0.5*($C8-$C7))</f>
        <v>-7.2696808630613968E-4</v>
      </c>
      <c r="AW8" s="110">
        <f>(P8-P7)*1000/((Glutamine!$H11*$I7+Glutamine!$H12*$D8)*0.5*($C8-$C7))</f>
        <v>2.9704480743610834E-3</v>
      </c>
      <c r="AX8" s="110">
        <f>(Q8-Q7)*1000/((Glutamine!$H11*$I7+Glutamine!$H12*$D8)*0.5*($C8-$C7))</f>
        <v>-3.0390264139637361E-4</v>
      </c>
      <c r="AY8" s="110">
        <f>(R8-R7)*1000/((Glutamine!$H11*$I7+Glutamine!$H12*$D8)*0.5*($C8-$C7))</f>
        <v>3.8766465061490789E-4</v>
      </c>
      <c r="AZ8" s="110">
        <f>(S8-S7)*1000/((Glutamine!$H11*$I7+Glutamine!$H12*$D8)*0.5*($C8-$C7))</f>
        <v>6.9365126557020831E-2</v>
      </c>
      <c r="BA8" s="110">
        <f>(T8-T7)*1000/((Glutamine!$H11*$I7+Glutamine!$H12*$D8)*0.5*($C8-$C7))</f>
        <v>8.6547432033114366E-3</v>
      </c>
      <c r="BB8" s="110">
        <f>(U8-U7)*1000/((Glutamine!$H11*$I7+Glutamine!$H12*$D8)*0.5*($C8-$C7))</f>
        <v>-2.3974664263026121E-3</v>
      </c>
      <c r="BC8" s="110">
        <f>(V8-V7)*1000/((Glutamine!$H11*$I7+Glutamine!$H12*$D8)*0.5*($C8-$C7))</f>
        <v>-1.3131618308801129E-3</v>
      </c>
      <c r="BD8" s="110">
        <f>(W8-W7)*1000/((Glutamine!$H11*$I7+Glutamine!$H12*$D8)*0.5*($C8-$C7))</f>
        <v>6.8385499403563572E-4</v>
      </c>
      <c r="BE8" s="110">
        <f>(X8-X7)*1000/((Glutamine!$H11*$I7+Glutamine!$H12*$D8)*0.5*($C8-$C7))</f>
        <v>-1.5821198856690215E-4</v>
      </c>
      <c r="BF8" s="110">
        <f>(Y8-Y7)*1000/((Glutamine!$H11*$I7+Glutamine!$H12*$D8)*0.5*($C8-$C7))</f>
        <v>7.3489317997969247E-2</v>
      </c>
      <c r="BG8" s="110">
        <f>(Z8-Z7)*1000/((Glutamine!$H11*$I7+Glutamine!$H12*$D8)*0.5*($C8-$C7))</f>
        <v>4.5231868034982395E-4</v>
      </c>
      <c r="BH8" s="110">
        <f>(AA8-AA7)*1000/((Glutamine!$H11*$I7+Glutamine!$H12*$D8)*0.5*($C8-$C7))</f>
        <v>1.120844394266999E-3</v>
      </c>
      <c r="BI8" s="110">
        <f>(AB8-AB7)*1000/((Glutamine!$H11*$I7+Glutamine!$H12*$D8)*0.5*($C8-$C7))</f>
        <v>1.4303434074222244E-4</v>
      </c>
      <c r="BJ8" s="110">
        <f>(AC8-AC7)*1000/((Glutamine!$H11*$I7+Glutamine!$H12*$D8)*0.5*($C8-$C7))</f>
        <v>-1.4018671788554215E-2</v>
      </c>
      <c r="BK8" s="110">
        <f>(AD8-AD7)*1000/((Glutamine!$H11*$I7+Glutamine!$H12*$D8)*0.5*($C8-$C7))</f>
        <v>6.5922619129748009E-4</v>
      </c>
      <c r="BL8" s="110">
        <f>(AE8-AE7)*1000/((Glutamine!$H11*$I7+Glutamine!$H12*$D8)*0.5*($C8-$C7))</f>
        <v>-2.2556396719211426E-5</v>
      </c>
      <c r="BM8" s="110">
        <f>(AF8-AF7)*1000/((Glutamine!$H11*$I7+Glutamine!$H12*$D8)*0.5*($C8-$C7))</f>
        <v>3.6243146039521158E-3</v>
      </c>
      <c r="BN8" s="110">
        <f>(AG8-AG7)*1000/((Glutamine!$H11*$I7+Glutamine!$H12*$D8)*0.5*($C8-$C7))</f>
        <v>-3.3104792228528376E-3</v>
      </c>
      <c r="BO8" s="110">
        <f>(AH8-AH7)*1000/((Glutamine!$H11*$I7+Glutamine!$H12*$D8)*0.5*($C8-$C7))</f>
        <v>2.4290482107330099E-4</v>
      </c>
      <c r="BP8" s="110">
        <f>(AI8-AI7)*1000/((Glutamine!$H11*$I7+Glutamine!$H12*$D8)*0.5*($C8-$C7))</f>
        <v>5.0931779502111511E-5</v>
      </c>
      <c r="BQ8" s="110">
        <f>(AJ8-AJ7)*1000/((Glutamine!$H11*$I7+Glutamine!$H12*$D8)*0.5*($C8-$C7))</f>
        <v>8.5811576501732684E-4</v>
      </c>
      <c r="BR8" s="110">
        <f>(AK8-AK7)*1000/((Glutamine!$H11*$D8+Glutamine!$H12*$D8)*0.5*($C8-$C7))</f>
        <v>0</v>
      </c>
      <c r="BS8" s="111">
        <f t="shared" si="7"/>
        <v>3.0039410305278264E-2</v>
      </c>
      <c r="BT8" s="111">
        <f t="shared" si="8"/>
        <v>2.3548496306592625E-2</v>
      </c>
      <c r="BU8" s="111">
        <f t="shared" si="9"/>
        <v>3.7187020939039167E-2</v>
      </c>
      <c r="BV8" s="111">
        <f t="shared" si="10"/>
        <v>9.4265339991749339E-2</v>
      </c>
      <c r="BW8" s="110">
        <f t="shared" si="3"/>
        <v>1.0594562663640232</v>
      </c>
      <c r="BX8" s="110">
        <f t="shared" si="4"/>
        <v>4.6132691726143911</v>
      </c>
      <c r="BY8" s="110">
        <f t="shared" si="5"/>
        <v>0.12477081255228305</v>
      </c>
      <c r="BZ8" s="110">
        <f t="shared" si="11"/>
        <v>-1.6197675031178809</v>
      </c>
      <c r="CA8" s="35">
        <f>(Glutamine!T12*'In Process Calc.'!$I8+Glutamine!AR12*'In Process Calc.'!$E8)/('In Process Calc.'!$I8+'In Process Calc.'!$E8+$F8)</f>
        <v>0.93816187271303209</v>
      </c>
      <c r="CB8" s="35">
        <f>(Glutamine!U12*'In Process Calc.'!$I8+Glutamine!AS12*'In Process Calc.'!$E8)/('In Process Calc.'!$I8+'In Process Calc.'!$E8+$F8)</f>
        <v>2.8981861503933457</v>
      </c>
      <c r="CC8" s="35">
        <f>(Glutamine!V12*'In Process Calc.'!$I8+Glutamine!AT12*'In Process Calc.'!$E8)/('In Process Calc.'!$I8+'In Process Calc.'!$E8+$F8)</f>
        <v>3.7733431355350522</v>
      </c>
      <c r="CD8" s="35">
        <f>(Glutamine!W12*'In Process Calc.'!$I8+Glutamine!AU12*'In Process Calc.'!$E8)/('In Process Calc.'!$I8+'In Process Calc.'!$E8+$F8)</f>
        <v>1.7781870441012548</v>
      </c>
      <c r="CE8" s="35">
        <f>(Glutamine!X12*'In Process Calc.'!$I8+Glutamine!AV12*'In Process Calc.'!$E8)/('In Process Calc.'!$I8+'In Process Calc.'!$E8+$F8)</f>
        <v>0.58716281738780896</v>
      </c>
      <c r="CF8" s="35">
        <f>(Glutamine!Y12*'In Process Calc.'!$I8+Glutamine!AW12*'In Process Calc.'!$E8)/('In Process Calc.'!$I8+'In Process Calc.'!$E8+$F8)</f>
        <v>22.450180357776045</v>
      </c>
      <c r="CG8" s="35">
        <f>(Glutamine!Z12*'In Process Calc.'!$I8+Glutamine!AX12*'In Process Calc.'!$F8)/('In Process Calc.'!$I8+'In Process Calc.'!$E8+$F8)</f>
        <v>1.3738153194512923</v>
      </c>
      <c r="CH8" s="35">
        <f>(Glutamine!AA12*'In Process Calc.'!$I8+Glutamine!AY12*'In Process Calc.'!$E8)/('In Process Calc.'!$I8+'In Process Calc.'!$E8+$F8)</f>
        <v>1.6114253795196833</v>
      </c>
      <c r="CI8" s="35">
        <f>(Glutamine!AB12*'In Process Calc.'!$I8+Glutamine!AZ12*'In Process Calc.'!$E8)/('In Process Calc.'!$I8+'In Process Calc.'!$E8+$F8)</f>
        <v>2.6129079824894519</v>
      </c>
      <c r="CJ8" s="35">
        <f>(Glutamine!AC12*'In Process Calc.'!$I8+Glutamine!BA12*'In Process Calc.'!$E8)/('In Process Calc.'!$I8+'In Process Calc.'!$E8+$F8)</f>
        <v>0.70782652407721836</v>
      </c>
      <c r="CK8" s="35">
        <f>(Glutamine!AD12*'In Process Calc.'!$I8+Glutamine!BB12*'In Process Calc.'!$E8)/('In Process Calc.'!$I8+'In Process Calc.'!$E8+$F8)</f>
        <v>1.8587853430318231</v>
      </c>
      <c r="CL8" s="35">
        <f>(Glutamine!AE12*'In Process Calc.'!$I8+Glutamine!BC12*'In Process Calc.'!$E8)/('In Process Calc.'!$I8+'In Process Calc.'!$E8+$F8)</f>
        <v>18.19478328259358</v>
      </c>
      <c r="CM8" s="35">
        <f>(Glutamine!AF12*'In Process Calc.'!$I8+Glutamine!BD12*'In Process Calc.'!$E8)/('In Process Calc.'!$I8+'In Process Calc.'!$E8+$F8)</f>
        <v>3.7243595402713199</v>
      </c>
      <c r="CN8" s="35">
        <f>(Glutamine!AG12*'In Process Calc.'!$I8+Glutamine!BE12*'In Process Calc.'!$E8)/('In Process Calc.'!$I8+'In Process Calc.'!$E8+$F8)</f>
        <v>3.1183772010072555</v>
      </c>
      <c r="CO8" s="35">
        <f>(Glutamine!AH12*'In Process Calc.'!$I8+Glutamine!BF12*'In Process Calc.'!$E8)/('In Process Calc.'!$I8+'In Process Calc.'!$E8+$F8)</f>
        <v>1.0129336707338765</v>
      </c>
      <c r="CP8" s="35">
        <f>(Glutamine!AI12*'In Process Calc.'!$I8+Glutamine!BG12*'In Process Calc.'!$E8)/('In Process Calc.'!$I8+'In Process Calc.'!$E8+$F8)</f>
        <v>4.4889633395121953</v>
      </c>
      <c r="CQ8" s="35">
        <f>(Glutamine!AJ12*'In Process Calc.'!$I8+Glutamine!BH12*'In Process Calc.'!$E8)/('In Process Calc.'!$I8+'In Process Calc.'!$E8+$F8)</f>
        <v>0.93312054984485404</v>
      </c>
      <c r="CR8" s="35">
        <f>(Glutamine!AK12*'In Process Calc.'!$I8+Glutamine!BI12*'In Process Calc.'!$E8)/('In Process Calc.'!$I8+'In Process Calc.'!$E8+$F8)</f>
        <v>2.8223293740748616</v>
      </c>
      <c r="CS8" s="35">
        <f>(Glutamine!AL12*'In Process Calc.'!$I8+Glutamine!BJ12*'In Process Calc.'!$E8)/('In Process Calc.'!$I8+'In Process Calc.'!$E8+$F8)</f>
        <v>4.695774780086186</v>
      </c>
      <c r="CT8" s="35">
        <f>(Glutamine!AM12*'In Process Calc.'!$I8+Glutamine!BK12*'In Process Calc.'!$E8)/('In Process Calc.'!$I8+'In Process Calc.'!$E8+$F8)</f>
        <v>3.7431091468395397</v>
      </c>
      <c r="CU8" s="35">
        <f>(Glutamine!AN12*'In Process Calc.'!$I8+Glutamine!BL12*'In Process Calc.'!$E8)/('In Process Calc.'!$I8+'In Process Calc.'!$E8+$F8)</f>
        <v>0.4432441950268004</v>
      </c>
      <c r="CV8" s="35">
        <f>(Glutamine!AO12*'In Process Calc.'!$I8+Glutamine!BM12*'In Process Calc.'!$E8)/('In Process Calc.'!$I8+'In Process Calc.'!$E8+$F8)</f>
        <v>1.4617647799262319</v>
      </c>
      <c r="CW8" s="35">
        <f>(Glutamine!AP12*'In Process Calc.'!$I8+Glutamine!BN12*'In Process Calc.'!$E8)/('In Process Calc.'!$I8+'In Process Calc.'!$E8+$F8)</f>
        <v>2.2165324104152804</v>
      </c>
    </row>
    <row r="9" spans="1:101" x14ac:dyDescent="0.15">
      <c r="A9" s="93">
        <f>Glutamine!$A13</f>
        <v>6</v>
      </c>
      <c r="B9" s="94">
        <f t="shared" si="0"/>
        <v>3.9805555555503815</v>
      </c>
      <c r="C9" s="95">
        <f>(Glutamine!$C13-t0)*24+$C$3</f>
        <v>95.533333333209157</v>
      </c>
      <c r="D9" s="96">
        <f t="shared" si="12"/>
        <v>67.137500000000003</v>
      </c>
      <c r="E9" s="96">
        <f>Glutamine!E13</f>
        <v>1.969125</v>
      </c>
      <c r="F9" s="96">
        <f>Glutamine!F13</f>
        <v>0.32818750000000002</v>
      </c>
      <c r="G9" s="96">
        <f>Glutamine!G13</f>
        <v>0</v>
      </c>
      <c r="H9" s="96">
        <v>1</v>
      </c>
      <c r="I9" s="96">
        <f>$D9-Glutamine!$D13</f>
        <v>65.637500000000003</v>
      </c>
      <c r="J9" s="101">
        <f>$J8+AVERAGE(Glutamine!$H11:$H12)*($C9-$C8)</f>
        <v>169.95690833317371</v>
      </c>
      <c r="K9" s="101">
        <f>K8 + Glutamine!$H13*'In Process Calc.'!$D9 - Glutamine!$H12*'In Process Calc.'!$I8</f>
        <v>638.14425000000006</v>
      </c>
      <c r="L9" s="104">
        <f>L8 + (Glutamine!P13*$D9-Glutamine!P12*$I8)/1000</f>
        <v>0</v>
      </c>
      <c r="M9" s="104">
        <f>M8+(-Glutamine!S12*'In Process Calc.'!$I8+Glutamine!S13*'In Process Calc.'!$D9)/1000</f>
        <v>1.6430734353863077</v>
      </c>
      <c r="N9" s="104">
        <f>N8-(-Glutamine!T12*'In Process Calc.'!$I8+Glutamine!T13*'In Process Calc.'!$D9-$E8*Glutamine!AR13)/1000</f>
        <v>-0.14017711105396985</v>
      </c>
      <c r="O9" s="104">
        <f>O8-(-Glutamine!U12*'In Process Calc.'!$I8+Glutamine!U13*'In Process Calc.'!$D9-$E8*Glutamine!AS13)/1000</f>
        <v>2.1200340845942158E-2</v>
      </c>
      <c r="P9" s="104">
        <f>P8-(-Glutamine!V12*'In Process Calc.'!$I8+Glutamine!V13*'In Process Calc.'!$D9-$E8*Glutamine!AT13)/1000</f>
        <v>7.1997979424369155E-2</v>
      </c>
      <c r="Q9" s="104">
        <f>Q8-(-Glutamine!W12*'In Process Calc.'!$I8+Glutamine!W13*'In Process Calc.'!$D9-$E8*Glutamine!AU13)/1000</f>
        <v>7.6782659462496343E-3</v>
      </c>
      <c r="R9" s="104">
        <f>R8-(-Glutamine!X12*'In Process Calc.'!$I8+Glutamine!X13*'In Process Calc.'!$D9-$E8*Glutamine!AV13)/1000</f>
        <v>2.5476299862473885E-2</v>
      </c>
      <c r="S9" s="104">
        <f>S8-(-Glutamine!Y12*'In Process Calc.'!$I8+Glutamine!Y13*'In Process Calc.'!$D9-$E8*Glutamine!AW13)/1000</f>
        <v>1.333046026276929</v>
      </c>
      <c r="T9" s="104">
        <f>T8-(-Glutamine!Z12*'In Process Calc.'!$I8+Glutamine!Z13*'In Process Calc.'!$D9-$F8*Glutamine!AX13)/1000</f>
        <v>0.21929068136062507</v>
      </c>
      <c r="U9" s="104">
        <f>U8-(-Glutamine!AA12*'In Process Calc.'!$I8+Glutamine!AA13*'In Process Calc.'!$D9-$E8*Glutamine!AY13)/1000</f>
        <v>-3.0335005414104374E-2</v>
      </c>
      <c r="V9" s="104">
        <f>V8-(-Glutamine!AB12*'In Process Calc.'!$I8+Glutamine!AB13*'In Process Calc.'!$D9-$E8*Glutamine!AZ13)/1000</f>
        <v>-1.9293629739386687E-2</v>
      </c>
      <c r="W9" s="104">
        <f>W8-(-Glutamine!AC12*'In Process Calc.'!$I8+Glutamine!AC13*'In Process Calc.'!$D9-$E8*Glutamine!BA13)/1000</f>
        <v>1.2589319089584649E-2</v>
      </c>
      <c r="X9" s="104">
        <f>X8-(-Glutamine!AD12*'In Process Calc.'!$I8+Glutamine!AD13*'In Process Calc.'!$D9-$E8*Glutamine!BB13)/1000</f>
        <v>1.8724506138375518E-2</v>
      </c>
      <c r="Y9" s="104">
        <f>Y8+(-Glutamine!AE12*'In Process Calc.'!$I8+Glutamine!AE13*'In Process Calc.'!$D9-$E8*Glutamine!BC13)/1000</f>
        <v>1.3937559148117873</v>
      </c>
      <c r="Z9" s="104">
        <f>Z8-(-Glutamine!AF12*'In Process Calc.'!$I8+Glutamine!AF13*'In Process Calc.'!$D9-$E8*Glutamine!BD13)/1000</f>
        <v>4.8198114479136078E-2</v>
      </c>
      <c r="AA9" s="104">
        <f>AA8-(-Glutamine!AG12*'In Process Calc.'!$I8+Glutamine!AG13*'In Process Calc.'!$D9-$E8*Glutamine!BE13)/1000</f>
        <v>3.2813771499688227E-2</v>
      </c>
      <c r="AB9" s="104">
        <f>AB8-(-Glutamine!AH12*'In Process Calc.'!$I8+Glutamine!AH13*'In Process Calc.'!$D9-$E8*Glutamine!BF13)/1000</f>
        <v>1.5523838227876563E-2</v>
      </c>
      <c r="AC9" s="104">
        <f>AC8-(-Glutamine!AI12*'In Process Calc.'!$I8+Glutamine!AI13*'In Process Calc.'!$D9-$E8*Glutamine!BG13)/1000</f>
        <v>-0.32679658796167499</v>
      </c>
      <c r="AD9" s="104">
        <f>AD8-(-Glutamine!AJ12*'In Process Calc.'!$I8+Glutamine!AJ13*'In Process Calc.'!$D9-$E8*Glutamine!BH13)/1000</f>
        <v>1.8580638386627733E-2</v>
      </c>
      <c r="AE9" s="104">
        <f>AE8-(-Glutamine!AK12*'In Process Calc.'!$I8+Glutamine!AK13*'In Process Calc.'!$D9-$E8*Glutamine!BI13)/1000</f>
        <v>2.0717094359406538E-2</v>
      </c>
      <c r="AF9" s="104">
        <f>AF8-(-Glutamine!AL12*'In Process Calc.'!$I8+Glutamine!AL13*'In Process Calc.'!$D9-$E8*Glutamine!BJ13)/1000</f>
        <v>9.9208557987421259E-2</v>
      </c>
      <c r="AG9" s="104">
        <f>AG8-(-Glutamine!AM12*'In Process Calc.'!$I8+Glutamine!AM13*'In Process Calc.'!$D9-$E8*Glutamine!BK13)/1000</f>
        <v>-5.1655783999369678E-3</v>
      </c>
      <c r="AH9" s="104">
        <f>AH8-(-Glutamine!AN12*'In Process Calc.'!$I8+Glutamine!AN13*'In Process Calc.'!$D9-$E8*Glutamine!BL13)/1000</f>
        <v>6.9683764043153851E-3</v>
      </c>
      <c r="AI9" s="104">
        <f>AI8-(-Glutamine!AO12*'In Process Calc.'!$I8+Glutamine!AO13*'In Process Calc.'!$D9-$E8*Glutamine!BM13)/1000</f>
        <v>9.0134477871632295E-3</v>
      </c>
      <c r="AJ9" s="104">
        <f>AJ8-(-Glutamine!AP12*'In Process Calc.'!$I8+Glutamine!AP13*'In Process Calc.'!$D9-$E8*Glutamine!BN13)/1000</f>
        <v>2.6321475561080308E-2</v>
      </c>
      <c r="AK9" s="104">
        <f>AK8-(-Glutamine!AQ12*'In Process Calc.'!$I8+Glutamine!AQ13*'In Process Calc.'!$D9-'In Process Calc.'!$E8*Glutamine!BO13)/1000</f>
        <v>0</v>
      </c>
      <c r="AL9" s="103">
        <f t="shared" ref="AL9:AL15" si="14">($N9*1+$O9*4+$P9*2+$Q9*1+R9*2+$T9*2+$U9*1+$V9*1+$W9*3+$X9*1+$Z9*1+$AA9*2+$AB9*1-$AC9*1+$AD9*1+AE9*1+$AF9*1+$AG9*1+AH9*2+$AI9*1+$AJ9*1)</f>
        <v>1.2314547399830804</v>
      </c>
      <c r="AM9" s="103">
        <f t="shared" si="1"/>
        <v>0.76448104096743563</v>
      </c>
      <c r="AN9" s="103">
        <f t="shared" si="6"/>
        <v>3.5142158635053393</v>
      </c>
      <c r="AO9" s="109">
        <f>Glutamine!N13/(Glutamine!H13)</f>
        <v>0</v>
      </c>
      <c r="AP9" s="110">
        <f>IF(Glutamine!O13&gt;0,Glutamine!O13,(Glutamine!P13*$D9-Glutamine!P12*$I8)/1000/((Glutamine!$H12*$I8+Glutamine!$H13*$D9)*1000000*0.5*($C9-$C8))*1000000000)</f>
        <v>0.152</v>
      </c>
      <c r="AQ9" s="110">
        <f>(K9-K8)/((Glutamine!$H12*$I8+Glutamine!$H13*$D9)*0.5*($C9-$C8))</f>
        <v>3.2022657408067715E-2</v>
      </c>
      <c r="AR9" s="110">
        <f t="shared" si="2"/>
        <v>3.3087596838551565E-2</v>
      </c>
      <c r="AS9" s="110">
        <f>(Glutamine!$I13*$D9-Glutamine!$I12*$I8)/((Glutamine!$H12*$I8+Glutamine!$H13*$D9)*0.5*($C9-$C8))</f>
        <v>1.0649394304838484E-3</v>
      </c>
      <c r="AT9" s="110">
        <f>(M9-M8)*1000/((Glutamine!$H12*$I8+Glutamine!$H13*$D9)*0.5*($C9-$C8))</f>
        <v>9.6032895836037482E-2</v>
      </c>
      <c r="AU9" s="110">
        <f>(N9-N8)*1000/((Glutamine!$H12*$I8+Glutamine!$H13*$D9)*0.5*($C9-$C8))</f>
        <v>-7.1489939345401451E-3</v>
      </c>
      <c r="AV9" s="110">
        <f>(O9-O8)*1000/((Glutamine!$H12*$I8+Glutamine!$H13*$D9)*0.5*($C9-$C8))</f>
        <v>1.9995422138371129E-3</v>
      </c>
      <c r="AW9" s="110">
        <f>(P9-P8)*1000/((Glutamine!$H12*$I8+Glutamine!$H13*$D9)*0.5*($C9-$C8))</f>
        <v>5.8047622799879735E-3</v>
      </c>
      <c r="AX9" s="110">
        <f>(Q9-Q8)*1000/((Glutamine!$H12*$I8+Glutamine!$H13*$D9)*0.5*($C9-$C8))</f>
        <v>2.2225177606550717E-3</v>
      </c>
      <c r="AY9" s="110">
        <f>(R9-R8)*1000/((Glutamine!$H12*$I8+Glutamine!$H13*$D9)*0.5*($C9-$C8))</f>
        <v>1.4804688883997535E-3</v>
      </c>
      <c r="AZ9" s="110">
        <f>(S9-S8)*1000/((Glutamine!$H12*$I8+Glutamine!$H13*$D9)*0.5*($C9-$C8))</f>
        <v>4.2014499807522733E-2</v>
      </c>
      <c r="BA9" s="110">
        <f>(T9-T8)*1000/((Glutamine!$H12*$I8+Glutamine!$H13*$D9)*0.5*($C9-$C8))</f>
        <v>7.4187003097212403E-3</v>
      </c>
      <c r="BB9" s="110">
        <f>(U9-U8)*1000/((Glutamine!$H12*$I8+Glutamine!$H13*$D9)*0.5*($C9-$C8))</f>
        <v>1.2258670073072566E-3</v>
      </c>
      <c r="BC9" s="110">
        <f>(V9-V8)*1000/((Glutamine!$H12*$I8+Glutamine!$H13*$D9)*0.5*($C9-$C8))</f>
        <v>4.4742571377701074E-4</v>
      </c>
      <c r="BD9" s="110">
        <f>(W9-W8)*1000/((Glutamine!$H12*$I8+Glutamine!$H13*$D9)*0.5*($C9-$C8))</f>
        <v>1.3385489283249414E-4</v>
      </c>
      <c r="BE9" s="110">
        <f>(X9-X8)*1000/((Glutamine!$H12*$I8+Glutamine!$H13*$D9)*0.5*($C9-$C8))</f>
        <v>1.7867460473172949E-3</v>
      </c>
      <c r="BF9" s="110">
        <f>(Y9-Y8)*1000/((Glutamine!$H12*$I8+Glutamine!$H13*$D9)*0.5*($C9-$C8))</f>
        <v>8.3283358638590529E-3</v>
      </c>
      <c r="BG9" s="110">
        <f>(Z9-Z8)*1000/((Glutamine!$H12*$I8+Glutamine!$H13*$D9)*0.5*($C9-$C8))</f>
        <v>3.6434233938241775E-3</v>
      </c>
      <c r="BH9" s="110">
        <f>(AA9-AA8)*1000/((Glutamine!$H12*$I8+Glutamine!$H13*$D9)*0.5*($C9-$C8))</f>
        <v>2.6111988157724963E-3</v>
      </c>
      <c r="BI9" s="110">
        <f>(AB9-AB8)*1000/((Glutamine!$H12*$I8+Glutamine!$H13*$D9)*0.5*($C9-$C8))</f>
        <v>1.1128227459607845E-3</v>
      </c>
      <c r="BJ9" s="110">
        <f>(AC9-AC8)*1000/((Glutamine!$H12*$I8+Glutamine!$H13*$D9)*0.5*($C9-$C8))</f>
        <v>-1.0598568251563741E-2</v>
      </c>
      <c r="BK9" s="110">
        <f>(AD9-AD8)*1000/((Glutamine!$H12*$I8+Glutamine!$H13*$D9)*0.5*($C9-$C8))</f>
        <v>1.3626112594014126E-3</v>
      </c>
      <c r="BL9" s="110">
        <f>(AE9-AE8)*1000/((Glutamine!$H12*$I8+Glutamine!$H13*$D9)*0.5*($C9-$C8))</f>
        <v>1.8966229588473027E-3</v>
      </c>
      <c r="BM9" s="110">
        <f>(AF9-AF8)*1000/((Glutamine!$H12*$I8+Glutamine!$H13*$D9)*0.5*($C9-$C8))</f>
        <v>5.6583281121951367E-3</v>
      </c>
      <c r="BN9" s="110">
        <f>(AG9-AG8)*1000/((Glutamine!$H12*$I8+Glutamine!$H13*$D9)*0.5*($C9-$C8))</f>
        <v>1.2401723073720821E-3</v>
      </c>
      <c r="BO9" s="110">
        <f>(AH9-AH8)*1000/((Glutamine!$H12*$I8+Glutamine!$H13*$D9)*0.5*($C9-$C8))</f>
        <v>4.9471356412843378E-4</v>
      </c>
      <c r="BP9" s="110">
        <f>(AI9-AI8)*1000/((Glutamine!$H12*$I8+Glutamine!$H13*$D9)*0.5*($C9-$C8))</f>
        <v>8.7738771346793564E-4</v>
      </c>
      <c r="BQ9" s="110">
        <f>(AJ9-AJ8)*1000/((Glutamine!$H12*$I8+Glutamine!$H13*$D9)*0.5*($C9-$C8))</f>
        <v>2.0970624352283857E-3</v>
      </c>
      <c r="BR9" s="110">
        <f>(AK9-AK8)*1000/((Glutamine!$H12*$D9+Glutamine!$H13*$D9)*0.5*($C9-$C8))</f>
        <v>0</v>
      </c>
      <c r="BS9" s="111">
        <f t="shared" si="7"/>
        <v>6.9064800569714979E-2</v>
      </c>
      <c r="BT9" s="111">
        <f t="shared" si="8"/>
        <v>6.561522625269138E-2</v>
      </c>
      <c r="BU9" s="111">
        <f t="shared" si="9"/>
        <v>0.19431829116214222</v>
      </c>
      <c r="BV9" s="111">
        <f t="shared" si="10"/>
        <v>0.21576527296576262</v>
      </c>
      <c r="BW9" s="110">
        <f t="shared" si="3"/>
        <v>0.19822527703561657</v>
      </c>
      <c r="BX9" s="110">
        <f t="shared" si="4"/>
        <v>3.6177986337179782</v>
      </c>
      <c r="BY9" s="110">
        <f t="shared" si="5"/>
        <v>0.17657476213468845</v>
      </c>
      <c r="BZ9" s="110">
        <f t="shared" si="11"/>
        <v>-1.4286287097587294</v>
      </c>
      <c r="CA9" s="35">
        <f>(Glutamine!T13*'In Process Calc.'!$I9+Glutamine!AR13*'In Process Calc.'!$E9)/('In Process Calc.'!$I9+'In Process Calc.'!$E9+$F9)</f>
        <v>2.0414317985408204</v>
      </c>
      <c r="CB9" s="35">
        <f>(Glutamine!U13*'In Process Calc.'!$I9+Glutamine!AS13*'In Process Calc.'!$E9)/('In Process Calc.'!$I9+'In Process Calc.'!$E9+$F9)</f>
        <v>2.8417207999101826</v>
      </c>
      <c r="CC9" s="35">
        <f>(Glutamine!V13*'In Process Calc.'!$I9+Glutamine!AT13*'In Process Calc.'!$E9)/('In Process Calc.'!$I9+'In Process Calc.'!$E9+$F9)</f>
        <v>3.2069310470711985</v>
      </c>
      <c r="CD9" s="35">
        <f>(Glutamine!W13*'In Process Calc.'!$I9+Glutamine!AU13*'In Process Calc.'!$E9)/('In Process Calc.'!$I9+'In Process Calc.'!$E9+$F9)</f>
        <v>1.4740878917455538</v>
      </c>
      <c r="CE9" s="35">
        <f>(Glutamine!X13*'In Process Calc.'!$I9+Glutamine!AV13*'In Process Calc.'!$E9)/('In Process Calc.'!$I9+'In Process Calc.'!$E9+$F9)</f>
        <v>0.53853315195767615</v>
      </c>
      <c r="CF9" s="35">
        <f>(Glutamine!Y13*'In Process Calc.'!$I9+Glutamine!AW13*'In Process Calc.'!$E9)/('In Process Calc.'!$I9+'In Process Calc.'!$E9+$F9)</f>
        <v>26.6148534215993</v>
      </c>
      <c r="CG9" s="35">
        <f>(Glutamine!Z13*'In Process Calc.'!$I9+Glutamine!AX13*'In Process Calc.'!$F9)/('In Process Calc.'!$I9+'In Process Calc.'!$E9+$F9)</f>
        <v>1.1157267911828641</v>
      </c>
      <c r="CH9" s="35">
        <f>(Glutamine!AA13*'In Process Calc.'!$I9+Glutamine!AY13*'In Process Calc.'!$E9)/('In Process Calc.'!$I9+'In Process Calc.'!$E9+$F9)</f>
        <v>1.6972891686296219</v>
      </c>
      <c r="CI9" s="35">
        <f>(Glutamine!AB13*'In Process Calc.'!$I9+Glutamine!AZ13*'In Process Calc.'!$E9)/('In Process Calc.'!$I9+'In Process Calc.'!$E9+$F9)</f>
        <v>2.4535141591427783</v>
      </c>
      <c r="CJ9" s="35">
        <f>(Glutamine!AC13*'In Process Calc.'!$I9+Glutamine!BA13*'In Process Calc.'!$E9)/('In Process Calc.'!$I9+'In Process Calc.'!$E9+$F9)</f>
        <v>0.66263916676562107</v>
      </c>
      <c r="CK9" s="35">
        <f>(Glutamine!AD13*'In Process Calc.'!$I9+Glutamine!BB13*'In Process Calc.'!$E9)/('In Process Calc.'!$I9+'In Process Calc.'!$E9+$F9)</f>
        <v>1.9249759163242424</v>
      </c>
      <c r="CL9" s="35">
        <f>(Glutamine!AE13*'In Process Calc.'!$I9+Glutamine!BC13*'In Process Calc.'!$E9)/('In Process Calc.'!$I9+'In Process Calc.'!$E9+$F9)</f>
        <v>18.901731740034087</v>
      </c>
      <c r="CM9" s="35">
        <f>(Glutamine!AF13*'In Process Calc.'!$I9+Glutamine!BD13*'In Process Calc.'!$E9)/('In Process Calc.'!$I9+'In Process Calc.'!$E9+$F9)</f>
        <v>3.7989099988520203</v>
      </c>
      <c r="CN9" s="35">
        <f>(Glutamine!AG13*'In Process Calc.'!$I9+Glutamine!BE13*'In Process Calc.'!$E9)/('In Process Calc.'!$I9+'In Process Calc.'!$E9+$F9)</f>
        <v>3.082000630448805</v>
      </c>
      <c r="CO9" s="35">
        <f>(Glutamine!AH13*'In Process Calc.'!$I9+Glutamine!BF13*'In Process Calc.'!$E9)/('In Process Calc.'!$I9+'In Process Calc.'!$E9+$F9)</f>
        <v>0.95878305731516944</v>
      </c>
      <c r="CP9" s="35">
        <f>(Glutamine!AI13*'In Process Calc.'!$I9+Glutamine!BG13*'In Process Calc.'!$E9)/('In Process Calc.'!$I9+'In Process Calc.'!$E9+$F9)</f>
        <v>6.0198223710144925</v>
      </c>
      <c r="CQ9" s="35">
        <f>(Glutamine!AJ13*'In Process Calc.'!$I9+Glutamine!BH13*'In Process Calc.'!$E9)/('In Process Calc.'!$I9+'In Process Calc.'!$E9+$F9)</f>
        <v>1.0787837941654905</v>
      </c>
      <c r="CR9" s="35">
        <f>(Glutamine!AK13*'In Process Calc.'!$I9+Glutamine!BI13*'In Process Calc.'!$E9)/('In Process Calc.'!$I9+'In Process Calc.'!$E9+$F9)</f>
        <v>2.9765794420527105</v>
      </c>
      <c r="CS9" s="35">
        <f>(Glutamine!AL13*'In Process Calc.'!$I9+Glutamine!BJ13*'In Process Calc.'!$E9)/('In Process Calc.'!$I9+'In Process Calc.'!$E9+$F9)</f>
        <v>4.6910615775179556</v>
      </c>
      <c r="CT9" s="35">
        <f>(Glutamine!AM13*'In Process Calc.'!$I9+Glutamine!BK13*'In Process Calc.'!$E9)/('In Process Calc.'!$I9+'In Process Calc.'!$E9+$F9)</f>
        <v>4.0185736583455514</v>
      </c>
      <c r="CU9" s="35">
        <f>(Glutamine!AN13*'In Process Calc.'!$I9+Glutamine!BL13*'In Process Calc.'!$E9)/('In Process Calc.'!$I9+'In Process Calc.'!$E9+$F9)</f>
        <v>0.47831675786424654</v>
      </c>
      <c r="CV9" s="35">
        <f>(Glutamine!AO13*'In Process Calc.'!$I9+Glutamine!BM13*'In Process Calc.'!$E9)/('In Process Calc.'!$I9+'In Process Calc.'!$E9+$F9)</f>
        <v>1.2730364786583086</v>
      </c>
      <c r="CW9" s="35">
        <f>(Glutamine!AP13*'In Process Calc.'!$I9+Glutamine!BN13*'In Process Calc.'!$E9)/('In Process Calc.'!$I9+'In Process Calc.'!$E9+$F9)</f>
        <v>2.5120586051546741</v>
      </c>
    </row>
    <row r="10" spans="1:101" x14ac:dyDescent="0.15">
      <c r="A10" s="93">
        <f>Glutamine!$A14</f>
        <v>7</v>
      </c>
      <c r="B10" s="94">
        <f t="shared" si="0"/>
        <v>5.0458333333299379</v>
      </c>
      <c r="C10" s="95">
        <f>(Glutamine!$C14-t0)*24+$C$3</f>
        <v>121.09999999991851</v>
      </c>
      <c r="D10" s="96">
        <f t="shared" si="12"/>
        <v>67.934812500000007</v>
      </c>
      <c r="E10" s="96">
        <f>Glutamine!E14</f>
        <v>1.7380443750000001</v>
      </c>
      <c r="F10" s="96">
        <f>Glutamine!F14</f>
        <v>0.28967406250000005</v>
      </c>
      <c r="G10" s="96">
        <f>Glutamine!G14</f>
        <v>0</v>
      </c>
      <c r="H10" s="96">
        <v>0</v>
      </c>
      <c r="I10" s="96">
        <f>$D10-Glutamine!$D14</f>
        <v>57.934812500000007</v>
      </c>
      <c r="J10" s="101">
        <f>$J9+AVERAGE(Glutamine!$H12:$H13)*($C10-$C9)</f>
        <v>347.96482500013758</v>
      </c>
      <c r="K10" s="101">
        <f>K9 + Glutamine!$H14*'In Process Calc.'!$D10 - Glutamine!$H13*'In Process Calc.'!$I9</f>
        <v>1112.5064625000005</v>
      </c>
      <c r="L10" s="104">
        <f>L9 + (Glutamine!P14*$D10-Glutamine!P13*$I9)/1000</f>
        <v>0</v>
      </c>
      <c r="M10" s="104">
        <f>M9+(-Glutamine!S13*'In Process Calc.'!$I9+Glutamine!S14*'In Process Calc.'!$D10)/1000</f>
        <v>3.9102374846871202</v>
      </c>
      <c r="N10" s="104">
        <f>N9-(-Glutamine!T13*'In Process Calc.'!$I9+Glutamine!T14*'In Process Calc.'!$D10-$E9*Glutamine!AR14)/1000</f>
        <v>-0.33788087293785923</v>
      </c>
      <c r="O10" s="104">
        <f>O9-(-Glutamine!U13*'In Process Calc.'!$I9+Glutamine!U14*'In Process Calc.'!$D10-$E9*Glutamine!AS14)/1000</f>
        <v>4.8646898456672395E-2</v>
      </c>
      <c r="P10" s="104">
        <f>P9-(-Glutamine!V13*'In Process Calc.'!$I9+Glutamine!V14*'In Process Calc.'!$D10-$E9*Glutamine!AT14)/1000</f>
        <v>0.19701116159916399</v>
      </c>
      <c r="Q10" s="104">
        <f>Q9-(-Glutamine!W13*'In Process Calc.'!$I9+Glutamine!W14*'In Process Calc.'!$D10-$E9*Glutamine!AU14)/1000</f>
        <v>5.1257258176468201E-2</v>
      </c>
      <c r="R10" s="104">
        <f>R9-(-Glutamine!X13*'In Process Calc.'!$I9+Glutamine!X14*'In Process Calc.'!$D10-$E9*Glutamine!AV14)/1000</f>
        <v>4.7521588353230337E-2</v>
      </c>
      <c r="S10" s="104">
        <f>S9-(-Glutamine!Y13*'In Process Calc.'!$I9+Glutamine!Y14*'In Process Calc.'!$D10-$E9*Glutamine!AW14)/1000</f>
        <v>2.2144211716402289</v>
      </c>
      <c r="T10" s="104">
        <f>T9-(-Glutamine!Z13*'In Process Calc.'!$I9+Glutamine!Z14*'In Process Calc.'!$D10-$F9*Glutamine!AX14)/1000</f>
        <v>0.29078282259221511</v>
      </c>
      <c r="U10" s="104">
        <f>U9-(-Glutamine!AA13*'In Process Calc.'!$I9+Glutamine!AA14*'In Process Calc.'!$D10-$E9*Glutamine!AY14)/1000</f>
        <v>2.1163491636611326E-2</v>
      </c>
      <c r="V10" s="104">
        <f>V9-(-Glutamine!AB13*'In Process Calc.'!$I9+Glutamine!AB14*'In Process Calc.'!$D10-$E9*Glutamine!AZ14)/1000</f>
        <v>-2.9061249413513783E-3</v>
      </c>
      <c r="W10" s="104">
        <f>W9-(-Glutamine!AC13*'In Process Calc.'!$I9+Glutamine!AC14*'In Process Calc.'!$D10-$E9*Glutamine!BA14)/1000</f>
        <v>1.1516472836341975E-2</v>
      </c>
      <c r="X10" s="104">
        <f>X9-(-Glutamine!AD13*'In Process Calc.'!$I9+Glutamine!AD14*'In Process Calc.'!$D10-$E9*Glutamine!BB14)/1000</f>
        <v>4.9540133619654245E-2</v>
      </c>
      <c r="Y10" s="104">
        <f>Y9+(-Glutamine!AE13*'In Process Calc.'!$I9+Glutamine!AE14*'In Process Calc.'!$D10-$E9*Glutamine!BC14)/1000</f>
        <v>1.367322145715506</v>
      </c>
      <c r="Z10" s="104">
        <f>Z9-(-Glutamine!AF13*'In Process Calc.'!$I9+Glutamine!AF14*'In Process Calc.'!$D10-$E9*Glutamine!BD14)/1000</f>
        <v>0.11065059476417455</v>
      </c>
      <c r="AA10" s="104">
        <f>AA9-(-Glutamine!AG13*'In Process Calc.'!$I9+Glutamine!AG14*'In Process Calc.'!$D10-$E9*Glutamine!BE14)/1000</f>
        <v>7.6615504731070955E-2</v>
      </c>
      <c r="AB10" s="104">
        <f>AB9-(-Glutamine!AH13*'In Process Calc.'!$I9+Glutamine!AH14*'In Process Calc.'!$D10-$E9*Glutamine!BF14)/1000</f>
        <v>3.3177941032526387E-2</v>
      </c>
      <c r="AC10" s="104">
        <f>AC9-(-Glutamine!AI13*'In Process Calc.'!$I9+Glutamine!AI14*'In Process Calc.'!$D10-$E9*Glutamine!BG14)/1000</f>
        <v>-0.38599437915716367</v>
      </c>
      <c r="AD10" s="104">
        <f>AD9-(-Glutamine!AJ13*'In Process Calc.'!$I9+Glutamine!AJ14*'In Process Calc.'!$D10-$E9*Glutamine!BH14)/1000</f>
        <v>3.9680210874625428E-2</v>
      </c>
      <c r="AE10" s="104">
        <f>AE9-(-Glutamine!AK13*'In Process Calc.'!$I9+Glutamine!AK14*'In Process Calc.'!$D10-$E9*Glutamine!BI14)/1000</f>
        <v>5.2312308173042735E-2</v>
      </c>
      <c r="AF10" s="104">
        <f>AF9-(-Glutamine!AL13*'In Process Calc.'!$I9+Glutamine!AL14*'In Process Calc.'!$D10-$E9*Glutamine!BJ14)/1000</f>
        <v>0.17901866293879665</v>
      </c>
      <c r="AG10" s="104">
        <f>AG9-(-Glutamine!AM13*'In Process Calc.'!$I9+Glutamine!AM14*'In Process Calc.'!$D10-$E9*Glutamine!BK14)/1000</f>
        <v>1.6380605501982129E-2</v>
      </c>
      <c r="AH10" s="104">
        <f>AH9-(-Glutamine!AN13*'In Process Calc.'!$I9+Glutamine!AN14*'In Process Calc.'!$D10-$E9*Glutamine!BL14)/1000</f>
        <v>1.5741247459568994E-2</v>
      </c>
      <c r="AI10" s="104">
        <f>AI9-(-Glutamine!AO13*'In Process Calc.'!$I9+Glutamine!AO14*'In Process Calc.'!$D10-$E9*Glutamine!BM14)/1000</f>
        <v>2.3002757319098663E-2</v>
      </c>
      <c r="AJ10" s="104">
        <f>AJ9-(-Glutamine!AP13*'In Process Calc.'!$I9+Glutamine!AP14*'In Process Calc.'!$D10-$E9*Glutamine!BN14)/1000</f>
        <v>6.1598885987650148E-2</v>
      </c>
      <c r="AK10" s="104">
        <f>AK9-(-Glutamine!AQ13*'In Process Calc.'!$I9+Glutamine!AQ14*'In Process Calc.'!$D10-'In Process Calc.'!$E9*Glutamine!BO14)/1000</f>
        <v>0</v>
      </c>
      <c r="AL10" s="103">
        <f t="shared" si="14"/>
        <v>2.1674718931087975</v>
      </c>
      <c r="AM10" s="103">
        <f t="shared" si="1"/>
        <v>1.4435966410137746</v>
      </c>
      <c r="AN10" s="103">
        <f t="shared" si="6"/>
        <v>7.7029072983335931</v>
      </c>
      <c r="AO10" s="109">
        <f>Glutamine!N14/(Glutamine!H14)</f>
        <v>0</v>
      </c>
      <c r="AP10" s="110">
        <f>IF(Glutamine!O14&gt;0,Glutamine!O14,(Glutamine!P14*$D10-Glutamine!P13*$I9)/1000/((Glutamine!$H13*$I9+Glutamine!$H14*$D10)*1000000*0.5*($C10-$C9))*1000000000)</f>
        <v>0.13600000000000004</v>
      </c>
      <c r="AQ10" s="110">
        <f>(K10-K9)/((Glutamine!$H13*$I9+Glutamine!$H14*$D10)*0.5*($C10-$C9))</f>
        <v>2.1490306836763142E-2</v>
      </c>
      <c r="AR10" s="110">
        <f t="shared" si="2"/>
        <v>2.211726943746202E-2</v>
      </c>
      <c r="AS10" s="110">
        <f>(Glutamine!$I14*$D10-Glutamine!$I13*$I9)/((Glutamine!$H13*$I9+Glutamine!$H14*$D10)*0.5*($C10-$C9))</f>
        <v>6.2696260069887628E-4</v>
      </c>
      <c r="AT10" s="110">
        <f>(M10-M9)*1000/((Glutamine!$H13*$I9+Glutamine!$H14*$D10)*0.5*($C10-$C9))</f>
        <v>0.10271064976271232</v>
      </c>
      <c r="AU10" s="110">
        <f>(N10-N9)*1000/((Glutamine!$H13*$I9+Glutamine!$H14*$D10)*0.5*($C10-$C9))</f>
        <v>-8.9566883569317541E-3</v>
      </c>
      <c r="AV10" s="110">
        <f>(O10-O9)*1000/((Glutamine!$H13*$I9+Glutamine!$H14*$D10)*0.5*($C10-$C9))</f>
        <v>1.2434273412271198E-3</v>
      </c>
      <c r="AW10" s="110">
        <f>(P10-P9)*1000/((Glutamine!$H13*$I9+Glutamine!$H14*$D10)*0.5*($C10-$C9))</f>
        <v>5.6635448034902391E-3</v>
      </c>
      <c r="AX10" s="110">
        <f>(Q10-Q9)*1000/((Glutamine!$H13*$I9+Glutamine!$H14*$D10)*0.5*($C10-$C9))</f>
        <v>1.9742843969982387E-3</v>
      </c>
      <c r="AY10" s="110">
        <f>(R10-R9)*1000/((Glutamine!$H13*$I9+Glutamine!$H14*$D10)*0.5*($C10-$C9))</f>
        <v>9.987305090649874E-4</v>
      </c>
      <c r="AZ10" s="110">
        <f>(S10-S9)*1000/((Glutamine!$H13*$I9+Glutamine!$H14*$D10)*0.5*($C10-$C9))</f>
        <v>3.9929450139652545E-2</v>
      </c>
      <c r="BA10" s="110">
        <f>(T10-T9)*1000/((Glutamine!$H13*$I9+Glutamine!$H14*$D10)*0.5*($C10-$C9))</f>
        <v>3.2388499990059268E-3</v>
      </c>
      <c r="BB10" s="110">
        <f>(U10-U9)*1000/((Glutamine!$H13*$I9+Glutamine!$H14*$D10)*0.5*($C10-$C9))</f>
        <v>2.3330663237684031E-3</v>
      </c>
      <c r="BC10" s="110">
        <f>(V10-V9)*1000/((Glutamine!$H13*$I9+Glutamine!$H14*$D10)*0.5*($C10-$C9))</f>
        <v>7.424126482222837E-4</v>
      </c>
      <c r="BD10" s="110">
        <f>(W10-W9)*1000/((Glutamine!$H13*$I9+Glutamine!$H14*$D10)*0.5*($C10-$C9))</f>
        <v>-4.8603776952104374E-5</v>
      </c>
      <c r="BE10" s="110">
        <f>(X10-X9)*1000/((Glutamine!$H13*$I9+Glutamine!$H14*$D10)*0.5*($C10-$C9))</f>
        <v>1.3960582704299403E-3</v>
      </c>
      <c r="BF10" s="110">
        <f>(Y10-Y9)*1000/((Glutamine!$H13*$I9+Glutamine!$H14*$D10)*0.5*($C10-$C9))</f>
        <v>-1.1975443948989315E-3</v>
      </c>
      <c r="BG10" s="110">
        <f>(Z10-Z9)*1000/((Glutamine!$H13*$I9+Glutamine!$H14*$D10)*0.5*($C10-$C9))</f>
        <v>2.8293209886366662E-3</v>
      </c>
      <c r="BH10" s="110">
        <f>(AA10-AA9)*1000/((Glutamine!$H13*$I9+Glutamine!$H14*$D10)*0.5*($C10-$C9))</f>
        <v>1.9843753619486685E-3</v>
      </c>
      <c r="BI10" s="110">
        <f>(AB10-AB9)*1000/((Glutamine!$H13*$I9+Glutamine!$H14*$D10)*0.5*($C10-$C9))</f>
        <v>7.9979407339425275E-4</v>
      </c>
      <c r="BJ10" s="110">
        <f>(AC10-AC9)*1000/((Glutamine!$H13*$I9+Glutamine!$H14*$D10)*0.5*($C10-$C9))</f>
        <v>-2.6818719183912361E-3</v>
      </c>
      <c r="BK10" s="110">
        <f>(AD10-AD9)*1000/((Glutamine!$H13*$I9+Glutamine!$H14*$D10)*0.5*($C10-$C9))</f>
        <v>9.5588618769163857E-4</v>
      </c>
      <c r="BL10" s="110">
        <f>(AE10-AE9)*1000/((Glutamine!$H13*$I9+Glutamine!$H14*$D10)*0.5*($C10-$C9))</f>
        <v>1.4313763228519781E-3</v>
      </c>
      <c r="BM10" s="110">
        <f>(AF10-AF9)*1000/((Glutamine!$H13*$I9+Glutamine!$H14*$D10)*0.5*($C10-$C9))</f>
        <v>3.6156835407274877E-3</v>
      </c>
      <c r="BN10" s="110">
        <f>(AG10-AG9)*1000/((Glutamine!$H13*$I9+Glutamine!$H14*$D10)*0.5*($C10-$C9))</f>
        <v>9.7611928398189498E-4</v>
      </c>
      <c r="BO10" s="110">
        <f>(AH10-AH9)*1000/((Glutamine!$H13*$I9+Glutamine!$H14*$D10)*0.5*($C10-$C9))</f>
        <v>3.9744247296417593E-4</v>
      </c>
      <c r="BP10" s="110">
        <f>(AI10-AI9)*1000/((Glutamine!$H13*$I9+Glutamine!$H14*$D10)*0.5*($C10-$C9))</f>
        <v>6.3376581513804192E-4</v>
      </c>
      <c r="BQ10" s="110">
        <f>(AJ10-AJ9)*1000/((Glutamine!$H13*$I9+Glutamine!$H14*$D10)*0.5*($C10-$C9))</f>
        <v>1.5981930147385267E-3</v>
      </c>
      <c r="BR10" s="110">
        <f>(AK10-AK9)*1000/((Glutamine!$H13*$D10+Glutamine!$H14*$D10)*0.5*($C10-$C9))</f>
        <v>0</v>
      </c>
      <c r="BS10" s="111">
        <f t="shared" si="7"/>
        <v>4.1008755773009824E-2</v>
      </c>
      <c r="BT10" s="111">
        <f t="shared" si="8"/>
        <v>4.7283572211550343E-2</v>
      </c>
      <c r="BU10" s="111">
        <f t="shared" si="9"/>
        <v>0.13324049353796419</v>
      </c>
      <c r="BV10" s="111">
        <f t="shared" si="10"/>
        <v>0.16040218127047204</v>
      </c>
      <c r="BW10" s="110">
        <f t="shared" si="3"/>
        <v>-2.9991507288744054E-2</v>
      </c>
      <c r="BX10" s="110">
        <f t="shared" si="4"/>
        <v>3.4060073335430978</v>
      </c>
      <c r="BY10" s="110">
        <f t="shared" si="5"/>
        <v>8.1114315065148809E-2</v>
      </c>
      <c r="BZ10" s="110">
        <f t="shared" si="11"/>
        <v>-0.82803214697017791</v>
      </c>
      <c r="CA10" s="35">
        <f>(Glutamine!T14*'In Process Calc.'!$I10+Glutamine!AR14*'In Process Calc.'!$E10)/('In Process Calc.'!$I10+'In Process Calc.'!$E10+$F10)</f>
        <v>4.7841834714826179</v>
      </c>
      <c r="CB10" s="35">
        <f>(Glutamine!U14*'In Process Calc.'!$I10+Glutamine!AS14*'In Process Calc.'!$E10)/('In Process Calc.'!$I10+'In Process Calc.'!$E10+$F10)</f>
        <v>2.7142672116611259</v>
      </c>
      <c r="CC10" s="35">
        <f>(Glutamine!V14*'In Process Calc.'!$I10+Glutamine!AT14*'In Process Calc.'!$E10)/('In Process Calc.'!$I10+'In Process Calc.'!$E10+$F10)</f>
        <v>1.8032895689701256</v>
      </c>
      <c r="CD10" s="35">
        <f>(Glutamine!W14*'In Process Calc.'!$I10+Glutamine!AU14*'In Process Calc.'!$E10)/('In Process Calc.'!$I10+'In Process Calc.'!$E10+$F10)</f>
        <v>0.91333587295098151</v>
      </c>
      <c r="CE10" s="35">
        <f>(Glutamine!X14*'In Process Calc.'!$I10+Glutamine!AV14*'In Process Calc.'!$E10)/('In Process Calc.'!$I10+'In Process Calc.'!$E10+$F10)</f>
        <v>0.4130586890180013</v>
      </c>
      <c r="CF10" s="35">
        <f>(Glutamine!Y14*'In Process Calc.'!$I10+Glutamine!AW14*'In Process Calc.'!$E10)/('In Process Calc.'!$I10+'In Process Calc.'!$E10+$F10)</f>
        <v>24.773929459265268</v>
      </c>
      <c r="CG10" s="35">
        <f>(Glutamine!Z14*'In Process Calc.'!$I10+Glutamine!AX14*'In Process Calc.'!$F10)/('In Process Calc.'!$I10+'In Process Calc.'!$E10+$F10)</f>
        <v>1.0274038022163821</v>
      </c>
      <c r="CH10" s="35">
        <f>(Glutamine!AA14*'In Process Calc.'!$I10+Glutamine!AY14*'In Process Calc.'!$E10)/('In Process Calc.'!$I10+'In Process Calc.'!$E10+$F10)</f>
        <v>1.2424488393912221</v>
      </c>
      <c r="CI10" s="35">
        <f>(Glutamine!AB14*'In Process Calc.'!$I10+Glutamine!AZ14*'In Process Calc.'!$E10)/('In Process Calc.'!$I10+'In Process Calc.'!$E10+$F10)</f>
        <v>2.1374784489412972</v>
      </c>
      <c r="CJ10" s="35">
        <f>(Glutamine!AC14*'In Process Calc.'!$I10+Glutamine!BA14*'In Process Calc.'!$E10)/('In Process Calc.'!$I10+'In Process Calc.'!$E10+$F10)</f>
        <v>0.65548933011086541</v>
      </c>
      <c r="CK10" s="35">
        <f>(Glutamine!AD14*'In Process Calc.'!$I10+Glutamine!BB14*'In Process Calc.'!$E10)/('In Process Calc.'!$I10+'In Process Calc.'!$E10+$F10)</f>
        <v>1.8343306853086607</v>
      </c>
      <c r="CL10" s="35">
        <f>(Glutamine!AE14*'In Process Calc.'!$I10+Glutamine!BC14*'In Process Calc.'!$E10)/('In Process Calc.'!$I10+'In Process Calc.'!$E10+$F10)</f>
        <v>17.886595971152641</v>
      </c>
      <c r="CM10" s="35">
        <f>(Glutamine!AF14*'In Process Calc.'!$I10+Glutamine!BD14*'In Process Calc.'!$E10)/('In Process Calc.'!$I10+'In Process Calc.'!$E10+$F10)</f>
        <v>3.5611673298467381</v>
      </c>
      <c r="CN10" s="35">
        <f>(Glutamine!AG14*'In Process Calc.'!$I10+Glutamine!BE14*'In Process Calc.'!$E10)/('In Process Calc.'!$I10+'In Process Calc.'!$E10+$F10)</f>
        <v>2.8384580444071283</v>
      </c>
      <c r="CO10" s="35">
        <f>(Glutamine!AH14*'In Process Calc.'!$I10+Glutamine!BF14*'In Process Calc.'!$E10)/('In Process Calc.'!$I10+'In Process Calc.'!$E10+$F10)</f>
        <v>0.83205815837909625</v>
      </c>
      <c r="CP10" s="35">
        <f>(Glutamine!AI14*'In Process Calc.'!$I10+Glutamine!BG14*'In Process Calc.'!$E10)/('In Process Calc.'!$I10+'In Process Calc.'!$E10+$F10)</f>
        <v>6.6581772695652175</v>
      </c>
      <c r="CQ10" s="35">
        <f>(Glutamine!AJ14*'In Process Calc.'!$I10+Glutamine!BH14*'In Process Calc.'!$E10)/('In Process Calc.'!$I10+'In Process Calc.'!$E10+$F10)</f>
        <v>1.1357707043532626</v>
      </c>
      <c r="CR10" s="35">
        <f>(Glutamine!AK14*'In Process Calc.'!$I10+Glutamine!BI14*'In Process Calc.'!$E10)/('In Process Calc.'!$I10+'In Process Calc.'!$E10+$F10)</f>
        <v>2.9773727833844061</v>
      </c>
      <c r="CS10" s="35">
        <f>(Glutamine!AL14*'In Process Calc.'!$I10+Glutamine!BJ14*'In Process Calc.'!$E10)/('In Process Calc.'!$I10+'In Process Calc.'!$E10+$F10)</f>
        <v>4.4497639463446319</v>
      </c>
      <c r="CT10" s="35">
        <f>(Glutamine!AM14*'In Process Calc.'!$I10+Glutamine!BK14*'In Process Calc.'!$E10)/('In Process Calc.'!$I10+'In Process Calc.'!$E10+$F10)</f>
        <v>4.1751818504271094</v>
      </c>
      <c r="CU10" s="35">
        <f>(Glutamine!AN14*'In Process Calc.'!$I10+Glutamine!BL14*'In Process Calc.'!$E10)/('In Process Calc.'!$I10+'In Process Calc.'!$E10+$F10)</f>
        <v>0.4659757990023905</v>
      </c>
      <c r="CV10" s="35">
        <f>(Glutamine!AO14*'In Process Calc.'!$I10+Glutamine!BM14*'In Process Calc.'!$E10)/('In Process Calc.'!$I10+'In Process Calc.'!$E10+$F10)</f>
        <v>1.0310279545450622</v>
      </c>
      <c r="CW10" s="35">
        <f>(Glutamine!AP14*'In Process Calc.'!$I10+Glutamine!BN14*'In Process Calc.'!$E10)/('In Process Calc.'!$I10+'In Process Calc.'!$E10+$F10)</f>
        <v>2.6288039823130549</v>
      </c>
    </row>
    <row r="11" spans="1:101" x14ac:dyDescent="0.15">
      <c r="A11" s="93">
        <f>Glutamine!$A15</f>
        <v>8</v>
      </c>
      <c r="B11" s="94">
        <f t="shared" si="0"/>
        <v>5.9930555555547471</v>
      </c>
      <c r="C11" s="95">
        <f>(Glutamine!$C15-t0)*24+$C$3</f>
        <v>143.83333333331393</v>
      </c>
      <c r="D11" s="96">
        <f t="shared" si="12"/>
        <v>59.962530937500006</v>
      </c>
      <c r="E11" s="96">
        <f>Glutamine!E15</f>
        <v>1.753875928125</v>
      </c>
      <c r="F11" s="96">
        <f>Glutamine!F15</f>
        <v>0.29231265468750001</v>
      </c>
      <c r="G11" s="96">
        <f>Glutamine!G15</f>
        <v>0</v>
      </c>
      <c r="H11" s="96">
        <v>0</v>
      </c>
      <c r="I11" s="96">
        <f>$D11-Glutamine!$D15</f>
        <v>58.462530937500006</v>
      </c>
      <c r="J11" s="101">
        <f>$J10+AVERAGE(Glutamine!$H13:$H13)*($C11-$C10)</f>
        <v>564.84082500072986</v>
      </c>
      <c r="K11" s="101">
        <f>K10 + Glutamine!$H15*'In Process Calc.'!$D11 - Glutamine!$H14*'In Process Calc.'!$I10</f>
        <v>1301.2580816250002</v>
      </c>
      <c r="L11" s="104">
        <f>L10 + (Glutamine!P15*$D11-Glutamine!P14*$I10)/1000</f>
        <v>0</v>
      </c>
      <c r="M11" s="104">
        <f>M10+(-Glutamine!S14*'In Process Calc.'!$I10+Glutamine!S15*'In Process Calc.'!$D11)/1000</f>
        <v>4.337746709617516</v>
      </c>
      <c r="N11" s="104">
        <f>N10-(-Glutamine!T14*'In Process Calc.'!$I10+Glutamine!T15*'In Process Calc.'!$D11-$E10*Glutamine!AR15)/1000</f>
        <v>-0.5452543959802657</v>
      </c>
      <c r="O11" s="104">
        <f>O10-(-Glutamine!U14*'In Process Calc.'!$I10+Glutamine!U15*'In Process Calc.'!$D11-$E10*Glutamine!AS15)/1000</f>
        <v>7.3033734175821208E-2</v>
      </c>
      <c r="P11" s="104">
        <f>P10-(-Glutamine!V14*'In Process Calc.'!$I10+Glutamine!V15*'In Process Calc.'!$D11-$E10*Glutamine!AT15)/1000</f>
        <v>0.30310463223537559</v>
      </c>
      <c r="Q11" s="104">
        <f>Q10-(-Glutamine!W14*'In Process Calc.'!$I10+Glutamine!W15*'In Process Calc.'!$D11-$E10*Glutamine!AU15)/1000</f>
        <v>9.5755410072326214E-2</v>
      </c>
      <c r="R11" s="104">
        <f>R10-(-Glutamine!X14*'In Process Calc.'!$I10+Glutamine!X15*'In Process Calc.'!$D11-$E10*Glutamine!AV15)/1000</f>
        <v>6.8377633930741727E-2</v>
      </c>
      <c r="S11" s="104">
        <f>S10-(-Glutamine!Y14*'In Process Calc.'!$I10+Glutamine!Y15*'In Process Calc.'!$D11-$E10*Glutamine!AW15)/1000</f>
        <v>3.0133918230894428</v>
      </c>
      <c r="T11" s="104">
        <f>T10-(-Glutamine!Z14*'In Process Calc.'!$I10+Glutamine!Z15*'In Process Calc.'!$D11-$F10*Glutamine!AX15)/1000</f>
        <v>0.34915077262540134</v>
      </c>
      <c r="U11" s="104">
        <f>U10-(-Glutamine!AA14*'In Process Calc.'!$I10+Glutamine!AA15*'In Process Calc.'!$D11-$E10*Glutamine!AY15)/1000</f>
        <v>7.7207615029289453E-2</v>
      </c>
      <c r="V11" s="104">
        <f>V10-(-Glutamine!AB14*'In Process Calc.'!$I10+Glutamine!AB15*'In Process Calc.'!$D11-$E10*Glutamine!AZ15)/1000</f>
        <v>6.7744331516590827E-3</v>
      </c>
      <c r="W11" s="104">
        <f>W10-(-Glutamine!AC14*'In Process Calc.'!$I10+Glutamine!AC15*'In Process Calc.'!$D11-$E10*Glutamine!BA15)/1000</f>
        <v>9.913091749108708E-3</v>
      </c>
      <c r="X11" s="104">
        <f>X10-(-Glutamine!AD14*'In Process Calc.'!$I10+Glutamine!AD15*'In Process Calc.'!$D11-$E10*Glutamine!BB15)/1000</f>
        <v>8.3575913697149423E-2</v>
      </c>
      <c r="Y11" s="104">
        <f>Y10+(-Glutamine!AE14*'In Process Calc.'!$I10+Glutamine!AE15*'In Process Calc.'!$D11-$E10*Glutamine!BC15)/1000</f>
        <v>1.3003262864825884</v>
      </c>
      <c r="Z11" s="104">
        <f>Z10-(-Glutamine!AF14*'In Process Calc.'!$I10+Glutamine!AF15*'In Process Calc.'!$D11-$E10*Glutamine!BD15)/1000</f>
        <v>0.17092815614586282</v>
      </c>
      <c r="AA11" s="104">
        <f>AA10-(-Glutamine!AG14*'In Process Calc.'!$I10+Glutamine!AG15*'In Process Calc.'!$D11-$E10*Glutamine!BE15)/1000</f>
        <v>0.10764289364246617</v>
      </c>
      <c r="AB11" s="104">
        <f>AB10-(-Glutamine!AH14*'In Process Calc.'!$I10+Glutamine!AH15*'In Process Calc.'!$D11-$E10*Glutamine!BF15)/1000</f>
        <v>4.7861497769476367E-2</v>
      </c>
      <c r="AC11" s="104">
        <f>AC10-(-Glutamine!AI14*'In Process Calc.'!$I10+Glutamine!AI15*'In Process Calc.'!$D11-$E10*Glutamine!BG15)/1000</f>
        <v>-0.39580739817692151</v>
      </c>
      <c r="AD11" s="104">
        <f>AD10-(-Glutamine!AJ14*'In Process Calc.'!$I10+Glutamine!AJ15*'In Process Calc.'!$D11-$E10*Glutamine!BH15)/1000</f>
        <v>5.6805792612790208E-2</v>
      </c>
      <c r="AE11" s="104">
        <f>AE10-(-Glutamine!AK14*'In Process Calc.'!$I10+Glutamine!AK15*'In Process Calc.'!$D11-$E10*Glutamine!BI15)/1000</f>
        <v>8.0218481240887221E-2</v>
      </c>
      <c r="AF11" s="104">
        <f>AF10-(-Glutamine!AL14*'In Process Calc.'!$I10+Glutamine!AL15*'In Process Calc.'!$D11-$E10*Glutamine!BJ15)/1000</f>
        <v>0.22320189140876961</v>
      </c>
      <c r="AG11" s="104">
        <f>AG10-(-Glutamine!AM14*'In Process Calc.'!$I10+Glutamine!AM15*'In Process Calc.'!$D11-$E10*Glutamine!BK15)/1000</f>
        <v>4.8956568155824789E-2</v>
      </c>
      <c r="AH11" s="104">
        <f>AH10-(-Glutamine!AN14*'In Process Calc.'!$I10+Glutamine!AN15*'In Process Calc.'!$D11-$E10*Glutamine!BL15)/1000</f>
        <v>2.284996146886481E-2</v>
      </c>
      <c r="AI11" s="104">
        <f>AI10-(-Glutamine!AO14*'In Process Calc.'!$I10+Glutamine!AO15*'In Process Calc.'!$D11-$E10*Glutamine!BM15)/1000</f>
        <v>3.740945926243476E-2</v>
      </c>
      <c r="AJ11" s="104">
        <f>AJ10-(-Glutamine!AP14*'In Process Calc.'!$I10+Glutamine!AP15*'In Process Calc.'!$D11-$E10*Glutamine!BN15)/1000</f>
        <v>9.9435893869191772E-2</v>
      </c>
      <c r="AK11" s="104">
        <f>AK10-(-Glutamine!AQ14*'In Process Calc.'!$I10+Glutamine!AQ15*'In Process Calc.'!$D11-'In Process Calc.'!$E10*Glutamine!BO15)/1000</f>
        <v>0</v>
      </c>
      <c r="AL11" s="103">
        <f t="shared" si="14"/>
        <v>2.9028101143686276</v>
      </c>
      <c r="AM11" s="103">
        <f t="shared" si="1"/>
        <v>1.9617483202114401</v>
      </c>
      <c r="AN11" s="103">
        <f t="shared" si="6"/>
        <v>11.559670856077197</v>
      </c>
      <c r="AO11" s="109">
        <f>Glutamine!N15/(Glutamine!H15)</f>
        <v>0</v>
      </c>
      <c r="AP11" s="110">
        <f>IF(Glutamine!O15&gt;0,Glutamine!O15,(Glutamine!P15*$D11-Glutamine!P14*$I10)/1000/((Glutamine!$H14*$I10+Glutamine!$H15*$D11)*1000000*0.5*($C11-$C10))*1000000000)</f>
        <v>0.13511353740914939</v>
      </c>
      <c r="AQ11" s="110">
        <f>(K11-K10)/((Glutamine!$H14*$I10+Glutamine!$H15*$D11)*0.5*($C11-$C10))</f>
        <v>8.0382401139049119E-3</v>
      </c>
      <c r="AR11" s="110">
        <f t="shared" si="2"/>
        <v>9.7695849364607124E-3</v>
      </c>
      <c r="AS11" s="110">
        <f>(Glutamine!$I15*$D11-Glutamine!$I14*$I10)/((Glutamine!$H14*$I10+Glutamine!$H15*$D11)*0.5*($C11-$C10))</f>
        <v>1.7313448225558014E-3</v>
      </c>
      <c r="AT11" s="110">
        <f>(M11-M10)*1000/((Glutamine!$H14*$I10+Glutamine!$H15*$D11)*0.5*($C11-$C10))</f>
        <v>1.820605204252131E-2</v>
      </c>
      <c r="AU11" s="110">
        <f>(N11-N10)*1000/((Glutamine!$H14*$I10+Glutamine!$H15*$D11)*0.5*($C11-$C10))</f>
        <v>-8.8312787948979093E-3</v>
      </c>
      <c r="AV11" s="110">
        <f>(O11-O10)*1000/((Glutamine!$H14*$I10+Glutamine!$H15*$D11)*0.5*($C11-$C10))</f>
        <v>1.0385460110890663E-3</v>
      </c>
      <c r="AW11" s="110">
        <f>(P11-P10)*1000/((Glutamine!$H14*$I10+Glutamine!$H15*$D11)*0.5*($C11-$C10))</f>
        <v>4.5181323235517455E-3</v>
      </c>
      <c r="AX11" s="110">
        <f>(Q11-Q10)*1000/((Glutamine!$H14*$I10+Glutamine!$H15*$D11)*0.5*($C11-$C10))</f>
        <v>1.8950133049033277E-3</v>
      </c>
      <c r="AY11" s="110">
        <f>(R11-R10)*1000/((Glutamine!$H14*$I10+Glutamine!$H15*$D11)*0.5*($C11-$C10))</f>
        <v>8.8818259125797818E-4</v>
      </c>
      <c r="AZ11" s="110">
        <f>(S11-S10)*1000/((Glutamine!$H14*$I10+Glutamine!$H15*$D11)*0.5*($C11-$C10))</f>
        <v>3.4025233638174342E-2</v>
      </c>
      <c r="BA11" s="110">
        <f>(T11-T10)*1000/((Glutamine!$H14*$I10+Glutamine!$H15*$D11)*0.5*($C11-$C10))</f>
        <v>2.4856772063631743E-3</v>
      </c>
      <c r="BB11" s="110">
        <f>(U11-U10)*1000/((Glutamine!$H14*$I10+Glutamine!$H15*$D11)*0.5*($C11-$C10))</f>
        <v>2.3867139412739207E-3</v>
      </c>
      <c r="BC11" s="110">
        <f>(V11-V10)*1000/((Glutamine!$H14*$I10+Glutamine!$H15*$D11)*0.5*($C11-$C10))</f>
        <v>4.1225951199227176E-4</v>
      </c>
      <c r="BD11" s="110">
        <f>(W11-W10)*1000/((Glutamine!$H14*$I10+Glutamine!$H15*$D11)*0.5*($C11-$C10))</f>
        <v>-6.8282127766753999E-5</v>
      </c>
      <c r="BE11" s="110">
        <f>(X11-X10)*1000/((Glutamine!$H14*$I10+Glutamine!$H15*$D11)*0.5*($C11-$C10))</f>
        <v>1.4494592099143023E-3</v>
      </c>
      <c r="BF11" s="110">
        <f>(Y11-Y10)*1000/((Glutamine!$H14*$I10+Glutamine!$H15*$D11)*0.5*($C11-$C10))</f>
        <v>-2.8531082575505092E-3</v>
      </c>
      <c r="BG11" s="110">
        <f>(Z11-Z10)*1000/((Glutamine!$H14*$I10+Glutamine!$H15*$D11)*0.5*($C11-$C10))</f>
        <v>2.5670005593211786E-3</v>
      </c>
      <c r="BH11" s="110">
        <f>(AA11-AA10)*1000/((Glutamine!$H14*$I10+Glutamine!$H15*$D11)*0.5*($C11-$C10))</f>
        <v>1.321342849049353E-3</v>
      </c>
      <c r="BI11" s="110">
        <f>(AB11-AB10)*1000/((Glutamine!$H14*$I10+Glutamine!$H15*$D11)*0.5*($C11-$C10))</f>
        <v>6.2531889964655293E-4</v>
      </c>
      <c r="BJ11" s="110">
        <f>(AC11-AC10)*1000/((Glutamine!$H14*$I10+Glutamine!$H15*$D11)*0.5*($C11-$C10))</f>
        <v>-4.1790053769494761E-4</v>
      </c>
      <c r="BK11" s="110">
        <f>(AD11-AD10)*1000/((Glutamine!$H14*$I10+Glutamine!$H15*$D11)*0.5*($C11-$C10))</f>
        <v>7.2931579999061772E-4</v>
      </c>
      <c r="BL11" s="110">
        <f>(AE11-AE10)*1000/((Glutamine!$H14*$I10+Glutamine!$H15*$D11)*0.5*($C11-$C10))</f>
        <v>1.1884216984171568E-3</v>
      </c>
      <c r="BM11" s="110">
        <f>(AF11-AF10)*1000/((Glutamine!$H14*$I10+Glutamine!$H15*$D11)*0.5*($C11-$C10))</f>
        <v>1.8816018696717117E-3</v>
      </c>
      <c r="BN11" s="110">
        <f>(AG11-AG10)*1000/((Glutamine!$H14*$I10+Glutamine!$H15*$D11)*0.5*($C11-$C10))</f>
        <v>1.3872909327457235E-3</v>
      </c>
      <c r="BO11" s="110">
        <f>(AH11-AH10)*1000/((Glutamine!$H14*$I10+Glutamine!$H15*$D11)*0.5*($C11-$C10))</f>
        <v>3.0273409241569357E-4</v>
      </c>
      <c r="BP11" s="110">
        <f>(AI11-AI10)*1000/((Glutamine!$H14*$I10+Glutamine!$H15*$D11)*0.5*($C11-$C10))</f>
        <v>6.1352866802856499E-4</v>
      </c>
      <c r="BQ11" s="110">
        <f>(AJ11-AJ10)*1000/((Glutamine!$H14*$I10+Glutamine!$H15*$D11)*0.5*($C11-$C10))</f>
        <v>1.6113395792495282E-3</v>
      </c>
      <c r="BR11" s="110">
        <f>(AK11-AK10)*1000/((Glutamine!$H14*$D11+Glutamine!$H15*$D11)*0.5*($C11-$C10))</f>
        <v>0</v>
      </c>
      <c r="BS11" s="111">
        <f t="shared" si="7"/>
        <v>3.0124444820610111E-2</v>
      </c>
      <c r="BT11" s="111">
        <f t="shared" si="8"/>
        <v>3.8537823077813074E-2</v>
      </c>
      <c r="BU11" s="111">
        <f t="shared" si="9"/>
        <v>0.10913862225688697</v>
      </c>
      <c r="BV11" s="111">
        <f t="shared" si="10"/>
        <v>0.13604215140818124</v>
      </c>
      <c r="BW11" s="110">
        <f t="shared" si="3"/>
        <v>-8.3852716130933105E-2</v>
      </c>
      <c r="BX11" s="110">
        <f t="shared" si="4"/>
        <v>3.9709804448648907</v>
      </c>
      <c r="BY11" s="110">
        <f t="shared" si="5"/>
        <v>7.3053934994127073E-2</v>
      </c>
      <c r="BZ11" s="110">
        <f t="shared" si="11"/>
        <v>-0.16812341386288976</v>
      </c>
      <c r="CA11" s="35">
        <f>(Glutamine!T15*'In Process Calc.'!$I11+Glutamine!AR15*'In Process Calc.'!$E11)/('In Process Calc.'!$I11+'In Process Calc.'!$E11+$F11)</f>
        <v>7.9638343603624122</v>
      </c>
      <c r="CB11" s="35">
        <f>(Glutamine!U15*'In Process Calc.'!$I11+Glutamine!AS15*'In Process Calc.'!$E11)/('In Process Calc.'!$I11+'In Process Calc.'!$E11+$F11)</f>
        <v>2.5885264594478627</v>
      </c>
      <c r="CC11" s="35">
        <f>(Glutamine!V15*'In Process Calc.'!$I11+Glutamine!AT15*'In Process Calc.'!$E11)/('In Process Calc.'!$I11+'In Process Calc.'!$E11+$F11)</f>
        <v>0.51558167007215838</v>
      </c>
      <c r="CD11" s="35">
        <f>(Glutamine!W15*'In Process Calc.'!$I11+Glutamine!AU15*'In Process Calc.'!$E11)/('In Process Calc.'!$I11+'In Process Calc.'!$E11+$F11)</f>
        <v>0.27433217269684484</v>
      </c>
      <c r="CE11" s="35">
        <f>(Glutamine!X15*'In Process Calc.'!$I11+Glutamine!AV15*'In Process Calc.'!$E11)/('In Process Calc.'!$I11+'In Process Calc.'!$E11+$F11)</f>
        <v>0.26930417148252167</v>
      </c>
      <c r="CF11" s="35">
        <f>(Glutamine!Y15*'In Process Calc.'!$I11+Glutamine!AW15*'In Process Calc.'!$E11)/('In Process Calc.'!$I11+'In Process Calc.'!$E11+$F11)</f>
        <v>22.656455066681591</v>
      </c>
      <c r="CG11" s="35">
        <f>(Glutamine!Z15*'In Process Calc.'!$I11+Glutamine!AX15*'In Process Calc.'!$F11)/('In Process Calc.'!$I11+'In Process Calc.'!$E11+$F11)</f>
        <v>1.0183543550789134</v>
      </c>
      <c r="CH11" s="35">
        <f>(Glutamine!AA15*'In Process Calc.'!$I11+Glutamine!AY15*'In Process Calc.'!$E11)/('In Process Calc.'!$I11+'In Process Calc.'!$E11+$F11)</f>
        <v>0.63236653482336069</v>
      </c>
      <c r="CI11" s="35">
        <f>(Glutamine!AB15*'In Process Calc.'!$I11+Glutamine!AZ15*'In Process Calc.'!$E11)/('In Process Calc.'!$I11+'In Process Calc.'!$E11+$F11)</f>
        <v>1.9092125556941517</v>
      </c>
      <c r="CJ11" s="35">
        <f>(Glutamine!AC15*'In Process Calc.'!$I11+Glutamine!BA15*'In Process Calc.'!$E11)/('In Process Calc.'!$I11+'In Process Calc.'!$E11+$F11)</f>
        <v>0.65915849929146231</v>
      </c>
      <c r="CK11" s="35">
        <f>(Glutamine!AD15*'In Process Calc.'!$I11+Glutamine!BB15*'In Process Calc.'!$E11)/('In Process Calc.'!$I11+'In Process Calc.'!$E11+$F11)</f>
        <v>1.6365945852023678</v>
      </c>
      <c r="CL11" s="35">
        <f>(Glutamine!AE15*'In Process Calc.'!$I11+Glutamine!BC15*'In Process Calc.'!$E11)/('In Process Calc.'!$I11+'In Process Calc.'!$E11+$F11)</f>
        <v>16.202222786240576</v>
      </c>
      <c r="CM11" s="35">
        <f>(Glutamine!AF15*'In Process Calc.'!$I11+Glutamine!BD15*'In Process Calc.'!$E11)/('In Process Calc.'!$I11+'In Process Calc.'!$E11+$F11)</f>
        <v>3.2484172312830562</v>
      </c>
      <c r="CN11" s="35">
        <f>(Glutamine!AG15*'In Process Calc.'!$I11+Glutamine!BE15*'In Process Calc.'!$E11)/('In Process Calc.'!$I11+'In Process Calc.'!$E11+$F11)</f>
        <v>2.726160805552825</v>
      </c>
      <c r="CO11" s="35">
        <f>(Glutamine!AH15*'In Process Calc.'!$I11+Glutamine!BF15*'In Process Calc.'!$E11)/('In Process Calc.'!$I11+'In Process Calc.'!$E11+$F11)</f>
        <v>0.72410116452717477</v>
      </c>
      <c r="CP11" s="35">
        <f>(Glutamine!AI15*'In Process Calc.'!$I11+Glutamine!BG15*'In Process Calc.'!$E11)/('In Process Calc.'!$I11+'In Process Calc.'!$E11+$F11)</f>
        <v>6.5911398888888897</v>
      </c>
      <c r="CQ11" s="35">
        <f>(Glutamine!AJ15*'In Process Calc.'!$I11+Glutamine!BH15*'In Process Calc.'!$E11)/('In Process Calc.'!$I11+'In Process Calc.'!$E11+$F11)</f>
        <v>1.2149666102149934</v>
      </c>
      <c r="CR11" s="35">
        <f>(Glutamine!AK15*'In Process Calc.'!$I11+Glutamine!BI15*'In Process Calc.'!$E11)/('In Process Calc.'!$I11+'In Process Calc.'!$E11+$F11)</f>
        <v>2.9778376805727484</v>
      </c>
      <c r="CS11" s="35">
        <f>(Glutamine!AL15*'In Process Calc.'!$I11+Glutamine!BJ15*'In Process Calc.'!$E11)/('In Process Calc.'!$I11+'In Process Calc.'!$E11+$F11)</f>
        <v>4.6397729376595986</v>
      </c>
      <c r="CT11" s="35">
        <f>(Glutamine!AM15*'In Process Calc.'!$I11+Glutamine!BK15*'In Process Calc.'!$E11)/('In Process Calc.'!$I11+'In Process Calc.'!$E11+$F11)</f>
        <v>4.1080281343014393</v>
      </c>
      <c r="CU11" s="35">
        <f>(Glutamine!AN15*'In Process Calc.'!$I11+Glutamine!BL15*'In Process Calc.'!$E11)/('In Process Calc.'!$I11+'In Process Calc.'!$E11+$F11)</f>
        <v>0.46427825811619811</v>
      </c>
      <c r="CV11" s="35">
        <f>(Glutamine!AO15*'In Process Calc.'!$I11+Glutamine!BM15*'In Process Calc.'!$E11)/('In Process Calc.'!$I11+'In Process Calc.'!$E11+$F11)</f>
        <v>0.76402532926347466</v>
      </c>
      <c r="CW11" s="35">
        <f>(Glutamine!AP15*'In Process Calc.'!$I11+Glutamine!BN15*'In Process Calc.'!$E11)/('In Process Calc.'!$I11+'In Process Calc.'!$E11+$F11)</f>
        <v>2.6336520747846572</v>
      </c>
    </row>
    <row r="12" spans="1:101" x14ac:dyDescent="0.15">
      <c r="A12" s="93">
        <f>Glutamine!$A16</f>
        <v>9</v>
      </c>
      <c r="B12" s="94">
        <f t="shared" si="0"/>
        <v>6.9749999999985448</v>
      </c>
      <c r="C12" s="95">
        <f>(Glutamine!$C16-t0)*24+$C$3</f>
        <v>167.39999999996508</v>
      </c>
      <c r="D12" s="96">
        <f t="shared" si="12"/>
        <v>60.508719520312503</v>
      </c>
      <c r="E12" s="96">
        <f>Glutamine!E16</f>
        <v>1.7702615856093751</v>
      </c>
      <c r="F12" s="96">
        <f>Glutamine!F16</f>
        <v>0.29504359760156251</v>
      </c>
      <c r="G12" s="96">
        <f>Glutamine!G16</f>
        <v>0</v>
      </c>
      <c r="H12" s="96">
        <v>1</v>
      </c>
      <c r="I12" s="96">
        <f>$D12-Glutamine!$D16</f>
        <v>59.008719520312503</v>
      </c>
      <c r="J12" s="101">
        <f>$J11+AVERAGE(Glutamine!$H14:$H14)*($C12-$C11)</f>
        <v>946.62082500047848</v>
      </c>
      <c r="K12" s="101">
        <f>K11 + Glutamine!$H16*'In Process Calc.'!$D12 - Glutamine!$H15*'In Process Calc.'!$I11</f>
        <v>1430.4895062623441</v>
      </c>
      <c r="L12" s="104">
        <f>L11 + (Glutamine!P16*$D12-Glutamine!P15*$I11)/1000</f>
        <v>0</v>
      </c>
      <c r="M12" s="104">
        <f>M11+(-Glutamine!S15*'In Process Calc.'!$I11+Glutamine!S16*'In Process Calc.'!$D12)/1000</f>
        <v>7.5713743594298872</v>
      </c>
      <c r="N12" s="104">
        <f>N11-(-Glutamine!T15*'In Process Calc.'!$I11+Glutamine!T16*'In Process Calc.'!$D12-$E11*Glutamine!AR16)/1000</f>
        <v>-0.58846598795704685</v>
      </c>
      <c r="O12" s="104">
        <f>O11-(-Glutamine!U15*'In Process Calc.'!$I11+Glutamine!U16*'In Process Calc.'!$D12-$E11*Glutamine!AS16)/1000</f>
        <v>9.3753030411568045E-2</v>
      </c>
      <c r="P12" s="104">
        <f>P11-(-Glutamine!V15*'In Process Calc.'!$I11+Glutamine!V16*'In Process Calc.'!$D12-$E11*Glutamine!AT16)/1000</f>
        <v>0.33160686402991879</v>
      </c>
      <c r="Q12" s="104">
        <f>Q11-(-Glutamine!W15*'In Process Calc.'!$I11+Glutamine!W16*'In Process Calc.'!$D12-$E11*Glutamine!AU16)/1000</f>
        <v>0.10864397523483066</v>
      </c>
      <c r="R12" s="104">
        <f>R11-(-Glutamine!X15*'In Process Calc.'!$I11+Glutamine!X16*'In Process Calc.'!$D12-$E11*Glutamine!AV16)/1000</f>
        <v>7.8201442051341052E-2</v>
      </c>
      <c r="S12" s="104">
        <f>S11-(-Glutamine!Y15*'In Process Calc.'!$I11+Glutamine!Y16*'In Process Calc.'!$D12-$E11*Glutamine!AW16)/1000</f>
        <v>3.950864872363729</v>
      </c>
      <c r="T12" s="104">
        <f>T11-(-Glutamine!Z15*'In Process Calc.'!$I11+Glutamine!Z16*'In Process Calc.'!$D12-$F11*Glutamine!AX16)/1000</f>
        <v>0.41077009066916004</v>
      </c>
      <c r="U12" s="104">
        <f>U11-(-Glutamine!AA15*'In Process Calc.'!$I11+Glutamine!AA16*'In Process Calc.'!$D12-$E11*Glutamine!AY16)/1000</f>
        <v>0.11547130431894811</v>
      </c>
      <c r="V12" s="104">
        <f>V11-(-Glutamine!AB15*'In Process Calc.'!$I11+Glutamine!AB16*'In Process Calc.'!$D12-$E11*Glutamine!AZ16)/1000</f>
        <v>2.3688265912023117E-2</v>
      </c>
      <c r="W12" s="104">
        <f>W11-(-Glutamine!AC15*'In Process Calc.'!$I11+Glutamine!AC16*'In Process Calc.'!$D12-$E11*Glutamine!BA16)/1000</f>
        <v>5.2211958895085281E-3</v>
      </c>
      <c r="X12" s="104">
        <f>X11-(-Glutamine!AD15*'In Process Calc.'!$I11+Glutamine!AD16*'In Process Calc.'!$D12-$E11*Glutamine!BB16)/1000</f>
        <v>0.1154385070594595</v>
      </c>
      <c r="Y12" s="104">
        <f>Y11+(-Glutamine!AE15*'In Process Calc.'!$I11+Glutamine!AE16*'In Process Calc.'!$D12-$E11*Glutamine!BC16)/1000</f>
        <v>1.4212341733409666</v>
      </c>
      <c r="Z12" s="104">
        <f>Z11-(-Glutamine!AF15*'In Process Calc.'!$I11+Glutamine!AF16*'In Process Calc.'!$D12-$E11*Glutamine!BD16)/1000</f>
        <v>0.23782817116743202</v>
      </c>
      <c r="AA12" s="104">
        <f>AA11-(-Glutamine!AG15*'In Process Calc.'!$I11+Glutamine!AG16*'In Process Calc.'!$D12-$E11*Glutamine!BE16)/1000</f>
        <v>0.14145689249661242</v>
      </c>
      <c r="AB12" s="104">
        <f>AB11-(-Glutamine!AH15*'In Process Calc.'!$I11+Glutamine!AH16*'In Process Calc.'!$D12-$E11*Glutamine!BF16)/1000</f>
        <v>6.2476474413407486E-2</v>
      </c>
      <c r="AC12" s="104">
        <f>AC11-(-Glutamine!AI15*'In Process Calc.'!$I11+Glutamine!AI16*'In Process Calc.'!$D12-$E11*Glutamine!BG16)/1000</f>
        <v>-0.46278410076567333</v>
      </c>
      <c r="AD12" s="104">
        <f>AD11-(-Glutamine!AJ15*'In Process Calc.'!$I11+Glutamine!AJ16*'In Process Calc.'!$D12-$E11*Glutamine!BH16)/1000</f>
        <v>7.2327877223055614E-2</v>
      </c>
      <c r="AE12" s="104">
        <f>AE11-(-Glutamine!AK15*'In Process Calc.'!$I11+Glutamine!AK16*'In Process Calc.'!$D12-$E11*Glutamine!BI16)/1000</f>
        <v>0.10841188837009286</v>
      </c>
      <c r="AF12" s="104">
        <f>AF11-(-Glutamine!AL15*'In Process Calc.'!$I11+Glutamine!AL16*'In Process Calc.'!$D12-$E11*Glutamine!BJ16)/1000</f>
        <v>0.26535181739253438</v>
      </c>
      <c r="AG12" s="104">
        <f>AG11-(-Glutamine!AM15*'In Process Calc.'!$I11+Glutamine!AM16*'In Process Calc.'!$D12-$E11*Glutamine!BK16)/1000</f>
        <v>6.5039605459399144E-2</v>
      </c>
      <c r="AH12" s="104">
        <f>AH11-(-Glutamine!AN15*'In Process Calc.'!$I11+Glutamine!AN16*'In Process Calc.'!$D12-$E11*Glutamine!BL16)/1000</f>
        <v>2.9751850846325225E-2</v>
      </c>
      <c r="AI12" s="104">
        <f>AI11-(-Glutamine!AO15*'In Process Calc.'!$I11+Glutamine!AO16*'In Process Calc.'!$D12-$E11*Glutamine!BM16)/1000</f>
        <v>4.7740796038239386E-2</v>
      </c>
      <c r="AJ12" s="104">
        <f>AJ11-(-Glutamine!AP15*'In Process Calc.'!$I11+Glutamine!AP16*'In Process Calc.'!$D12-$E11*Glutamine!BN16)/1000</f>
        <v>0.13021966216818345</v>
      </c>
      <c r="AK12" s="104">
        <f>AK11-(-Glutamine!AQ15*'In Process Calc.'!$I11+Glutamine!AQ16*'In Process Calc.'!$D12-'In Process Calc.'!$E11*Glutamine!BO16)/1000</f>
        <v>0</v>
      </c>
      <c r="AL12" s="103">
        <f t="shared" si="14"/>
        <v>3.601206447067745</v>
      </c>
      <c r="AM12" s="103">
        <f t="shared" si="1"/>
        <v>2.5499563583450247</v>
      </c>
      <c r="AN12" s="103">
        <f t="shared" si="6"/>
        <v>14.206022679585105</v>
      </c>
      <c r="AO12" s="109">
        <f>Glutamine!N16/(Glutamine!H16)</f>
        <v>0</v>
      </c>
      <c r="AP12" s="110">
        <f>IF(Glutamine!O16&gt;0,Glutamine!O16,(Glutamine!P16*$D12-Glutamine!P15*$I11)/1000/((Glutamine!$H15*$I11+Glutamine!$H16*$D12)*1000000*0.5*($C12-$C11))*1000000000)</f>
        <v>0.11047999999999999</v>
      </c>
      <c r="AQ12" s="110">
        <f>(K12-K11)/((Glutamine!$H15*$I11+Glutamine!$H16*$D12)*0.5*($C12-$C11))</f>
        <v>4.712210945183341E-3</v>
      </c>
      <c r="AR12" s="110">
        <f t="shared" si="2"/>
        <v>5.3643869045412393E-3</v>
      </c>
      <c r="AS12" s="110">
        <f>(Glutamine!$I16*$D12-Glutamine!$I15*$I11)/((Glutamine!$H15*$I11+Glutamine!$H16*$D12)*0.5*($C12-$C11))</f>
        <v>6.5217595935789874E-4</v>
      </c>
      <c r="AT12" s="110">
        <f>(M12-M11)*1000/((Glutamine!$H15*$I11+Glutamine!$H16*$D12)*0.5*($C12-$C11))</f>
        <v>0.11790890371172273</v>
      </c>
      <c r="AU12" s="110">
        <f>(N12-N11)*1000/((Glutamine!$H15*$I11+Glutamine!$H16*$D12)*0.5*($C12-$C11))</f>
        <v>-1.5756394951398237E-3</v>
      </c>
      <c r="AV12" s="110">
        <f>(O12-O11)*1000/((Glutamine!$H15*$I11+Glutamine!$H16*$D12)*0.5*($C12-$C11))</f>
        <v>7.5549499490984548E-4</v>
      </c>
      <c r="AW12" s="110">
        <f>(P12-P11)*1000/((Glutamine!$H15*$I11+Glutamine!$H16*$D12)*0.5*($C12-$C11))</f>
        <v>1.039286914938087E-3</v>
      </c>
      <c r="AX12" s="110">
        <f>(Q12-Q11)*1000/((Glutamine!$H15*$I11+Glutamine!$H16*$D12)*0.5*($C12-$C11))</f>
        <v>4.6996029020724718E-4</v>
      </c>
      <c r="AY12" s="110">
        <f>(R12-R11)*1000/((Glutamine!$H15*$I11+Glutamine!$H16*$D12)*0.5*($C12-$C11))</f>
        <v>3.5820897493915111E-4</v>
      </c>
      <c r="AZ12" s="110">
        <f>(S12-S11)*1000/((Glutamine!$H15*$I11+Glutamine!$H16*$D12)*0.5*($C12-$C11))</f>
        <v>3.4183409925267895E-2</v>
      </c>
      <c r="BA12" s="110">
        <f>(T12-T11)*1000/((Glutamine!$H15*$I11+Glutamine!$H16*$D12)*0.5*($C12-$C11))</f>
        <v>2.2468468929702332E-3</v>
      </c>
      <c r="BB12" s="110">
        <f>(U12-U11)*1000/((Glutamine!$H15*$I11+Glutamine!$H16*$D12)*0.5*($C12-$C11))</f>
        <v>1.395222377063551E-3</v>
      </c>
      <c r="BC12" s="110">
        <f>(V12-V11)*1000/((Glutamine!$H15*$I11+Glutamine!$H16*$D12)*0.5*($C12-$C11))</f>
        <v>6.1673504011931031E-4</v>
      </c>
      <c r="BD12" s="110">
        <f>(W12-W11)*1000/((Glutamine!$H15*$I11+Glutamine!$H16*$D12)*0.5*($C12-$C11))</f>
        <v>-1.710822509719473E-4</v>
      </c>
      <c r="BE12" s="110">
        <f>(X12-X11)*1000/((Glutamine!$H15*$I11+Glutamine!$H16*$D12)*0.5*($C12-$C11))</f>
        <v>1.1618169621293241E-3</v>
      </c>
      <c r="BF12" s="110">
        <f>(Y12-Y11)*1000/((Glutamine!$H15*$I11+Glutamine!$H16*$D12)*0.5*($C12-$C11))</f>
        <v>4.4087068560288867E-3</v>
      </c>
      <c r="BG12" s="110">
        <f>(Z12-Z11)*1000/((Glutamine!$H15*$I11+Glutamine!$H16*$D12)*0.5*($C12-$C11))</f>
        <v>2.439398806460821E-3</v>
      </c>
      <c r="BH12" s="110">
        <f>(AA12-AA11)*1000/((Glutamine!$H15*$I11+Glutamine!$H16*$D12)*0.5*($C12-$C11))</f>
        <v>1.232971747762354E-3</v>
      </c>
      <c r="BI12" s="110">
        <f>(AB12-AB11)*1000/((Glutamine!$H15*$I11+Glutamine!$H16*$D12)*0.5*($C12-$C11))</f>
        <v>5.3291104000744815E-4</v>
      </c>
      <c r="BJ12" s="110">
        <f>(AC12-AC11)*1000/((Glutamine!$H15*$I11+Glutamine!$H16*$D12)*0.5*($C12-$C11))</f>
        <v>-2.4421950922284001E-3</v>
      </c>
      <c r="BK12" s="110">
        <f>(AD12-AD11)*1000/((Glutamine!$H15*$I11+Glutamine!$H16*$D12)*0.5*($C12-$C11))</f>
        <v>5.6598723722046127E-4</v>
      </c>
      <c r="BL12" s="110">
        <f>(AE12-AE11)*1000/((Glutamine!$H15*$I11+Glutamine!$H16*$D12)*0.5*($C12-$C11))</f>
        <v>1.0280261324137898E-3</v>
      </c>
      <c r="BM12" s="110">
        <f>(AF12-AF11)*1000/((Glutamine!$H15*$I11+Glutamine!$H16*$D12)*0.5*($C12-$C11))</f>
        <v>1.5369275941725486E-3</v>
      </c>
      <c r="BN12" s="110">
        <f>(AG12-AG11)*1000/((Glutamine!$H15*$I11+Glutamine!$H16*$D12)*0.5*($C12-$C11))</f>
        <v>5.864414528151461E-4</v>
      </c>
      <c r="BO12" s="110">
        <f>(AH12-AH11)*1000/((Glutamine!$H15*$I11+Glutamine!$H16*$D12)*0.5*($C12-$C11))</f>
        <v>2.5166602285923729E-4</v>
      </c>
      <c r="BP12" s="110">
        <f>(AI12-AI11)*1000/((Glutamine!$H15*$I11+Glutamine!$H16*$D12)*0.5*($C12-$C11))</f>
        <v>3.7671517101927623E-4</v>
      </c>
      <c r="BQ12" s="110">
        <f>(AJ12-AJ11)*1000/((Glutamine!$H15*$I11+Glutamine!$H16*$D12)*0.5*($C12-$C11))</f>
        <v>1.1224793839390884E-3</v>
      </c>
      <c r="BR12" s="110">
        <f>(AK12-AK11)*1000/((Glutamine!$H15*$D12+Glutamine!$H16*$D12)*0.5*($C12-$C11))</f>
        <v>0</v>
      </c>
      <c r="BS12" s="111">
        <f t="shared" si="7"/>
        <v>2.4855996420519867E-2</v>
      </c>
      <c r="BT12" s="111">
        <f t="shared" si="8"/>
        <v>2.3989440823431293E-2</v>
      </c>
      <c r="BU12" s="111">
        <f t="shared" si="9"/>
        <v>8.5279359318121126E-2</v>
      </c>
      <c r="BV12" s="111">
        <f t="shared" si="10"/>
        <v>9.1032771309372304E-2</v>
      </c>
      <c r="BW12" s="110">
        <f t="shared" si="3"/>
        <v>0.12897212026732396</v>
      </c>
      <c r="BX12" s="110">
        <f t="shared" si="4"/>
        <v>3.2319771562150308</v>
      </c>
      <c r="BY12" s="110">
        <f t="shared" si="5"/>
        <v>6.5729162125203772E-2</v>
      </c>
      <c r="BZ12" s="110">
        <f t="shared" si="11"/>
        <v>-1.0869432625201823</v>
      </c>
      <c r="CA12" s="35">
        <f>(Glutamine!T16*'In Process Calc.'!$I12+Glutamine!AR16*'In Process Calc.'!$E12)/('In Process Calc.'!$I12+'In Process Calc.'!$E12+$F12)</f>
        <v>8.3845146138954671</v>
      </c>
      <c r="CB12" s="35">
        <f>(Glutamine!U16*'In Process Calc.'!$I12+Glutamine!AS16*'In Process Calc.'!$E12)/('In Process Calc.'!$I12+'In Process Calc.'!$E12+$F12)</f>
        <v>2.5291468775863297</v>
      </c>
      <c r="CC12" s="35">
        <f>(Glutamine!V16*'In Process Calc.'!$I12+Glutamine!AT16*'In Process Calc.'!$E12)/('In Process Calc.'!$I12+'In Process Calc.'!$E12+$F12)</f>
        <v>0.52580210461880161</v>
      </c>
      <c r="CD12" s="35">
        <f>(Glutamine!W16*'In Process Calc.'!$I12+Glutamine!AU16*'In Process Calc.'!$E12)/('In Process Calc.'!$I12+'In Process Calc.'!$E12+$F12)</f>
        <v>0.16814102114621077</v>
      </c>
      <c r="CE12" s="35">
        <f>(Glutamine!X16*'In Process Calc.'!$I12+Glutamine!AV16*'In Process Calc.'!$E12)/('In Process Calc.'!$I12+'In Process Calc.'!$E12+$F12)</f>
        <v>0.30960354766111148</v>
      </c>
      <c r="CF12" s="35">
        <f>(Glutamine!Y16*'In Process Calc.'!$I12+Glutamine!AW16*'In Process Calc.'!$E12)/('In Process Calc.'!$I12+'In Process Calc.'!$E12+$F12)</f>
        <v>18.515232569796833</v>
      </c>
      <c r="CG12" s="35">
        <f>(Glutamine!Z16*'In Process Calc.'!$I12+Glutamine!AX16*'In Process Calc.'!$F12)/('In Process Calc.'!$I12+'In Process Calc.'!$E12+$F12)</f>
        <v>0.96618357487922701</v>
      </c>
      <c r="CH12" s="35">
        <f>(Glutamine!AA16*'In Process Calc.'!$I12+Glutamine!AY16*'In Process Calc.'!$E12)/('In Process Calc.'!$I12+'In Process Calc.'!$E12+$F12)</f>
        <v>0.3349786697405886</v>
      </c>
      <c r="CI12" s="35">
        <f>(Glutamine!AB16*'In Process Calc.'!$I12+Glutamine!AZ16*'In Process Calc.'!$E12)/('In Process Calc.'!$I12+'In Process Calc.'!$E12+$F12)</f>
        <v>1.5745752258107417</v>
      </c>
      <c r="CJ12" s="35">
        <f>(Glutamine!AC16*'In Process Calc.'!$I12+Glutamine!BA16*'In Process Calc.'!$E12)/('In Process Calc.'!$I12+'In Process Calc.'!$E12+$F12)</f>
        <v>0.71178678401341089</v>
      </c>
      <c r="CK12" s="35">
        <f>(Glutamine!AD16*'In Process Calc.'!$I12+Glutamine!BB16*'In Process Calc.'!$E12)/('In Process Calc.'!$I12+'In Process Calc.'!$E12+$F12)</f>
        <v>1.4851963498889826</v>
      </c>
      <c r="CL12" s="35">
        <f>(Glutamine!AE16*'In Process Calc.'!$I12+Glutamine!BC16*'In Process Calc.'!$E12)/('In Process Calc.'!$I12+'In Process Calc.'!$E12+$F12)</f>
        <v>17.584939388703869</v>
      </c>
      <c r="CM12" s="35">
        <f>(Glutamine!AF16*'In Process Calc.'!$I12+Glutamine!BD16*'In Process Calc.'!$E12)/('In Process Calc.'!$I12+'In Process Calc.'!$E12+$F12)</f>
        <v>2.8492652168585741</v>
      </c>
      <c r="CN12" s="35">
        <f>(Glutamine!AG16*'In Process Calc.'!$I12+Glutamine!BE16*'In Process Calc.'!$E12)/('In Process Calc.'!$I12+'In Process Calc.'!$E12+$F12)</f>
        <v>2.5776782119221551</v>
      </c>
      <c r="CO12" s="35">
        <f>(Glutamine!AH16*'In Process Calc.'!$I12+Glutamine!BF16*'In Process Calc.'!$E12)/('In Process Calc.'!$I12+'In Process Calc.'!$E12+$F12)</f>
        <v>0.62302563213950357</v>
      </c>
      <c r="CP12" s="35">
        <f>(Glutamine!AI16*'In Process Calc.'!$I12+Glutamine!BG16*'In Process Calc.'!$E12)/('In Process Calc.'!$I12+'In Process Calc.'!$E12+$F12)</f>
        <v>7.4377133275362324</v>
      </c>
      <c r="CQ12" s="35">
        <f>(Glutamine!AJ16*'In Process Calc.'!$I12+Glutamine!BH16*'In Process Calc.'!$E12)/('In Process Calc.'!$I12+'In Process Calc.'!$E12+$F12)</f>
        <v>1.3195793769303878</v>
      </c>
      <c r="CR12" s="35">
        <f>(Glutamine!AK16*'In Process Calc.'!$I12+Glutamine!BI16*'In Process Calc.'!$E12)/('In Process Calc.'!$I12+'In Process Calc.'!$E12+$F12)</f>
        <v>2.977759261673417</v>
      </c>
      <c r="CS12" s="35">
        <f>(Glutamine!AL16*'In Process Calc.'!$I12+Glutamine!BJ16*'In Process Calc.'!$E12)/('In Process Calc.'!$I12+'In Process Calc.'!$E12+$F12)</f>
        <v>4.862249929501087</v>
      </c>
      <c r="CT12" s="35">
        <f>(Glutamine!AM16*'In Process Calc.'!$I12+Glutamine!BK16*'In Process Calc.'!$E12)/('In Process Calc.'!$I12+'In Process Calc.'!$E12+$F12)</f>
        <v>4.3112370619441744</v>
      </c>
      <c r="CU12" s="35">
        <f>(Glutamine!AN16*'In Process Calc.'!$I12+Glutamine!BL16*'In Process Calc.'!$E12)/('In Process Calc.'!$I12+'In Process Calc.'!$E12+$F12)</f>
        <v>0.46697457065220904</v>
      </c>
      <c r="CV12" s="35">
        <f>(Glutamine!AO16*'In Process Calc.'!$I12+Glutamine!BM16*'In Process Calc.'!$E12)/('In Process Calc.'!$I12+'In Process Calc.'!$E12+$F12)</f>
        <v>0.57322129479417938</v>
      </c>
      <c r="CW12" s="35">
        <f>(Glutamine!AP16*'In Process Calc.'!$I12+Glutamine!BN16*'In Process Calc.'!$E12)/('In Process Calc.'!$I12+'In Process Calc.'!$E12+$F12)</f>
        <v>2.7564633342447951</v>
      </c>
    </row>
    <row r="13" spans="1:101" ht="12.75" customHeight="1" x14ac:dyDescent="0.15">
      <c r="A13" s="93">
        <f>Glutamine!$A17</f>
        <v>10</v>
      </c>
      <c r="B13" s="94">
        <f t="shared" si="0"/>
        <v>8</v>
      </c>
      <c r="C13" s="95">
        <f>(Glutamine!$C17-t0)*24+$C$3</f>
        <v>192</v>
      </c>
      <c r="D13" s="96">
        <f t="shared" si="12"/>
        <v>61.074024703523442</v>
      </c>
      <c r="E13" s="96">
        <f>Glutamine!E17</f>
        <v>1.7872207411057033</v>
      </c>
      <c r="F13" s="96">
        <f>Glutamine!F17</f>
        <v>0.29787012351761721</v>
      </c>
      <c r="G13" s="96">
        <f>Glutamine!G17</f>
        <v>0</v>
      </c>
      <c r="H13" s="96">
        <v>0</v>
      </c>
      <c r="I13" s="96">
        <f>$D13-Glutamine!$D17</f>
        <v>59.574024703523442</v>
      </c>
      <c r="J13" s="101">
        <f>$J12+AVERAGE(Glutamine!$H15:$H15)*($C13-$C12)</f>
        <v>1409.100825001135</v>
      </c>
      <c r="K13" s="101">
        <f>K12 + Glutamine!$H17*'In Process Calc.'!$D13 - Glutamine!$H16*'In Process Calc.'!$I12</f>
        <v>1374.6967619558886</v>
      </c>
      <c r="L13" s="104">
        <f>L12 + (Glutamine!P17*$D13-Glutamine!P16*$I12)/1000</f>
        <v>0</v>
      </c>
      <c r="M13" s="104">
        <f>M12+(-Glutamine!S16*'In Process Calc.'!$I12+Glutamine!S17*'In Process Calc.'!$D13)/1000</f>
        <v>9.4440697968815321</v>
      </c>
      <c r="N13" s="104">
        <f>N12-(-Glutamine!T16*'In Process Calc.'!$I12+Glutamine!T17*'In Process Calc.'!$D13-$E12*Glutamine!AR17)/1000</f>
        <v>-0.55284588238165011</v>
      </c>
      <c r="O13" s="104">
        <f>O12-(-Glutamine!U16*'In Process Calc.'!$I12+Glutamine!U17*'In Process Calc.'!$D13-$E12*Glutamine!AS17)/1000</f>
        <v>0.11194751449198691</v>
      </c>
      <c r="P13" s="104">
        <f>P12-(-Glutamine!V16*'In Process Calc.'!$I12+Glutamine!V17*'In Process Calc.'!$D13-$E12*Glutamine!AT17)/1000</f>
        <v>0.36052061410889175</v>
      </c>
      <c r="Q13" s="104">
        <f>Q12-(-Glutamine!W16*'In Process Calc.'!$I12+Glutamine!W17*'In Process Calc.'!$D13-$E12*Glutamine!AU17)/1000</f>
        <v>0.11529226226755013</v>
      </c>
      <c r="R13" s="104">
        <f>R12-(-Glutamine!X16*'In Process Calc.'!$I12+Glutamine!X17*'In Process Calc.'!$D13-$E12*Glutamine!AV17)/1000</f>
        <v>9.1070105283627203E-2</v>
      </c>
      <c r="S13" s="104">
        <f>S12-(-Glutamine!Y16*'In Process Calc.'!$I12+Glutamine!Y17*'In Process Calc.'!$D13-$E12*Glutamine!AW17)/1000</f>
        <v>4.9800335210836808</v>
      </c>
      <c r="T13" s="104">
        <f>T12-(-Glutamine!Z16*'In Process Calc.'!$I12+Glutamine!Z17*'In Process Calc.'!$D13-$F12*Glutamine!AX17)/1000</f>
        <v>0.46977881018947254</v>
      </c>
      <c r="U13" s="104">
        <f>U12-(-Glutamine!AA16*'In Process Calc.'!$I12+Glutamine!AA17*'In Process Calc.'!$D13-$E12*Glutamine!AY17)/1000</f>
        <v>0.13592979986983825</v>
      </c>
      <c r="V13" s="104">
        <f>V12-(-Glutamine!AB16*'In Process Calc.'!$I12+Glutamine!AB17*'In Process Calc.'!$D13-$E12*Glutamine!AZ17)/1000</f>
        <v>3.5137743257958265E-2</v>
      </c>
      <c r="W13" s="104">
        <f>W12-(-Glutamine!AC16*'In Process Calc.'!$I12+Glutamine!AC17*'In Process Calc.'!$D13-$E12*Glutamine!BA17)/1000</f>
        <v>2.8662205656299015E-3</v>
      </c>
      <c r="X13" s="104">
        <f>X12-(-Glutamine!AD16*'In Process Calc.'!$I12+Glutamine!AD17*'In Process Calc.'!$D13-$E12*Glutamine!BB17)/1000</f>
        <v>0.14366724147841126</v>
      </c>
      <c r="Y13" s="104">
        <f>Y12+(-Glutamine!AE16*'In Process Calc.'!$I12+Glutamine!AE17*'In Process Calc.'!$D13-$E12*Glutamine!BC17)/1000</f>
        <v>1.6077858901794395</v>
      </c>
      <c r="Z13" s="104">
        <f>Z12-(-Glutamine!AF16*'In Process Calc.'!$I12+Glutamine!AF17*'In Process Calc.'!$D13-$E12*Glutamine!BD17)/1000</f>
        <v>0.29226266924315508</v>
      </c>
      <c r="AA13" s="104">
        <f>AA12-(-Glutamine!AG16*'In Process Calc.'!$I12+Glutamine!AG17*'In Process Calc.'!$D13-$E12*Glutamine!BE17)/1000</f>
        <v>0.16852996545489826</v>
      </c>
      <c r="AB13" s="104">
        <f>AB12-(-Glutamine!AH16*'In Process Calc.'!$I12+Glutamine!AH17*'In Process Calc.'!$D13-$E12*Glutamine!BF17)/1000</f>
        <v>7.5499487668526238E-2</v>
      </c>
      <c r="AC13" s="104">
        <f>AC12-(-Glutamine!AI16*'In Process Calc.'!$I12+Glutamine!AI17*'In Process Calc.'!$D13-$E12*Glutamine!BG17)/1000</f>
        <v>-0.62413387258693886</v>
      </c>
      <c r="AD13" s="104">
        <f>AD12-(-Glutamine!AJ16*'In Process Calc.'!$I12+Glutamine!AJ17*'In Process Calc.'!$D13-$E12*Glutamine!BH17)/1000</f>
        <v>8.8592930677155846E-2</v>
      </c>
      <c r="AE13" s="104">
        <f>AE12-(-Glutamine!AK16*'In Process Calc.'!$I12+Glutamine!AK17*'In Process Calc.'!$D13-$E12*Glutamine!BI17)/1000</f>
        <v>0.13683044126096722</v>
      </c>
      <c r="AF13" s="104">
        <f>AF12-(-Glutamine!AL16*'In Process Calc.'!$I12+Glutamine!AL17*'In Process Calc.'!$D13-$E12*Glutamine!BJ17)/1000</f>
        <v>0.3001488982195411</v>
      </c>
      <c r="AG13" s="104">
        <f>AG12-(-Glutamine!AM16*'In Process Calc.'!$I12+Glutamine!AM17*'In Process Calc.'!$D13-$E12*Glutamine!BK17)/1000</f>
        <v>8.9080313579282921E-2</v>
      </c>
      <c r="AH13" s="104">
        <f>AH12-(-Glutamine!AN16*'In Process Calc.'!$I12+Glutamine!AN17*'In Process Calc.'!$D13-$E12*Glutamine!BL17)/1000</f>
        <v>3.7915278262676572E-2</v>
      </c>
      <c r="AI13" s="104">
        <f>AI12-(-Glutamine!AO16*'In Process Calc.'!$I12+Glutamine!AO17*'In Process Calc.'!$D13-$E12*Glutamine!BM17)/1000</f>
        <v>5.4865280990942782E-2</v>
      </c>
      <c r="AJ13" s="104">
        <f>AJ12-(-Glutamine!AP16*'In Process Calc.'!$I12+Glutamine!AP17*'In Process Calc.'!$D13-$E12*Glutamine!BN17)/1000</f>
        <v>0.16399934199151328</v>
      </c>
      <c r="AK13" s="104">
        <f>AK12-(-Glutamine!AQ16*'In Process Calc.'!$I12+Glutamine!AQ17*'In Process Calc.'!$D13-'In Process Calc.'!$E12*Glutamine!BO17)/1000</f>
        <v>0</v>
      </c>
      <c r="AL13" s="103">
        <f t="shared" si="14"/>
        <v>4.4146126669740999</v>
      </c>
      <c r="AM13" s="103">
        <f t="shared" si="1"/>
        <v>3.2376329120055112</v>
      </c>
      <c r="AN13" s="103">
        <f t="shared" si="6"/>
        <v>16.369276258052562</v>
      </c>
      <c r="AO13" s="109">
        <f>Glutamine!N17/(Glutamine!H17)</f>
        <v>0</v>
      </c>
      <c r="AP13" s="110">
        <f>IF(Glutamine!O17&gt;0,Glutamine!O17,(Glutamine!P17*$D13-Glutamine!P16*$I12)/1000/((Glutamine!$H16*$I12+Glutamine!$H17*$D13)*1000000*0.5*($C13-$C12))*1000000000)</f>
        <v>7.7413849323293801E-2</v>
      </c>
      <c r="AQ13" s="110">
        <f>(K13-K12)/((Glutamine!$H16*$I12+Glutamine!$H17*$D13)*0.5*($C13-$C12))</f>
        <v>-1.938491689444523E-3</v>
      </c>
      <c r="AR13" s="110">
        <f t="shared" si="2"/>
        <v>2.4549375785802305E-3</v>
      </c>
      <c r="AS13" s="110">
        <f>(Glutamine!$I17*$D13-Glutamine!$I16*$I12)/((Glutamine!$H16*$I12+Glutamine!$H17*$D13)*0.5*($C13-$C12))</f>
        <v>4.3934292680247533E-3</v>
      </c>
      <c r="AT13" s="110">
        <f>(M13-M12)*1000/((Glutamine!$H16*$I12+Glutamine!$H17*$D13)*0.5*($C13-$C12))</f>
        <v>6.5065889614980985E-2</v>
      </c>
      <c r="AU13" s="110">
        <f>(N13-N12)*1000/((Glutamine!$H16*$I12+Glutamine!$H17*$D13)*0.5*($C13-$C12))</f>
        <v>1.2376031954222013E-3</v>
      </c>
      <c r="AV13" s="110">
        <f>(O13-O12)*1000/((Glutamine!$H16*$I12+Glutamine!$H17*$D13)*0.5*($C13-$C12))</f>
        <v>6.3215847548014892E-4</v>
      </c>
      <c r="AW13" s="110">
        <f>(P13-P12)*1000/((Glutamine!$H16*$I12+Glutamine!$H17*$D13)*0.5*($C13-$C12))</f>
        <v>1.0045941445522314E-3</v>
      </c>
      <c r="AX13" s="110">
        <f>(Q13-Q12)*1000/((Glutamine!$H16*$I12+Glutamine!$H17*$D13)*0.5*($C13-$C12))</f>
        <v>2.3099149041997064E-4</v>
      </c>
      <c r="AY13" s="110">
        <f>(R13-R12)*1000/((Glutamine!$H16*$I12+Glutamine!$H17*$D13)*0.5*($C13-$C12))</f>
        <v>4.4711542764460613E-4</v>
      </c>
      <c r="AZ13" s="110">
        <f>(S13-S12)*1000/((Glutamine!$H16*$I12+Glutamine!$H17*$D13)*0.5*($C13-$C12))</f>
        <v>3.5757962749103242E-2</v>
      </c>
      <c r="BA13" s="110">
        <f>(T13-T12)*1000/((Glutamine!$H16*$I12+Glutamine!$H17*$D13)*0.5*($C13-$C12))</f>
        <v>2.0502291797403738E-3</v>
      </c>
      <c r="BB13" s="110">
        <f>(U13-U12)*1000/((Glutamine!$H16*$I12+Glutamine!$H17*$D13)*0.5*($C13-$C12))</f>
        <v>7.1082044980801552E-4</v>
      </c>
      <c r="BC13" s="110">
        <f>(V13-V12)*1000/((Glutamine!$H16*$I12+Glutamine!$H17*$D13)*0.5*($C13-$C12))</f>
        <v>3.97806506194939E-4</v>
      </c>
      <c r="BD13" s="110">
        <f>(W13-W12)*1000/((Glutamine!$H16*$I12+Glutamine!$H17*$D13)*0.5*($C13-$C12))</f>
        <v>-8.1822469049213631E-5</v>
      </c>
      <c r="BE13" s="110">
        <f>(X13-X12)*1000/((Glutamine!$H16*$I12+Glutamine!$H17*$D13)*0.5*($C13-$C12))</f>
        <v>9.8079360954365295E-4</v>
      </c>
      <c r="BF13" s="110">
        <f>(Y13-Y12)*1000/((Glutamine!$H16*$I12+Glutamine!$H17*$D13)*0.5*($C13-$C12))</f>
        <v>6.4816484157268041E-3</v>
      </c>
      <c r="BG13" s="110">
        <f>(Z13-Z12)*1000/((Glutamine!$H16*$I12+Glutamine!$H17*$D13)*0.5*($C13-$C12))</f>
        <v>1.8913000866075669E-3</v>
      </c>
      <c r="BH13" s="110">
        <f>(AA13-AA12)*1000/((Glutamine!$H16*$I12+Glutamine!$H17*$D13)*0.5*($C13-$C12))</f>
        <v>9.4064071573711939E-4</v>
      </c>
      <c r="BI13" s="110">
        <f>(AB13-AB12)*1000/((Glutamine!$H16*$I12+Glutamine!$H17*$D13)*0.5*($C13-$C12))</f>
        <v>4.524782439076511E-4</v>
      </c>
      <c r="BJ13" s="110">
        <f>(AC13-AC12)*1000/((Glutamine!$H16*$I12+Glutamine!$H17*$D13)*0.5*($C13-$C12))</f>
        <v>-5.606019127707685E-3</v>
      </c>
      <c r="BK13" s="110">
        <f>(AD13-AD12)*1000/((Glutamine!$H16*$I12+Glutamine!$H17*$D13)*0.5*($C13-$C12))</f>
        <v>5.6512134939912099E-4</v>
      </c>
      <c r="BL13" s="110">
        <f>(AE13-AE12)*1000/((Glutamine!$H16*$I12+Glutamine!$H17*$D13)*0.5*($C13-$C12))</f>
        <v>9.8738875977150186E-4</v>
      </c>
      <c r="BM13" s="110">
        <f>(AF13-AF12)*1000/((Glutamine!$H16*$I12+Glutamine!$H17*$D13)*0.5*($C13-$C12))</f>
        <v>1.2090076019486496E-3</v>
      </c>
      <c r="BN13" s="110">
        <f>(AG13-AG12)*1000/((Glutamine!$H16*$I12+Glutamine!$H17*$D13)*0.5*($C13-$C12))</f>
        <v>8.3528267838518984E-4</v>
      </c>
      <c r="BO13" s="110">
        <f>(AH13-AH12)*1000/((Glutamine!$H16*$I12+Glutamine!$H17*$D13)*0.5*($C13-$C12))</f>
        <v>2.8363430407831131E-4</v>
      </c>
      <c r="BP13" s="110">
        <f>(AI13-AI12)*1000/((Glutamine!$H16*$I12+Glutamine!$H17*$D13)*0.5*($C13-$C12))</f>
        <v>2.4753675489646285E-4</v>
      </c>
      <c r="BQ13" s="110">
        <f>(AJ13-AJ12)*1000/((Glutamine!$H16*$I12+Glutamine!$H17*$D13)*0.5*($C13-$C12))</f>
        <v>1.1736585002871996E-3</v>
      </c>
      <c r="BR13" s="110">
        <f>(AK13-AK12)*1000/((Glutamine!$H16*$D13+Glutamine!$H17*$D13)*0.5*($C13-$C12))</f>
        <v>0</v>
      </c>
      <c r="BS13" s="111">
        <f t="shared" si="7"/>
        <v>2.753065266085513E-2</v>
      </c>
      <c r="BT13" s="111">
        <f t="shared" si="8"/>
        <v>2.0687030337725246E-2</v>
      </c>
      <c r="BU13" s="111">
        <f t="shared" si="9"/>
        <v>8.0601369556262514E-2</v>
      </c>
      <c r="BV13" s="111">
        <f t="shared" si="10"/>
        <v>8.1092304370557783E-2</v>
      </c>
      <c r="BW13" s="110">
        <f t="shared" si="3"/>
        <v>0.18126447698392309</v>
      </c>
      <c r="BX13" s="110">
        <f t="shared" si="4"/>
        <v>2.1649401523926368</v>
      </c>
      <c r="BY13" s="110">
        <f t="shared" si="5"/>
        <v>5.7336297208145356E-2</v>
      </c>
      <c r="BZ13" s="110">
        <f t="shared" si="11"/>
        <v>-2.7343377916500002</v>
      </c>
      <c r="CA13" s="35">
        <f>(Glutamine!T17*'In Process Calc.'!$I13+Glutamine!AR17*'In Process Calc.'!$E13)/('In Process Calc.'!$I13+'In Process Calc.'!$E13+$F13)</f>
        <v>7.5374746049174108</v>
      </c>
      <c r="CB13" s="35">
        <f>(Glutamine!U17*'In Process Calc.'!$I13+Glutamine!AS17*'In Process Calc.'!$E13)/('In Process Calc.'!$I13+'In Process Calc.'!$E13+$F13)</f>
        <v>2.5147797867474746</v>
      </c>
      <c r="CC13" s="35">
        <f>(Glutamine!V17*'In Process Calc.'!$I13+Glutamine!AT17*'In Process Calc.'!$E13)/('In Process Calc.'!$I13+'In Process Calc.'!$E13+$F13)</f>
        <v>0.53337932041656222</v>
      </c>
      <c r="CD13" s="35">
        <f>(Glutamine!W17*'In Process Calc.'!$I13+Glutamine!AU17*'In Process Calc.'!$E13)/('In Process Calc.'!$I13+'In Process Calc.'!$E13+$F13)</f>
        <v>0.16616621104508922</v>
      </c>
      <c r="CE13" s="35">
        <f>(Glutamine!X17*'In Process Calc.'!$I13+Glutamine!AV17*'In Process Calc.'!$E13)/('In Process Calc.'!$I13+'In Process Calc.'!$E13+$F13)</f>
        <v>0.30182284655988151</v>
      </c>
      <c r="CF13" s="35">
        <f>(Glutamine!Y17*'In Process Calc.'!$I13+Glutamine!AW17*'In Process Calc.'!$E13)/('In Process Calc.'!$I13+'In Process Calc.'!$E13+$F13)</f>
        <v>13.201994784991852</v>
      </c>
      <c r="CG13" s="35">
        <f>(Glutamine!Z17*'In Process Calc.'!$I13+Glutamine!AX17*'In Process Calc.'!$F13)/('In Process Calc.'!$I13+'In Process Calc.'!$E13+$F13)</f>
        <v>0.96618357487922701</v>
      </c>
      <c r="CH13" s="35">
        <f>(Glutamine!AA17*'In Process Calc.'!$I13+Glutamine!AY17*'In Process Calc.'!$E13)/('In Process Calc.'!$I13+'In Process Calc.'!$E13+$F13)</f>
        <v>0.33497866974058854</v>
      </c>
      <c r="CI13" s="35">
        <f>(Glutamine!AB17*'In Process Calc.'!$I13+Glutamine!AZ17*'In Process Calc.'!$E13)/('In Process Calc.'!$I13+'In Process Calc.'!$E13+$F13)</f>
        <v>1.3401993942308881</v>
      </c>
      <c r="CJ13" s="35">
        <f>(Glutamine!AC17*'In Process Calc.'!$I13+Glutamine!BA17*'In Process Calc.'!$E13)/('In Process Calc.'!$I13+'In Process Calc.'!$E13+$F13)</f>
        <v>0.72497212011533985</v>
      </c>
      <c r="CK13" s="35">
        <f>(Glutamine!AD17*'In Process Calc.'!$I13+Glutamine!BB17*'In Process Calc.'!$E13)/('In Process Calc.'!$I13+'In Process Calc.'!$E13+$F13)</f>
        <v>1.4011142869206714</v>
      </c>
      <c r="CL13" s="35">
        <f>(Glutamine!AE17*'In Process Calc.'!$I13+Glutamine!BC17*'In Process Calc.'!$E13)/('In Process Calc.'!$I13+'In Process Calc.'!$E13+$F13)</f>
        <v>19.941504866541283</v>
      </c>
      <c r="CM13" s="35">
        <f>(Glutamine!AF17*'In Process Calc.'!$I13+Glutamine!BD17*'In Process Calc.'!$E13)/('In Process Calc.'!$I13+'In Process Calc.'!$E13+$F13)</f>
        <v>2.6707017231132801</v>
      </c>
      <c r="CN13" s="35">
        <f>(Glutamine!AG17*'In Process Calc.'!$I13+Glutamine!BE17*'In Process Calc.'!$E13)/('In Process Calc.'!$I13+'In Process Calc.'!$E13+$F13)</f>
        <v>2.5458550254351411</v>
      </c>
      <c r="CO13" s="35">
        <f>(Glutamine!AH17*'In Process Calc.'!$I13+Glutamine!BF17*'In Process Calc.'!$E13)/('In Process Calc.'!$I13+'In Process Calc.'!$E13+$F13)</f>
        <v>0.55271284046261471</v>
      </c>
      <c r="CP13" s="35">
        <f>(Glutamine!AI17*'In Process Calc.'!$I13+Glutamine!BG17*'In Process Calc.'!$E13)/('In Process Calc.'!$I13+'In Process Calc.'!$E13+$F13)</f>
        <v>9.7387300386473434</v>
      </c>
      <c r="CQ13" s="35">
        <f>(Glutamine!AJ17*'In Process Calc.'!$I13+Glutamine!BH17*'In Process Calc.'!$E13)/('In Process Calc.'!$I13+'In Process Calc.'!$E13+$F13)</f>
        <v>1.4111949686561469</v>
      </c>
      <c r="CR13" s="35">
        <f>(Glutamine!AK17*'In Process Calc.'!$I13+Glutamine!BI17*'In Process Calc.'!$E13)/('In Process Calc.'!$I13+'In Process Calc.'!$E13+$F13)</f>
        <v>2.9782886412458249</v>
      </c>
      <c r="CS13" s="35">
        <f>(Glutamine!AL17*'In Process Calc.'!$I13+Glutamine!BJ17*'In Process Calc.'!$E13)/('In Process Calc.'!$I13+'In Process Calc.'!$E13+$F13)</f>
        <v>5.1997543211472532</v>
      </c>
      <c r="CT13" s="35">
        <f>(Glutamine!AM17*'In Process Calc.'!$I13+Glutamine!BK17*'In Process Calc.'!$E13)/('In Process Calc.'!$I13+'In Process Calc.'!$E13+$F13)</f>
        <v>4.38406185279886</v>
      </c>
      <c r="CU13" s="35">
        <f>(Glutamine!AN17*'In Process Calc.'!$I13+Glutamine!BL17*'In Process Calc.'!$E13)/('In Process Calc.'!$I13+'In Process Calc.'!$E13+$F13)</f>
        <v>0.45064241100391367</v>
      </c>
      <c r="CV13" s="35">
        <f>(Glutamine!AO17*'In Process Calc.'!$I13+Glutamine!BM17*'In Process Calc.'!$E13)/('In Process Calc.'!$I13+'In Process Calc.'!$E13+$F13)</f>
        <v>0.44112852227420979</v>
      </c>
      <c r="CW13" s="35">
        <f>(Glutamine!AP17*'In Process Calc.'!$I13+Glutamine!BN17*'In Process Calc.'!$E13)/('In Process Calc.'!$I13+'In Process Calc.'!$E13+$F13)</f>
        <v>2.832276378085361</v>
      </c>
    </row>
    <row r="14" spans="1:101" x14ac:dyDescent="0.15">
      <c r="A14" s="93">
        <f>Glutamine!$A18</f>
        <v>11</v>
      </c>
      <c r="B14" s="94">
        <f t="shared" si="0"/>
        <v>8.9854166666627862</v>
      </c>
      <c r="C14" s="95">
        <f>(Glutamine!$C18-t0)*24+$C$3</f>
        <v>215.64999999990687</v>
      </c>
      <c r="D14" s="96">
        <f t="shared" si="12"/>
        <v>61.659115568146767</v>
      </c>
      <c r="E14" s="96">
        <f>Glutamine!E18</f>
        <v>1.8047734670444029</v>
      </c>
      <c r="F14" s="96">
        <f>Glutamine!F18</f>
        <v>0.30079557784073385</v>
      </c>
      <c r="G14" s="96">
        <f>Glutamine!G18</f>
        <v>0</v>
      </c>
      <c r="H14" s="96">
        <v>0</v>
      </c>
      <c r="I14" s="96">
        <f>$D14-Glutamine!$D18</f>
        <v>60.159115568146767</v>
      </c>
      <c r="J14" s="101">
        <f>$J13+AVERAGE(Glutamine!$H16:$H16)*($C14-$C13)</f>
        <v>1889.1958249992445</v>
      </c>
      <c r="K14" s="101">
        <f>K13 + Glutamine!$H18*'In Process Calc.'!$D14 - Glutamine!$H17*'In Process Calc.'!$I13</f>
        <v>1364.3606686698272</v>
      </c>
      <c r="L14" s="104">
        <f>L13 + (Glutamine!P18*$D14-Glutamine!P17*$I13)/1000</f>
        <v>0</v>
      </c>
      <c r="M14" s="104">
        <f>M13+(-Glutamine!S17*'In Process Calc.'!$I13+Glutamine!S18*'In Process Calc.'!$D14)/1000</f>
        <v>11.64053637163868</v>
      </c>
      <c r="N14" s="104">
        <f>N13-(-Glutamine!T17*'In Process Calc.'!$I13+Glutamine!T18*'In Process Calc.'!$D14-$E13*Glutamine!AR18)/1000</f>
        <v>-0.52870042182802468</v>
      </c>
      <c r="O14" s="104">
        <f>O13-(-Glutamine!U17*'In Process Calc.'!$I13+Glutamine!U18*'In Process Calc.'!$D14-$E13*Glutamine!AS18)/1000</f>
        <v>0.12916407670415844</v>
      </c>
      <c r="P14" s="104">
        <f>P13-(-Glutamine!V17*'In Process Calc.'!$I13+Glutamine!V18*'In Process Calc.'!$D14-$E13*Glutamine!AT18)/1000</f>
        <v>0.38990901183329552</v>
      </c>
      <c r="Q14" s="104">
        <f>Q13-(-Glutamine!W17*'In Process Calc.'!$I13+Glutamine!W18*'In Process Calc.'!$D14-$E13*Glutamine!AU18)/1000</f>
        <v>0.12106956946757999</v>
      </c>
      <c r="R14" s="104">
        <f>R13-(-Glutamine!X17*'In Process Calc.'!$I13+Glutamine!X18*'In Process Calc.'!$D14-$E13*Glutamine!AV18)/1000</f>
        <v>0.10481487705613003</v>
      </c>
      <c r="S14" s="104">
        <f>S13-(-Glutamine!Y17*'In Process Calc.'!$I13+Glutamine!Y18*'In Process Calc.'!$D14-$E13*Glutamine!AW18)/1000</f>
        <v>5.7457238847787533</v>
      </c>
      <c r="T14" s="104">
        <f>T13-(-Glutamine!Z17*'In Process Calc.'!$I13+Glutamine!Z18*'In Process Calc.'!$D14-$F13*Glutamine!AX18)/1000</f>
        <v>0.52684620499614299</v>
      </c>
      <c r="U14" s="104">
        <f>U13-(-Glutamine!AA17*'In Process Calc.'!$I13+Glutamine!AA18*'In Process Calc.'!$D14-$E13*Glutamine!AY18)/1000</f>
        <v>0.15338820743544318</v>
      </c>
      <c r="V14" s="104">
        <f>V13-(-Glutamine!AB17*'In Process Calc.'!$I13+Glutamine!AB18*'In Process Calc.'!$D14-$E13*Glutamine!AZ18)/1000</f>
        <v>4.6415102664342456E-2</v>
      </c>
      <c r="W14" s="104">
        <f>W13-(-Glutamine!AC17*'In Process Calc.'!$I13+Glutamine!AC18*'In Process Calc.'!$D14-$E13*Glutamine!BA18)/1000</f>
        <v>1.855526793762643E-4</v>
      </c>
      <c r="X14" s="104">
        <f>X13-(-Glutamine!AD17*'In Process Calc.'!$I13+Glutamine!AD18*'In Process Calc.'!$D14-$E13*Glutamine!BB18)/1000</f>
        <v>0.16844717677343796</v>
      </c>
      <c r="Y14" s="104">
        <f>Y13+(-Glutamine!AE17*'In Process Calc.'!$I13+Glutamine!AE18*'In Process Calc.'!$D14-$E13*Glutamine!BC18)/1000</f>
        <v>1.40554416659078</v>
      </c>
      <c r="Z14" s="104">
        <f>Z13-(-Glutamine!AF17*'In Process Calc.'!$I13+Glutamine!AF18*'In Process Calc.'!$D14-$E13*Glutamine!BD18)/1000</f>
        <v>0.33868911870642521</v>
      </c>
      <c r="AA14" s="104">
        <f>AA13-(-Glutamine!AG17*'In Process Calc.'!$I13+Glutamine!AG18*'In Process Calc.'!$D14-$E13*Glutamine!BE18)/1000</f>
        <v>0.19239592580895953</v>
      </c>
      <c r="AB14" s="104">
        <f>AB13-(-Glutamine!AH17*'In Process Calc.'!$I13+Glutamine!AH18*'In Process Calc.'!$D14-$E13*Glutamine!BF18)/1000</f>
        <v>8.6809247499960412E-2</v>
      </c>
      <c r="AC14" s="104">
        <f>AC13-(-Glutamine!AI17*'In Process Calc.'!$I13+Glutamine!AI18*'In Process Calc.'!$D14-$E13*Glutamine!BG18)/1000</f>
        <v>-0.63188961174187896</v>
      </c>
      <c r="AD14" s="104">
        <f>AD13-(-Glutamine!AJ17*'In Process Calc.'!$I13+Glutamine!AJ18*'In Process Calc.'!$D14-$E13*Glutamine!BH18)/1000</f>
        <v>0.10375327792933789</v>
      </c>
      <c r="AE14" s="104">
        <f>AE13-(-Glutamine!AK17*'In Process Calc.'!$I13+Glutamine!AK18*'In Process Calc.'!$D14-$E13*Glutamine!BI18)/1000</f>
        <v>0.16512360724491423</v>
      </c>
      <c r="AF14" s="104">
        <f>AF13-(-Glutamine!AL17*'In Process Calc.'!$I13+Glutamine!AL18*'In Process Calc.'!$D14-$E13*Glutamine!BJ18)/1000</f>
        <v>0.34328189295473827</v>
      </c>
      <c r="AG14" s="104">
        <f>AG13-(-Glutamine!AM17*'In Process Calc.'!$I13+Glutamine!AM18*'In Process Calc.'!$D14-$E13*Glutamine!BK18)/1000</f>
        <v>0.11100460055567851</v>
      </c>
      <c r="AH14" s="104">
        <f>AH13-(-Glutamine!AN17*'In Process Calc.'!$I13+Glutamine!AN18*'In Process Calc.'!$D14-$E13*Glutamine!BL18)/1000</f>
        <v>4.3915208885036625E-2</v>
      </c>
      <c r="AI14" s="104">
        <f>AI13-(-Glutamine!AO17*'In Process Calc.'!$I13+Glutamine!AO18*'In Process Calc.'!$D14-$E13*Glutamine!BM18)/1000</f>
        <v>6.395449841458016E-2</v>
      </c>
      <c r="AJ14" s="104">
        <f>AJ13-(-Glutamine!AP17*'In Process Calc.'!$I13+Glutamine!AP18*'In Process Calc.'!$D14-$E13*Glutamine!BN18)/1000</f>
        <v>0.19559650875733633</v>
      </c>
      <c r="AK14" s="104">
        <f>AK13-(-Glutamine!AQ17*'In Process Calc.'!$I13+Glutamine!AQ18*'In Process Calc.'!$D14-'In Process Calc.'!$E13*Glutamine!BO18)/1000</f>
        <v>0</v>
      </c>
      <c r="AL14" s="103">
        <f t="shared" si="14"/>
        <v>5.0336974203315199</v>
      </c>
      <c r="AM14" s="103">
        <f t="shared" si="1"/>
        <v>3.8731073867616166</v>
      </c>
      <c r="AN14" s="103">
        <f t="shared" si="6"/>
        <v>18.430146407973762</v>
      </c>
      <c r="AO14" s="109">
        <f>Glutamine!N18/(Glutamine!H18)</f>
        <v>0</v>
      </c>
      <c r="AP14" s="110">
        <f>IF(Glutamine!O18&gt;0,Glutamine!O18,(Glutamine!P18*$D14-Glutamine!P17*$I13)/1000/((Glutamine!$H17*$I13+Glutamine!$H18*$D14)*1000000*0.5*($C14-$C13))*1000000000)</f>
        <v>0.10417364313118646</v>
      </c>
      <c r="AQ14" s="110">
        <f>(K14-K13)/((Glutamine!$H17*$I13+Glutamine!$H18*$D14)*0.5*($C14-$C13))</f>
        <v>-3.9413601707934554E-4</v>
      </c>
      <c r="AR14" s="110">
        <f t="shared" si="2"/>
        <v>7.8783660439419763E-3</v>
      </c>
      <c r="AS14" s="110">
        <f>(Glutamine!$I18*$D14-Glutamine!$I17*$I13)/((Glutamine!$H17*$I13+Glutamine!$H18*$D14)*0.5*($C14-$C13))</f>
        <v>8.2725020610213227E-3</v>
      </c>
      <c r="AT14" s="110">
        <f>(M14-M13)*1000/((Glutamine!$H17*$I13+Glutamine!$H18*$D14)*0.5*($C14-$C13))</f>
        <v>8.375568635686835E-2</v>
      </c>
      <c r="AU14" s="110">
        <f>(N14-N13)*1000/((Glutamine!$H17*$I13+Glutamine!$H18*$D14)*0.5*($C14-$C13))</f>
        <v>9.2071495387776898E-4</v>
      </c>
      <c r="AV14" s="110">
        <f>(O14-O13)*1000/((Glutamine!$H17*$I13+Glutamine!$H18*$D14)*0.5*($C14-$C13))</f>
        <v>6.5650212999284255E-4</v>
      </c>
      <c r="AW14" s="110">
        <f>(P14-P13)*1000/((Glutamine!$H17*$I13+Glutamine!$H18*$D14)*0.5*($C14-$C13))</f>
        <v>1.1206386888032729E-3</v>
      </c>
      <c r="AX14" s="110">
        <f>(Q14-Q13)*1000/((Glutamine!$H17*$I13+Glutamine!$H18*$D14)*0.5*($C14-$C13))</f>
        <v>2.2030033845904482E-4</v>
      </c>
      <c r="AY14" s="110">
        <f>(R14-R13)*1000/((Glutamine!$H17*$I13+Glutamine!$H18*$D14)*0.5*($C14-$C13))</f>
        <v>5.2411578070645903E-4</v>
      </c>
      <c r="AZ14" s="110">
        <f>(S14-S13)*1000/((Glutamine!$H17*$I13+Glutamine!$H18*$D14)*0.5*($C14-$C13))</f>
        <v>2.9197312941223148E-2</v>
      </c>
      <c r="BA14" s="110">
        <f>(T14-T13)*1000/((Glutamine!$H17*$I13+Glutamine!$H18*$D14)*0.5*($C14-$C13))</f>
        <v>2.1760944944766744E-3</v>
      </c>
      <c r="BB14" s="110">
        <f>(U14-U13)*1000/((Glutamine!$H17*$I13+Glutamine!$H18*$D14)*0.5*($C14-$C13))</f>
        <v>6.6572417953451304E-4</v>
      </c>
      <c r="BC14" s="110">
        <f>(V14-V13)*1000/((Glutamine!$H17*$I13+Glutamine!$H18*$D14)*0.5*($C14-$C13))</f>
        <v>4.300283866050758E-4</v>
      </c>
      <c r="BD14" s="110">
        <f>(W14-W13)*1000/((Glutamine!$H17*$I13+Glutamine!$H18*$D14)*0.5*($C14-$C13))</f>
        <v>-1.0221925582127881E-4</v>
      </c>
      <c r="BE14" s="110">
        <f>(X14-X13)*1000/((Glutamine!$H17*$I13+Glutamine!$H18*$D14)*0.5*($C14-$C13))</f>
        <v>9.4490875133996588E-4</v>
      </c>
      <c r="BF14" s="110">
        <f>(Y14-Y13)*1000/((Glutamine!$H17*$I13+Glutamine!$H18*$D14)*0.5*($C14-$C13))</f>
        <v>-7.7118835150209748E-3</v>
      </c>
      <c r="BG14" s="110">
        <f>(Z14-Z13)*1000/((Glutamine!$H17*$I13+Glutamine!$H18*$D14)*0.5*($C14-$C13))</f>
        <v>1.7703338555646272E-3</v>
      </c>
      <c r="BH14" s="110">
        <f>(AA14-AA13)*1000/((Glutamine!$H17*$I13+Glutamine!$H18*$D14)*0.5*($C14-$C13))</f>
        <v>9.1005704935037321E-4</v>
      </c>
      <c r="BI14" s="110">
        <f>(AB14-AB13)*1000/((Glutamine!$H17*$I13+Glutamine!$H18*$D14)*0.5*($C14-$C13))</f>
        <v>4.3126387995129969E-4</v>
      </c>
      <c r="BJ14" s="110">
        <f>(AC14-AC13)*1000/((Glutamine!$H17*$I13+Glutamine!$H18*$D14)*0.5*($C14-$C13))</f>
        <v>-2.9574192641591547E-4</v>
      </c>
      <c r="BK14" s="110">
        <f>(AD14-AD13)*1000/((Glutamine!$H17*$I13+Glutamine!$H18*$D14)*0.5*($C14-$C13))</f>
        <v>5.7809451967433733E-4</v>
      </c>
      <c r="BL14" s="110">
        <f>(AE14-AE13)*1000/((Glutamine!$H17*$I13+Glutamine!$H18*$D14)*0.5*($C14-$C13))</f>
        <v>1.0788753006433936E-3</v>
      </c>
      <c r="BM14" s="110">
        <f>(AF14-AF13)*1000/((Glutamine!$H17*$I13+Glutamine!$H18*$D14)*0.5*($C14-$C13))</f>
        <v>1.6447478054944032E-3</v>
      </c>
      <c r="BN14" s="110">
        <f>(AG14-AG13)*1000/((Glutamine!$H17*$I13+Glutamine!$H18*$D14)*0.5*($C14-$C13))</f>
        <v>8.360171398447033E-4</v>
      </c>
      <c r="BO14" s="110">
        <f>(AH14-AH13)*1000/((Glutamine!$H17*$I13+Glutamine!$H18*$D14)*0.5*($C14-$C13))</f>
        <v>2.2878941712323604E-4</v>
      </c>
      <c r="BP14" s="110">
        <f>(AI14-AI13)*1000/((Glutamine!$H17*$I13+Glutamine!$H18*$D14)*0.5*($C14-$C13))</f>
        <v>3.4659013367764342E-4</v>
      </c>
      <c r="BQ14" s="110">
        <f>(AJ14-AJ13)*1000/((Glutamine!$H17*$I13+Glutamine!$H18*$D14)*0.5*($C14-$C13))</f>
        <v>1.2048634929473234E-3</v>
      </c>
      <c r="BR14" s="110">
        <f>(AK14-AK13)*1000/((Glutamine!$H17*$D14+Glutamine!$H18*$D14)*0.5*($C14-$C13))</f>
        <v>0</v>
      </c>
      <c r="BS14" s="111">
        <f t="shared" si="7"/>
        <v>2.2854041079627879E-2</v>
      </c>
      <c r="BT14" s="111">
        <f t="shared" si="8"/>
        <v>2.1637584199334196E-2</v>
      </c>
      <c r="BU14" s="111">
        <f t="shared" si="9"/>
        <v>8.250788587297947E-2</v>
      </c>
      <c r="BV14" s="111">
        <f t="shared" si="10"/>
        <v>8.3121201407907158E-2</v>
      </c>
      <c r="BW14" s="110">
        <f t="shared" si="3"/>
        <v>-0.26412990573980899</v>
      </c>
      <c r="BX14" s="110">
        <f t="shared" si="4"/>
        <v>3.5679188472205472</v>
      </c>
      <c r="BY14" s="110">
        <f t="shared" si="5"/>
        <v>7.4530642558010424E-2</v>
      </c>
      <c r="BZ14" s="110">
        <f t="shared" si="11"/>
        <v>-0.1359049099965845</v>
      </c>
      <c r="CA14" s="35">
        <f>(Glutamine!T18*'In Process Calc.'!$I14+Glutamine!AR18*'In Process Calc.'!$E14)/('In Process Calc.'!$I14+'In Process Calc.'!$E14+$F14)</f>
        <v>6.9042305747999624</v>
      </c>
      <c r="CB14" s="35">
        <f>(Glutamine!U18*'In Process Calc.'!$I14+Glutamine!AS18*'In Process Calc.'!$E14)/('In Process Calc.'!$I14+'In Process Calc.'!$E14+$F14)</f>
        <v>2.5189536377526411</v>
      </c>
      <c r="CC14" s="35">
        <f>(Glutamine!V18*'In Process Calc.'!$I14+Glutamine!AT18*'In Process Calc.'!$E14)/('In Process Calc.'!$I14+'In Process Calc.'!$E14+$F14)</f>
        <v>0.53760312494673035</v>
      </c>
      <c r="CD14" s="35">
        <f>(Glutamine!W18*'In Process Calc.'!$I14+Glutamine!AU18*'In Process Calc.'!$E14)/('In Process Calc.'!$I14+'In Process Calc.'!$E14+$F14)</f>
        <v>0.17890424656114232</v>
      </c>
      <c r="CE14" s="35">
        <f>(Glutamine!X18*'In Process Calc.'!$I14+Glutamine!AV18*'In Process Calc.'!$E14)/('In Process Calc.'!$I14+'In Process Calc.'!$E14+$F14)</f>
        <v>0.28250865176346207</v>
      </c>
      <c r="CF14" s="35">
        <f>(Glutamine!Y18*'In Process Calc.'!$I14+Glutamine!AW18*'In Process Calc.'!$E14)/('In Process Calc.'!$I14+'In Process Calc.'!$E14+$F14)</f>
        <v>12.351568783239744</v>
      </c>
      <c r="CG14" s="35">
        <f>(Glutamine!Z18*'In Process Calc.'!$I14+Glutamine!AX18*'In Process Calc.'!$F14)/('In Process Calc.'!$I14+'In Process Calc.'!$E14+$F14)</f>
        <v>1.0054618650772746</v>
      </c>
      <c r="CH14" s="35">
        <f>(Glutamine!AA18*'In Process Calc.'!$I14+Glutamine!AY18*'In Process Calc.'!$E14)/('In Process Calc.'!$I14+'In Process Calc.'!$E14+$F14)</f>
        <v>0.38506049275070936</v>
      </c>
      <c r="CI14" s="35">
        <f>(Glutamine!AB18*'In Process Calc.'!$I14+Glutamine!AZ18*'In Process Calc.'!$E14)/('In Process Calc.'!$I14+'In Process Calc.'!$E14+$F14)</f>
        <v>1.1181651205635701</v>
      </c>
      <c r="CJ14" s="35">
        <f>(Glutamine!AC18*'In Process Calc.'!$I14+Glutamine!BA18*'In Process Calc.'!$E14)/('In Process Calc.'!$I14+'In Process Calc.'!$E14+$F14)</f>
        <v>0.74246157851429362</v>
      </c>
      <c r="CK14" s="35">
        <f>(Glutamine!AD18*'In Process Calc.'!$I14+Glutamine!BB18*'In Process Calc.'!$E14)/('In Process Calc.'!$I14+'In Process Calc.'!$E14+$F14)</f>
        <v>1.3781550407933558</v>
      </c>
      <c r="CL14" s="35">
        <f>(Glutamine!AE18*'In Process Calc.'!$I14+Glutamine!BC18*'In Process Calc.'!$E14)/('In Process Calc.'!$I14+'In Process Calc.'!$E14+$F14)</f>
        <v>16.098075084471557</v>
      </c>
      <c r="CM14" s="35">
        <f>(Glutamine!AF18*'In Process Calc.'!$I14+Glutamine!BD18*'In Process Calc.'!$E14)/('In Process Calc.'!$I14+'In Process Calc.'!$E14+$F14)</f>
        <v>2.6318323419923511</v>
      </c>
      <c r="CN14" s="35">
        <f>(Glutamine!AG18*'In Process Calc.'!$I14+Glutamine!BE18*'In Process Calc.'!$E14)/('In Process Calc.'!$I14+'In Process Calc.'!$E14+$F14)</f>
        <v>2.5694267933852331</v>
      </c>
      <c r="CO14" s="35">
        <f>(Glutamine!AH18*'In Process Calc.'!$I14+Glutamine!BF18*'In Process Calc.'!$E14)/('In Process Calc.'!$I14+'In Process Calc.'!$E14+$F14)</f>
        <v>0.51357901924808436</v>
      </c>
      <c r="CP14" s="35">
        <f>(Glutamine!AI18*'In Process Calc.'!$I14+Glutamine!BG18*'In Process Calc.'!$E14)/('In Process Calc.'!$I14+'In Process Calc.'!$E14+$F14)</f>
        <v>9.5309315787439619</v>
      </c>
      <c r="CQ14" s="35">
        <f>(Glutamine!AJ18*'In Process Calc.'!$I14+Glutamine!BH18*'In Process Calc.'!$E14)/('In Process Calc.'!$I14+'In Process Calc.'!$E14+$F14)</f>
        <v>1.5194645870798973</v>
      </c>
      <c r="CR14" s="35">
        <f>(Glutamine!AK18*'In Process Calc.'!$I14+Glutamine!BI18*'In Process Calc.'!$E14)/('In Process Calc.'!$I14+'In Process Calc.'!$E14+$F14)</f>
        <v>2.9850310025267799</v>
      </c>
      <c r="CS14" s="35">
        <f>(Glutamine!AL18*'In Process Calc.'!$I14+Glutamine!BJ18*'In Process Calc.'!$E14)/('In Process Calc.'!$I14+'In Process Calc.'!$E14+$F14)</f>
        <v>5.400447370616277</v>
      </c>
      <c r="CT14" s="35">
        <f>(Glutamine!AM18*'In Process Calc.'!$I14+Glutamine!BK18*'In Process Calc.'!$E14)/('In Process Calc.'!$I14+'In Process Calc.'!$E14+$F14)</f>
        <v>4.4911966948728139</v>
      </c>
      <c r="CU14" s="35">
        <f>(Glutamine!AN18*'In Process Calc.'!$I14+Glutamine!BL18*'In Process Calc.'!$E14)/('In Process Calc.'!$I14+'In Process Calc.'!$E14+$F14)</f>
        <v>0.46998949040249632</v>
      </c>
      <c r="CV14" s="35">
        <f>(Glutamine!AO18*'In Process Calc.'!$I14+Glutamine!BM18*'In Process Calc.'!$E14)/('In Process Calc.'!$I14+'In Process Calc.'!$E14+$F14)</f>
        <v>0.28378527228190609</v>
      </c>
      <c r="CW14" s="35">
        <f>(Glutamine!AP18*'In Process Calc.'!$I14+Glutamine!BN18*'In Process Calc.'!$E14)/('In Process Calc.'!$I14+'In Process Calc.'!$E14+$F14)</f>
        <v>2.9447960482989379</v>
      </c>
    </row>
    <row r="15" spans="1:101" x14ac:dyDescent="0.15">
      <c r="A15" s="93">
        <f>Glutamine!$A19</f>
        <v>12</v>
      </c>
      <c r="B15" s="94">
        <f t="shared" si="0"/>
        <v>9.7277777777781012</v>
      </c>
      <c r="C15" s="95">
        <f>(Glutamine!$C19-t0)*24+$C$3</f>
        <v>233.46666666667443</v>
      </c>
      <c r="D15" s="96">
        <f t="shared" si="12"/>
        <v>62.264684613031903</v>
      </c>
      <c r="E15" s="96">
        <f>Glutamine!E19</f>
        <v>0</v>
      </c>
      <c r="F15" s="96">
        <f>Glutamine!F19</f>
        <v>0</v>
      </c>
      <c r="G15" s="96">
        <f>Glutamine!G19</f>
        <v>0</v>
      </c>
      <c r="H15" s="96">
        <v>1</v>
      </c>
      <c r="I15" s="96">
        <f>$D15-Glutamine!$D19</f>
        <v>60.264684613031903</v>
      </c>
      <c r="J15" s="101">
        <f>$J14+AVERAGE(Glutamine!$H17:$H17)*($C15-$C14)</f>
        <v>2222.3674916677978</v>
      </c>
      <c r="K15" s="101">
        <f>K14 + Glutamine!$H19*'In Process Calc.'!$D15 - Glutamine!$H18*'In Process Calc.'!$I14</f>
        <v>1171.6710215050532</v>
      </c>
      <c r="L15" s="104">
        <f>L14 + (Glutamine!P19*$D15-Glutamine!P18*$I14)/1000</f>
        <v>0</v>
      </c>
      <c r="M15" s="104">
        <f>M14+(-Glutamine!S18*'In Process Calc.'!$I14+Glutamine!S19*'In Process Calc.'!$D15)/1000</f>
        <v>13.059867945644799</v>
      </c>
      <c r="N15" s="104">
        <f>N14-(-Glutamine!T18*'In Process Calc.'!$I14+Glutamine!T19*'In Process Calc.'!$D15-$E14*Glutamine!AR19)/1000</f>
        <v>-0.53478342272733337</v>
      </c>
      <c r="O15" s="104">
        <f>O14-(-Glutamine!U18*'In Process Calc.'!$I14+Glutamine!U19*'In Process Calc.'!$D15-$E14*Glutamine!AS19)/1000</f>
        <v>0.14603706659383989</v>
      </c>
      <c r="P15" s="104">
        <f>P14-(-Glutamine!V18*'In Process Calc.'!$I14+Glutamine!V19*'In Process Calc.'!$D15-$E14*Glutamine!AT19)/1000</f>
        <v>0.4208610153438973</v>
      </c>
      <c r="Q15" s="104">
        <f>Q14-(-Glutamine!W18*'In Process Calc.'!$I14+Glutamine!W19*'In Process Calc.'!$D15-$E14*Glutamine!AU19)/1000</f>
        <v>0.1239511881084568</v>
      </c>
      <c r="R15" s="104">
        <f>R14-(-Glutamine!X18*'In Process Calc.'!$I14+Glutamine!X19*'In Process Calc.'!$D15-$E14*Glutamine!AV19)/1000</f>
        <v>0.11647307240047786</v>
      </c>
      <c r="S15" s="104">
        <f>S14-(-Glutamine!Y18*'In Process Calc.'!$I14+Glutamine!Y19*'In Process Calc.'!$D15-$E14*Glutamine!AW19)/1000</f>
        <v>6.1556404535081146</v>
      </c>
      <c r="T15" s="104">
        <f>T14-(-Glutamine!Z18*'In Process Calc.'!$I14+Glutamine!Z19*'In Process Calc.'!$D15-$F14*Glutamine!AX19)/1000</f>
        <v>0.57504411452633875</v>
      </c>
      <c r="U15" s="104">
        <f>U14-(-Glutamine!AA18*'In Process Calc.'!$I14+Glutamine!AA19*'In Process Calc.'!$D15-$E14*Glutamine!AY19)/1000</f>
        <v>0.15476767915230016</v>
      </c>
      <c r="V15" s="104">
        <f>V14-(-Glutamine!AB18*'In Process Calc.'!$I14+Glutamine!AB19*'In Process Calc.'!$D15-$E14*Glutamine!AZ19)/1000</f>
        <v>4.8334132029864661E-2</v>
      </c>
      <c r="W15" s="104">
        <f>W14-(-Glutamine!AC18*'In Process Calc.'!$I14+Glutamine!AC19*'In Process Calc.'!$D15-$E14*Glutamine!BA19)/1000</f>
        <v>-4.9657880220997583E-3</v>
      </c>
      <c r="X15" s="104">
        <f>X14-(-Glutamine!AD18*'In Process Calc.'!$I14+Glutamine!AD19*'In Process Calc.'!$D15-$E14*Glutamine!BB19)/1000</f>
        <v>0.19052197730444131</v>
      </c>
      <c r="Y15" s="104">
        <f>Y14+(-Glutamine!AE18*'In Process Calc.'!$I14+Glutamine!AE19*'In Process Calc.'!$D15-$E14*Glutamine!BC19)/1000</f>
        <v>1.1422325349785929</v>
      </c>
      <c r="Z15" s="104">
        <f>Z14-(-Glutamine!AF18*'In Process Calc.'!$I14+Glutamine!AF19*'In Process Calc.'!$D15-$E14*Glutamine!BD19)/1000</f>
        <v>0.37848443801166026</v>
      </c>
      <c r="AA15" s="104">
        <f>AA14-(-Glutamine!AG18*'In Process Calc.'!$I14+Glutamine!AG19*'In Process Calc.'!$D15-$E14*Glutamine!BE19)/1000</f>
        <v>0.21868976302355464</v>
      </c>
      <c r="AB15" s="104">
        <f>AB14-(-Glutamine!AH18*'In Process Calc.'!$I14+Glutamine!AH19*'In Process Calc.'!$D15-$E14*Glutamine!BF19)/1000</f>
        <v>9.6266083830673865E-2</v>
      </c>
      <c r="AC15" s="104">
        <f>AC14-(-Glutamine!AI18*'In Process Calc.'!$I14+Glutamine!AI19*'In Process Calc.'!$D15-$E14*Glutamine!BG19)/1000</f>
        <v>-0.56581733551941493</v>
      </c>
      <c r="AD15" s="104">
        <f>AD14-(-Glutamine!AJ18*'In Process Calc.'!$I14+Glutamine!AJ19*'In Process Calc.'!$D15-$E14*Glutamine!BH19)/1000</f>
        <v>0.11849045112599874</v>
      </c>
      <c r="AE15" s="104">
        <f>AE14-(-Glutamine!AK18*'In Process Calc.'!$I14+Glutamine!AK19*'In Process Calc.'!$D15-$E14*Glutamine!BI19)/1000</f>
        <v>0.19456071866004801</v>
      </c>
      <c r="AF15" s="104">
        <f>AF14-(-Glutamine!AL18*'In Process Calc.'!$I14+Glutamine!AL19*'In Process Calc.'!$D15-$E14*Glutamine!BJ19)/1000</f>
        <v>0.39078242065379665</v>
      </c>
      <c r="AG15" s="104">
        <f>AG14-(-Glutamine!AM18*'In Process Calc.'!$I14+Glutamine!AM19*'In Process Calc.'!$D15-$E14*Glutamine!BK19)/1000</f>
        <v>0.14391580816845045</v>
      </c>
      <c r="AH15" s="104">
        <f>AH14-(-Glutamine!AN18*'In Process Calc.'!$I14+Glutamine!AN19*'In Process Calc.'!$D15-$E14*Glutamine!BL19)/1000</f>
        <v>4.8296414477418871E-2</v>
      </c>
      <c r="AI15" s="104">
        <f>AI14-(-Glutamine!AO18*'In Process Calc.'!$I14+Glutamine!AO19*'In Process Calc.'!$D15-$E14*Glutamine!BM19)/1000</f>
        <v>6.8586386194728372E-2</v>
      </c>
      <c r="AJ15" s="104">
        <f>AJ14-(-Glutamine!AP18*'In Process Calc.'!$I14+Glutamine!AP19*'In Process Calc.'!$D15-$E14*Glutamine!BN19)/1000</f>
        <v>0.22802260727882856</v>
      </c>
      <c r="AK15" s="104">
        <f>AK14-(-Glutamine!AQ18*'In Process Calc.'!$I14+Glutamine!AQ19*'In Process Calc.'!$D15-'In Process Calc.'!$E14*Glutamine!BO19)/1000</f>
        <v>0</v>
      </c>
      <c r="AL15" s="103">
        <f t="shared" si="14"/>
        <v>5.4956974651637633</v>
      </c>
      <c r="AM15" s="103">
        <f t="shared" si="1"/>
        <v>4.3950967069170153</v>
      </c>
      <c r="AN15" s="103">
        <f t="shared" si="6"/>
        <v>20.357979128936684</v>
      </c>
      <c r="AO15" s="109">
        <f>Glutamine!N19/(Glutamine!H19)</f>
        <v>0</v>
      </c>
      <c r="AP15" s="110">
        <f>IF(Glutamine!O19&gt;0,Glutamine!O19,(Glutamine!P19*$D15-Glutamine!P18*$I14)/1000/((Glutamine!$H18*$I14+Glutamine!$H19*$D15)*1000000*0.5*($C15-$C14))*1000000000)</f>
        <v>0.13216193953743124</v>
      </c>
      <c r="AQ15" s="110">
        <f>(K15-K14)/((Glutamine!$H18*$I14+Glutamine!$H19*$D15)*0.5*($C15-$C14))</f>
        <v>-1.1030186281692902E-2</v>
      </c>
      <c r="AR15" s="110">
        <f t="shared" si="2"/>
        <v>-8.8057135973341506E-3</v>
      </c>
      <c r="AS15" s="110">
        <f>(Glutamine!$I19*$D15-Glutamine!$I18*$I14)/((Glutamine!$H18*$I14+Glutamine!$H19*$D15)*0.5*($C15-$C14))</f>
        <v>2.2244726843587527E-3</v>
      </c>
      <c r="AT15" s="110">
        <f>(M15-M14)*1000/((Glutamine!$H18*$I14+Glutamine!$H19*$D15)*0.5*($C15-$C14))</f>
        <v>8.1247186276637184E-2</v>
      </c>
      <c r="AU15" s="110">
        <f>(N15-N14)*1000/((Glutamine!$H18*$I14+Glutamine!$H19*$D15)*0.5*($C15-$C14))</f>
        <v>-3.4821088760261305E-4</v>
      </c>
      <c r="AV15" s="110">
        <f>(O15-O14)*1000/((Glutamine!$H18*$I14+Glutamine!$H19*$D15)*0.5*($C15-$C14))</f>
        <v>9.658651845117442E-4</v>
      </c>
      <c r="AW15" s="110">
        <f>(P15-P14)*1000/((Glutamine!$H18*$I14+Glutamine!$H19*$D15)*0.5*($C15-$C14))</f>
        <v>1.7717940197461925E-3</v>
      </c>
      <c r="AX15" s="110">
        <f>(Q15-Q14)*1000/((Glutamine!$H18*$I14+Glutamine!$H19*$D15)*0.5*($C15-$C14))</f>
        <v>1.6495328560381842E-4</v>
      </c>
      <c r="AY15" s="110">
        <f>(R15-R14)*1000/((Glutamine!$H18*$I14+Glutamine!$H19*$D15)*0.5*($C15-$C14))</f>
        <v>6.6735327117267999E-4</v>
      </c>
      <c r="AZ15" s="110">
        <f>(S15-S14)*1000/((Glutamine!$H18*$I14+Glutamine!$H19*$D15)*0.5*($C15-$C14))</f>
        <v>2.3464966486605329E-2</v>
      </c>
      <c r="BA15" s="110">
        <f>(T15-T14)*1000/((Glutamine!$H18*$I14+Glutamine!$H19*$D15)*0.5*($C15-$C14))</f>
        <v>2.7590061444849106E-3</v>
      </c>
      <c r="BB15" s="110">
        <f>(U15-U14)*1000/((Glutamine!$H18*$I14+Glutamine!$H19*$D15)*0.5*($C15-$C14))</f>
        <v>7.8965477549750246E-5</v>
      </c>
      <c r="BC15" s="110">
        <f>(V15-V14)*1000/((Glutamine!$H18*$I14+Glutamine!$H19*$D15)*0.5*($C15-$C14))</f>
        <v>1.0985152390490493E-4</v>
      </c>
      <c r="BD15" s="110">
        <f>(W15-W14)*1000/((Glutamine!$H18*$I14+Glutamine!$H19*$D15)*0.5*($C15-$C14))</f>
        <v>-2.9487960756479368E-4</v>
      </c>
      <c r="BE15" s="110">
        <f>(X15-X14)*1000/((Glutamine!$H18*$I14+Glutamine!$H19*$D15)*0.5*($C15-$C14))</f>
        <v>1.2636338566750628E-3</v>
      </c>
      <c r="BF15" s="110">
        <f>(Y15-Y14)*1000/((Glutamine!$H18*$I14+Glutamine!$H19*$D15)*0.5*($C15-$C14))</f>
        <v>-1.5072819892265993E-2</v>
      </c>
      <c r="BG15" s="110">
        <f>(Z15-Z14)*1000/((Glutamine!$H18*$I14+Glutamine!$H19*$D15)*0.5*($C15-$C14))</f>
        <v>2.2780143694011486E-3</v>
      </c>
      <c r="BH15" s="110">
        <f>(AA15-AA14)*1000/((Glutamine!$H18*$I14+Glutamine!$H19*$D15)*0.5*($C15-$C14))</f>
        <v>1.505145329834376E-3</v>
      </c>
      <c r="BI15" s="110">
        <f>(AB15-AB14)*1000/((Glutamine!$H18*$I14+Glutamine!$H19*$D15)*0.5*($C15-$C14))</f>
        <v>5.4134027384487231E-4</v>
      </c>
      <c r="BJ15" s="110">
        <f>(AC15-AC14)*1000/((Glutamine!$H18*$I14+Glutamine!$H19*$D15)*0.5*($C15-$C14))</f>
        <v>3.7821934157471356E-3</v>
      </c>
      <c r="BK15" s="110">
        <f>(AD15-AD14)*1000/((Glutamine!$H18*$I14+Glutamine!$H19*$D15)*0.5*($C15-$C14))</f>
        <v>8.4360404420553428E-4</v>
      </c>
      <c r="BL15" s="110">
        <f>(AE15-AE14)*1000/((Glutamine!$H18*$I14+Glutamine!$H19*$D15)*0.5*($C15-$C14))</f>
        <v>1.6850766363499402E-3</v>
      </c>
      <c r="BM15" s="110">
        <f>(AF15-AF14)*1000/((Glutamine!$H18*$I14+Glutamine!$H19*$D15)*0.5*($C15-$C14))</f>
        <v>2.7190857251987851E-3</v>
      </c>
      <c r="BN15" s="110">
        <f>(AG15-AG14)*1000/((Glutamine!$H18*$I14+Glutamine!$H19*$D15)*0.5*($C15-$C14))</f>
        <v>1.8839452771114314E-3</v>
      </c>
      <c r="BO15" s="110">
        <f>(AH15-AH14)*1000/((Glutamine!$H18*$I14+Glutamine!$H19*$D15)*0.5*($C15-$C14))</f>
        <v>2.507945524496522E-4</v>
      </c>
      <c r="BP15" s="110">
        <f>(AI15-AI14)*1000/((Glutamine!$H18*$I14+Glutamine!$H19*$D15)*0.5*($C15-$C14))</f>
        <v>2.6514442162656968E-4</v>
      </c>
      <c r="BQ15" s="110">
        <f>(AJ15-AJ14)*1000/((Glutamine!$H18*$I14+Glutamine!$H19*$D15)*0.5*($C15-$C14))</f>
        <v>1.8561760444490124E-3</v>
      </c>
      <c r="BR15" s="110">
        <f>(AK15-AK14)*1000/((Glutamine!$H18*$D15+Glutamine!$H19*$D15)*0.5*($C15-$C14))</f>
        <v>0</v>
      </c>
      <c r="BS15" s="111">
        <f t="shared" si="7"/>
        <v>2.5528247359676966E-2</v>
      </c>
      <c r="BT15" s="111">
        <f t="shared" si="8"/>
        <v>2.9658651663026715E-2</v>
      </c>
      <c r="BU15" s="111">
        <f t="shared" si="9"/>
        <v>0.10651062960030537</v>
      </c>
      <c r="BV15" s="111">
        <f t="shared" si="10"/>
        <v>0.10932453990850197</v>
      </c>
      <c r="BW15" s="110">
        <f t="shared" si="3"/>
        <v>-0.64235420497489804</v>
      </c>
      <c r="BX15" s="110">
        <f t="shared" si="4"/>
        <v>5.6323088981556468</v>
      </c>
      <c r="BY15" s="110">
        <f t="shared" si="5"/>
        <v>0.11757980332338652</v>
      </c>
      <c r="BZ15" s="110">
        <f t="shared" si="11"/>
        <v>1.3708535674367799</v>
      </c>
      <c r="CA15" s="35">
        <f>(Glutamine!T19*'In Process Calc.'!$I15+Glutamine!AR19*'In Process Calc.'!$E15)/('In Process Calc.'!$I15+'In Process Calc.'!$E15+$F15)</f>
        <v>7.0019264185533494</v>
      </c>
      <c r="CB15" s="35">
        <f>(Glutamine!U19*'In Process Calc.'!$I15+Glutamine!AS19*'In Process Calc.'!$E15)/('In Process Calc.'!$I15+'In Process Calc.'!$E15+$F15)</f>
        <v>2.2479655167247223</v>
      </c>
      <c r="CC15" s="35">
        <f>(Glutamine!V19*'In Process Calc.'!$I15+Glutamine!AT19*'In Process Calc.'!$E15)/('In Process Calc.'!$I15+'In Process Calc.'!$E15+$F15)</f>
        <v>4.0499450480778292E-2</v>
      </c>
      <c r="CD15" s="35">
        <f>(Glutamine!W19*'In Process Calc.'!$I15+Glutamine!AU19*'In Process Calc.'!$E15)/('In Process Calc.'!$I15+'In Process Calc.'!$E15+$F15)</f>
        <v>0.13262410142291894</v>
      </c>
      <c r="CE15" s="35">
        <f>(Glutamine!X19*'In Process Calc.'!$I15+Glutamine!AV19*'In Process Calc.'!$E15)/('In Process Calc.'!$I15+'In Process Calc.'!$E15+$F15)</f>
        <v>9.5272573771543898E-2</v>
      </c>
      <c r="CF15" s="35">
        <f>(Glutamine!Y19*'In Process Calc.'!$I15+Glutamine!AW19*'In Process Calc.'!$E15)/('In Process Calc.'!$I15+'In Process Calc.'!$E15+$F15)</f>
        <v>5.7681166823104997</v>
      </c>
      <c r="CG15" s="35">
        <f>(Glutamine!Z19*'In Process Calc.'!$I15+Glutamine!AX19*'In Process Calc.'!$F15)/('In Process Calc.'!$I15+'In Process Calc.'!$E15+$F15)</f>
        <v>0.23138086186107795</v>
      </c>
      <c r="CH15" s="35">
        <f>(Glutamine!AA19*'In Process Calc.'!$I15+Glutamine!AY19*'In Process Calc.'!$E15)/('In Process Calc.'!$I15+'In Process Calc.'!$E15+$F15)</f>
        <v>0.36290553082598054</v>
      </c>
      <c r="CI15" s="35">
        <f>(Glutamine!AB19*'In Process Calc.'!$I15+Glutamine!AZ19*'In Process Calc.'!$E15)/('In Process Calc.'!$I15+'In Process Calc.'!$E15+$F15)</f>
        <v>1.0873446100695594</v>
      </c>
      <c r="CJ15" s="35">
        <f>(Glutamine!AC19*'In Process Calc.'!$I15+Glutamine!BA19*'In Process Calc.'!$E15)/('In Process Calc.'!$I15+'In Process Calc.'!$E15+$F15)</f>
        <v>0.82519452309581742</v>
      </c>
      <c r="CK15" s="35">
        <f>(Glutamine!AD19*'In Process Calc.'!$I15+Glutamine!BB19*'In Process Calc.'!$E15)/('In Process Calc.'!$I15+'In Process Calc.'!$E15+$F15)</f>
        <v>1.0236234043095964</v>
      </c>
      <c r="CL15" s="35">
        <f>(Glutamine!AE19*'In Process Calc.'!$I15+Glutamine!BC19*'In Process Calc.'!$E15)/('In Process Calc.'!$I15+'In Process Calc.'!$E15+$F15)</f>
        <v>11.869166944188834</v>
      </c>
      <c r="CM15" s="35">
        <f>(Glutamine!AF19*'In Process Calc.'!$I15+Glutamine!BD19*'In Process Calc.'!$E15)/('In Process Calc.'!$I15+'In Process Calc.'!$E15+$F15)</f>
        <v>1.9927008736076874</v>
      </c>
      <c r="CN15" s="35">
        <f>(Glutamine!AG19*'In Process Calc.'!$I15+Glutamine!BE19*'In Process Calc.'!$E15)/('In Process Calc.'!$I15+'In Process Calc.'!$E15+$F15)</f>
        <v>2.1471354515434111</v>
      </c>
      <c r="CO15" s="35">
        <f>(Glutamine!AH19*'In Process Calc.'!$I15+Glutamine!BF19*'In Process Calc.'!$E15)/('In Process Calc.'!$I15+'In Process Calc.'!$E15+$F15)</f>
        <v>0.36169779814359088</v>
      </c>
      <c r="CP15" s="35">
        <f>(Glutamine!AI19*'In Process Calc.'!$I15+Glutamine!BG19*'In Process Calc.'!$E15)/('In Process Calc.'!$I15+'In Process Calc.'!$E15+$F15)</f>
        <v>8.4697798740000003</v>
      </c>
      <c r="CQ15" s="35">
        <f>(Glutamine!AJ19*'In Process Calc.'!$I15+Glutamine!BH19*'In Process Calc.'!$E15)/('In Process Calc.'!$I15+'In Process Calc.'!$E15+$F15)</f>
        <v>1.2827786825699694</v>
      </c>
      <c r="CR15" s="35">
        <f>(Glutamine!AK19*'In Process Calc.'!$I15+Glutamine!BI19*'In Process Calc.'!$E15)/('In Process Calc.'!$I15+'In Process Calc.'!$E15+$F15)</f>
        <v>2.5122572046976868</v>
      </c>
      <c r="CS15" s="35">
        <f>(Glutamine!AL19*'In Process Calc.'!$I15+Glutamine!BJ19*'In Process Calc.'!$E15)/('In Process Calc.'!$I15+'In Process Calc.'!$E15+$F15)</f>
        <v>4.6375666462655651</v>
      </c>
      <c r="CT15" s="35">
        <f>(Glutamine!AM19*'In Process Calc.'!$I15+Glutamine!BK19*'In Process Calc.'!$E15)/('In Process Calc.'!$I15+'In Process Calc.'!$E15+$F15)</f>
        <v>3.962627284824221</v>
      </c>
      <c r="CU15" s="35">
        <f>(Glutamine!AN19*'In Process Calc.'!$I15+Glutamine!BL19*'In Process Calc.'!$E15)/('In Process Calc.'!$I15+'In Process Calc.'!$E15+$F15)</f>
        <v>0.39962527640846501</v>
      </c>
      <c r="CV15" s="35">
        <f>(Glutamine!AO19*'In Process Calc.'!$I15+Glutamine!BM19*'In Process Calc.'!$E15)/('In Process Calc.'!$I15+'In Process Calc.'!$E15+$F15)</f>
        <v>0.20939498493146214</v>
      </c>
      <c r="CW15" s="35">
        <f>(Glutamine!AP19*'In Process Calc.'!$I15+Glutamine!BN19*'In Process Calc.'!$E15)/('In Process Calc.'!$I15+'In Process Calc.'!$E15+$F15)</f>
        <v>2.4240177174840172</v>
      </c>
    </row>
    <row r="16" spans="1:101" x14ac:dyDescent="0.15">
      <c r="A16" s="93"/>
      <c r="B16" s="96"/>
      <c r="C16" s="96"/>
      <c r="D16" s="96"/>
      <c r="E16" s="96"/>
      <c r="F16" s="96"/>
      <c r="G16" s="96"/>
      <c r="H16" s="96"/>
      <c r="I16" s="96"/>
      <c r="J16" s="101"/>
      <c r="K16" s="101"/>
      <c r="L16" s="104"/>
      <c r="M16" s="104"/>
      <c r="N16" s="104"/>
      <c r="O16" s="104"/>
      <c r="P16" s="104"/>
      <c r="Q16" s="104"/>
      <c r="R16" s="104"/>
      <c r="S16" s="104"/>
      <c r="T16" s="104"/>
      <c r="U16" s="104"/>
      <c r="V16" s="104"/>
      <c r="W16" s="104"/>
      <c r="X16" s="104"/>
      <c r="Y16" s="104"/>
      <c r="Z16" s="104"/>
      <c r="AA16" s="104"/>
      <c r="AB16" s="104"/>
      <c r="AC16" s="104"/>
      <c r="AD16" s="104"/>
      <c r="AE16" s="104"/>
      <c r="AF16" s="104"/>
      <c r="AG16" s="104"/>
      <c r="AH16" s="104"/>
      <c r="AI16" s="104"/>
      <c r="AJ16" s="104"/>
      <c r="AK16" s="104"/>
      <c r="AL16" s="103"/>
      <c r="AM16" s="103"/>
      <c r="AN16" s="103"/>
      <c r="AO16" s="109"/>
      <c r="AP16" s="110"/>
      <c r="AQ16" s="110"/>
      <c r="AR16" s="110"/>
      <c r="AS16" s="110"/>
      <c r="AT16" s="110"/>
      <c r="AU16" s="110"/>
      <c r="AV16" s="110"/>
      <c r="AW16" s="110"/>
      <c r="AX16" s="110"/>
      <c r="AY16" s="110"/>
      <c r="AZ16" s="110"/>
      <c r="BA16" s="110"/>
      <c r="BB16" s="110"/>
      <c r="BC16" s="110"/>
      <c r="BD16" s="110"/>
      <c r="BE16" s="110"/>
      <c r="BF16" s="110"/>
      <c r="BG16" s="110"/>
      <c r="BH16" s="110"/>
      <c r="BI16" s="110"/>
      <c r="BJ16" s="110"/>
      <c r="BK16" s="110"/>
      <c r="BL16" s="110"/>
      <c r="BM16" s="110"/>
      <c r="BN16" s="110"/>
      <c r="BO16" s="110"/>
      <c r="BP16" s="110"/>
      <c r="BQ16" s="110"/>
      <c r="BR16" s="110"/>
      <c r="BS16" s="111"/>
      <c r="BT16" s="111"/>
      <c r="BU16" s="111"/>
      <c r="BV16" s="111"/>
      <c r="BW16" s="110"/>
      <c r="BX16" s="110"/>
      <c r="BY16" s="110"/>
      <c r="BZ16" s="110"/>
      <c r="CA16" s="36"/>
    </row>
    <row r="17" spans="1:79" x14ac:dyDescent="0.15">
      <c r="A17" s="93"/>
      <c r="B17" s="96"/>
      <c r="C17" s="96"/>
      <c r="D17" s="96"/>
      <c r="E17" s="96"/>
      <c r="F17" s="96"/>
      <c r="G17" s="96"/>
      <c r="H17" s="96"/>
      <c r="I17" s="96"/>
      <c r="J17" s="101"/>
      <c r="K17" s="101"/>
      <c r="L17" s="104"/>
      <c r="M17" s="104"/>
      <c r="N17" s="104"/>
      <c r="O17" s="104"/>
      <c r="P17" s="104"/>
      <c r="Q17" s="104"/>
      <c r="R17" s="104"/>
      <c r="S17" s="104"/>
      <c r="T17" s="104"/>
      <c r="U17" s="104"/>
      <c r="V17" s="104"/>
      <c r="W17" s="104"/>
      <c r="X17" s="104"/>
      <c r="Y17" s="104"/>
      <c r="Z17" s="104"/>
      <c r="AA17" s="104"/>
      <c r="AB17" s="104"/>
      <c r="AC17" s="104"/>
      <c r="AD17" s="104"/>
      <c r="AE17" s="104"/>
      <c r="AF17" s="104"/>
      <c r="AG17" s="104"/>
      <c r="AH17" s="104"/>
      <c r="AI17" s="104"/>
      <c r="AJ17" s="104"/>
      <c r="AK17" s="104"/>
      <c r="AL17" s="103"/>
      <c r="AM17" s="103"/>
      <c r="AN17" s="103"/>
      <c r="AO17" s="109"/>
      <c r="AP17" s="110"/>
      <c r="AQ17" s="110"/>
      <c r="AR17" s="110"/>
      <c r="AS17" s="110"/>
      <c r="AT17" s="110"/>
      <c r="AU17" s="110"/>
      <c r="AV17" s="110"/>
      <c r="AW17" s="110"/>
      <c r="AX17" s="110"/>
      <c r="AY17" s="110"/>
      <c r="AZ17" s="110"/>
      <c r="BA17" s="110"/>
      <c r="BB17" s="110"/>
      <c r="BC17" s="110"/>
      <c r="BD17" s="110"/>
      <c r="BE17" s="110"/>
      <c r="BF17" s="110"/>
      <c r="BG17" s="110"/>
      <c r="BH17" s="110"/>
      <c r="BI17" s="110"/>
      <c r="BJ17" s="110"/>
      <c r="BK17" s="110"/>
      <c r="BL17" s="110"/>
      <c r="BM17" s="110"/>
      <c r="BN17" s="110"/>
      <c r="BO17" s="110"/>
      <c r="BP17" s="110"/>
      <c r="BQ17" s="110"/>
      <c r="BR17" s="110"/>
      <c r="BS17" s="111"/>
      <c r="BT17" s="111"/>
      <c r="BU17" s="111"/>
      <c r="BV17" s="111"/>
      <c r="BW17" s="110"/>
      <c r="BX17" s="110"/>
      <c r="BY17" s="110"/>
      <c r="BZ17" s="110"/>
      <c r="CA17" s="37"/>
    </row>
    <row r="18" spans="1:79" x14ac:dyDescent="0.15">
      <c r="A18" s="93"/>
      <c r="B18" s="97"/>
      <c r="D18" s="98"/>
      <c r="E18" s="98"/>
      <c r="F18" s="98"/>
      <c r="G18" s="98"/>
      <c r="H18" s="98"/>
      <c r="I18" s="98"/>
      <c r="J18" s="105"/>
      <c r="K18" s="105"/>
      <c r="L18" s="105"/>
      <c r="M18" s="105"/>
      <c r="N18" s="105"/>
      <c r="O18" s="105"/>
      <c r="P18" s="105"/>
      <c r="Q18" s="105"/>
      <c r="R18" s="105"/>
      <c r="S18" s="105"/>
      <c r="T18" s="105"/>
      <c r="U18" s="105"/>
      <c r="V18" s="105"/>
      <c r="W18" s="105"/>
      <c r="X18" s="105"/>
      <c r="Y18" s="105"/>
      <c r="Z18" s="105"/>
      <c r="AA18" s="105"/>
      <c r="AB18" s="105"/>
      <c r="AC18" s="105"/>
      <c r="AD18" s="105"/>
      <c r="AE18" s="105"/>
      <c r="AF18" s="105"/>
      <c r="AG18" s="105"/>
      <c r="AH18" s="105"/>
      <c r="AI18" s="105"/>
      <c r="AJ18" s="105"/>
      <c r="AK18" s="105"/>
      <c r="AL18" s="105"/>
      <c r="AM18" s="105"/>
      <c r="AN18" s="105"/>
      <c r="AO18" s="112"/>
      <c r="AP18" s="112"/>
      <c r="AQ18" s="112"/>
      <c r="AR18" s="112"/>
      <c r="AS18" s="112"/>
      <c r="AT18" s="112"/>
      <c r="AU18" s="112"/>
      <c r="AV18" s="112"/>
      <c r="AW18" s="112"/>
      <c r="AX18" s="112"/>
      <c r="AY18" s="112"/>
      <c r="AZ18" s="112"/>
      <c r="BA18" s="112"/>
      <c r="BB18" s="112"/>
      <c r="BC18" s="112"/>
      <c r="BD18" s="112"/>
      <c r="BE18" s="112"/>
      <c r="BF18" s="112"/>
      <c r="BG18" s="112"/>
      <c r="BH18" s="112"/>
      <c r="BI18" s="112"/>
      <c r="BJ18" s="112"/>
      <c r="BK18" s="112"/>
      <c r="BL18" s="112"/>
      <c r="BM18" s="112"/>
      <c r="BN18" s="112"/>
      <c r="BO18" s="112"/>
      <c r="BP18" s="112"/>
      <c r="BQ18" s="112"/>
      <c r="BR18" s="112"/>
      <c r="BS18" s="112"/>
      <c r="BT18" s="112"/>
      <c r="BU18" s="112"/>
      <c r="BV18" s="112"/>
      <c r="BW18" s="112"/>
      <c r="BX18" s="112"/>
      <c r="BY18" s="112"/>
      <c r="BZ18" s="112"/>
      <c r="CA18" s="37"/>
    </row>
    <row r="19" spans="1:79" x14ac:dyDescent="0.15">
      <c r="A19" s="93"/>
      <c r="B19" s="97"/>
      <c r="D19" s="98"/>
      <c r="E19" s="98"/>
      <c r="F19" s="98"/>
      <c r="G19" s="98"/>
      <c r="H19" s="98"/>
      <c r="I19" s="98"/>
      <c r="J19" s="105"/>
      <c r="K19" s="105"/>
      <c r="L19" s="105"/>
      <c r="M19" s="105"/>
      <c r="N19" s="105"/>
      <c r="O19" s="105"/>
      <c r="P19" s="105"/>
      <c r="Q19" s="105"/>
      <c r="R19" s="105"/>
      <c r="S19" s="105"/>
      <c r="T19" s="105"/>
      <c r="U19" s="105"/>
      <c r="V19" s="105"/>
      <c r="W19" s="105"/>
      <c r="X19" s="105"/>
      <c r="Y19" s="105"/>
      <c r="Z19" s="105"/>
      <c r="AA19" s="105"/>
      <c r="AB19" s="105"/>
      <c r="AC19" s="105"/>
      <c r="AD19" s="105"/>
      <c r="AE19" s="105"/>
      <c r="AF19" s="105"/>
      <c r="AG19" s="105"/>
      <c r="AH19" s="105"/>
      <c r="AI19" s="105"/>
      <c r="AJ19" s="105"/>
      <c r="AK19" s="105"/>
      <c r="AL19" s="105"/>
      <c r="AM19" s="105"/>
      <c r="AN19" s="105"/>
      <c r="AO19" s="112"/>
      <c r="AP19" s="112"/>
      <c r="AQ19" s="112"/>
      <c r="AR19" s="112"/>
      <c r="AS19" s="112"/>
      <c r="AT19" s="112"/>
      <c r="AU19" s="112"/>
      <c r="AV19" s="112"/>
      <c r="AW19" s="112"/>
      <c r="AX19" s="112"/>
      <c r="AY19" s="112"/>
      <c r="AZ19" s="112"/>
      <c r="BA19" s="112"/>
      <c r="BB19" s="112"/>
      <c r="BC19" s="112"/>
      <c r="BD19" s="112"/>
      <c r="BE19" s="112"/>
      <c r="BF19" s="112"/>
      <c r="BG19" s="112"/>
      <c r="BH19" s="112"/>
      <c r="BI19" s="112"/>
      <c r="BJ19" s="112"/>
      <c r="BK19" s="112"/>
      <c r="BL19" s="112"/>
      <c r="BM19" s="112"/>
      <c r="BN19" s="112"/>
      <c r="BO19" s="112"/>
      <c r="BP19" s="112"/>
      <c r="BQ19" s="112"/>
      <c r="BR19" s="112"/>
      <c r="BS19" s="112"/>
      <c r="BT19" s="112"/>
      <c r="BU19" s="112"/>
      <c r="BV19" s="112"/>
      <c r="BW19" s="112"/>
      <c r="BX19" s="112"/>
      <c r="BY19" s="112"/>
      <c r="BZ19" s="112"/>
      <c r="CA19" s="37"/>
    </row>
    <row r="20" spans="1:79" x14ac:dyDescent="0.15">
      <c r="A20" s="93"/>
      <c r="B20" s="97"/>
      <c r="D20" s="98"/>
      <c r="E20" s="98"/>
      <c r="F20" s="98"/>
      <c r="G20" s="98"/>
      <c r="H20" s="98"/>
      <c r="I20" s="98"/>
      <c r="J20" s="105"/>
      <c r="K20" s="105"/>
      <c r="L20" s="105"/>
      <c r="M20" s="105"/>
      <c r="N20" s="105"/>
      <c r="O20" s="105"/>
      <c r="P20" s="105"/>
      <c r="Q20" s="105"/>
      <c r="R20" s="105"/>
      <c r="S20" s="105"/>
      <c r="T20" s="105"/>
      <c r="U20" s="105"/>
      <c r="V20" s="105"/>
      <c r="W20" s="105"/>
      <c r="X20" s="105"/>
      <c r="Y20" s="105"/>
      <c r="Z20" s="105"/>
      <c r="AA20" s="105"/>
      <c r="AB20" s="105"/>
      <c r="AC20" s="105"/>
      <c r="AD20" s="105"/>
      <c r="AE20" s="105"/>
      <c r="AF20" s="105"/>
      <c r="AG20" s="105"/>
      <c r="AH20" s="105"/>
      <c r="AI20" s="105"/>
      <c r="AJ20" s="105"/>
      <c r="AK20" s="105"/>
      <c r="AL20" s="105"/>
      <c r="AM20" s="105"/>
      <c r="AN20" s="105"/>
      <c r="AO20" s="112"/>
      <c r="AP20" s="112"/>
      <c r="AQ20" s="112"/>
      <c r="AR20" s="112"/>
      <c r="AS20" s="112"/>
      <c r="AT20" s="112"/>
      <c r="AU20" s="112"/>
      <c r="AV20" s="112"/>
      <c r="AW20" s="112"/>
      <c r="AX20" s="112"/>
      <c r="AY20" s="112"/>
      <c r="AZ20" s="112"/>
      <c r="BA20" s="112"/>
      <c r="BB20" s="112"/>
      <c r="BC20" s="112"/>
      <c r="BD20" s="112"/>
      <c r="BE20" s="112"/>
      <c r="BF20" s="112"/>
      <c r="BG20" s="112"/>
      <c r="BH20" s="112"/>
      <c r="BI20" s="112"/>
      <c r="BJ20" s="112"/>
      <c r="BK20" s="112"/>
      <c r="BL20" s="112"/>
      <c r="BM20" s="112"/>
      <c r="BN20" s="112"/>
      <c r="BO20" s="112"/>
      <c r="BP20" s="112"/>
      <c r="BQ20" s="112"/>
      <c r="BR20" s="112"/>
      <c r="BS20" s="112"/>
      <c r="BT20" s="112"/>
      <c r="BU20" s="112"/>
      <c r="BV20" s="112"/>
      <c r="BW20" s="112"/>
      <c r="BX20" s="112"/>
      <c r="BY20" s="112"/>
      <c r="BZ20" s="112"/>
      <c r="CA20" s="37"/>
    </row>
    <row r="21" spans="1:79" x14ac:dyDescent="0.15">
      <c r="A21" s="93"/>
      <c r="B21" s="97"/>
      <c r="D21" s="98"/>
      <c r="E21" s="98"/>
      <c r="F21" s="98"/>
      <c r="G21" s="98"/>
      <c r="H21" s="98"/>
      <c r="I21" s="98"/>
      <c r="J21" s="105"/>
      <c r="K21" s="105"/>
      <c r="L21" s="105"/>
      <c r="M21" s="105"/>
      <c r="N21" s="105"/>
      <c r="O21" s="105"/>
      <c r="P21" s="105"/>
      <c r="Q21" s="105"/>
      <c r="R21" s="105"/>
      <c r="S21" s="105"/>
      <c r="T21" s="105"/>
      <c r="U21" s="105"/>
      <c r="V21" s="105"/>
      <c r="W21" s="105"/>
      <c r="X21" s="105"/>
      <c r="Y21" s="105"/>
      <c r="Z21" s="105"/>
      <c r="AA21" s="105"/>
      <c r="AB21" s="105"/>
      <c r="AC21" s="105"/>
      <c r="AD21" s="105"/>
      <c r="AE21" s="105"/>
      <c r="AF21" s="105"/>
      <c r="AG21" s="105"/>
      <c r="AH21" s="105"/>
      <c r="AI21" s="105"/>
      <c r="AJ21" s="105"/>
      <c r="AK21" s="105"/>
      <c r="AL21" s="105"/>
      <c r="AM21" s="105"/>
      <c r="AN21" s="105"/>
      <c r="AO21" s="112"/>
      <c r="AP21" s="112"/>
      <c r="AQ21" s="112"/>
      <c r="AR21" s="112"/>
      <c r="AS21" s="112"/>
      <c r="AT21" s="112"/>
      <c r="AU21" s="112"/>
      <c r="AV21" s="112"/>
      <c r="AW21" s="112"/>
      <c r="AX21" s="112"/>
      <c r="AY21" s="112"/>
      <c r="AZ21" s="112"/>
      <c r="BA21" s="112"/>
      <c r="BB21" s="112"/>
      <c r="BC21" s="112"/>
      <c r="BD21" s="112"/>
      <c r="BE21" s="112"/>
      <c r="BF21" s="112"/>
      <c r="BG21" s="112"/>
      <c r="BH21" s="112"/>
      <c r="BI21" s="112"/>
      <c r="BJ21" s="112"/>
      <c r="BK21" s="112"/>
      <c r="BL21" s="112"/>
      <c r="BM21" s="112"/>
      <c r="BN21" s="112"/>
      <c r="BO21" s="112"/>
      <c r="BP21" s="112"/>
      <c r="BQ21" s="112"/>
      <c r="BR21" s="112"/>
      <c r="BS21" s="112"/>
      <c r="BT21" s="112"/>
      <c r="BU21" s="112"/>
      <c r="BV21" s="112"/>
      <c r="BW21" s="112"/>
      <c r="BX21" s="112"/>
      <c r="BY21" s="112"/>
      <c r="BZ21" s="112"/>
      <c r="CA21" s="37"/>
    </row>
    <row r="22" spans="1:79" x14ac:dyDescent="0.15">
      <c r="A22" s="93"/>
      <c r="B22" s="97"/>
      <c r="D22" s="98"/>
      <c r="E22" s="98"/>
      <c r="F22" s="98"/>
      <c r="G22" s="98"/>
      <c r="H22" s="98"/>
      <c r="I22" s="98"/>
      <c r="J22" s="105"/>
      <c r="K22" s="105"/>
      <c r="L22" s="105"/>
      <c r="M22" s="105"/>
      <c r="N22" s="105"/>
      <c r="O22" s="105"/>
      <c r="P22" s="105"/>
      <c r="Q22" s="105"/>
      <c r="R22" s="105"/>
      <c r="S22" s="105"/>
      <c r="T22" s="105"/>
      <c r="U22" s="105"/>
      <c r="V22" s="105"/>
      <c r="W22" s="105"/>
      <c r="X22" s="105"/>
      <c r="Y22" s="105"/>
      <c r="Z22" s="105"/>
      <c r="AA22" s="105"/>
      <c r="AB22" s="105"/>
      <c r="AC22" s="105"/>
      <c r="AD22" s="105"/>
      <c r="AE22" s="105"/>
      <c r="AF22" s="105"/>
      <c r="AG22" s="105"/>
      <c r="AH22" s="105"/>
      <c r="AI22" s="105"/>
      <c r="AJ22" s="105"/>
      <c r="AK22" s="105"/>
      <c r="AL22" s="105"/>
      <c r="AM22" s="105"/>
      <c r="AN22" s="105"/>
      <c r="AO22" s="112"/>
      <c r="AP22" s="112"/>
      <c r="AQ22" s="112"/>
      <c r="AR22" s="112"/>
      <c r="AS22" s="112"/>
      <c r="AT22" s="112"/>
      <c r="AU22" s="112"/>
      <c r="AV22" s="112"/>
      <c r="AW22" s="112"/>
      <c r="AX22" s="112"/>
      <c r="AY22" s="112"/>
      <c r="AZ22" s="112"/>
      <c r="BA22" s="112"/>
      <c r="BB22" s="112"/>
      <c r="BC22" s="112"/>
      <c r="BD22" s="112"/>
      <c r="BE22" s="112"/>
      <c r="BF22" s="112"/>
      <c r="BG22" s="112"/>
      <c r="BH22" s="112"/>
      <c r="BI22" s="112"/>
      <c r="BJ22" s="112"/>
      <c r="BK22" s="112"/>
      <c r="BL22" s="112"/>
      <c r="BM22" s="112"/>
      <c r="BN22" s="112"/>
      <c r="BO22" s="112"/>
      <c r="BP22" s="112"/>
      <c r="BQ22" s="112"/>
      <c r="BR22" s="112"/>
      <c r="BS22" s="112"/>
      <c r="BT22" s="112"/>
      <c r="BU22" s="112"/>
      <c r="BV22" s="112"/>
      <c r="BW22" s="112"/>
      <c r="BX22" s="112"/>
      <c r="BY22" s="112"/>
      <c r="BZ22" s="112"/>
      <c r="CA22" s="37"/>
    </row>
    <row r="23" spans="1:79" x14ac:dyDescent="0.15">
      <c r="A23" s="93"/>
      <c r="B23" s="97"/>
      <c r="D23" s="98"/>
      <c r="E23" s="98"/>
      <c r="F23" s="98"/>
      <c r="G23" s="98"/>
      <c r="H23" s="98"/>
      <c r="I23" s="98"/>
      <c r="J23" s="105"/>
      <c r="K23" s="105"/>
      <c r="L23" s="105"/>
      <c r="M23" s="105"/>
      <c r="N23" s="105"/>
      <c r="O23" s="105"/>
      <c r="P23" s="105"/>
      <c r="Q23" s="105"/>
      <c r="R23" s="105"/>
      <c r="S23" s="105"/>
      <c r="T23" s="105"/>
      <c r="U23" s="105"/>
      <c r="V23" s="105"/>
      <c r="W23" s="105"/>
      <c r="X23" s="105"/>
      <c r="Y23" s="105"/>
      <c r="Z23" s="105"/>
      <c r="AA23" s="105"/>
      <c r="AB23" s="105"/>
      <c r="AC23" s="105"/>
      <c r="AD23" s="105"/>
      <c r="AE23" s="105"/>
      <c r="AF23" s="105"/>
      <c r="AG23" s="105"/>
      <c r="AH23" s="105"/>
      <c r="AI23" s="105"/>
      <c r="AJ23" s="105"/>
      <c r="AK23" s="105"/>
      <c r="AL23" s="105"/>
      <c r="AM23" s="105"/>
      <c r="AN23" s="105"/>
      <c r="AO23" s="112"/>
      <c r="AP23" s="112"/>
      <c r="AQ23" s="112"/>
      <c r="AR23" s="112"/>
      <c r="AS23" s="112"/>
      <c r="AT23" s="112"/>
      <c r="AU23" s="112"/>
      <c r="AV23" s="112"/>
      <c r="AW23" s="112"/>
      <c r="AX23" s="112"/>
      <c r="AY23" s="112"/>
      <c r="AZ23" s="112"/>
      <c r="BA23" s="112"/>
      <c r="BB23" s="112"/>
      <c r="BC23" s="112"/>
      <c r="BD23" s="112"/>
      <c r="BE23" s="112"/>
      <c r="BF23" s="112"/>
      <c r="BG23" s="112"/>
      <c r="BH23" s="112"/>
      <c r="BI23" s="112"/>
      <c r="BJ23" s="112"/>
      <c r="BK23" s="112"/>
      <c r="BL23" s="112"/>
      <c r="BM23" s="112"/>
      <c r="BN23" s="112"/>
      <c r="BO23" s="112"/>
      <c r="BP23" s="112"/>
      <c r="BQ23" s="112"/>
      <c r="BR23" s="112"/>
      <c r="BS23" s="112"/>
      <c r="BT23" s="112"/>
      <c r="BU23" s="112"/>
      <c r="BV23" s="112"/>
      <c r="BW23" s="112"/>
      <c r="BX23" s="112"/>
      <c r="BY23" s="112"/>
      <c r="BZ23" s="112"/>
      <c r="CA23" s="37"/>
    </row>
    <row r="24" spans="1:79" x14ac:dyDescent="0.15">
      <c r="A24" s="93"/>
      <c r="B24" s="97"/>
      <c r="D24" s="98"/>
      <c r="E24" s="98"/>
      <c r="F24" s="98"/>
      <c r="G24" s="98"/>
      <c r="H24" s="98"/>
      <c r="I24" s="98"/>
      <c r="J24" s="105"/>
      <c r="K24" s="105"/>
      <c r="L24" s="105"/>
      <c r="M24" s="105"/>
      <c r="N24" s="105"/>
      <c r="O24" s="105"/>
      <c r="P24" s="105"/>
      <c r="Q24" s="105"/>
      <c r="R24" s="105"/>
      <c r="S24" s="105"/>
      <c r="T24" s="105"/>
      <c r="U24" s="105"/>
      <c r="V24" s="105"/>
      <c r="W24" s="105"/>
      <c r="X24" s="105"/>
      <c r="Y24" s="105"/>
      <c r="Z24" s="105"/>
      <c r="AA24" s="105"/>
      <c r="AB24" s="105"/>
      <c r="AC24" s="105"/>
      <c r="AD24" s="105"/>
      <c r="AE24" s="105"/>
      <c r="AF24" s="105"/>
      <c r="AG24" s="105"/>
      <c r="AH24" s="105"/>
      <c r="AI24" s="105"/>
      <c r="AJ24" s="105"/>
      <c r="AK24" s="105"/>
      <c r="AL24" s="105"/>
      <c r="AM24" s="105"/>
      <c r="AN24" s="105"/>
      <c r="AO24" s="112"/>
      <c r="AP24" s="112"/>
      <c r="AQ24" s="112"/>
      <c r="AR24" s="112"/>
      <c r="AS24" s="112"/>
      <c r="AT24" s="112"/>
      <c r="AU24" s="112"/>
      <c r="AV24" s="112"/>
      <c r="AW24" s="112"/>
      <c r="AX24" s="112"/>
      <c r="AY24" s="112"/>
      <c r="AZ24" s="112"/>
      <c r="BA24" s="112"/>
      <c r="BB24" s="112"/>
      <c r="BC24" s="112"/>
      <c r="BD24" s="112"/>
      <c r="BE24" s="112"/>
      <c r="BF24" s="112"/>
      <c r="BG24" s="112"/>
      <c r="BH24" s="112"/>
      <c r="BI24" s="112"/>
      <c r="BJ24" s="112"/>
      <c r="BK24" s="112"/>
      <c r="BL24" s="112"/>
      <c r="BM24" s="112"/>
      <c r="BN24" s="112"/>
      <c r="BO24" s="112"/>
      <c r="BP24" s="112"/>
      <c r="BQ24" s="112"/>
      <c r="BR24" s="112"/>
      <c r="BS24" s="112"/>
      <c r="BT24" s="112"/>
      <c r="BU24" s="112"/>
      <c r="BV24" s="112"/>
      <c r="BW24" s="112"/>
      <c r="BX24" s="112"/>
      <c r="BY24" s="112"/>
      <c r="BZ24" s="112"/>
      <c r="CA24" s="37"/>
    </row>
    <row r="25" spans="1:79" x14ac:dyDescent="0.15">
      <c r="A25" s="93"/>
      <c r="B25" s="97"/>
      <c r="C25" s="98"/>
      <c r="D25" s="98"/>
      <c r="E25" s="98"/>
      <c r="F25" s="98"/>
      <c r="G25" s="98"/>
      <c r="H25" s="98"/>
      <c r="I25" s="98"/>
      <c r="J25" s="105"/>
      <c r="K25" s="105"/>
      <c r="L25" s="105"/>
      <c r="M25" s="105"/>
      <c r="N25" s="105"/>
      <c r="O25" s="105"/>
      <c r="P25" s="105"/>
      <c r="Q25" s="105"/>
      <c r="R25" s="105"/>
      <c r="S25" s="105"/>
      <c r="T25" s="105"/>
      <c r="U25" s="105"/>
      <c r="V25" s="105"/>
      <c r="W25" s="105"/>
      <c r="X25" s="105"/>
      <c r="Y25" s="105"/>
      <c r="Z25" s="105"/>
      <c r="AA25" s="105"/>
      <c r="AB25" s="105"/>
      <c r="AC25" s="105"/>
      <c r="AD25" s="105"/>
      <c r="AE25" s="105"/>
      <c r="AF25" s="105"/>
      <c r="AG25" s="105"/>
      <c r="AH25" s="105"/>
      <c r="AI25" s="105"/>
      <c r="AJ25" s="105"/>
      <c r="AK25" s="105"/>
      <c r="AL25" s="105"/>
      <c r="AM25" s="105"/>
      <c r="AN25" s="105"/>
      <c r="AO25" s="112"/>
      <c r="AP25" s="112"/>
      <c r="AQ25" s="112"/>
      <c r="AR25" s="112"/>
      <c r="AS25" s="112"/>
      <c r="AT25" s="112"/>
      <c r="AU25" s="112"/>
      <c r="AV25" s="112"/>
      <c r="AW25" s="112"/>
      <c r="AX25" s="112"/>
      <c r="AY25" s="112"/>
      <c r="AZ25" s="112"/>
      <c r="BA25" s="112"/>
      <c r="BB25" s="112"/>
      <c r="BC25" s="112"/>
      <c r="BD25" s="112"/>
      <c r="BE25" s="112"/>
      <c r="BF25" s="112"/>
      <c r="BG25" s="112"/>
      <c r="BH25" s="112"/>
      <c r="BI25" s="112"/>
      <c r="BJ25" s="112"/>
      <c r="BK25" s="112"/>
      <c r="BL25" s="112"/>
      <c r="BM25" s="112"/>
      <c r="BN25" s="112"/>
      <c r="BO25" s="112"/>
      <c r="BP25" s="112"/>
      <c r="BQ25" s="112"/>
      <c r="BR25" s="112"/>
      <c r="BS25" s="112"/>
      <c r="BT25" s="112"/>
      <c r="BU25" s="112"/>
      <c r="BV25" s="112"/>
      <c r="BW25" s="112"/>
      <c r="BX25" s="112"/>
      <c r="BY25" s="112"/>
      <c r="BZ25" s="112"/>
      <c r="CA25" s="37"/>
    </row>
    <row r="26" spans="1:79" x14ac:dyDescent="0.15">
      <c r="A26" s="93"/>
      <c r="B26" s="99"/>
      <c r="C26" s="98"/>
      <c r="D26" s="98"/>
      <c r="E26" s="98"/>
      <c r="F26" s="98"/>
      <c r="G26" s="98"/>
      <c r="H26" s="98"/>
      <c r="I26" s="98"/>
      <c r="J26" s="105"/>
      <c r="K26" s="105"/>
      <c r="L26" s="105"/>
      <c r="M26" s="105"/>
      <c r="N26" s="105"/>
      <c r="O26" s="105"/>
      <c r="P26" s="105"/>
      <c r="Q26" s="105"/>
      <c r="R26" s="105"/>
      <c r="S26" s="105"/>
      <c r="T26" s="105"/>
      <c r="U26" s="105"/>
      <c r="V26" s="105"/>
      <c r="W26" s="105"/>
      <c r="X26" s="105"/>
      <c r="Y26" s="105"/>
      <c r="Z26" s="105"/>
      <c r="AA26" s="105"/>
      <c r="AB26" s="105"/>
      <c r="AC26" s="105"/>
      <c r="AD26" s="105"/>
      <c r="AE26" s="105"/>
      <c r="AF26" s="105"/>
      <c r="AG26" s="105"/>
      <c r="AH26" s="105"/>
      <c r="AI26" s="105"/>
      <c r="AJ26" s="105"/>
      <c r="AK26" s="105"/>
      <c r="AL26" s="105"/>
      <c r="AM26" s="105"/>
      <c r="AN26" s="105"/>
      <c r="AO26" s="112"/>
      <c r="AP26" s="112"/>
      <c r="AQ26" s="112"/>
      <c r="AR26" s="112"/>
      <c r="AS26" s="112"/>
      <c r="AT26" s="112"/>
      <c r="AU26" s="112"/>
      <c r="AV26" s="112"/>
      <c r="AW26" s="112"/>
      <c r="AX26" s="112"/>
      <c r="AY26" s="112"/>
      <c r="AZ26" s="112"/>
      <c r="BA26" s="112"/>
      <c r="BB26" s="112"/>
      <c r="BC26" s="112"/>
      <c r="BD26" s="112"/>
      <c r="BE26" s="112"/>
      <c r="BF26" s="112"/>
      <c r="BG26" s="112"/>
      <c r="BH26" s="112"/>
      <c r="BI26" s="112"/>
      <c r="BJ26" s="112"/>
      <c r="BK26" s="112"/>
      <c r="BL26" s="112"/>
      <c r="BM26" s="112"/>
      <c r="BN26" s="112"/>
      <c r="BO26" s="112"/>
      <c r="BP26" s="112"/>
      <c r="BQ26" s="112"/>
      <c r="BR26" s="112"/>
      <c r="BS26" s="112"/>
      <c r="BT26" s="112"/>
      <c r="BU26" s="112"/>
      <c r="BV26" s="112"/>
      <c r="BW26" s="112"/>
      <c r="BX26" s="112"/>
      <c r="BY26" s="112"/>
      <c r="BZ26" s="112"/>
      <c r="CA26" s="37"/>
    </row>
    <row r="27" spans="1:79" x14ac:dyDescent="0.15">
      <c r="A27" s="93"/>
      <c r="B27" s="99"/>
      <c r="C27" s="98"/>
      <c r="D27" s="98"/>
      <c r="E27" s="98"/>
      <c r="F27" s="98"/>
      <c r="G27" s="98"/>
      <c r="H27" s="98"/>
      <c r="I27" s="98"/>
      <c r="J27" s="105"/>
      <c r="K27" s="105"/>
      <c r="L27" s="105"/>
      <c r="M27" s="105"/>
      <c r="N27" s="105"/>
      <c r="O27" s="105"/>
      <c r="P27" s="105"/>
      <c r="Q27" s="105"/>
      <c r="R27" s="105"/>
      <c r="S27" s="105"/>
      <c r="T27" s="105"/>
      <c r="U27" s="105"/>
      <c r="V27" s="105"/>
      <c r="W27" s="105"/>
      <c r="X27" s="105"/>
      <c r="Y27" s="105"/>
      <c r="Z27" s="105"/>
      <c r="AA27" s="105"/>
      <c r="AB27" s="105"/>
      <c r="AC27" s="105"/>
      <c r="AD27" s="105"/>
      <c r="AE27" s="105"/>
      <c r="AF27" s="105"/>
      <c r="AG27" s="105"/>
      <c r="AH27" s="105"/>
      <c r="AI27" s="105"/>
      <c r="AJ27" s="105"/>
      <c r="AK27" s="105"/>
      <c r="AL27" s="105"/>
      <c r="AM27" s="105"/>
      <c r="AN27" s="105"/>
      <c r="AO27" s="112"/>
      <c r="AP27" s="112"/>
      <c r="AQ27" s="112"/>
      <c r="AR27" s="112"/>
      <c r="AS27" s="112"/>
      <c r="AT27" s="112"/>
      <c r="AU27" s="112"/>
      <c r="AV27" s="112"/>
      <c r="AW27" s="112"/>
      <c r="AX27" s="112"/>
      <c r="AY27" s="112"/>
      <c r="AZ27" s="112"/>
      <c r="BA27" s="112"/>
      <c r="BB27" s="112"/>
      <c r="BC27" s="112"/>
      <c r="BD27" s="112"/>
      <c r="BE27" s="112"/>
      <c r="BF27" s="112"/>
      <c r="BG27" s="112"/>
      <c r="BH27" s="112"/>
      <c r="BI27" s="112"/>
      <c r="BJ27" s="112"/>
      <c r="BK27" s="112"/>
      <c r="BL27" s="112"/>
      <c r="BM27" s="112"/>
      <c r="BN27" s="112"/>
      <c r="BO27" s="112"/>
      <c r="BP27" s="112"/>
      <c r="BQ27" s="112"/>
      <c r="BR27" s="112"/>
      <c r="BS27" s="112"/>
      <c r="BT27" s="112"/>
      <c r="BU27" s="112"/>
      <c r="BV27" s="112"/>
      <c r="BW27" s="112"/>
      <c r="BX27" s="112"/>
      <c r="BY27" s="112"/>
      <c r="BZ27" s="112"/>
      <c r="CA27" s="37"/>
    </row>
    <row r="28" spans="1:79" x14ac:dyDescent="0.15">
      <c r="A28" s="93"/>
      <c r="B28" s="99"/>
      <c r="C28" s="98"/>
      <c r="D28" s="98"/>
      <c r="E28" s="98"/>
      <c r="F28" s="98"/>
      <c r="G28" s="98"/>
      <c r="H28" s="98"/>
      <c r="I28" s="98"/>
      <c r="J28" s="105"/>
      <c r="K28" s="105"/>
      <c r="L28" s="105"/>
      <c r="M28" s="105"/>
      <c r="N28" s="105"/>
      <c r="O28" s="105"/>
      <c r="P28" s="105"/>
      <c r="Q28" s="105"/>
      <c r="R28" s="105"/>
      <c r="S28" s="105"/>
      <c r="T28" s="105"/>
      <c r="U28" s="105"/>
      <c r="V28" s="105"/>
      <c r="W28" s="105"/>
      <c r="X28" s="105"/>
      <c r="Y28" s="105"/>
      <c r="Z28" s="105"/>
      <c r="AA28" s="105"/>
      <c r="AB28" s="105"/>
      <c r="AC28" s="105"/>
      <c r="AD28" s="105"/>
      <c r="AE28" s="105"/>
      <c r="AF28" s="105"/>
      <c r="AG28" s="105"/>
      <c r="AH28" s="105"/>
      <c r="AI28" s="105"/>
      <c r="AJ28" s="105"/>
      <c r="AK28" s="105"/>
      <c r="AL28" s="105"/>
      <c r="AM28" s="105"/>
      <c r="AN28" s="105"/>
      <c r="AO28" s="112"/>
      <c r="AP28" s="112"/>
      <c r="AQ28" s="112"/>
      <c r="AR28" s="112"/>
      <c r="AS28" s="112"/>
      <c r="AT28" s="112"/>
      <c r="AU28" s="112"/>
      <c r="AV28" s="112"/>
      <c r="AW28" s="112"/>
      <c r="AX28" s="112"/>
      <c r="AY28" s="112"/>
      <c r="AZ28" s="112"/>
      <c r="BA28" s="112"/>
      <c r="BB28" s="112"/>
      <c r="BC28" s="112"/>
      <c r="BD28" s="112"/>
      <c r="BE28" s="112"/>
      <c r="BF28" s="112"/>
      <c r="BG28" s="112"/>
      <c r="BH28" s="112"/>
      <c r="BI28" s="112"/>
      <c r="BJ28" s="112"/>
      <c r="BK28" s="112"/>
      <c r="BL28" s="112"/>
      <c r="BM28" s="112"/>
      <c r="BN28" s="112"/>
      <c r="BO28" s="112"/>
      <c r="BP28" s="112"/>
      <c r="BQ28" s="112"/>
      <c r="BR28" s="112"/>
      <c r="BS28" s="112"/>
      <c r="BT28" s="112"/>
      <c r="BU28" s="112"/>
      <c r="BV28" s="112"/>
      <c r="BW28" s="112"/>
      <c r="BX28" s="112"/>
      <c r="BY28" s="112"/>
      <c r="BZ28" s="112"/>
      <c r="CA28" s="37"/>
    </row>
    <row r="29" spans="1:79" x14ac:dyDescent="0.15">
      <c r="A29" s="93"/>
      <c r="B29" s="99"/>
      <c r="C29" s="98"/>
      <c r="D29" s="98"/>
      <c r="E29" s="98"/>
      <c r="F29" s="98"/>
      <c r="G29" s="98"/>
      <c r="H29" s="98"/>
      <c r="I29" s="98"/>
      <c r="J29" s="105"/>
      <c r="K29" s="105"/>
      <c r="L29" s="105"/>
      <c r="M29" s="105"/>
      <c r="N29" s="105"/>
      <c r="O29" s="105"/>
      <c r="P29" s="105"/>
      <c r="Q29" s="105"/>
      <c r="R29" s="105"/>
      <c r="S29" s="105"/>
      <c r="T29" s="105"/>
      <c r="U29" s="105"/>
      <c r="V29" s="105"/>
      <c r="W29" s="105"/>
      <c r="X29" s="105"/>
      <c r="Y29" s="105"/>
      <c r="Z29" s="105"/>
      <c r="AA29" s="105"/>
      <c r="AB29" s="105"/>
      <c r="AC29" s="105"/>
      <c r="AD29" s="105"/>
      <c r="AE29" s="105"/>
      <c r="AF29" s="105"/>
      <c r="AG29" s="105"/>
      <c r="AH29" s="105"/>
      <c r="AI29" s="105"/>
      <c r="AJ29" s="105"/>
      <c r="AK29" s="105"/>
      <c r="AL29" s="105"/>
      <c r="AM29" s="105"/>
      <c r="AN29" s="105"/>
      <c r="AO29" s="112"/>
      <c r="AP29" s="112"/>
      <c r="AQ29" s="112"/>
      <c r="AR29" s="112"/>
      <c r="AS29" s="112"/>
      <c r="AT29" s="112"/>
      <c r="AU29" s="112"/>
      <c r="AV29" s="112"/>
      <c r="AW29" s="112"/>
      <c r="AX29" s="112"/>
      <c r="AY29" s="112"/>
      <c r="AZ29" s="112"/>
      <c r="BA29" s="112"/>
      <c r="BB29" s="112"/>
      <c r="BC29" s="112"/>
      <c r="BD29" s="112"/>
      <c r="BE29" s="112"/>
      <c r="BF29" s="112"/>
      <c r="BG29" s="112"/>
      <c r="BH29" s="112"/>
      <c r="BI29" s="112"/>
      <c r="BJ29" s="112"/>
      <c r="BK29" s="112"/>
      <c r="BL29" s="112"/>
      <c r="BM29" s="112"/>
      <c r="BN29" s="112"/>
      <c r="BO29" s="112"/>
      <c r="BP29" s="112"/>
      <c r="BQ29" s="112"/>
      <c r="BR29" s="112"/>
      <c r="BS29" s="112"/>
      <c r="BT29" s="112"/>
      <c r="BU29" s="112"/>
      <c r="BV29" s="112"/>
      <c r="BW29" s="112"/>
      <c r="BX29" s="112"/>
      <c r="BY29" s="112"/>
      <c r="BZ29" s="112"/>
      <c r="CA29" s="37"/>
    </row>
    <row r="30" spans="1:79" x14ac:dyDescent="0.15">
      <c r="A30" s="93"/>
      <c r="B30" s="99"/>
      <c r="C30" s="98"/>
      <c r="D30" s="98"/>
      <c r="E30" s="98"/>
      <c r="F30" s="98"/>
      <c r="G30" s="98"/>
      <c r="H30" s="98"/>
      <c r="I30" s="98"/>
      <c r="J30" s="105"/>
      <c r="K30" s="105"/>
      <c r="L30" s="105"/>
      <c r="M30" s="105"/>
      <c r="N30" s="105"/>
      <c r="O30" s="105"/>
      <c r="P30" s="105"/>
      <c r="Q30" s="105"/>
      <c r="R30" s="105"/>
      <c r="S30" s="105"/>
      <c r="T30" s="105"/>
      <c r="U30" s="105"/>
      <c r="V30" s="105"/>
      <c r="W30" s="105"/>
      <c r="X30" s="105"/>
      <c r="Y30" s="105"/>
      <c r="Z30" s="105"/>
      <c r="AA30" s="105"/>
      <c r="AB30" s="105"/>
      <c r="AC30" s="105"/>
      <c r="AD30" s="105"/>
      <c r="AE30" s="105"/>
      <c r="AF30" s="105"/>
      <c r="AG30" s="105"/>
      <c r="AH30" s="105"/>
      <c r="AI30" s="105"/>
      <c r="AJ30" s="105"/>
      <c r="AK30" s="105"/>
      <c r="AL30" s="105"/>
      <c r="AM30" s="105"/>
      <c r="AN30" s="105"/>
      <c r="AO30" s="112"/>
      <c r="AP30" s="112"/>
      <c r="AQ30" s="112"/>
      <c r="AR30" s="112"/>
      <c r="AS30" s="112"/>
      <c r="AT30" s="112"/>
      <c r="AU30" s="112"/>
      <c r="AV30" s="112"/>
      <c r="AW30" s="112"/>
      <c r="AX30" s="112"/>
      <c r="AY30" s="112"/>
      <c r="AZ30" s="112"/>
      <c r="BA30" s="112"/>
      <c r="BB30" s="112"/>
      <c r="BC30" s="112"/>
      <c r="BD30" s="112"/>
      <c r="BE30" s="112"/>
      <c r="BF30" s="112"/>
      <c r="BG30" s="112"/>
      <c r="BH30" s="112"/>
      <c r="BI30" s="112"/>
      <c r="BJ30" s="112"/>
      <c r="BK30" s="112"/>
      <c r="BL30" s="112"/>
      <c r="BM30" s="112"/>
      <c r="BN30" s="112"/>
      <c r="BO30" s="112"/>
      <c r="BP30" s="112"/>
      <c r="BQ30" s="112"/>
      <c r="BR30" s="112"/>
      <c r="BS30" s="112"/>
      <c r="BT30" s="112"/>
      <c r="BU30" s="112"/>
      <c r="BV30" s="112"/>
      <c r="BW30" s="112"/>
      <c r="BX30" s="112"/>
      <c r="BY30" s="112"/>
      <c r="BZ30" s="112"/>
      <c r="CA30" s="37"/>
    </row>
    <row r="31" spans="1:79" x14ac:dyDescent="0.15">
      <c r="A31" s="93"/>
      <c r="B31" s="99"/>
      <c r="C31" s="98"/>
      <c r="D31" s="98"/>
      <c r="E31" s="98"/>
      <c r="F31" s="98"/>
      <c r="G31" s="98"/>
      <c r="H31" s="98"/>
      <c r="I31" s="98"/>
      <c r="J31" s="105"/>
      <c r="K31" s="105"/>
      <c r="L31" s="105"/>
      <c r="M31" s="105"/>
      <c r="N31" s="105"/>
      <c r="O31" s="105"/>
      <c r="P31" s="105"/>
      <c r="Q31" s="105"/>
      <c r="R31" s="105"/>
      <c r="S31" s="105"/>
      <c r="T31" s="105"/>
      <c r="U31" s="105"/>
      <c r="V31" s="105"/>
      <c r="W31" s="105"/>
      <c r="X31" s="105"/>
      <c r="Y31" s="105"/>
      <c r="Z31" s="105"/>
      <c r="AA31" s="105"/>
      <c r="AB31" s="105"/>
      <c r="AC31" s="105"/>
      <c r="AD31" s="105"/>
      <c r="AE31" s="105"/>
      <c r="AF31" s="105"/>
      <c r="AG31" s="105"/>
      <c r="AH31" s="105"/>
      <c r="AI31" s="105"/>
      <c r="AJ31" s="105"/>
      <c r="AK31" s="105"/>
      <c r="AL31" s="105"/>
      <c r="AM31" s="105"/>
      <c r="AN31" s="105"/>
      <c r="AO31" s="112"/>
      <c r="AP31" s="112"/>
      <c r="AQ31" s="112"/>
      <c r="AR31" s="112"/>
      <c r="AS31" s="112"/>
      <c r="AT31" s="112"/>
      <c r="AU31" s="112"/>
      <c r="AV31" s="112"/>
      <c r="AW31" s="112"/>
      <c r="AX31" s="112"/>
      <c r="AY31" s="112"/>
      <c r="AZ31" s="112"/>
      <c r="BA31" s="112"/>
      <c r="BB31" s="112"/>
      <c r="BC31" s="112"/>
      <c r="BD31" s="112"/>
      <c r="BE31" s="112"/>
      <c r="BF31" s="112"/>
      <c r="BG31" s="112"/>
      <c r="BH31" s="112"/>
      <c r="BI31" s="112"/>
      <c r="BJ31" s="112"/>
      <c r="BK31" s="112"/>
      <c r="BL31" s="112"/>
      <c r="BM31" s="112"/>
      <c r="BN31" s="112"/>
      <c r="BO31" s="112"/>
      <c r="BP31" s="112"/>
      <c r="BQ31" s="112"/>
      <c r="BR31" s="112"/>
      <c r="BS31" s="112"/>
      <c r="BT31" s="112"/>
      <c r="BU31" s="112"/>
      <c r="BV31" s="112"/>
      <c r="BW31" s="112"/>
      <c r="BX31" s="112"/>
      <c r="BY31" s="112"/>
      <c r="BZ31" s="112"/>
      <c r="CA31" s="37"/>
    </row>
    <row r="32" spans="1:79" x14ac:dyDescent="0.15">
      <c r="A32" s="93"/>
      <c r="B32" s="99"/>
      <c r="C32" s="98"/>
      <c r="D32" s="98"/>
      <c r="E32" s="98"/>
      <c r="F32" s="98"/>
      <c r="G32" s="98"/>
      <c r="H32" s="98"/>
      <c r="I32" s="98"/>
      <c r="J32" s="105"/>
      <c r="K32" s="105"/>
      <c r="L32" s="105"/>
      <c r="M32" s="105"/>
      <c r="N32" s="105"/>
      <c r="O32" s="105"/>
      <c r="P32" s="105"/>
      <c r="Q32" s="105"/>
      <c r="R32" s="105"/>
      <c r="S32" s="105"/>
      <c r="T32" s="105"/>
      <c r="U32" s="105"/>
      <c r="V32" s="105"/>
      <c r="W32" s="105"/>
      <c r="X32" s="105"/>
      <c r="Y32" s="105"/>
      <c r="Z32" s="105"/>
      <c r="AA32" s="105"/>
      <c r="AB32" s="105"/>
      <c r="AC32" s="105"/>
      <c r="AD32" s="105"/>
      <c r="AE32" s="105"/>
      <c r="AF32" s="105"/>
      <c r="AG32" s="105"/>
      <c r="AH32" s="105"/>
      <c r="AI32" s="105"/>
      <c r="AJ32" s="105"/>
      <c r="AK32" s="105"/>
      <c r="AL32" s="105"/>
      <c r="AM32" s="105"/>
      <c r="AN32" s="105"/>
      <c r="AO32" s="112"/>
      <c r="AP32" s="112"/>
      <c r="AQ32" s="112"/>
      <c r="AR32" s="112"/>
      <c r="AS32" s="112"/>
      <c r="AT32" s="112"/>
      <c r="AU32" s="112"/>
      <c r="AV32" s="112"/>
      <c r="AW32" s="112"/>
      <c r="AX32" s="112"/>
      <c r="AY32" s="112"/>
      <c r="AZ32" s="112"/>
      <c r="BA32" s="112"/>
      <c r="BB32" s="112"/>
      <c r="BC32" s="112"/>
      <c r="BD32" s="112"/>
      <c r="BE32" s="112"/>
      <c r="BF32" s="112"/>
      <c r="BG32" s="112"/>
      <c r="BH32" s="112"/>
      <c r="BI32" s="112"/>
      <c r="BJ32" s="112"/>
      <c r="BK32" s="112"/>
      <c r="BL32" s="112"/>
      <c r="BM32" s="112"/>
      <c r="BN32" s="112"/>
      <c r="BO32" s="112"/>
      <c r="BP32" s="112"/>
      <c r="BQ32" s="112"/>
      <c r="BR32" s="112"/>
      <c r="BS32" s="112"/>
      <c r="BT32" s="112"/>
      <c r="BU32" s="112"/>
      <c r="BV32" s="112"/>
      <c r="BW32" s="112"/>
      <c r="BX32" s="112"/>
      <c r="BY32" s="112"/>
      <c r="BZ32" s="112"/>
      <c r="CA32" s="37"/>
    </row>
    <row r="33" spans="1:79" x14ac:dyDescent="0.15">
      <c r="A33" s="93"/>
      <c r="B33" s="99"/>
      <c r="C33" s="98"/>
      <c r="D33" s="98"/>
      <c r="E33" s="98"/>
      <c r="F33" s="98"/>
      <c r="G33" s="98"/>
      <c r="H33" s="98"/>
      <c r="I33" s="98"/>
      <c r="J33" s="105"/>
      <c r="K33" s="105"/>
      <c r="L33" s="105"/>
      <c r="M33" s="105"/>
      <c r="N33" s="105"/>
      <c r="O33" s="105"/>
      <c r="P33" s="105"/>
      <c r="Q33" s="105"/>
      <c r="R33" s="105"/>
      <c r="S33" s="105"/>
      <c r="T33" s="105"/>
      <c r="U33" s="105"/>
      <c r="V33" s="105"/>
      <c r="W33" s="105"/>
      <c r="X33" s="105"/>
      <c r="Y33" s="105"/>
      <c r="Z33" s="105"/>
      <c r="AA33" s="105"/>
      <c r="AB33" s="105"/>
      <c r="AC33" s="105"/>
      <c r="AD33" s="105"/>
      <c r="AE33" s="105"/>
      <c r="AF33" s="105"/>
      <c r="AG33" s="105"/>
      <c r="AH33" s="105"/>
      <c r="AI33" s="105"/>
      <c r="AJ33" s="105"/>
      <c r="AK33" s="105"/>
      <c r="AL33" s="105"/>
      <c r="AM33" s="105"/>
      <c r="AN33" s="105"/>
      <c r="AO33" s="112"/>
      <c r="AP33" s="112"/>
      <c r="AQ33" s="112"/>
      <c r="AR33" s="112"/>
      <c r="AS33" s="112"/>
      <c r="AT33" s="112"/>
      <c r="AU33" s="112"/>
      <c r="AV33" s="112"/>
      <c r="AW33" s="112"/>
      <c r="AX33" s="112"/>
      <c r="AY33" s="112"/>
      <c r="AZ33" s="112"/>
      <c r="BA33" s="112"/>
      <c r="BB33" s="112"/>
      <c r="BC33" s="112"/>
      <c r="BD33" s="112"/>
      <c r="BE33" s="112"/>
      <c r="BF33" s="112"/>
      <c r="BG33" s="112"/>
      <c r="BH33" s="112"/>
      <c r="BI33" s="112"/>
      <c r="BJ33" s="112"/>
      <c r="BK33" s="112"/>
      <c r="BL33" s="112"/>
      <c r="BM33" s="112"/>
      <c r="BN33" s="112"/>
      <c r="BO33" s="112"/>
      <c r="BP33" s="112"/>
      <c r="BQ33" s="112"/>
      <c r="BR33" s="112"/>
      <c r="BS33" s="112"/>
      <c r="BT33" s="112"/>
      <c r="BU33" s="112"/>
      <c r="BV33" s="112"/>
      <c r="BW33" s="112"/>
      <c r="BX33" s="112"/>
      <c r="BY33" s="112"/>
      <c r="BZ33" s="112"/>
      <c r="CA33" s="37"/>
    </row>
    <row r="34" spans="1:79" x14ac:dyDescent="0.15">
      <c r="A34" s="93"/>
      <c r="B34" s="99"/>
      <c r="C34" s="98"/>
      <c r="D34" s="98"/>
      <c r="E34" s="98"/>
      <c r="F34" s="98"/>
      <c r="G34" s="98"/>
      <c r="H34" s="98"/>
      <c r="I34" s="98"/>
      <c r="J34" s="105"/>
      <c r="K34" s="105"/>
      <c r="L34" s="105"/>
      <c r="M34" s="105"/>
      <c r="N34" s="105"/>
      <c r="O34" s="105"/>
      <c r="P34" s="105"/>
      <c r="Q34" s="105"/>
      <c r="R34" s="105"/>
      <c r="S34" s="105"/>
      <c r="T34" s="105"/>
      <c r="U34" s="105"/>
      <c r="V34" s="105"/>
      <c r="W34" s="105"/>
      <c r="X34" s="105"/>
      <c r="Y34" s="105"/>
      <c r="Z34" s="105"/>
      <c r="AA34" s="105"/>
      <c r="AB34" s="105"/>
      <c r="AC34" s="105"/>
      <c r="AD34" s="105"/>
      <c r="AE34" s="105"/>
      <c r="AF34" s="105"/>
      <c r="AG34" s="105"/>
      <c r="AH34" s="105"/>
      <c r="AI34" s="105"/>
      <c r="AJ34" s="105"/>
      <c r="AK34" s="105"/>
      <c r="AL34" s="105"/>
      <c r="AM34" s="105"/>
      <c r="AN34" s="105"/>
      <c r="AO34" s="112"/>
      <c r="AP34" s="112"/>
      <c r="AQ34" s="112"/>
      <c r="AR34" s="112"/>
      <c r="AS34" s="112"/>
      <c r="AT34" s="112"/>
      <c r="AU34" s="112"/>
      <c r="AV34" s="112"/>
      <c r="AW34" s="112"/>
      <c r="AX34" s="112"/>
      <c r="AY34" s="112"/>
      <c r="AZ34" s="112"/>
      <c r="BA34" s="112"/>
      <c r="BB34" s="112"/>
      <c r="BC34" s="112"/>
      <c r="BD34" s="112"/>
      <c r="BE34" s="112"/>
      <c r="BF34" s="112"/>
      <c r="BG34" s="112"/>
      <c r="BH34" s="112"/>
      <c r="BI34" s="112"/>
      <c r="BJ34" s="112"/>
      <c r="BK34" s="112"/>
      <c r="BL34" s="112"/>
      <c r="BM34" s="112"/>
      <c r="BN34" s="112"/>
      <c r="BO34" s="112"/>
      <c r="BP34" s="112"/>
      <c r="BQ34" s="112"/>
      <c r="BR34" s="112"/>
      <c r="BS34" s="112"/>
      <c r="BT34" s="112"/>
      <c r="BU34" s="112"/>
      <c r="BV34" s="112"/>
      <c r="BW34" s="112"/>
      <c r="BX34" s="112"/>
      <c r="BY34" s="112"/>
      <c r="BZ34" s="112"/>
      <c r="CA34" s="37"/>
    </row>
    <row r="35" spans="1:79" x14ac:dyDescent="0.15">
      <c r="A35" s="93"/>
      <c r="B35" s="99"/>
      <c r="C35" s="98"/>
      <c r="D35" s="98"/>
      <c r="E35" s="98"/>
      <c r="F35" s="98"/>
      <c r="G35" s="98"/>
      <c r="H35" s="98"/>
      <c r="I35" s="98"/>
      <c r="J35" s="105"/>
      <c r="K35" s="105"/>
      <c r="L35" s="105"/>
      <c r="M35" s="105"/>
      <c r="N35" s="105"/>
      <c r="O35" s="105"/>
      <c r="P35" s="105"/>
      <c r="Q35" s="105"/>
      <c r="R35" s="105"/>
      <c r="S35" s="105"/>
      <c r="T35" s="105"/>
      <c r="U35" s="105"/>
      <c r="V35" s="105"/>
      <c r="W35" s="105"/>
      <c r="X35" s="105"/>
      <c r="Y35" s="105"/>
      <c r="Z35" s="105"/>
      <c r="AA35" s="105"/>
      <c r="AB35" s="105"/>
      <c r="AC35" s="105"/>
      <c r="AD35" s="105"/>
      <c r="AE35" s="105"/>
      <c r="AF35" s="105"/>
      <c r="AG35" s="105"/>
      <c r="AH35" s="105"/>
      <c r="AI35" s="105"/>
      <c r="AJ35" s="105"/>
      <c r="AK35" s="105"/>
      <c r="AL35" s="105"/>
      <c r="AM35" s="105"/>
      <c r="AN35" s="105"/>
      <c r="AO35" s="112"/>
      <c r="AP35" s="112"/>
      <c r="AQ35" s="112"/>
      <c r="AR35" s="112"/>
      <c r="AS35" s="112"/>
      <c r="AT35" s="112"/>
      <c r="AU35" s="112"/>
      <c r="AV35" s="112"/>
      <c r="AW35" s="112"/>
      <c r="AX35" s="112"/>
      <c r="AY35" s="112"/>
      <c r="AZ35" s="112"/>
      <c r="BA35" s="112"/>
      <c r="BB35" s="112"/>
      <c r="BC35" s="112"/>
      <c r="BD35" s="112"/>
      <c r="BE35" s="112"/>
      <c r="BF35" s="112"/>
      <c r="BG35" s="112"/>
      <c r="BH35" s="112"/>
      <c r="BI35" s="112"/>
      <c r="BJ35" s="112"/>
      <c r="BK35" s="112"/>
      <c r="BL35" s="112"/>
      <c r="BM35" s="112"/>
      <c r="BN35" s="112"/>
      <c r="BO35" s="112"/>
      <c r="BP35" s="112"/>
      <c r="BQ35" s="112"/>
      <c r="BR35" s="112"/>
      <c r="BS35" s="112"/>
      <c r="BT35" s="112"/>
      <c r="BU35" s="112"/>
      <c r="BV35" s="112"/>
      <c r="BW35" s="112"/>
      <c r="BX35" s="112"/>
      <c r="BY35" s="112"/>
      <c r="BZ35" s="112"/>
      <c r="CA35" s="37"/>
    </row>
    <row r="36" spans="1:79" x14ac:dyDescent="0.15">
      <c r="A36" s="93"/>
      <c r="B36" s="99"/>
      <c r="C36" s="98"/>
      <c r="D36" s="98"/>
      <c r="E36" s="98"/>
      <c r="F36" s="98"/>
      <c r="G36" s="98"/>
      <c r="H36" s="98"/>
      <c r="I36" s="98"/>
      <c r="J36" s="105"/>
      <c r="K36" s="105"/>
      <c r="L36" s="105"/>
      <c r="M36" s="105"/>
      <c r="N36" s="105"/>
      <c r="O36" s="105"/>
      <c r="P36" s="105"/>
      <c r="Q36" s="105"/>
      <c r="R36" s="105"/>
      <c r="S36" s="105"/>
      <c r="T36" s="105"/>
      <c r="U36" s="105"/>
      <c r="V36" s="105"/>
      <c r="W36" s="105"/>
      <c r="X36" s="105"/>
      <c r="Y36" s="105"/>
      <c r="Z36" s="105"/>
      <c r="AA36" s="105"/>
      <c r="AB36" s="105"/>
      <c r="AC36" s="105"/>
      <c r="AD36" s="105"/>
      <c r="AE36" s="105"/>
      <c r="AF36" s="105"/>
      <c r="AG36" s="105"/>
      <c r="AH36" s="105"/>
      <c r="AI36" s="105"/>
      <c r="AJ36" s="105"/>
      <c r="AK36" s="105"/>
      <c r="AL36" s="105"/>
      <c r="AM36" s="105"/>
      <c r="AN36" s="105"/>
      <c r="AO36" s="112"/>
      <c r="AP36" s="112"/>
      <c r="AQ36" s="112"/>
      <c r="AR36" s="112"/>
      <c r="AS36" s="112"/>
      <c r="AT36" s="112"/>
      <c r="AU36" s="112"/>
      <c r="AV36" s="112"/>
      <c r="AW36" s="112"/>
      <c r="AX36" s="112"/>
      <c r="AY36" s="112"/>
      <c r="AZ36" s="112"/>
      <c r="BA36" s="112"/>
      <c r="BB36" s="112"/>
      <c r="BC36" s="112"/>
      <c r="BD36" s="112"/>
      <c r="BE36" s="112"/>
      <c r="BF36" s="112"/>
      <c r="BG36" s="112"/>
      <c r="BH36" s="112"/>
      <c r="BI36" s="112"/>
      <c r="BJ36" s="112"/>
      <c r="BK36" s="112"/>
      <c r="BL36" s="112"/>
      <c r="BM36" s="112"/>
      <c r="BN36" s="112"/>
      <c r="BO36" s="112"/>
      <c r="BP36" s="112"/>
      <c r="BQ36" s="112"/>
      <c r="BR36" s="112"/>
      <c r="BS36" s="112"/>
      <c r="BT36" s="112"/>
      <c r="BU36" s="112"/>
      <c r="BV36" s="112"/>
      <c r="BW36" s="112"/>
      <c r="BX36" s="112"/>
      <c r="BY36" s="112"/>
      <c r="BZ36" s="112"/>
      <c r="CA36" s="37"/>
    </row>
    <row r="37" spans="1:79" x14ac:dyDescent="0.15">
      <c r="A37" s="93"/>
      <c r="B37" s="99"/>
      <c r="C37" s="98"/>
      <c r="D37" s="98"/>
      <c r="E37" s="98"/>
      <c r="F37" s="98"/>
      <c r="G37" s="98"/>
      <c r="H37" s="98"/>
      <c r="I37" s="98"/>
      <c r="J37" s="105"/>
      <c r="K37" s="105"/>
      <c r="L37" s="105"/>
      <c r="M37" s="105"/>
      <c r="N37" s="105"/>
      <c r="O37" s="105"/>
      <c r="P37" s="105"/>
      <c r="Q37" s="105"/>
      <c r="R37" s="105"/>
      <c r="S37" s="105"/>
      <c r="T37" s="105"/>
      <c r="U37" s="105"/>
      <c r="V37" s="105"/>
      <c r="W37" s="105"/>
      <c r="X37" s="105"/>
      <c r="Y37" s="105"/>
      <c r="Z37" s="105"/>
      <c r="AA37" s="105"/>
      <c r="AB37" s="105"/>
      <c r="AC37" s="105"/>
      <c r="AD37" s="105"/>
      <c r="AE37" s="105"/>
      <c r="AF37" s="105"/>
      <c r="AG37" s="105"/>
      <c r="AH37" s="105"/>
      <c r="AI37" s="105"/>
      <c r="AJ37" s="105"/>
      <c r="AK37" s="105"/>
      <c r="AL37" s="105"/>
      <c r="AM37" s="105"/>
      <c r="AN37" s="105"/>
      <c r="AO37" s="112"/>
      <c r="AP37" s="112"/>
      <c r="AQ37" s="112"/>
      <c r="AR37" s="112"/>
      <c r="AS37" s="112"/>
      <c r="AT37" s="112"/>
      <c r="AU37" s="112"/>
      <c r="AV37" s="112"/>
      <c r="AW37" s="112"/>
      <c r="AX37" s="112"/>
      <c r="AY37" s="112"/>
      <c r="AZ37" s="112"/>
      <c r="BA37" s="112"/>
      <c r="BB37" s="112"/>
      <c r="BC37" s="112"/>
      <c r="BD37" s="112"/>
      <c r="BE37" s="112"/>
      <c r="BF37" s="112"/>
      <c r="BG37" s="112"/>
      <c r="BH37" s="112"/>
      <c r="BI37" s="112"/>
      <c r="BJ37" s="112"/>
      <c r="BK37" s="112"/>
      <c r="BL37" s="112"/>
      <c r="BM37" s="112"/>
      <c r="BN37" s="112"/>
      <c r="BO37" s="112"/>
      <c r="BP37" s="112"/>
      <c r="BQ37" s="112"/>
      <c r="BR37" s="112"/>
      <c r="BS37" s="112"/>
      <c r="BT37" s="112"/>
      <c r="BU37" s="112"/>
      <c r="BV37" s="112"/>
      <c r="BW37" s="112"/>
      <c r="BX37" s="112"/>
      <c r="BY37" s="112"/>
      <c r="BZ37" s="112"/>
      <c r="CA37" s="37"/>
    </row>
    <row r="38" spans="1:79" x14ac:dyDescent="0.15">
      <c r="A38" s="93"/>
      <c r="B38" s="99"/>
      <c r="C38" s="98"/>
      <c r="D38" s="98"/>
      <c r="E38" s="98"/>
      <c r="F38" s="98"/>
      <c r="G38" s="98"/>
      <c r="H38" s="98"/>
      <c r="I38" s="98"/>
      <c r="J38" s="105"/>
      <c r="K38" s="105"/>
      <c r="L38" s="105"/>
      <c r="M38" s="105"/>
      <c r="N38" s="105"/>
      <c r="O38" s="105"/>
      <c r="P38" s="105"/>
      <c r="Q38" s="105"/>
      <c r="R38" s="105"/>
      <c r="S38" s="105"/>
      <c r="T38" s="105"/>
      <c r="U38" s="105"/>
      <c r="V38" s="105"/>
      <c r="W38" s="105"/>
      <c r="X38" s="105"/>
      <c r="Y38" s="105"/>
      <c r="Z38" s="105"/>
      <c r="AA38" s="105"/>
      <c r="AB38" s="105"/>
      <c r="AC38" s="105"/>
      <c r="AD38" s="105"/>
      <c r="AE38" s="105"/>
      <c r="AF38" s="105"/>
      <c r="AG38" s="105"/>
      <c r="AH38" s="105"/>
      <c r="AI38" s="105"/>
      <c r="AJ38" s="105"/>
      <c r="AK38" s="105"/>
      <c r="AL38" s="105"/>
      <c r="AM38" s="105"/>
      <c r="AN38" s="105"/>
      <c r="AO38" s="112"/>
      <c r="AP38" s="112"/>
      <c r="AQ38" s="112"/>
      <c r="AR38" s="112"/>
      <c r="AS38" s="112"/>
      <c r="AT38" s="112"/>
      <c r="AU38" s="112"/>
      <c r="AV38" s="112"/>
      <c r="AW38" s="112"/>
      <c r="AX38" s="112"/>
      <c r="AY38" s="112"/>
      <c r="AZ38" s="112"/>
      <c r="BA38" s="112"/>
      <c r="BB38" s="112"/>
      <c r="BC38" s="112"/>
      <c r="BD38" s="112"/>
      <c r="BE38" s="112"/>
      <c r="BF38" s="112"/>
      <c r="BG38" s="112"/>
      <c r="BH38" s="112"/>
      <c r="BI38" s="112"/>
      <c r="BJ38" s="112"/>
      <c r="BK38" s="112"/>
      <c r="BL38" s="112"/>
      <c r="BM38" s="112"/>
      <c r="BN38" s="112"/>
      <c r="BO38" s="112"/>
      <c r="BP38" s="112"/>
      <c r="BQ38" s="112"/>
      <c r="BR38" s="112"/>
      <c r="BS38" s="112"/>
      <c r="BT38" s="112"/>
      <c r="BU38" s="112"/>
      <c r="BV38" s="112"/>
      <c r="BW38" s="112"/>
      <c r="BX38" s="112"/>
      <c r="BY38" s="112"/>
      <c r="BZ38" s="112"/>
      <c r="CA38" s="37"/>
    </row>
    <row r="39" spans="1:79" x14ac:dyDescent="0.15">
      <c r="A39" s="93"/>
      <c r="B39" s="99"/>
      <c r="C39" s="98"/>
      <c r="D39" s="98"/>
      <c r="E39" s="98"/>
      <c r="F39" s="98"/>
      <c r="G39" s="98"/>
      <c r="H39" s="98"/>
      <c r="I39" s="98"/>
      <c r="J39" s="105"/>
      <c r="K39" s="105"/>
      <c r="L39" s="105"/>
      <c r="M39" s="105"/>
      <c r="N39" s="105"/>
      <c r="O39" s="105"/>
      <c r="P39" s="105"/>
      <c r="Q39" s="105"/>
      <c r="R39" s="105"/>
      <c r="S39" s="105"/>
      <c r="T39" s="105"/>
      <c r="U39" s="105"/>
      <c r="V39" s="105"/>
      <c r="W39" s="105"/>
      <c r="X39" s="105"/>
      <c r="Y39" s="105"/>
      <c r="Z39" s="105"/>
      <c r="AA39" s="105"/>
      <c r="AB39" s="105"/>
      <c r="AC39" s="105"/>
      <c r="AD39" s="105"/>
      <c r="AE39" s="105"/>
      <c r="AF39" s="105"/>
      <c r="AG39" s="105"/>
      <c r="AH39" s="105"/>
      <c r="AI39" s="105"/>
      <c r="AJ39" s="105"/>
      <c r="AK39" s="105"/>
      <c r="AL39" s="105"/>
      <c r="AM39" s="105"/>
      <c r="AN39" s="105"/>
      <c r="AO39" s="112"/>
      <c r="AP39" s="112"/>
      <c r="AQ39" s="112"/>
      <c r="AR39" s="112"/>
      <c r="AS39" s="112"/>
      <c r="AT39" s="112"/>
      <c r="AU39" s="112"/>
      <c r="AV39" s="112"/>
      <c r="AW39" s="112"/>
      <c r="AX39" s="112"/>
      <c r="AY39" s="112"/>
      <c r="AZ39" s="112"/>
      <c r="BA39" s="112"/>
      <c r="BB39" s="112"/>
      <c r="BC39" s="112"/>
      <c r="BD39" s="112"/>
      <c r="BE39" s="112"/>
      <c r="BF39" s="112"/>
      <c r="BG39" s="112"/>
      <c r="BH39" s="112"/>
      <c r="BI39" s="112"/>
      <c r="BJ39" s="112"/>
      <c r="BK39" s="112"/>
      <c r="BL39" s="112"/>
      <c r="BM39" s="112"/>
      <c r="BN39" s="112"/>
      <c r="BO39" s="112"/>
      <c r="BP39" s="112"/>
      <c r="BQ39" s="112"/>
      <c r="BR39" s="112"/>
      <c r="BS39" s="112"/>
      <c r="BT39" s="112"/>
      <c r="BU39" s="112"/>
      <c r="BV39" s="112"/>
      <c r="BW39" s="112"/>
      <c r="BX39" s="112"/>
      <c r="BY39" s="112"/>
      <c r="BZ39" s="112"/>
      <c r="CA39" s="37"/>
    </row>
    <row r="40" spans="1:79" x14ac:dyDescent="0.15">
      <c r="A40" s="93"/>
      <c r="B40" s="99"/>
      <c r="C40" s="98"/>
      <c r="D40" s="98"/>
      <c r="E40" s="98"/>
      <c r="F40" s="98"/>
      <c r="G40" s="98"/>
      <c r="H40" s="98"/>
      <c r="I40" s="98"/>
      <c r="J40" s="105"/>
      <c r="K40" s="105"/>
      <c r="L40" s="105"/>
      <c r="M40" s="105"/>
      <c r="N40" s="105"/>
      <c r="O40" s="105"/>
      <c r="P40" s="105"/>
      <c r="Q40" s="105"/>
      <c r="R40" s="105"/>
      <c r="S40" s="105"/>
      <c r="T40" s="105"/>
      <c r="U40" s="105"/>
      <c r="V40" s="105"/>
      <c r="W40" s="105"/>
      <c r="X40" s="105"/>
      <c r="Y40" s="105"/>
      <c r="Z40" s="105"/>
      <c r="AA40" s="105"/>
      <c r="AB40" s="105"/>
      <c r="AC40" s="105"/>
      <c r="AD40" s="105"/>
      <c r="AE40" s="105"/>
      <c r="AF40" s="105"/>
      <c r="AG40" s="105"/>
      <c r="AH40" s="105"/>
      <c r="AI40" s="105"/>
      <c r="AJ40" s="105"/>
      <c r="AK40" s="105"/>
      <c r="AL40" s="105"/>
      <c r="AM40" s="105"/>
      <c r="AN40" s="105"/>
      <c r="AO40" s="112"/>
      <c r="AP40" s="112"/>
      <c r="AQ40" s="112"/>
      <c r="AR40" s="112"/>
      <c r="AS40" s="112"/>
      <c r="AT40" s="112"/>
      <c r="AU40" s="112"/>
      <c r="AV40" s="112"/>
      <c r="AW40" s="112"/>
      <c r="AX40" s="112"/>
      <c r="AY40" s="112"/>
      <c r="AZ40" s="112"/>
      <c r="BA40" s="112"/>
      <c r="BB40" s="112"/>
      <c r="BC40" s="112"/>
      <c r="BD40" s="112"/>
      <c r="BE40" s="112"/>
      <c r="BF40" s="112"/>
      <c r="BG40" s="112"/>
      <c r="BH40" s="112"/>
      <c r="BI40" s="112"/>
      <c r="BJ40" s="112"/>
      <c r="BK40" s="112"/>
      <c r="BL40" s="112"/>
      <c r="BM40" s="112"/>
      <c r="BN40" s="112"/>
      <c r="BO40" s="112"/>
      <c r="BP40" s="112"/>
      <c r="BQ40" s="112"/>
      <c r="BR40" s="112"/>
      <c r="BS40" s="112"/>
      <c r="BT40" s="112"/>
      <c r="BU40" s="112"/>
      <c r="BV40" s="112"/>
      <c r="BW40" s="112"/>
      <c r="BX40" s="112"/>
      <c r="BY40" s="112"/>
      <c r="BZ40" s="112"/>
      <c r="CA40" s="37"/>
    </row>
    <row r="41" spans="1:79" x14ac:dyDescent="0.15">
      <c r="A41" s="93"/>
      <c r="B41" s="99"/>
      <c r="C41" s="98"/>
      <c r="D41" s="98"/>
      <c r="E41" s="98"/>
      <c r="F41" s="98"/>
      <c r="G41" s="98"/>
      <c r="H41" s="98"/>
      <c r="I41" s="98"/>
      <c r="J41" s="105"/>
      <c r="K41" s="105"/>
      <c r="L41" s="105"/>
      <c r="M41" s="105"/>
      <c r="N41" s="105"/>
      <c r="O41" s="105"/>
      <c r="P41" s="105"/>
      <c r="Q41" s="105"/>
      <c r="R41" s="105"/>
      <c r="S41" s="105"/>
      <c r="T41" s="105"/>
      <c r="U41" s="105"/>
      <c r="V41" s="105"/>
      <c r="W41" s="105"/>
      <c r="X41" s="105"/>
      <c r="Y41" s="105"/>
      <c r="Z41" s="105"/>
      <c r="AA41" s="105"/>
      <c r="AB41" s="105"/>
      <c r="AC41" s="105"/>
      <c r="AD41" s="105"/>
      <c r="AE41" s="105"/>
      <c r="AF41" s="105"/>
      <c r="AG41" s="105"/>
      <c r="AH41" s="105"/>
      <c r="AI41" s="105"/>
      <c r="AJ41" s="105"/>
      <c r="AK41" s="105"/>
      <c r="AL41" s="105"/>
      <c r="AM41" s="105"/>
      <c r="AN41" s="105"/>
      <c r="AO41" s="112"/>
      <c r="AP41" s="112"/>
      <c r="AQ41" s="112"/>
      <c r="AR41" s="112"/>
      <c r="AS41" s="112"/>
      <c r="AT41" s="112"/>
      <c r="AU41" s="112"/>
      <c r="AV41" s="112"/>
      <c r="AW41" s="112"/>
      <c r="AX41" s="112"/>
      <c r="AY41" s="112"/>
      <c r="AZ41" s="112"/>
      <c r="BA41" s="112"/>
      <c r="BB41" s="112"/>
      <c r="BC41" s="112"/>
      <c r="BD41" s="112"/>
      <c r="BE41" s="112"/>
      <c r="BF41" s="112"/>
      <c r="BG41" s="112"/>
      <c r="BH41" s="112"/>
      <c r="BI41" s="112"/>
      <c r="BJ41" s="112"/>
      <c r="BK41" s="112"/>
      <c r="BL41" s="112"/>
      <c r="BM41" s="112"/>
      <c r="BN41" s="112"/>
      <c r="BO41" s="112"/>
      <c r="BP41" s="112"/>
      <c r="BQ41" s="112"/>
      <c r="BR41" s="112"/>
      <c r="BS41" s="112"/>
      <c r="BT41" s="112"/>
      <c r="BU41" s="112"/>
      <c r="BV41" s="112"/>
      <c r="BW41" s="112"/>
      <c r="BX41" s="112"/>
      <c r="BY41" s="112"/>
      <c r="BZ41" s="112"/>
      <c r="CA41" s="37"/>
    </row>
    <row r="42" spans="1:79" x14ac:dyDescent="0.15">
      <c r="A42" s="93"/>
      <c r="B42" s="99"/>
      <c r="C42" s="98"/>
      <c r="D42" s="98"/>
      <c r="E42" s="98"/>
      <c r="F42" s="98"/>
      <c r="G42" s="98"/>
      <c r="H42" s="98"/>
      <c r="I42" s="98"/>
      <c r="J42" s="105"/>
      <c r="K42" s="105"/>
      <c r="L42" s="105"/>
      <c r="M42" s="105"/>
      <c r="N42" s="105"/>
      <c r="O42" s="105"/>
      <c r="P42" s="105"/>
      <c r="Q42" s="105"/>
      <c r="R42" s="105"/>
      <c r="S42" s="105"/>
      <c r="T42" s="105"/>
      <c r="U42" s="105"/>
      <c r="V42" s="105"/>
      <c r="W42" s="105"/>
      <c r="X42" s="105"/>
      <c r="Y42" s="105"/>
      <c r="Z42" s="105"/>
      <c r="AA42" s="105"/>
      <c r="AB42" s="105"/>
      <c r="AC42" s="105"/>
      <c r="AD42" s="105"/>
      <c r="AE42" s="105"/>
      <c r="AF42" s="105"/>
      <c r="AG42" s="105"/>
      <c r="AH42" s="105"/>
      <c r="AI42" s="105"/>
      <c r="AJ42" s="105"/>
      <c r="AK42" s="105"/>
      <c r="AL42" s="105"/>
      <c r="AM42" s="105"/>
      <c r="AN42" s="105"/>
      <c r="AO42" s="112"/>
      <c r="AP42" s="112"/>
      <c r="AQ42" s="112"/>
      <c r="AR42" s="112"/>
      <c r="AS42" s="112"/>
      <c r="AT42" s="112"/>
      <c r="AU42" s="112"/>
      <c r="AV42" s="112"/>
      <c r="AW42" s="112"/>
      <c r="AX42" s="112"/>
      <c r="AY42" s="112"/>
      <c r="AZ42" s="112"/>
      <c r="BA42" s="112"/>
      <c r="BB42" s="112"/>
      <c r="BC42" s="112"/>
      <c r="BD42" s="112"/>
      <c r="BE42" s="112"/>
      <c r="BF42" s="112"/>
      <c r="BG42" s="112"/>
      <c r="BH42" s="112"/>
      <c r="BI42" s="112"/>
      <c r="BJ42" s="112"/>
      <c r="BK42" s="112"/>
      <c r="BL42" s="112"/>
      <c r="BM42" s="112"/>
      <c r="BN42" s="112"/>
      <c r="BO42" s="112"/>
      <c r="BP42" s="112"/>
      <c r="BQ42" s="112"/>
      <c r="BR42" s="112"/>
      <c r="BS42" s="112"/>
      <c r="BT42" s="112"/>
      <c r="BU42" s="112"/>
      <c r="BV42" s="112"/>
      <c r="BW42" s="112"/>
      <c r="BX42" s="112"/>
      <c r="BY42" s="112"/>
      <c r="BZ42" s="112"/>
      <c r="CA42" s="37"/>
    </row>
    <row r="43" spans="1:79" x14ac:dyDescent="0.15">
      <c r="A43" s="93"/>
      <c r="B43" s="99"/>
      <c r="C43" s="98"/>
      <c r="D43" s="98"/>
      <c r="E43" s="98"/>
      <c r="F43" s="98"/>
      <c r="G43" s="98"/>
      <c r="H43" s="98"/>
      <c r="I43" s="98"/>
      <c r="J43" s="105"/>
      <c r="K43" s="105"/>
      <c r="L43" s="105"/>
      <c r="M43" s="105"/>
      <c r="N43" s="105"/>
      <c r="O43" s="105"/>
      <c r="P43" s="105"/>
      <c r="Q43" s="105"/>
      <c r="R43" s="105"/>
      <c r="S43" s="105"/>
      <c r="T43" s="105"/>
      <c r="U43" s="105"/>
      <c r="V43" s="105"/>
      <c r="W43" s="105"/>
      <c r="X43" s="105"/>
      <c r="Y43" s="105"/>
      <c r="Z43" s="105"/>
      <c r="AA43" s="105"/>
      <c r="AB43" s="105"/>
      <c r="AC43" s="105"/>
      <c r="AD43" s="105"/>
      <c r="AE43" s="105"/>
      <c r="AF43" s="105"/>
      <c r="AG43" s="105"/>
      <c r="AH43" s="105"/>
      <c r="AI43" s="105"/>
      <c r="AJ43" s="105"/>
      <c r="AK43" s="105"/>
      <c r="AL43" s="105"/>
      <c r="AM43" s="105"/>
      <c r="AN43" s="105"/>
      <c r="AO43" s="112"/>
      <c r="AP43" s="112"/>
      <c r="AQ43" s="112"/>
      <c r="AR43" s="112"/>
      <c r="AS43" s="112"/>
      <c r="AT43" s="112"/>
      <c r="AU43" s="112"/>
      <c r="AV43" s="112"/>
      <c r="AW43" s="112"/>
      <c r="AX43" s="112"/>
      <c r="AY43" s="112"/>
      <c r="AZ43" s="112"/>
      <c r="BA43" s="112"/>
      <c r="BB43" s="112"/>
      <c r="BC43" s="112"/>
      <c r="BD43" s="112"/>
      <c r="BE43" s="112"/>
      <c r="BF43" s="112"/>
      <c r="BG43" s="112"/>
      <c r="BH43" s="112"/>
      <c r="BI43" s="112"/>
      <c r="BJ43" s="112"/>
      <c r="BK43" s="112"/>
      <c r="BL43" s="112"/>
      <c r="BM43" s="112"/>
      <c r="BN43" s="112"/>
      <c r="BO43" s="112"/>
      <c r="BP43" s="112"/>
      <c r="BQ43" s="112"/>
      <c r="BR43" s="112"/>
      <c r="BS43" s="112"/>
      <c r="BT43" s="112"/>
      <c r="BU43" s="112"/>
      <c r="BV43" s="112"/>
      <c r="BW43" s="112"/>
      <c r="BX43" s="112"/>
      <c r="BY43" s="112"/>
      <c r="BZ43" s="112"/>
      <c r="CA43" s="37"/>
    </row>
    <row r="44" spans="1:79" x14ac:dyDescent="0.15">
      <c r="A44" s="93"/>
      <c r="B44" s="99"/>
      <c r="C44" s="98"/>
      <c r="D44" s="98"/>
      <c r="E44" s="98"/>
      <c r="F44" s="98"/>
      <c r="G44" s="98"/>
      <c r="H44" s="98"/>
      <c r="I44" s="98"/>
      <c r="J44" s="105"/>
      <c r="K44" s="105"/>
      <c r="L44" s="105"/>
      <c r="M44" s="105"/>
      <c r="N44" s="105"/>
      <c r="O44" s="105"/>
      <c r="P44" s="105"/>
      <c r="Q44" s="105"/>
      <c r="R44" s="105"/>
      <c r="S44" s="105"/>
      <c r="T44" s="105"/>
      <c r="U44" s="105"/>
      <c r="V44" s="105"/>
      <c r="W44" s="105"/>
      <c r="X44" s="105"/>
      <c r="Y44" s="105"/>
      <c r="Z44" s="105"/>
      <c r="AA44" s="105"/>
      <c r="AB44" s="105"/>
      <c r="AC44" s="105"/>
      <c r="AD44" s="105"/>
      <c r="AE44" s="105"/>
      <c r="AF44" s="105"/>
      <c r="AG44" s="105"/>
      <c r="AH44" s="105"/>
      <c r="AI44" s="105"/>
      <c r="AJ44" s="105"/>
      <c r="AK44" s="105"/>
      <c r="AL44" s="105"/>
      <c r="AM44" s="105"/>
      <c r="AN44" s="105"/>
      <c r="AO44" s="112"/>
      <c r="AP44" s="112"/>
      <c r="AQ44" s="112"/>
      <c r="AR44" s="112"/>
      <c r="AS44" s="112"/>
      <c r="AT44" s="112"/>
      <c r="AU44" s="112"/>
      <c r="AV44" s="112"/>
      <c r="AW44" s="112"/>
      <c r="AX44" s="112"/>
      <c r="AY44" s="112"/>
      <c r="AZ44" s="112"/>
      <c r="BA44" s="112"/>
      <c r="BB44" s="112"/>
      <c r="BC44" s="112"/>
      <c r="BD44" s="112"/>
      <c r="BE44" s="112"/>
      <c r="BF44" s="112"/>
      <c r="BG44" s="112"/>
      <c r="BH44" s="112"/>
      <c r="BI44" s="112"/>
      <c r="BJ44" s="112"/>
      <c r="BK44" s="112"/>
      <c r="BL44" s="112"/>
      <c r="BM44" s="112"/>
      <c r="BN44" s="112"/>
      <c r="BO44" s="112"/>
      <c r="BP44" s="112"/>
      <c r="BQ44" s="112"/>
      <c r="BR44" s="112"/>
      <c r="BS44" s="112"/>
      <c r="BT44" s="112"/>
      <c r="BU44" s="112"/>
      <c r="BV44" s="112"/>
      <c r="BW44" s="112"/>
      <c r="BX44" s="112"/>
      <c r="BY44" s="112"/>
      <c r="BZ44" s="112"/>
      <c r="CA44" s="37"/>
    </row>
    <row r="45" spans="1:79" x14ac:dyDescent="0.15">
      <c r="A45" s="93"/>
      <c r="B45" s="99"/>
      <c r="C45" s="98"/>
      <c r="D45" s="98"/>
      <c r="E45" s="98"/>
      <c r="F45" s="98"/>
      <c r="G45" s="98"/>
      <c r="H45" s="98"/>
      <c r="I45" s="98"/>
      <c r="J45" s="105"/>
      <c r="K45" s="105"/>
      <c r="L45" s="105"/>
      <c r="M45" s="105"/>
      <c r="N45" s="105"/>
      <c r="O45" s="105"/>
      <c r="P45" s="105"/>
      <c r="Q45" s="105"/>
      <c r="R45" s="105"/>
      <c r="S45" s="105"/>
      <c r="T45" s="105"/>
      <c r="U45" s="105"/>
      <c r="V45" s="105"/>
      <c r="W45" s="105"/>
      <c r="X45" s="105"/>
      <c r="Y45" s="105"/>
      <c r="Z45" s="105"/>
      <c r="AA45" s="105"/>
      <c r="AB45" s="105"/>
      <c r="AC45" s="105"/>
      <c r="AD45" s="105"/>
      <c r="AE45" s="105"/>
      <c r="AF45" s="105"/>
      <c r="AG45" s="105"/>
      <c r="AH45" s="105"/>
      <c r="AI45" s="105"/>
      <c r="AJ45" s="105"/>
      <c r="AK45" s="105"/>
      <c r="AL45" s="105"/>
      <c r="AM45" s="105"/>
      <c r="AN45" s="105"/>
      <c r="AO45" s="112"/>
      <c r="AP45" s="112"/>
      <c r="AQ45" s="112"/>
      <c r="AR45" s="112"/>
      <c r="AS45" s="112"/>
      <c r="AT45" s="112"/>
      <c r="AU45" s="112"/>
      <c r="AV45" s="112"/>
      <c r="AW45" s="112"/>
      <c r="AX45" s="112"/>
      <c r="AY45" s="112"/>
      <c r="AZ45" s="112"/>
      <c r="BA45" s="112"/>
      <c r="BB45" s="112"/>
      <c r="BC45" s="112"/>
      <c r="BD45" s="112"/>
      <c r="BE45" s="112"/>
      <c r="BF45" s="112"/>
      <c r="BG45" s="112"/>
      <c r="BH45" s="112"/>
      <c r="BI45" s="112"/>
      <c r="BJ45" s="112"/>
      <c r="BK45" s="112"/>
      <c r="BL45" s="112"/>
      <c r="BM45" s="112"/>
      <c r="BN45" s="112"/>
      <c r="BO45" s="112"/>
      <c r="BP45" s="112"/>
      <c r="BQ45" s="112"/>
      <c r="BR45" s="112"/>
      <c r="BS45" s="112"/>
      <c r="BT45" s="112"/>
      <c r="BU45" s="112"/>
      <c r="BV45" s="112"/>
      <c r="BW45" s="112"/>
      <c r="BX45" s="112"/>
      <c r="BY45" s="112"/>
      <c r="BZ45" s="112"/>
      <c r="CA45" s="37"/>
    </row>
    <row r="46" spans="1:79" x14ac:dyDescent="0.15">
      <c r="A46" s="93"/>
      <c r="B46" s="99"/>
      <c r="C46" s="98"/>
      <c r="D46" s="98"/>
      <c r="E46" s="98"/>
      <c r="F46" s="98"/>
      <c r="G46" s="98"/>
      <c r="H46" s="98"/>
      <c r="I46" s="98"/>
      <c r="J46" s="105"/>
      <c r="K46" s="105"/>
      <c r="L46" s="105"/>
      <c r="M46" s="105"/>
      <c r="N46" s="105"/>
      <c r="O46" s="105"/>
      <c r="P46" s="105"/>
      <c r="Q46" s="105"/>
      <c r="R46" s="105"/>
      <c r="S46" s="105"/>
      <c r="T46" s="105"/>
      <c r="U46" s="105"/>
      <c r="V46" s="105"/>
      <c r="W46" s="105"/>
      <c r="X46" s="105"/>
      <c r="Y46" s="105"/>
      <c r="Z46" s="105"/>
      <c r="AA46" s="105"/>
      <c r="AB46" s="105"/>
      <c r="AC46" s="105"/>
      <c r="AD46" s="105"/>
      <c r="AE46" s="105"/>
      <c r="AF46" s="105"/>
      <c r="AG46" s="105"/>
      <c r="AH46" s="105"/>
      <c r="AI46" s="105"/>
      <c r="AJ46" s="105"/>
      <c r="AK46" s="105"/>
      <c r="AL46" s="105"/>
      <c r="AM46" s="105"/>
      <c r="AN46" s="105"/>
      <c r="AO46" s="112"/>
      <c r="AP46" s="112"/>
      <c r="AQ46" s="112"/>
      <c r="AR46" s="112"/>
      <c r="AS46" s="112"/>
      <c r="AT46" s="112"/>
      <c r="AU46" s="112"/>
      <c r="AV46" s="112"/>
      <c r="AW46" s="112"/>
      <c r="AX46" s="112"/>
      <c r="AY46" s="112"/>
      <c r="AZ46" s="112"/>
      <c r="BA46" s="112"/>
      <c r="BB46" s="112"/>
      <c r="BC46" s="112"/>
      <c r="BD46" s="112"/>
      <c r="BE46" s="112"/>
      <c r="BF46" s="112"/>
      <c r="BG46" s="112"/>
      <c r="BH46" s="112"/>
      <c r="BI46" s="112"/>
      <c r="BJ46" s="112"/>
      <c r="BK46" s="112"/>
      <c r="BL46" s="112"/>
      <c r="BM46" s="112"/>
      <c r="BN46" s="112"/>
      <c r="BO46" s="112"/>
      <c r="BP46" s="112"/>
      <c r="BQ46" s="112"/>
      <c r="BR46" s="112"/>
      <c r="BS46" s="112"/>
      <c r="BT46" s="112"/>
      <c r="BU46" s="112"/>
      <c r="BV46" s="112"/>
      <c r="BW46" s="112"/>
      <c r="BX46" s="112"/>
      <c r="BY46" s="112"/>
      <c r="BZ46" s="112"/>
      <c r="CA46" s="37"/>
    </row>
    <row r="47" spans="1:79" x14ac:dyDescent="0.15">
      <c r="A47" s="93"/>
      <c r="B47" s="99"/>
      <c r="C47" s="98"/>
      <c r="D47" s="98"/>
      <c r="E47" s="98"/>
      <c r="F47" s="98"/>
      <c r="G47" s="98"/>
      <c r="H47" s="98"/>
      <c r="I47" s="98"/>
      <c r="J47" s="105"/>
      <c r="K47" s="105"/>
      <c r="L47" s="105"/>
      <c r="M47" s="105"/>
      <c r="N47" s="105"/>
      <c r="O47" s="105"/>
      <c r="P47" s="105"/>
      <c r="Q47" s="105"/>
      <c r="R47" s="105"/>
      <c r="S47" s="105"/>
      <c r="T47" s="105"/>
      <c r="U47" s="105"/>
      <c r="V47" s="105"/>
      <c r="W47" s="105"/>
      <c r="X47" s="105"/>
      <c r="Y47" s="105"/>
      <c r="Z47" s="105"/>
      <c r="AA47" s="105"/>
      <c r="AB47" s="105"/>
      <c r="AC47" s="105"/>
      <c r="AD47" s="105"/>
      <c r="AE47" s="105"/>
      <c r="AF47" s="105"/>
      <c r="AG47" s="105"/>
      <c r="AH47" s="105"/>
      <c r="AI47" s="105"/>
      <c r="AJ47" s="105"/>
      <c r="AK47" s="105"/>
      <c r="AL47" s="105"/>
      <c r="AM47" s="105"/>
      <c r="AN47" s="105"/>
      <c r="AO47" s="112"/>
      <c r="AP47" s="112"/>
      <c r="AQ47" s="112"/>
      <c r="AR47" s="112"/>
      <c r="AS47" s="112"/>
      <c r="AT47" s="112"/>
      <c r="AU47" s="112"/>
      <c r="AV47" s="112"/>
      <c r="AW47" s="112"/>
      <c r="AX47" s="112"/>
      <c r="AY47" s="112"/>
      <c r="AZ47" s="112"/>
      <c r="BA47" s="112"/>
      <c r="BB47" s="112"/>
      <c r="BC47" s="112"/>
      <c r="BD47" s="112"/>
      <c r="BE47" s="112"/>
      <c r="BF47" s="112"/>
      <c r="BG47" s="112"/>
      <c r="BH47" s="112"/>
      <c r="BI47" s="112"/>
      <c r="BJ47" s="112"/>
      <c r="BK47" s="112"/>
      <c r="BL47" s="112"/>
      <c r="BM47" s="112"/>
      <c r="BN47" s="112"/>
      <c r="BO47" s="112"/>
      <c r="BP47" s="112"/>
      <c r="BQ47" s="112"/>
      <c r="BR47" s="112"/>
      <c r="BS47" s="112"/>
      <c r="BT47" s="112"/>
      <c r="BU47" s="112"/>
      <c r="BV47" s="112"/>
      <c r="BW47" s="112"/>
      <c r="BX47" s="112"/>
      <c r="BY47" s="112"/>
      <c r="BZ47" s="112"/>
      <c r="CA47" s="37"/>
    </row>
    <row r="48" spans="1:79" x14ac:dyDescent="0.15">
      <c r="A48" s="93"/>
      <c r="B48" s="99"/>
      <c r="C48" s="98"/>
      <c r="D48" s="98"/>
      <c r="E48" s="98"/>
      <c r="F48" s="98"/>
      <c r="G48" s="98"/>
      <c r="H48" s="98"/>
      <c r="I48" s="98"/>
      <c r="J48" s="105"/>
      <c r="K48" s="105"/>
      <c r="L48" s="105"/>
      <c r="M48" s="105"/>
      <c r="N48" s="105"/>
      <c r="O48" s="105"/>
      <c r="P48" s="105"/>
      <c r="Q48" s="105"/>
      <c r="R48" s="105"/>
      <c r="S48" s="105"/>
      <c r="T48" s="105"/>
      <c r="U48" s="105"/>
      <c r="V48" s="105"/>
      <c r="W48" s="105"/>
      <c r="X48" s="105"/>
      <c r="Y48" s="105"/>
      <c r="Z48" s="105"/>
      <c r="AA48" s="105"/>
      <c r="AB48" s="105"/>
      <c r="AC48" s="105"/>
      <c r="AD48" s="105"/>
      <c r="AE48" s="105"/>
      <c r="AF48" s="105"/>
      <c r="AG48" s="105"/>
      <c r="AH48" s="105"/>
      <c r="AI48" s="105"/>
      <c r="AJ48" s="105"/>
      <c r="AK48" s="105"/>
      <c r="AL48" s="105"/>
      <c r="AM48" s="105"/>
      <c r="AN48" s="105"/>
      <c r="AO48" s="112"/>
      <c r="AP48" s="112"/>
      <c r="AQ48" s="112"/>
      <c r="AR48" s="112"/>
      <c r="AS48" s="112"/>
      <c r="AT48" s="112"/>
      <c r="AU48" s="112"/>
      <c r="AV48" s="112"/>
      <c r="AW48" s="112"/>
      <c r="AX48" s="112"/>
      <c r="AY48" s="112"/>
      <c r="AZ48" s="112"/>
      <c r="BA48" s="112"/>
      <c r="BB48" s="112"/>
      <c r="BC48" s="112"/>
      <c r="BD48" s="112"/>
      <c r="BE48" s="112"/>
      <c r="BF48" s="112"/>
      <c r="BG48" s="112"/>
      <c r="BH48" s="112"/>
      <c r="BI48" s="112"/>
      <c r="BJ48" s="112"/>
      <c r="BK48" s="112"/>
      <c r="BL48" s="112"/>
      <c r="BM48" s="112"/>
      <c r="BN48" s="112"/>
      <c r="BO48" s="112"/>
      <c r="BP48" s="112"/>
      <c r="BQ48" s="112"/>
      <c r="BR48" s="112"/>
      <c r="BS48" s="112"/>
      <c r="BT48" s="112"/>
      <c r="BU48" s="112"/>
      <c r="BV48" s="112"/>
      <c r="BW48" s="112"/>
      <c r="BX48" s="112"/>
      <c r="BY48" s="112"/>
      <c r="BZ48" s="112"/>
      <c r="CA48" s="37"/>
    </row>
    <row r="49" spans="1:79" x14ac:dyDescent="0.15">
      <c r="A49" s="93"/>
      <c r="B49" s="99"/>
      <c r="C49" s="98"/>
      <c r="D49" s="98"/>
      <c r="E49" s="98"/>
      <c r="F49" s="98"/>
      <c r="G49" s="98"/>
      <c r="H49" s="98"/>
      <c r="I49" s="98"/>
      <c r="J49" s="105"/>
      <c r="K49" s="105"/>
      <c r="L49" s="105"/>
      <c r="M49" s="105"/>
      <c r="N49" s="105"/>
      <c r="O49" s="105"/>
      <c r="P49" s="105"/>
      <c r="Q49" s="105"/>
      <c r="R49" s="105"/>
      <c r="S49" s="105"/>
      <c r="T49" s="105"/>
      <c r="U49" s="105"/>
      <c r="V49" s="105"/>
      <c r="W49" s="105"/>
      <c r="X49" s="105"/>
      <c r="Y49" s="105"/>
      <c r="Z49" s="105"/>
      <c r="AA49" s="105"/>
      <c r="AB49" s="105"/>
      <c r="AC49" s="105"/>
      <c r="AD49" s="105"/>
      <c r="AE49" s="105"/>
      <c r="AF49" s="105"/>
      <c r="AG49" s="105"/>
      <c r="AH49" s="105"/>
      <c r="AI49" s="105"/>
      <c r="AJ49" s="105"/>
      <c r="AK49" s="105"/>
      <c r="AL49" s="105"/>
      <c r="AM49" s="105"/>
      <c r="AN49" s="105"/>
      <c r="AO49" s="112"/>
      <c r="AP49" s="112"/>
      <c r="AQ49" s="112"/>
      <c r="AR49" s="112"/>
      <c r="AS49" s="112"/>
      <c r="AT49" s="112"/>
      <c r="AU49" s="112"/>
      <c r="AV49" s="112"/>
      <c r="AW49" s="112"/>
      <c r="AX49" s="112"/>
      <c r="AY49" s="112"/>
      <c r="AZ49" s="112"/>
      <c r="BA49" s="112"/>
      <c r="BB49" s="112"/>
      <c r="BC49" s="112"/>
      <c r="BD49" s="112"/>
      <c r="BE49" s="112"/>
      <c r="BF49" s="112"/>
      <c r="BG49" s="112"/>
      <c r="BH49" s="112"/>
      <c r="BI49" s="112"/>
      <c r="BJ49" s="112"/>
      <c r="BK49" s="112"/>
      <c r="BL49" s="112"/>
      <c r="BM49" s="112"/>
      <c r="BN49" s="112"/>
      <c r="BO49" s="112"/>
      <c r="BP49" s="112"/>
      <c r="BQ49" s="112"/>
      <c r="BR49" s="112"/>
      <c r="BS49" s="112"/>
      <c r="BT49" s="112"/>
      <c r="BU49" s="112"/>
      <c r="BV49" s="112"/>
      <c r="BW49" s="112"/>
      <c r="BX49" s="112"/>
      <c r="BY49" s="112"/>
      <c r="BZ49" s="112"/>
      <c r="CA49" s="37"/>
    </row>
    <row r="50" spans="1:79" x14ac:dyDescent="0.15">
      <c r="A50" s="93"/>
      <c r="B50" s="99"/>
      <c r="C50" s="98"/>
      <c r="D50" s="98"/>
      <c r="E50" s="98"/>
      <c r="F50" s="98"/>
      <c r="G50" s="98"/>
      <c r="H50" s="98"/>
      <c r="I50" s="98"/>
      <c r="J50" s="105"/>
      <c r="K50" s="105"/>
      <c r="L50" s="105"/>
      <c r="M50" s="105"/>
      <c r="N50" s="105"/>
      <c r="O50" s="105"/>
      <c r="P50" s="105"/>
      <c r="Q50" s="105"/>
      <c r="R50" s="105"/>
      <c r="S50" s="105"/>
      <c r="T50" s="105"/>
      <c r="U50" s="105"/>
      <c r="V50" s="105"/>
      <c r="W50" s="105"/>
      <c r="X50" s="105"/>
      <c r="Y50" s="105"/>
      <c r="Z50" s="105"/>
      <c r="AA50" s="105"/>
      <c r="AB50" s="105"/>
      <c r="AC50" s="105"/>
      <c r="AD50" s="105"/>
      <c r="AE50" s="105"/>
      <c r="AF50" s="105"/>
      <c r="AG50" s="105"/>
      <c r="AH50" s="105"/>
      <c r="AI50" s="105"/>
      <c r="AJ50" s="105"/>
      <c r="AK50" s="105"/>
      <c r="AL50" s="105"/>
      <c r="AM50" s="105"/>
      <c r="AN50" s="105"/>
      <c r="AO50" s="112"/>
      <c r="AP50" s="112"/>
      <c r="AQ50" s="112"/>
      <c r="AR50" s="112"/>
      <c r="AS50" s="112"/>
      <c r="AT50" s="112"/>
      <c r="AU50" s="112"/>
      <c r="AV50" s="112"/>
      <c r="AW50" s="112"/>
      <c r="AX50" s="112"/>
      <c r="AY50" s="112"/>
      <c r="AZ50" s="112"/>
      <c r="BA50" s="112"/>
      <c r="BB50" s="112"/>
      <c r="BC50" s="112"/>
      <c r="BD50" s="112"/>
      <c r="BE50" s="112"/>
      <c r="BF50" s="112"/>
      <c r="BG50" s="112"/>
      <c r="BH50" s="112"/>
      <c r="BI50" s="112"/>
      <c r="BJ50" s="112"/>
      <c r="BK50" s="112"/>
      <c r="BL50" s="112"/>
      <c r="BM50" s="112"/>
      <c r="BN50" s="112"/>
      <c r="BO50" s="112"/>
      <c r="BP50" s="112"/>
      <c r="BQ50" s="112"/>
      <c r="BR50" s="112"/>
      <c r="BS50" s="112"/>
      <c r="BT50" s="112"/>
      <c r="BU50" s="112"/>
      <c r="BV50" s="112"/>
      <c r="BW50" s="112"/>
      <c r="BX50" s="112"/>
      <c r="BY50" s="112"/>
      <c r="BZ50" s="112"/>
      <c r="CA50" s="37"/>
    </row>
    <row r="51" spans="1:79" x14ac:dyDescent="0.15">
      <c r="A51" s="93"/>
      <c r="B51" s="99"/>
      <c r="C51" s="98"/>
      <c r="D51" s="98"/>
      <c r="E51" s="98"/>
      <c r="F51" s="98"/>
      <c r="G51" s="98"/>
      <c r="H51" s="98"/>
      <c r="I51" s="98"/>
      <c r="J51" s="105"/>
      <c r="K51" s="105"/>
      <c r="L51" s="105"/>
      <c r="M51" s="105"/>
      <c r="N51" s="105"/>
      <c r="O51" s="105"/>
      <c r="P51" s="105"/>
      <c r="Q51" s="105"/>
      <c r="R51" s="105"/>
      <c r="S51" s="105"/>
      <c r="T51" s="105"/>
      <c r="U51" s="105"/>
      <c r="V51" s="105"/>
      <c r="W51" s="105"/>
      <c r="X51" s="105"/>
      <c r="Y51" s="105"/>
      <c r="Z51" s="105"/>
      <c r="AA51" s="105"/>
      <c r="AB51" s="105"/>
      <c r="AC51" s="105"/>
      <c r="AD51" s="105"/>
      <c r="AE51" s="105"/>
      <c r="AF51" s="105"/>
      <c r="AG51" s="105"/>
      <c r="AH51" s="105"/>
      <c r="AI51" s="105"/>
      <c r="AJ51" s="105"/>
      <c r="AK51" s="105"/>
      <c r="AL51" s="105"/>
      <c r="AM51" s="105"/>
      <c r="AN51" s="105"/>
      <c r="AO51" s="112"/>
      <c r="AP51" s="112"/>
      <c r="AQ51" s="112"/>
      <c r="AR51" s="112"/>
      <c r="AS51" s="112"/>
      <c r="AT51" s="112"/>
      <c r="AU51" s="112"/>
      <c r="AV51" s="112"/>
      <c r="AW51" s="112"/>
      <c r="AX51" s="112"/>
      <c r="AY51" s="112"/>
      <c r="AZ51" s="112"/>
      <c r="BA51" s="112"/>
      <c r="BB51" s="112"/>
      <c r="BC51" s="112"/>
      <c r="BD51" s="112"/>
      <c r="BE51" s="112"/>
      <c r="BF51" s="112"/>
      <c r="BG51" s="112"/>
      <c r="BH51" s="112"/>
      <c r="BI51" s="112"/>
      <c r="BJ51" s="112"/>
      <c r="BK51" s="112"/>
      <c r="BL51" s="112"/>
      <c r="BM51" s="112"/>
      <c r="BN51" s="112"/>
      <c r="BO51" s="112"/>
      <c r="BP51" s="112"/>
      <c r="BQ51" s="112"/>
      <c r="BR51" s="112"/>
      <c r="BS51" s="112"/>
      <c r="BT51" s="112"/>
      <c r="BU51" s="112"/>
      <c r="BV51" s="112"/>
      <c r="BW51" s="112"/>
      <c r="BX51" s="112"/>
      <c r="BY51" s="112"/>
      <c r="BZ51" s="112"/>
      <c r="CA51" s="37"/>
    </row>
    <row r="52" spans="1:79" x14ac:dyDescent="0.15">
      <c r="A52" s="93"/>
      <c r="B52" s="99"/>
      <c r="C52" s="98"/>
      <c r="D52" s="98"/>
      <c r="E52" s="98"/>
      <c r="F52" s="98"/>
      <c r="G52" s="98"/>
      <c r="H52" s="98"/>
      <c r="I52" s="98"/>
      <c r="J52" s="105"/>
      <c r="K52" s="105"/>
      <c r="L52" s="105"/>
      <c r="M52" s="105"/>
      <c r="N52" s="105"/>
      <c r="O52" s="105"/>
      <c r="P52" s="105"/>
      <c r="Q52" s="105"/>
      <c r="R52" s="105"/>
      <c r="S52" s="105"/>
      <c r="T52" s="105"/>
      <c r="U52" s="105"/>
      <c r="V52" s="105"/>
      <c r="W52" s="105"/>
      <c r="X52" s="105"/>
      <c r="Y52" s="105"/>
      <c r="Z52" s="105"/>
      <c r="AA52" s="105"/>
      <c r="AB52" s="105"/>
      <c r="AC52" s="105"/>
      <c r="AD52" s="105"/>
      <c r="AE52" s="105"/>
      <c r="AF52" s="105"/>
      <c r="AG52" s="105"/>
      <c r="AH52" s="105"/>
      <c r="AI52" s="105"/>
      <c r="AJ52" s="105"/>
      <c r="AK52" s="105"/>
      <c r="AL52" s="105"/>
      <c r="AM52" s="105"/>
      <c r="AN52" s="105"/>
      <c r="AO52" s="112"/>
      <c r="AP52" s="112"/>
      <c r="AQ52" s="112"/>
      <c r="AR52" s="112"/>
      <c r="AS52" s="112"/>
      <c r="AT52" s="112"/>
      <c r="AU52" s="112"/>
      <c r="AV52" s="112"/>
      <c r="AW52" s="112"/>
      <c r="AX52" s="112"/>
      <c r="AY52" s="112"/>
      <c r="AZ52" s="112"/>
      <c r="BA52" s="112"/>
      <c r="BB52" s="112"/>
      <c r="BC52" s="112"/>
      <c r="BD52" s="112"/>
      <c r="BE52" s="112"/>
      <c r="BF52" s="112"/>
      <c r="BG52" s="112"/>
      <c r="BH52" s="112"/>
      <c r="BI52" s="112"/>
      <c r="BJ52" s="112"/>
      <c r="BK52" s="112"/>
      <c r="BL52" s="112"/>
      <c r="BM52" s="112"/>
      <c r="BN52" s="112"/>
      <c r="BO52" s="112"/>
      <c r="BP52" s="112"/>
      <c r="BQ52" s="112"/>
      <c r="BR52" s="112"/>
      <c r="BS52" s="112"/>
      <c r="BT52" s="112"/>
      <c r="BU52" s="112"/>
      <c r="BV52" s="112"/>
      <c r="BW52" s="112"/>
      <c r="BX52" s="112"/>
      <c r="BY52" s="112"/>
      <c r="BZ52" s="112"/>
      <c r="CA52" s="37"/>
    </row>
    <row r="53" spans="1:79" x14ac:dyDescent="0.15">
      <c r="A53" s="93"/>
      <c r="B53" s="99"/>
      <c r="C53" s="98"/>
      <c r="D53" s="98"/>
      <c r="E53" s="98"/>
      <c r="F53" s="98"/>
      <c r="G53" s="98"/>
      <c r="H53" s="98"/>
      <c r="I53" s="98"/>
      <c r="J53" s="105"/>
      <c r="K53" s="105"/>
      <c r="L53" s="105"/>
      <c r="M53" s="105"/>
      <c r="N53" s="105"/>
      <c r="O53" s="105"/>
      <c r="P53" s="105"/>
      <c r="Q53" s="105"/>
      <c r="R53" s="105"/>
      <c r="S53" s="105"/>
      <c r="T53" s="105"/>
      <c r="U53" s="105"/>
      <c r="V53" s="105"/>
      <c r="W53" s="105"/>
      <c r="X53" s="105"/>
      <c r="Y53" s="105"/>
      <c r="Z53" s="105"/>
      <c r="AA53" s="105"/>
      <c r="AB53" s="105"/>
      <c r="AC53" s="105"/>
      <c r="AD53" s="105"/>
      <c r="AE53" s="105"/>
      <c r="AF53" s="105"/>
      <c r="AG53" s="105"/>
      <c r="AH53" s="105"/>
      <c r="AI53" s="105"/>
      <c r="AJ53" s="105"/>
      <c r="AK53" s="105"/>
      <c r="AL53" s="105"/>
      <c r="AM53" s="105"/>
      <c r="AN53" s="105"/>
      <c r="AO53" s="112"/>
      <c r="AP53" s="112"/>
      <c r="AQ53" s="112"/>
      <c r="AR53" s="112"/>
      <c r="AS53" s="112"/>
      <c r="AT53" s="112"/>
      <c r="AU53" s="112"/>
      <c r="AV53" s="112"/>
      <c r="AW53" s="112"/>
      <c r="AX53" s="112"/>
      <c r="AY53" s="112"/>
      <c r="AZ53" s="112"/>
      <c r="BA53" s="112"/>
      <c r="BB53" s="112"/>
      <c r="BC53" s="112"/>
      <c r="BD53" s="112"/>
      <c r="BE53" s="112"/>
      <c r="BF53" s="112"/>
      <c r="BG53" s="112"/>
      <c r="BH53" s="112"/>
      <c r="BI53" s="112"/>
      <c r="BJ53" s="112"/>
      <c r="BK53" s="112"/>
      <c r="BL53" s="112"/>
      <c r="BM53" s="112"/>
      <c r="BN53" s="112"/>
      <c r="BO53" s="112"/>
      <c r="BP53" s="112"/>
      <c r="BQ53" s="112"/>
      <c r="BR53" s="112"/>
      <c r="BS53" s="112"/>
      <c r="BT53" s="112"/>
      <c r="BU53" s="112"/>
      <c r="BV53" s="112"/>
      <c r="BW53" s="112"/>
      <c r="BX53" s="112"/>
      <c r="BY53" s="112"/>
      <c r="BZ53" s="112"/>
      <c r="CA53" s="37"/>
    </row>
    <row r="54" spans="1:79" x14ac:dyDescent="0.15">
      <c r="A54" s="93"/>
      <c r="B54" s="99"/>
      <c r="C54" s="98"/>
      <c r="D54" s="98"/>
      <c r="E54" s="98"/>
      <c r="F54" s="98"/>
      <c r="G54" s="98"/>
      <c r="H54" s="98"/>
      <c r="I54" s="98"/>
      <c r="J54" s="105"/>
      <c r="K54" s="105"/>
      <c r="L54" s="105"/>
      <c r="M54" s="105"/>
      <c r="N54" s="105"/>
      <c r="O54" s="105"/>
      <c r="P54" s="105"/>
      <c r="Q54" s="105"/>
      <c r="R54" s="105"/>
      <c r="S54" s="105"/>
      <c r="T54" s="105"/>
      <c r="U54" s="105"/>
      <c r="V54" s="105"/>
      <c r="W54" s="105"/>
      <c r="X54" s="105"/>
      <c r="Y54" s="105"/>
      <c r="Z54" s="105"/>
      <c r="AA54" s="105"/>
      <c r="AB54" s="105"/>
      <c r="AC54" s="105"/>
      <c r="AD54" s="105"/>
      <c r="AE54" s="105"/>
      <c r="AF54" s="105"/>
      <c r="AG54" s="105"/>
      <c r="AH54" s="105"/>
      <c r="AI54" s="105"/>
      <c r="AJ54" s="105"/>
      <c r="AK54" s="105"/>
      <c r="AL54" s="105"/>
      <c r="AM54" s="105"/>
      <c r="AN54" s="105"/>
      <c r="AO54" s="112"/>
      <c r="AP54" s="112"/>
      <c r="AQ54" s="112"/>
      <c r="AR54" s="112"/>
      <c r="AS54" s="112"/>
      <c r="AT54" s="112"/>
      <c r="AU54" s="112"/>
      <c r="AV54" s="112"/>
      <c r="AW54" s="112"/>
      <c r="AX54" s="112"/>
      <c r="AY54" s="112"/>
      <c r="AZ54" s="112"/>
      <c r="BA54" s="112"/>
      <c r="BB54" s="112"/>
      <c r="BC54" s="112"/>
      <c r="BD54" s="112"/>
      <c r="BE54" s="112"/>
      <c r="BF54" s="112"/>
      <c r="BG54" s="112"/>
      <c r="BH54" s="112"/>
      <c r="BI54" s="112"/>
      <c r="BJ54" s="112"/>
      <c r="BK54" s="112"/>
      <c r="BL54" s="112"/>
      <c r="BM54" s="112"/>
      <c r="BN54" s="112"/>
      <c r="BO54" s="112"/>
      <c r="BP54" s="112"/>
      <c r="BQ54" s="112"/>
      <c r="BR54" s="112"/>
      <c r="BS54" s="112"/>
      <c r="BT54" s="112"/>
      <c r="BU54" s="112"/>
      <c r="BV54" s="112"/>
      <c r="BW54" s="112"/>
      <c r="BX54" s="112"/>
      <c r="BY54" s="112"/>
      <c r="BZ54" s="112"/>
      <c r="CA54" s="37"/>
    </row>
    <row r="55" spans="1:79" x14ac:dyDescent="0.15">
      <c r="A55" s="93"/>
      <c r="B55" s="99"/>
      <c r="C55" s="98"/>
      <c r="D55" s="98"/>
      <c r="E55" s="98"/>
      <c r="F55" s="98"/>
      <c r="G55" s="98"/>
      <c r="H55" s="98"/>
      <c r="I55" s="98"/>
      <c r="J55" s="105"/>
      <c r="K55" s="105"/>
      <c r="L55" s="105"/>
      <c r="M55" s="105"/>
      <c r="N55" s="105"/>
      <c r="O55" s="105"/>
      <c r="P55" s="105"/>
      <c r="Q55" s="105"/>
      <c r="R55" s="105"/>
      <c r="S55" s="105"/>
      <c r="T55" s="105"/>
      <c r="U55" s="105"/>
      <c r="V55" s="105"/>
      <c r="W55" s="105"/>
      <c r="X55" s="105"/>
      <c r="Y55" s="105"/>
      <c r="Z55" s="105"/>
      <c r="AA55" s="105"/>
      <c r="AB55" s="105"/>
      <c r="AC55" s="105"/>
      <c r="AD55" s="105"/>
      <c r="AE55" s="105"/>
      <c r="AF55" s="105"/>
      <c r="AG55" s="105"/>
      <c r="AH55" s="105"/>
      <c r="AI55" s="105"/>
      <c r="AJ55" s="105"/>
      <c r="AK55" s="105"/>
      <c r="AL55" s="105"/>
      <c r="AM55" s="105"/>
      <c r="AN55" s="105"/>
      <c r="AO55" s="112"/>
      <c r="AP55" s="112"/>
      <c r="AQ55" s="112"/>
      <c r="AR55" s="112"/>
      <c r="AS55" s="112"/>
      <c r="AT55" s="112"/>
      <c r="AU55" s="112"/>
      <c r="AV55" s="112"/>
      <c r="AW55" s="112"/>
      <c r="AX55" s="112"/>
      <c r="AY55" s="112"/>
      <c r="AZ55" s="112"/>
      <c r="BA55" s="112"/>
      <c r="BB55" s="112"/>
      <c r="BC55" s="112"/>
      <c r="BD55" s="112"/>
      <c r="BE55" s="112"/>
      <c r="BF55" s="112"/>
      <c r="BG55" s="112"/>
      <c r="BH55" s="112"/>
      <c r="BI55" s="112"/>
      <c r="BJ55" s="112"/>
      <c r="BK55" s="112"/>
      <c r="BL55" s="112"/>
      <c r="BM55" s="112"/>
      <c r="BN55" s="112"/>
      <c r="BO55" s="112"/>
      <c r="BP55" s="112"/>
      <c r="BQ55" s="112"/>
      <c r="BR55" s="112"/>
      <c r="BS55" s="112"/>
      <c r="BT55" s="112"/>
      <c r="BU55" s="112"/>
      <c r="BV55" s="112"/>
      <c r="BW55" s="112"/>
      <c r="BX55" s="112"/>
      <c r="BY55" s="112"/>
      <c r="BZ55" s="112"/>
      <c r="CA55" s="37"/>
    </row>
    <row r="56" spans="1:79" x14ac:dyDescent="0.15">
      <c r="A56" s="93"/>
      <c r="B56" s="99"/>
      <c r="C56" s="98"/>
      <c r="D56" s="98"/>
      <c r="E56" s="98"/>
      <c r="F56" s="98"/>
      <c r="G56" s="98"/>
      <c r="H56" s="98"/>
      <c r="I56" s="98"/>
      <c r="J56" s="105"/>
      <c r="K56" s="105"/>
      <c r="L56" s="105"/>
      <c r="M56" s="105"/>
      <c r="N56" s="105"/>
      <c r="O56" s="105"/>
      <c r="P56" s="105"/>
      <c r="Q56" s="105"/>
      <c r="R56" s="105"/>
      <c r="S56" s="105"/>
      <c r="T56" s="105"/>
      <c r="U56" s="105"/>
      <c r="V56" s="105"/>
      <c r="W56" s="105"/>
      <c r="X56" s="105"/>
      <c r="Y56" s="105"/>
      <c r="Z56" s="105"/>
      <c r="AA56" s="105"/>
      <c r="AB56" s="105"/>
      <c r="AC56" s="105"/>
      <c r="AD56" s="105"/>
      <c r="AE56" s="105"/>
      <c r="AF56" s="105"/>
      <c r="AG56" s="105"/>
      <c r="AH56" s="105"/>
      <c r="AI56" s="105"/>
      <c r="AJ56" s="105"/>
      <c r="AK56" s="105"/>
      <c r="AL56" s="105"/>
      <c r="AM56" s="105"/>
      <c r="AN56" s="105"/>
      <c r="AO56" s="112"/>
      <c r="AP56" s="112"/>
      <c r="AQ56" s="112"/>
      <c r="AR56" s="112"/>
      <c r="AS56" s="112"/>
      <c r="AT56" s="112"/>
      <c r="AU56" s="112"/>
      <c r="AV56" s="112"/>
      <c r="AW56" s="112"/>
      <c r="AX56" s="112"/>
      <c r="AY56" s="112"/>
      <c r="AZ56" s="112"/>
      <c r="BA56" s="112"/>
      <c r="BB56" s="112"/>
      <c r="BC56" s="112"/>
      <c r="BD56" s="112"/>
      <c r="BE56" s="112"/>
      <c r="BF56" s="112"/>
      <c r="BG56" s="112"/>
      <c r="BH56" s="112"/>
      <c r="BI56" s="112"/>
      <c r="BJ56" s="112"/>
      <c r="BK56" s="112"/>
      <c r="BL56" s="112"/>
      <c r="BM56" s="112"/>
      <c r="BN56" s="112"/>
      <c r="BO56" s="112"/>
      <c r="BP56" s="112"/>
      <c r="BQ56" s="112"/>
      <c r="BR56" s="112"/>
      <c r="BS56" s="112"/>
      <c r="BT56" s="112"/>
      <c r="BU56" s="112"/>
      <c r="BV56" s="112"/>
      <c r="BW56" s="112"/>
      <c r="BX56" s="112"/>
      <c r="BY56" s="112"/>
      <c r="BZ56" s="112"/>
      <c r="CA56" s="37"/>
    </row>
    <row r="57" spans="1:79" x14ac:dyDescent="0.15">
      <c r="A57" s="93"/>
      <c r="B57" s="99"/>
      <c r="C57" s="98"/>
      <c r="D57" s="98"/>
      <c r="E57" s="98"/>
      <c r="F57" s="98"/>
      <c r="G57" s="98"/>
      <c r="H57" s="98"/>
      <c r="I57" s="98"/>
      <c r="J57" s="105"/>
      <c r="K57" s="105"/>
      <c r="L57" s="105"/>
      <c r="M57" s="105"/>
      <c r="N57" s="105"/>
      <c r="O57" s="105"/>
      <c r="P57" s="105"/>
      <c r="Q57" s="105"/>
      <c r="R57" s="105"/>
      <c r="S57" s="105"/>
      <c r="T57" s="105"/>
      <c r="U57" s="105"/>
      <c r="V57" s="105"/>
      <c r="W57" s="105"/>
      <c r="X57" s="105"/>
      <c r="Y57" s="105"/>
      <c r="Z57" s="105"/>
      <c r="AA57" s="105"/>
      <c r="AB57" s="105"/>
      <c r="AC57" s="105"/>
      <c r="AD57" s="105"/>
      <c r="AE57" s="105"/>
      <c r="AF57" s="105"/>
      <c r="AG57" s="105"/>
      <c r="AH57" s="105"/>
      <c r="AI57" s="105"/>
      <c r="AJ57" s="105"/>
      <c r="AK57" s="105"/>
      <c r="AL57" s="105"/>
      <c r="AM57" s="105"/>
      <c r="AN57" s="105"/>
      <c r="AO57" s="112"/>
      <c r="AP57" s="112"/>
      <c r="AQ57" s="112"/>
      <c r="AR57" s="112"/>
      <c r="AS57" s="112"/>
      <c r="AT57" s="112"/>
      <c r="AU57" s="112"/>
      <c r="AV57" s="112"/>
      <c r="AW57" s="112"/>
      <c r="AX57" s="112"/>
      <c r="AY57" s="112"/>
      <c r="AZ57" s="112"/>
      <c r="BA57" s="112"/>
      <c r="BB57" s="112"/>
      <c r="BC57" s="112"/>
      <c r="BD57" s="112"/>
      <c r="BE57" s="112"/>
      <c r="BF57" s="112"/>
      <c r="BG57" s="112"/>
      <c r="BH57" s="112"/>
      <c r="BI57" s="112"/>
      <c r="BJ57" s="112"/>
      <c r="BK57" s="112"/>
      <c r="BL57" s="112"/>
      <c r="BM57" s="112"/>
      <c r="BN57" s="112"/>
      <c r="BO57" s="112"/>
      <c r="BP57" s="112"/>
      <c r="BQ57" s="112"/>
      <c r="BR57" s="112"/>
      <c r="BS57" s="112"/>
      <c r="BT57" s="112"/>
      <c r="BU57" s="112"/>
      <c r="BV57" s="112"/>
      <c r="BW57" s="112"/>
      <c r="BX57" s="112"/>
      <c r="BY57" s="112"/>
      <c r="BZ57" s="112"/>
      <c r="CA57" s="37"/>
    </row>
    <row r="58" spans="1:79" x14ac:dyDescent="0.15">
      <c r="A58" s="93"/>
      <c r="B58" s="99"/>
      <c r="C58" s="98"/>
      <c r="D58" s="98"/>
      <c r="E58" s="98"/>
      <c r="F58" s="98"/>
      <c r="G58" s="98"/>
      <c r="H58" s="98"/>
      <c r="I58" s="98"/>
      <c r="J58" s="105"/>
      <c r="K58" s="105"/>
      <c r="L58" s="105"/>
      <c r="M58" s="105"/>
      <c r="N58" s="105"/>
      <c r="O58" s="105"/>
      <c r="P58" s="105"/>
      <c r="Q58" s="105"/>
      <c r="R58" s="105"/>
      <c r="S58" s="105"/>
      <c r="T58" s="105"/>
      <c r="U58" s="105"/>
      <c r="V58" s="105"/>
      <c r="W58" s="105"/>
      <c r="X58" s="105"/>
      <c r="Y58" s="105"/>
      <c r="Z58" s="105"/>
      <c r="AA58" s="105"/>
      <c r="AB58" s="105"/>
      <c r="AC58" s="105"/>
      <c r="AD58" s="105"/>
      <c r="AE58" s="105"/>
      <c r="AF58" s="105"/>
      <c r="AG58" s="105"/>
      <c r="AH58" s="105"/>
      <c r="AI58" s="105"/>
      <c r="AJ58" s="105"/>
      <c r="AK58" s="105"/>
      <c r="AL58" s="105"/>
      <c r="AM58" s="105"/>
      <c r="AN58" s="105"/>
      <c r="AO58" s="112"/>
      <c r="AP58" s="112"/>
      <c r="AQ58" s="112"/>
      <c r="AR58" s="112"/>
      <c r="AS58" s="112"/>
      <c r="AT58" s="112"/>
      <c r="AU58" s="112"/>
      <c r="AV58" s="112"/>
      <c r="AW58" s="112"/>
      <c r="AX58" s="112"/>
      <c r="AY58" s="112"/>
      <c r="AZ58" s="112"/>
      <c r="BA58" s="112"/>
      <c r="BB58" s="112"/>
      <c r="BC58" s="112"/>
      <c r="BD58" s="112"/>
      <c r="BE58" s="112"/>
      <c r="BF58" s="112"/>
      <c r="BG58" s="112"/>
      <c r="BH58" s="112"/>
      <c r="BI58" s="112"/>
      <c r="BJ58" s="112"/>
      <c r="BK58" s="112"/>
      <c r="BL58" s="112"/>
      <c r="BM58" s="112"/>
      <c r="BN58" s="112"/>
      <c r="BO58" s="112"/>
      <c r="BP58" s="112"/>
      <c r="BQ58" s="112"/>
      <c r="BR58" s="112"/>
      <c r="BS58" s="112"/>
      <c r="BT58" s="112"/>
      <c r="BU58" s="112"/>
      <c r="BV58" s="112"/>
      <c r="BW58" s="112"/>
      <c r="BX58" s="112"/>
      <c r="BY58" s="112"/>
      <c r="BZ58" s="112"/>
      <c r="CA58" s="37"/>
    </row>
    <row r="59" spans="1:79" x14ac:dyDescent="0.15">
      <c r="A59" s="93"/>
      <c r="B59" s="99"/>
      <c r="C59" s="98"/>
      <c r="D59" s="98"/>
      <c r="E59" s="98"/>
      <c r="F59" s="98"/>
      <c r="G59" s="98"/>
      <c r="H59" s="98"/>
      <c r="I59" s="98"/>
      <c r="J59" s="105"/>
      <c r="K59" s="105"/>
      <c r="L59" s="105"/>
      <c r="M59" s="105"/>
      <c r="N59" s="105"/>
      <c r="O59" s="105"/>
      <c r="P59" s="105"/>
      <c r="Q59" s="105"/>
      <c r="R59" s="105"/>
      <c r="S59" s="105"/>
      <c r="T59" s="105"/>
      <c r="U59" s="105"/>
      <c r="V59" s="105"/>
      <c r="W59" s="105"/>
      <c r="X59" s="105"/>
      <c r="Y59" s="105"/>
      <c r="Z59" s="105"/>
      <c r="AA59" s="105"/>
      <c r="AB59" s="105"/>
      <c r="AC59" s="105"/>
      <c r="AD59" s="105"/>
      <c r="AE59" s="105"/>
      <c r="AF59" s="105"/>
      <c r="AG59" s="105"/>
      <c r="AH59" s="105"/>
      <c r="AI59" s="105"/>
      <c r="AJ59" s="105"/>
      <c r="AK59" s="105"/>
      <c r="AL59" s="105"/>
      <c r="AM59" s="105"/>
      <c r="AN59" s="105"/>
      <c r="AO59" s="112"/>
      <c r="AP59" s="112"/>
      <c r="AQ59" s="112"/>
      <c r="AR59" s="112"/>
      <c r="AS59" s="112"/>
      <c r="AT59" s="112"/>
      <c r="AU59" s="112"/>
      <c r="AV59" s="112"/>
      <c r="AW59" s="112"/>
      <c r="AX59" s="112"/>
      <c r="AY59" s="112"/>
      <c r="AZ59" s="112"/>
      <c r="BA59" s="112"/>
      <c r="BB59" s="112"/>
      <c r="BC59" s="112"/>
      <c r="BD59" s="112"/>
      <c r="BE59" s="112"/>
      <c r="BF59" s="112"/>
      <c r="BG59" s="112"/>
      <c r="BH59" s="112"/>
      <c r="BI59" s="112"/>
      <c r="BJ59" s="112"/>
      <c r="BK59" s="112"/>
      <c r="BL59" s="112"/>
      <c r="BM59" s="112"/>
      <c r="BN59" s="112"/>
      <c r="BO59" s="112"/>
      <c r="BP59" s="112"/>
      <c r="BQ59" s="112"/>
      <c r="BR59" s="112"/>
      <c r="BS59" s="112"/>
      <c r="BT59" s="112"/>
      <c r="BU59" s="112"/>
      <c r="BV59" s="112"/>
      <c r="BW59" s="112"/>
      <c r="BX59" s="112"/>
      <c r="BY59" s="112"/>
      <c r="BZ59" s="112"/>
      <c r="CA59" s="37"/>
    </row>
    <row r="60" spans="1:79" x14ac:dyDescent="0.15">
      <c r="A60" s="93"/>
      <c r="B60" s="99"/>
      <c r="C60" s="98"/>
      <c r="D60" s="98"/>
      <c r="E60" s="98"/>
      <c r="F60" s="98"/>
      <c r="G60" s="98"/>
      <c r="H60" s="98"/>
      <c r="I60" s="98"/>
      <c r="J60" s="105"/>
      <c r="K60" s="105"/>
      <c r="L60" s="105"/>
      <c r="M60" s="105"/>
      <c r="N60" s="105"/>
      <c r="O60" s="105"/>
      <c r="P60" s="105"/>
      <c r="Q60" s="105"/>
      <c r="R60" s="105"/>
      <c r="S60" s="105"/>
      <c r="T60" s="105"/>
      <c r="U60" s="105"/>
      <c r="V60" s="105"/>
      <c r="W60" s="105"/>
      <c r="X60" s="105"/>
      <c r="Y60" s="105"/>
      <c r="Z60" s="105"/>
      <c r="AA60" s="105"/>
      <c r="AB60" s="105"/>
      <c r="AC60" s="105"/>
      <c r="AD60" s="105"/>
      <c r="AE60" s="105"/>
      <c r="AF60" s="105"/>
      <c r="AG60" s="105"/>
      <c r="AH60" s="105"/>
      <c r="AI60" s="105"/>
      <c r="AJ60" s="105"/>
      <c r="AK60" s="105"/>
      <c r="AL60" s="105"/>
      <c r="AM60" s="105"/>
      <c r="AN60" s="105"/>
      <c r="AO60" s="112"/>
      <c r="AP60" s="112"/>
      <c r="AQ60" s="112"/>
      <c r="AR60" s="112"/>
      <c r="AS60" s="112"/>
      <c r="AT60" s="112"/>
      <c r="AU60" s="112"/>
      <c r="AV60" s="112"/>
      <c r="AW60" s="112"/>
      <c r="AX60" s="112"/>
      <c r="AY60" s="112"/>
      <c r="AZ60" s="112"/>
      <c r="BA60" s="112"/>
      <c r="BB60" s="112"/>
      <c r="BC60" s="112"/>
      <c r="BD60" s="112"/>
      <c r="BE60" s="112"/>
      <c r="BF60" s="112"/>
      <c r="BG60" s="112"/>
      <c r="BH60" s="112"/>
      <c r="BI60" s="112"/>
      <c r="BJ60" s="112"/>
      <c r="BK60" s="112"/>
      <c r="BL60" s="112"/>
      <c r="BM60" s="112"/>
      <c r="BN60" s="112"/>
      <c r="BO60" s="112"/>
      <c r="BP60" s="112"/>
      <c r="BQ60" s="112"/>
      <c r="BR60" s="112"/>
      <c r="BS60" s="112"/>
      <c r="BT60" s="112"/>
      <c r="BU60" s="112"/>
      <c r="BV60" s="112"/>
      <c r="BW60" s="112"/>
      <c r="BX60" s="112"/>
      <c r="BY60" s="112"/>
      <c r="BZ60" s="112"/>
      <c r="CA60" s="37"/>
    </row>
    <row r="61" spans="1:79" x14ac:dyDescent="0.15">
      <c r="A61" s="93"/>
      <c r="B61" s="99"/>
      <c r="C61" s="98"/>
      <c r="D61" s="98"/>
      <c r="E61" s="98"/>
      <c r="F61" s="98"/>
      <c r="G61" s="98"/>
      <c r="H61" s="98"/>
      <c r="I61" s="98"/>
      <c r="J61" s="105"/>
      <c r="K61" s="105"/>
      <c r="L61" s="105"/>
      <c r="M61" s="105"/>
      <c r="N61" s="105"/>
      <c r="O61" s="105"/>
      <c r="P61" s="105"/>
      <c r="Q61" s="105"/>
      <c r="R61" s="105"/>
      <c r="S61" s="105"/>
      <c r="T61" s="105"/>
      <c r="U61" s="105"/>
      <c r="V61" s="105"/>
      <c r="W61" s="105"/>
      <c r="X61" s="105"/>
      <c r="Y61" s="105"/>
      <c r="Z61" s="105"/>
      <c r="AA61" s="105"/>
      <c r="AB61" s="105"/>
      <c r="AC61" s="105"/>
      <c r="AD61" s="105"/>
      <c r="AE61" s="105"/>
      <c r="AF61" s="105"/>
      <c r="AG61" s="105"/>
      <c r="AH61" s="105"/>
      <c r="AI61" s="105"/>
      <c r="AJ61" s="105"/>
      <c r="AK61" s="105"/>
      <c r="AL61" s="105"/>
      <c r="AM61" s="105"/>
      <c r="AN61" s="105"/>
      <c r="AO61" s="112"/>
      <c r="AP61" s="112"/>
      <c r="AQ61" s="112"/>
      <c r="AR61" s="112"/>
      <c r="AS61" s="112"/>
      <c r="AT61" s="112"/>
      <c r="AU61" s="112"/>
      <c r="AV61" s="112"/>
      <c r="AW61" s="112"/>
      <c r="AX61" s="112"/>
      <c r="AY61" s="112"/>
      <c r="AZ61" s="112"/>
      <c r="BA61" s="112"/>
      <c r="BB61" s="112"/>
      <c r="BC61" s="112"/>
      <c r="BD61" s="112"/>
      <c r="BE61" s="112"/>
      <c r="BF61" s="112"/>
      <c r="BG61" s="112"/>
      <c r="BH61" s="112"/>
      <c r="BI61" s="112"/>
      <c r="BJ61" s="112"/>
      <c r="BK61" s="112"/>
      <c r="BL61" s="112"/>
      <c r="BM61" s="112"/>
      <c r="BN61" s="112"/>
      <c r="BO61" s="112"/>
      <c r="BP61" s="112"/>
      <c r="BQ61" s="112"/>
      <c r="BR61" s="112"/>
      <c r="BS61" s="112"/>
      <c r="BT61" s="112"/>
      <c r="BU61" s="112"/>
      <c r="BV61" s="112"/>
      <c r="BW61" s="112"/>
      <c r="BX61" s="112"/>
      <c r="BY61" s="112"/>
      <c r="BZ61" s="112"/>
      <c r="CA61" s="37"/>
    </row>
    <row r="62" spans="1:79" x14ac:dyDescent="0.15">
      <c r="A62" s="93"/>
      <c r="B62" s="99"/>
      <c r="C62" s="98"/>
      <c r="D62" s="98"/>
      <c r="E62" s="98"/>
      <c r="F62" s="98"/>
      <c r="G62" s="98"/>
      <c r="H62" s="98"/>
      <c r="I62" s="98"/>
      <c r="J62" s="105"/>
      <c r="K62" s="105"/>
      <c r="L62" s="105"/>
      <c r="M62" s="105"/>
      <c r="N62" s="105"/>
      <c r="O62" s="105"/>
      <c r="P62" s="105"/>
      <c r="Q62" s="105"/>
      <c r="R62" s="105"/>
      <c r="S62" s="105"/>
      <c r="T62" s="105"/>
      <c r="U62" s="105"/>
      <c r="V62" s="105"/>
      <c r="W62" s="105"/>
      <c r="X62" s="105"/>
      <c r="Y62" s="105"/>
      <c r="Z62" s="105"/>
      <c r="AA62" s="105"/>
      <c r="AB62" s="105"/>
      <c r="AC62" s="105"/>
      <c r="AD62" s="105"/>
      <c r="AE62" s="105"/>
      <c r="AF62" s="105"/>
      <c r="AG62" s="105"/>
      <c r="AH62" s="105"/>
      <c r="AI62" s="105"/>
      <c r="AJ62" s="105"/>
      <c r="AK62" s="105"/>
      <c r="AL62" s="105"/>
      <c r="AM62" s="105"/>
      <c r="AN62" s="105"/>
      <c r="AO62" s="112"/>
      <c r="AP62" s="112"/>
      <c r="AQ62" s="112"/>
      <c r="AR62" s="112"/>
      <c r="AS62" s="112"/>
      <c r="AT62" s="112"/>
      <c r="AU62" s="112"/>
      <c r="AV62" s="112"/>
      <c r="AW62" s="112"/>
      <c r="AX62" s="112"/>
      <c r="AY62" s="112"/>
      <c r="AZ62" s="112"/>
      <c r="BA62" s="112"/>
      <c r="BB62" s="112"/>
      <c r="BC62" s="112"/>
      <c r="BD62" s="112"/>
      <c r="BE62" s="112"/>
      <c r="BF62" s="112"/>
      <c r="BG62" s="112"/>
      <c r="BH62" s="112"/>
      <c r="BI62" s="112"/>
      <c r="BJ62" s="112"/>
      <c r="BK62" s="112"/>
      <c r="BL62" s="112"/>
      <c r="BM62" s="112"/>
      <c r="BN62" s="112"/>
      <c r="BO62" s="112"/>
      <c r="BP62" s="112"/>
      <c r="BQ62" s="112"/>
      <c r="BR62" s="112"/>
      <c r="BS62" s="112"/>
      <c r="BT62" s="112"/>
      <c r="BU62" s="112"/>
      <c r="BV62" s="112"/>
      <c r="BW62" s="112"/>
      <c r="BX62" s="112"/>
      <c r="BY62" s="112"/>
      <c r="BZ62" s="112"/>
      <c r="CA62" s="37"/>
    </row>
    <row r="63" spans="1:79" x14ac:dyDescent="0.15">
      <c r="A63" s="93"/>
      <c r="B63" s="99"/>
      <c r="C63" s="98"/>
      <c r="D63" s="98"/>
      <c r="E63" s="98"/>
      <c r="F63" s="98"/>
      <c r="G63" s="98"/>
      <c r="H63" s="98"/>
      <c r="I63" s="98"/>
      <c r="J63" s="105"/>
      <c r="K63" s="105"/>
      <c r="L63" s="105"/>
      <c r="M63" s="105"/>
      <c r="N63" s="105"/>
      <c r="O63" s="105"/>
      <c r="P63" s="105"/>
      <c r="Q63" s="105"/>
      <c r="R63" s="105"/>
      <c r="S63" s="105"/>
      <c r="T63" s="105"/>
      <c r="U63" s="105"/>
      <c r="V63" s="105"/>
      <c r="W63" s="105"/>
      <c r="X63" s="105"/>
      <c r="Y63" s="105"/>
      <c r="Z63" s="105"/>
      <c r="AA63" s="105"/>
      <c r="AB63" s="105"/>
      <c r="AC63" s="105"/>
      <c r="AD63" s="105"/>
      <c r="AE63" s="105"/>
      <c r="AF63" s="105"/>
      <c r="AG63" s="105"/>
      <c r="AH63" s="105"/>
      <c r="AI63" s="105"/>
      <c r="AJ63" s="105"/>
      <c r="AK63" s="105"/>
      <c r="AL63" s="105"/>
      <c r="AM63" s="105"/>
      <c r="AN63" s="105"/>
      <c r="AO63" s="112"/>
      <c r="AP63" s="112"/>
      <c r="AQ63" s="112"/>
      <c r="AR63" s="112"/>
      <c r="AS63" s="112"/>
      <c r="AT63" s="112"/>
      <c r="AU63" s="112"/>
      <c r="AV63" s="112"/>
      <c r="AW63" s="112"/>
      <c r="AX63" s="112"/>
      <c r="AY63" s="112"/>
      <c r="AZ63" s="112"/>
      <c r="BA63" s="112"/>
      <c r="BB63" s="112"/>
      <c r="BC63" s="112"/>
      <c r="BD63" s="112"/>
      <c r="BE63" s="112"/>
      <c r="BF63" s="112"/>
      <c r="BG63" s="112"/>
      <c r="BH63" s="112"/>
      <c r="BI63" s="112"/>
      <c r="BJ63" s="112"/>
      <c r="BK63" s="112"/>
      <c r="BL63" s="112"/>
      <c r="BM63" s="112"/>
      <c r="BN63" s="112"/>
      <c r="BO63" s="112"/>
      <c r="BP63" s="112"/>
      <c r="BQ63" s="112"/>
      <c r="BR63" s="112"/>
      <c r="BS63" s="112"/>
      <c r="BT63" s="112"/>
      <c r="BU63" s="112"/>
      <c r="BV63" s="112"/>
      <c r="BW63" s="112"/>
      <c r="BX63" s="112"/>
      <c r="BY63" s="112"/>
      <c r="BZ63" s="112"/>
      <c r="CA63" s="37"/>
    </row>
    <row r="64" spans="1:79" x14ac:dyDescent="0.15">
      <c r="A64" s="93"/>
      <c r="B64" s="99"/>
      <c r="C64" s="98"/>
      <c r="D64" s="98"/>
      <c r="E64" s="98"/>
      <c r="F64" s="98"/>
      <c r="G64" s="98"/>
      <c r="H64" s="98"/>
      <c r="I64" s="98"/>
      <c r="J64" s="105"/>
      <c r="K64" s="105"/>
      <c r="L64" s="105"/>
      <c r="M64" s="105"/>
      <c r="N64" s="105"/>
      <c r="O64" s="105"/>
      <c r="P64" s="105"/>
      <c r="Q64" s="105"/>
      <c r="R64" s="105"/>
      <c r="S64" s="105"/>
      <c r="T64" s="105"/>
      <c r="U64" s="105"/>
      <c r="V64" s="105"/>
      <c r="W64" s="105"/>
      <c r="X64" s="105"/>
      <c r="Y64" s="105"/>
      <c r="Z64" s="105"/>
      <c r="AA64" s="105"/>
      <c r="AB64" s="105"/>
      <c r="AC64" s="105"/>
      <c r="AD64" s="105"/>
      <c r="AE64" s="105"/>
      <c r="AF64" s="105"/>
      <c r="AG64" s="105"/>
      <c r="AH64" s="105"/>
      <c r="AI64" s="105"/>
      <c r="AJ64" s="105"/>
      <c r="AK64" s="105"/>
      <c r="AL64" s="105"/>
      <c r="AM64" s="105"/>
      <c r="AN64" s="105"/>
      <c r="AO64" s="112"/>
      <c r="AP64" s="112"/>
      <c r="AQ64" s="112"/>
      <c r="AR64" s="112"/>
      <c r="AS64" s="112"/>
      <c r="AT64" s="112"/>
      <c r="AU64" s="112"/>
      <c r="AV64" s="112"/>
      <c r="AW64" s="112"/>
      <c r="AX64" s="112"/>
      <c r="AY64" s="112"/>
      <c r="AZ64" s="112"/>
      <c r="BA64" s="112"/>
      <c r="BB64" s="112"/>
      <c r="BC64" s="112"/>
      <c r="BD64" s="112"/>
      <c r="BE64" s="112"/>
      <c r="BF64" s="112"/>
      <c r="BG64" s="112"/>
      <c r="BH64" s="112"/>
      <c r="BI64" s="112"/>
      <c r="BJ64" s="112"/>
      <c r="BK64" s="112"/>
      <c r="BL64" s="112"/>
      <c r="BM64" s="112"/>
      <c r="BN64" s="112"/>
      <c r="BO64" s="112"/>
      <c r="BP64" s="112"/>
      <c r="BQ64" s="112"/>
      <c r="BR64" s="112"/>
      <c r="BS64" s="112"/>
      <c r="BT64" s="112"/>
      <c r="BU64" s="112"/>
      <c r="BV64" s="112"/>
      <c r="BW64" s="112"/>
      <c r="BX64" s="112"/>
      <c r="BY64" s="112"/>
      <c r="BZ64" s="112"/>
      <c r="CA64" s="37"/>
    </row>
    <row r="65" spans="1:79" x14ac:dyDescent="0.15">
      <c r="A65" s="93"/>
      <c r="B65" s="99"/>
      <c r="C65" s="98"/>
      <c r="D65" s="98"/>
      <c r="E65" s="98"/>
      <c r="F65" s="98"/>
      <c r="G65" s="98"/>
      <c r="H65" s="98"/>
      <c r="I65" s="98"/>
      <c r="J65" s="105"/>
      <c r="K65" s="105"/>
      <c r="L65" s="105"/>
      <c r="M65" s="105"/>
      <c r="N65" s="105"/>
      <c r="O65" s="105"/>
      <c r="P65" s="105"/>
      <c r="Q65" s="105"/>
      <c r="R65" s="105"/>
      <c r="S65" s="105"/>
      <c r="T65" s="105"/>
      <c r="U65" s="105"/>
      <c r="V65" s="105"/>
      <c r="W65" s="105"/>
      <c r="X65" s="105"/>
      <c r="Y65" s="105"/>
      <c r="Z65" s="105"/>
      <c r="AA65" s="105"/>
      <c r="AB65" s="105"/>
      <c r="AC65" s="105"/>
      <c r="AD65" s="105"/>
      <c r="AE65" s="105"/>
      <c r="AF65" s="105"/>
      <c r="AG65" s="105"/>
      <c r="AH65" s="105"/>
      <c r="AI65" s="105"/>
      <c r="AJ65" s="105"/>
      <c r="AK65" s="105"/>
      <c r="AL65" s="105"/>
      <c r="AM65" s="105"/>
      <c r="AN65" s="105"/>
      <c r="AO65" s="112"/>
      <c r="AP65" s="112"/>
      <c r="AQ65" s="112"/>
      <c r="AR65" s="112"/>
      <c r="AS65" s="112"/>
      <c r="AT65" s="112"/>
      <c r="AU65" s="112"/>
      <c r="AV65" s="112"/>
      <c r="AW65" s="112"/>
      <c r="AX65" s="112"/>
      <c r="AY65" s="112"/>
      <c r="AZ65" s="112"/>
      <c r="BA65" s="112"/>
      <c r="BB65" s="112"/>
      <c r="BC65" s="112"/>
      <c r="BD65" s="112"/>
      <c r="BE65" s="112"/>
      <c r="BF65" s="112"/>
      <c r="BG65" s="112"/>
      <c r="BH65" s="112"/>
      <c r="BI65" s="112"/>
      <c r="BJ65" s="112"/>
      <c r="BK65" s="112"/>
      <c r="BL65" s="112"/>
      <c r="BM65" s="112"/>
      <c r="BN65" s="112"/>
      <c r="BO65" s="112"/>
      <c r="BP65" s="112"/>
      <c r="BQ65" s="112"/>
      <c r="BR65" s="112"/>
      <c r="BS65" s="112"/>
      <c r="BT65" s="112"/>
      <c r="BU65" s="112"/>
      <c r="BV65" s="112"/>
      <c r="BW65" s="112"/>
      <c r="BX65" s="112"/>
      <c r="BY65" s="112"/>
      <c r="BZ65" s="112"/>
      <c r="CA65" s="37"/>
    </row>
    <row r="66" spans="1:79" x14ac:dyDescent="0.15">
      <c r="A66" s="93"/>
      <c r="B66" s="99"/>
      <c r="C66" s="98"/>
      <c r="D66" s="98"/>
      <c r="E66" s="98"/>
      <c r="F66" s="98"/>
      <c r="G66" s="98"/>
      <c r="H66" s="98"/>
      <c r="I66" s="98"/>
      <c r="J66" s="105"/>
      <c r="K66" s="105"/>
      <c r="L66" s="105"/>
      <c r="M66" s="105"/>
      <c r="N66" s="105"/>
      <c r="O66" s="105"/>
      <c r="P66" s="105"/>
      <c r="Q66" s="105"/>
      <c r="R66" s="105"/>
      <c r="S66" s="105"/>
      <c r="T66" s="105"/>
      <c r="U66" s="105"/>
      <c r="V66" s="105"/>
      <c r="W66" s="105"/>
      <c r="X66" s="105"/>
      <c r="Y66" s="105"/>
      <c r="Z66" s="105"/>
      <c r="AA66" s="105"/>
      <c r="AB66" s="105"/>
      <c r="AC66" s="105"/>
      <c r="AD66" s="105"/>
      <c r="AE66" s="105"/>
      <c r="AF66" s="105"/>
      <c r="AG66" s="105"/>
      <c r="AH66" s="105"/>
      <c r="AI66" s="105"/>
      <c r="AJ66" s="105"/>
      <c r="AK66" s="105"/>
      <c r="AL66" s="105"/>
      <c r="AM66" s="105"/>
      <c r="AN66" s="105"/>
      <c r="AO66" s="112"/>
      <c r="AP66" s="112"/>
      <c r="AQ66" s="112"/>
      <c r="AR66" s="112"/>
      <c r="AS66" s="112"/>
      <c r="AT66" s="112"/>
      <c r="AU66" s="112"/>
      <c r="AV66" s="112"/>
      <c r="AW66" s="112"/>
      <c r="AX66" s="112"/>
      <c r="AY66" s="112"/>
      <c r="AZ66" s="112"/>
      <c r="BA66" s="112"/>
      <c r="BB66" s="112"/>
      <c r="BC66" s="112"/>
      <c r="BD66" s="112"/>
      <c r="BE66" s="112"/>
      <c r="BF66" s="112"/>
      <c r="BG66" s="112"/>
      <c r="BH66" s="112"/>
      <c r="BI66" s="112"/>
      <c r="BJ66" s="112"/>
      <c r="BK66" s="112"/>
      <c r="BL66" s="112"/>
      <c r="BM66" s="112"/>
      <c r="BN66" s="112"/>
      <c r="BO66" s="112"/>
      <c r="BP66" s="112"/>
      <c r="BQ66" s="112"/>
      <c r="BR66" s="112"/>
      <c r="BS66" s="112"/>
      <c r="BT66" s="112"/>
      <c r="BU66" s="112"/>
      <c r="BV66" s="112"/>
      <c r="BW66" s="112"/>
      <c r="BX66" s="112"/>
      <c r="BY66" s="112"/>
      <c r="BZ66" s="112"/>
      <c r="CA66" s="37"/>
    </row>
    <row r="67" spans="1:79" x14ac:dyDescent="0.15">
      <c r="A67" s="93"/>
      <c r="B67" s="99"/>
      <c r="C67" s="98"/>
      <c r="D67" s="98"/>
      <c r="E67" s="98"/>
      <c r="F67" s="98"/>
      <c r="G67" s="98"/>
      <c r="H67" s="98"/>
      <c r="I67" s="98"/>
      <c r="J67" s="105"/>
      <c r="K67" s="105"/>
      <c r="L67" s="105"/>
      <c r="M67" s="105"/>
      <c r="N67" s="105"/>
      <c r="O67" s="105"/>
      <c r="P67" s="105"/>
      <c r="Q67" s="105"/>
      <c r="R67" s="105"/>
      <c r="S67" s="105"/>
      <c r="T67" s="105"/>
      <c r="U67" s="105"/>
      <c r="V67" s="105"/>
      <c r="W67" s="105"/>
      <c r="X67" s="105"/>
      <c r="Y67" s="105"/>
      <c r="Z67" s="105"/>
      <c r="AA67" s="105"/>
      <c r="AB67" s="105"/>
      <c r="AC67" s="105"/>
      <c r="AD67" s="105"/>
      <c r="AE67" s="105"/>
      <c r="AF67" s="105"/>
      <c r="AG67" s="105"/>
      <c r="AH67" s="105"/>
      <c r="AI67" s="105"/>
      <c r="AJ67" s="105"/>
      <c r="AK67" s="105"/>
      <c r="AL67" s="105"/>
      <c r="AM67" s="105"/>
      <c r="AN67" s="105"/>
      <c r="AO67" s="112"/>
      <c r="AP67" s="112"/>
      <c r="AQ67" s="112"/>
      <c r="AR67" s="112"/>
      <c r="AS67" s="112"/>
      <c r="AT67" s="112"/>
      <c r="AU67" s="112"/>
      <c r="AV67" s="112"/>
      <c r="AW67" s="112"/>
      <c r="AX67" s="112"/>
      <c r="AY67" s="112"/>
      <c r="AZ67" s="112"/>
      <c r="BA67" s="112"/>
      <c r="BB67" s="112"/>
      <c r="BC67" s="112"/>
      <c r="BD67" s="112"/>
      <c r="BE67" s="112"/>
      <c r="BF67" s="112"/>
      <c r="BG67" s="112"/>
      <c r="BH67" s="112"/>
      <c r="BI67" s="112"/>
      <c r="BJ67" s="112"/>
      <c r="BK67" s="112"/>
      <c r="BL67" s="112"/>
      <c r="BM67" s="112"/>
      <c r="BN67" s="112"/>
      <c r="BO67" s="112"/>
      <c r="BP67" s="112"/>
      <c r="BQ67" s="112"/>
      <c r="BR67" s="112"/>
      <c r="BS67" s="112"/>
      <c r="BT67" s="112"/>
      <c r="BU67" s="112"/>
      <c r="BV67" s="112"/>
      <c r="BW67" s="112"/>
      <c r="BX67" s="112"/>
      <c r="BY67" s="112"/>
      <c r="BZ67" s="112"/>
      <c r="CA67" s="37"/>
    </row>
    <row r="68" spans="1:79" x14ac:dyDescent="0.15">
      <c r="A68" s="93"/>
      <c r="B68" s="99"/>
      <c r="C68" s="98"/>
      <c r="D68" s="98"/>
      <c r="E68" s="98"/>
      <c r="F68" s="98"/>
      <c r="G68" s="98"/>
      <c r="H68" s="98"/>
      <c r="I68" s="98"/>
      <c r="J68" s="105"/>
      <c r="K68" s="105"/>
      <c r="L68" s="105"/>
      <c r="M68" s="105"/>
      <c r="N68" s="105"/>
      <c r="O68" s="105"/>
      <c r="P68" s="105"/>
      <c r="Q68" s="105"/>
      <c r="R68" s="105"/>
      <c r="S68" s="105"/>
      <c r="T68" s="105"/>
      <c r="U68" s="105"/>
      <c r="V68" s="105"/>
      <c r="W68" s="105"/>
      <c r="X68" s="105"/>
      <c r="Y68" s="105"/>
      <c r="Z68" s="105"/>
      <c r="AA68" s="105"/>
      <c r="AB68" s="105"/>
      <c r="AC68" s="105"/>
      <c r="AD68" s="105"/>
      <c r="AE68" s="105"/>
      <c r="AF68" s="105"/>
      <c r="AG68" s="105"/>
      <c r="AH68" s="105"/>
      <c r="AI68" s="105"/>
      <c r="AJ68" s="105"/>
      <c r="AK68" s="105"/>
      <c r="AL68" s="105"/>
      <c r="AM68" s="105"/>
      <c r="AN68" s="105"/>
      <c r="AO68" s="112"/>
      <c r="AP68" s="112"/>
      <c r="AQ68" s="112"/>
      <c r="AR68" s="112"/>
      <c r="AS68" s="112"/>
      <c r="AT68" s="112"/>
      <c r="AU68" s="112"/>
      <c r="AV68" s="112"/>
      <c r="AW68" s="112"/>
      <c r="AX68" s="112"/>
      <c r="AY68" s="112"/>
      <c r="AZ68" s="112"/>
      <c r="BA68" s="112"/>
      <c r="BB68" s="112"/>
      <c r="BC68" s="112"/>
      <c r="BD68" s="112"/>
      <c r="BE68" s="112"/>
      <c r="BF68" s="112"/>
      <c r="BG68" s="112"/>
      <c r="BH68" s="112"/>
      <c r="BI68" s="112"/>
      <c r="BJ68" s="112"/>
      <c r="BK68" s="112"/>
      <c r="BL68" s="112"/>
      <c r="BM68" s="112"/>
      <c r="BN68" s="112"/>
      <c r="BO68" s="112"/>
      <c r="BP68" s="112"/>
      <c r="BQ68" s="112"/>
      <c r="BR68" s="112"/>
      <c r="BS68" s="112"/>
      <c r="BT68" s="112"/>
      <c r="BU68" s="112"/>
      <c r="BV68" s="112"/>
      <c r="BW68" s="112"/>
      <c r="BX68" s="112"/>
      <c r="BY68" s="112"/>
      <c r="BZ68" s="112"/>
      <c r="CA68" s="37"/>
    </row>
    <row r="69" spans="1:79" x14ac:dyDescent="0.15">
      <c r="A69" s="93"/>
      <c r="B69" s="99"/>
      <c r="C69" s="98"/>
      <c r="D69" s="98"/>
      <c r="E69" s="98"/>
      <c r="F69" s="98"/>
      <c r="G69" s="98"/>
      <c r="H69" s="98"/>
      <c r="I69" s="98"/>
      <c r="J69" s="105"/>
      <c r="K69" s="105"/>
      <c r="L69" s="105"/>
      <c r="M69" s="105"/>
      <c r="N69" s="105"/>
      <c r="O69" s="105"/>
      <c r="P69" s="105"/>
      <c r="Q69" s="105"/>
      <c r="R69" s="105"/>
      <c r="S69" s="105"/>
      <c r="T69" s="105"/>
      <c r="U69" s="105"/>
      <c r="V69" s="105"/>
      <c r="W69" s="105"/>
      <c r="X69" s="105"/>
      <c r="Y69" s="105"/>
      <c r="Z69" s="105"/>
      <c r="AA69" s="105"/>
      <c r="AB69" s="105"/>
      <c r="AC69" s="105"/>
      <c r="AD69" s="105"/>
      <c r="AE69" s="105"/>
      <c r="AF69" s="105"/>
      <c r="AG69" s="105"/>
      <c r="AH69" s="105"/>
      <c r="AI69" s="105"/>
      <c r="AJ69" s="105"/>
      <c r="AK69" s="105"/>
      <c r="AL69" s="105"/>
      <c r="AM69" s="105"/>
      <c r="AN69" s="105"/>
      <c r="AO69" s="112"/>
      <c r="AP69" s="112"/>
      <c r="AQ69" s="112"/>
      <c r="AR69" s="112"/>
      <c r="AS69" s="112"/>
      <c r="AT69" s="112"/>
      <c r="AU69" s="112"/>
      <c r="AV69" s="112"/>
      <c r="AW69" s="112"/>
      <c r="AX69" s="112"/>
      <c r="AY69" s="112"/>
      <c r="AZ69" s="112"/>
      <c r="BA69" s="112"/>
      <c r="BB69" s="112"/>
      <c r="BC69" s="112"/>
      <c r="BD69" s="112"/>
      <c r="BE69" s="112"/>
      <c r="BF69" s="112"/>
      <c r="BG69" s="112"/>
      <c r="BH69" s="112"/>
      <c r="BI69" s="112"/>
      <c r="BJ69" s="112"/>
      <c r="BK69" s="112"/>
      <c r="BL69" s="112"/>
      <c r="BM69" s="112"/>
      <c r="BN69" s="112"/>
      <c r="BO69" s="112"/>
      <c r="BP69" s="112"/>
      <c r="BQ69" s="112"/>
      <c r="BR69" s="112"/>
      <c r="BS69" s="112"/>
      <c r="BT69" s="112"/>
      <c r="BU69" s="112"/>
      <c r="BV69" s="112"/>
      <c r="BW69" s="112"/>
      <c r="BX69" s="112"/>
      <c r="BY69" s="112"/>
      <c r="BZ69" s="112"/>
      <c r="CA69" s="37"/>
    </row>
    <row r="70" spans="1:79" x14ac:dyDescent="0.15">
      <c r="A70" s="93"/>
      <c r="B70" s="99"/>
      <c r="C70" s="98"/>
      <c r="D70" s="98"/>
      <c r="E70" s="98"/>
      <c r="F70" s="98"/>
      <c r="G70" s="98"/>
      <c r="H70" s="98"/>
      <c r="I70" s="98"/>
      <c r="J70" s="105"/>
      <c r="K70" s="105"/>
      <c r="L70" s="105"/>
      <c r="M70" s="105"/>
      <c r="N70" s="105"/>
      <c r="O70" s="105"/>
      <c r="P70" s="105"/>
      <c r="Q70" s="105"/>
      <c r="R70" s="105"/>
      <c r="S70" s="105"/>
      <c r="T70" s="105"/>
      <c r="U70" s="105"/>
      <c r="V70" s="105"/>
      <c r="W70" s="105"/>
      <c r="X70" s="105"/>
      <c r="Y70" s="105"/>
      <c r="Z70" s="105"/>
      <c r="AA70" s="105"/>
      <c r="AB70" s="105"/>
      <c r="AC70" s="105"/>
      <c r="AD70" s="105"/>
      <c r="AE70" s="105"/>
      <c r="AF70" s="105"/>
      <c r="AG70" s="105"/>
      <c r="AH70" s="105"/>
      <c r="AI70" s="105"/>
      <c r="AJ70" s="105"/>
      <c r="AK70" s="105"/>
      <c r="AL70" s="105"/>
      <c r="AM70" s="105"/>
      <c r="AN70" s="105"/>
      <c r="AO70" s="112"/>
      <c r="AP70" s="112"/>
      <c r="AQ70" s="112"/>
      <c r="AR70" s="112"/>
      <c r="AS70" s="112"/>
      <c r="AT70" s="112"/>
      <c r="AU70" s="112"/>
      <c r="AV70" s="112"/>
      <c r="AW70" s="112"/>
      <c r="AX70" s="112"/>
      <c r="AY70" s="112"/>
      <c r="AZ70" s="112"/>
      <c r="BA70" s="112"/>
      <c r="BB70" s="112"/>
      <c r="BC70" s="112"/>
      <c r="BD70" s="112"/>
      <c r="BE70" s="112"/>
      <c r="BF70" s="112"/>
      <c r="BG70" s="112"/>
      <c r="BH70" s="112"/>
      <c r="BI70" s="112"/>
      <c r="BJ70" s="112"/>
      <c r="BK70" s="112"/>
      <c r="BL70" s="112"/>
      <c r="BM70" s="112"/>
      <c r="BN70" s="112"/>
      <c r="BO70" s="112"/>
      <c r="BP70" s="112"/>
      <c r="BQ70" s="112"/>
      <c r="BR70" s="112"/>
      <c r="BS70" s="112"/>
      <c r="BT70" s="112"/>
      <c r="BU70" s="112"/>
      <c r="BV70" s="112"/>
      <c r="BW70" s="112"/>
      <c r="BX70" s="112"/>
      <c r="BY70" s="112"/>
      <c r="BZ70" s="112"/>
      <c r="CA70" s="37"/>
    </row>
    <row r="71" spans="1:79" x14ac:dyDescent="0.15">
      <c r="A71" s="93"/>
      <c r="B71" s="99"/>
      <c r="C71" s="98"/>
      <c r="D71" s="98"/>
      <c r="E71" s="98"/>
      <c r="F71" s="98"/>
      <c r="G71" s="98"/>
      <c r="H71" s="98"/>
      <c r="I71" s="98"/>
      <c r="J71" s="105"/>
      <c r="K71" s="105"/>
      <c r="L71" s="105"/>
      <c r="M71" s="105"/>
      <c r="N71" s="105"/>
      <c r="O71" s="105"/>
      <c r="P71" s="105"/>
      <c r="Q71" s="105"/>
      <c r="R71" s="105"/>
      <c r="S71" s="105"/>
      <c r="T71" s="105"/>
      <c r="U71" s="105"/>
      <c r="V71" s="105"/>
      <c r="W71" s="105"/>
      <c r="X71" s="105"/>
      <c r="Y71" s="105"/>
      <c r="Z71" s="105"/>
      <c r="AA71" s="105"/>
      <c r="AB71" s="105"/>
      <c r="AC71" s="105"/>
      <c r="AD71" s="105"/>
      <c r="AE71" s="105"/>
      <c r="AF71" s="105"/>
      <c r="AG71" s="105"/>
      <c r="AH71" s="105"/>
      <c r="AI71" s="105"/>
      <c r="AJ71" s="105"/>
      <c r="AK71" s="105"/>
      <c r="AL71" s="105"/>
      <c r="AM71" s="105"/>
      <c r="AN71" s="105"/>
      <c r="AO71" s="112"/>
      <c r="AP71" s="112"/>
      <c r="AQ71" s="112"/>
      <c r="AR71" s="112"/>
      <c r="AS71" s="112"/>
      <c r="AT71" s="112"/>
      <c r="AU71" s="112"/>
      <c r="AV71" s="112"/>
      <c r="AW71" s="112"/>
      <c r="AX71" s="112"/>
      <c r="AY71" s="112"/>
      <c r="AZ71" s="112"/>
      <c r="BA71" s="112"/>
      <c r="BB71" s="112"/>
      <c r="BC71" s="112"/>
      <c r="BD71" s="112"/>
      <c r="BE71" s="112"/>
      <c r="BF71" s="112"/>
      <c r="BG71" s="112"/>
      <c r="BH71" s="112"/>
      <c r="BI71" s="112"/>
      <c r="BJ71" s="112"/>
      <c r="BK71" s="112"/>
      <c r="BL71" s="112"/>
      <c r="BM71" s="112"/>
      <c r="BN71" s="112"/>
      <c r="BO71" s="112"/>
      <c r="BP71" s="112"/>
      <c r="BQ71" s="112"/>
      <c r="BR71" s="112"/>
      <c r="BS71" s="112"/>
      <c r="BT71" s="112"/>
      <c r="BU71" s="112"/>
      <c r="BV71" s="112"/>
      <c r="BW71" s="112"/>
      <c r="BX71" s="112"/>
      <c r="BY71" s="112"/>
      <c r="BZ71" s="112"/>
      <c r="CA71" s="37"/>
    </row>
    <row r="72" spans="1:79" x14ac:dyDescent="0.15">
      <c r="A72" s="93"/>
      <c r="B72" s="99"/>
      <c r="C72" s="98"/>
      <c r="D72" s="98"/>
      <c r="E72" s="98"/>
      <c r="F72" s="98"/>
      <c r="G72" s="98"/>
      <c r="H72" s="98"/>
      <c r="I72" s="98"/>
      <c r="J72" s="105"/>
      <c r="K72" s="105"/>
      <c r="L72" s="105"/>
      <c r="M72" s="105"/>
      <c r="N72" s="105"/>
      <c r="O72" s="105"/>
      <c r="P72" s="105"/>
      <c r="Q72" s="105"/>
      <c r="R72" s="105"/>
      <c r="S72" s="105"/>
      <c r="T72" s="105"/>
      <c r="U72" s="105"/>
      <c r="V72" s="105"/>
      <c r="W72" s="105"/>
      <c r="X72" s="105"/>
      <c r="Y72" s="105"/>
      <c r="Z72" s="105"/>
      <c r="AA72" s="105"/>
      <c r="AB72" s="105"/>
      <c r="AC72" s="105"/>
      <c r="AD72" s="105"/>
      <c r="AE72" s="105"/>
      <c r="AF72" s="105"/>
      <c r="AG72" s="105"/>
      <c r="AH72" s="105"/>
      <c r="AI72" s="105"/>
      <c r="AJ72" s="105"/>
      <c r="AK72" s="105"/>
      <c r="AL72" s="105"/>
      <c r="AM72" s="105"/>
      <c r="AN72" s="105"/>
      <c r="AO72" s="112"/>
      <c r="AP72" s="112"/>
      <c r="AQ72" s="112"/>
      <c r="AR72" s="112"/>
      <c r="AS72" s="112"/>
      <c r="AT72" s="112"/>
      <c r="AU72" s="112"/>
      <c r="AV72" s="112"/>
      <c r="AW72" s="112"/>
      <c r="AX72" s="112"/>
      <c r="AY72" s="112"/>
      <c r="AZ72" s="112"/>
      <c r="BA72" s="112"/>
      <c r="BB72" s="112"/>
      <c r="BC72" s="112"/>
      <c r="BD72" s="112"/>
      <c r="BE72" s="112"/>
      <c r="BF72" s="112"/>
      <c r="BG72" s="112"/>
      <c r="BH72" s="112"/>
      <c r="BI72" s="112"/>
      <c r="BJ72" s="112"/>
      <c r="BK72" s="112"/>
      <c r="BL72" s="112"/>
      <c r="BM72" s="112"/>
      <c r="BN72" s="112"/>
      <c r="BO72" s="112"/>
      <c r="BP72" s="112"/>
      <c r="BQ72" s="112"/>
      <c r="BR72" s="112"/>
      <c r="BS72" s="112"/>
      <c r="BT72" s="112"/>
      <c r="BU72" s="112"/>
      <c r="BV72" s="112"/>
      <c r="BW72" s="112"/>
      <c r="BX72" s="112"/>
      <c r="BY72" s="112"/>
      <c r="BZ72" s="112"/>
      <c r="CA72" s="37"/>
    </row>
    <row r="73" spans="1:79" x14ac:dyDescent="0.15">
      <c r="A73" s="93"/>
      <c r="B73" s="99"/>
      <c r="C73" s="98"/>
      <c r="D73" s="98"/>
      <c r="E73" s="98"/>
      <c r="F73" s="98"/>
      <c r="G73" s="98"/>
      <c r="H73" s="98"/>
      <c r="I73" s="98"/>
      <c r="J73" s="105"/>
      <c r="K73" s="105"/>
      <c r="L73" s="105"/>
      <c r="M73" s="105"/>
      <c r="N73" s="105"/>
      <c r="O73" s="105"/>
      <c r="P73" s="105"/>
      <c r="Q73" s="105"/>
      <c r="R73" s="105"/>
      <c r="S73" s="105"/>
      <c r="T73" s="105"/>
      <c r="U73" s="105"/>
      <c r="V73" s="105"/>
      <c r="W73" s="105"/>
      <c r="X73" s="105"/>
      <c r="Y73" s="105"/>
      <c r="Z73" s="105"/>
      <c r="AA73" s="105"/>
      <c r="AB73" s="105"/>
      <c r="AC73" s="105"/>
      <c r="AD73" s="105"/>
      <c r="AE73" s="105"/>
      <c r="AF73" s="105"/>
      <c r="AG73" s="105"/>
      <c r="AH73" s="105"/>
      <c r="AI73" s="105"/>
      <c r="AJ73" s="105"/>
      <c r="AK73" s="105"/>
      <c r="AL73" s="105"/>
      <c r="AM73" s="105"/>
      <c r="AN73" s="105"/>
      <c r="AO73" s="112"/>
      <c r="AP73" s="112"/>
      <c r="AQ73" s="112"/>
      <c r="AR73" s="112"/>
      <c r="AS73" s="112"/>
      <c r="AT73" s="112"/>
      <c r="AU73" s="112"/>
      <c r="AV73" s="112"/>
      <c r="AW73" s="112"/>
      <c r="AX73" s="112"/>
      <c r="AY73" s="112"/>
      <c r="AZ73" s="112"/>
      <c r="BA73" s="112"/>
      <c r="BB73" s="112"/>
      <c r="BC73" s="112"/>
      <c r="BD73" s="112"/>
      <c r="BE73" s="112"/>
      <c r="BF73" s="112"/>
      <c r="BG73" s="112"/>
      <c r="BH73" s="112"/>
      <c r="BI73" s="112"/>
      <c r="BJ73" s="112"/>
      <c r="BK73" s="112"/>
      <c r="BL73" s="112"/>
      <c r="BM73" s="112"/>
      <c r="BN73" s="112"/>
      <c r="BO73" s="112"/>
      <c r="BP73" s="112"/>
      <c r="BQ73" s="112"/>
      <c r="BR73" s="112"/>
      <c r="BS73" s="112"/>
      <c r="BT73" s="112"/>
      <c r="BU73" s="112"/>
      <c r="BV73" s="112"/>
      <c r="BW73" s="112"/>
      <c r="BX73" s="112"/>
      <c r="BY73" s="112"/>
      <c r="BZ73" s="112"/>
      <c r="CA73" s="37"/>
    </row>
    <row r="74" spans="1:79" x14ac:dyDescent="0.15">
      <c r="A74" s="93"/>
      <c r="B74" s="99"/>
      <c r="C74" s="98"/>
      <c r="D74" s="98"/>
      <c r="E74" s="98"/>
      <c r="F74" s="98"/>
      <c r="G74" s="98"/>
      <c r="H74" s="98"/>
      <c r="I74" s="98"/>
      <c r="J74" s="105"/>
      <c r="K74" s="105"/>
      <c r="L74" s="105"/>
      <c r="M74" s="105"/>
      <c r="N74" s="105"/>
      <c r="O74" s="105"/>
      <c r="P74" s="105"/>
      <c r="Q74" s="105"/>
      <c r="R74" s="105"/>
      <c r="S74" s="105"/>
      <c r="T74" s="105"/>
      <c r="U74" s="105"/>
      <c r="V74" s="105"/>
      <c r="W74" s="105"/>
      <c r="X74" s="105"/>
      <c r="Y74" s="105"/>
      <c r="Z74" s="105"/>
      <c r="AA74" s="105"/>
      <c r="AB74" s="105"/>
      <c r="AC74" s="105"/>
      <c r="AD74" s="105"/>
      <c r="AE74" s="105"/>
      <c r="AF74" s="105"/>
      <c r="AG74" s="105"/>
      <c r="AH74" s="105"/>
      <c r="AI74" s="105"/>
      <c r="AJ74" s="105"/>
      <c r="AK74" s="105"/>
      <c r="AL74" s="105"/>
      <c r="AM74" s="105"/>
      <c r="AN74" s="105"/>
      <c r="AO74" s="112"/>
      <c r="AP74" s="112"/>
      <c r="AQ74" s="112"/>
      <c r="AR74" s="112"/>
      <c r="AS74" s="112"/>
      <c r="AT74" s="112"/>
      <c r="AU74" s="112"/>
      <c r="AV74" s="112"/>
      <c r="AW74" s="112"/>
      <c r="AX74" s="112"/>
      <c r="AY74" s="112"/>
      <c r="AZ74" s="112"/>
      <c r="BA74" s="112"/>
      <c r="BB74" s="112"/>
      <c r="BC74" s="112"/>
      <c r="BD74" s="112"/>
      <c r="BE74" s="112"/>
      <c r="BF74" s="112"/>
      <c r="BG74" s="112"/>
      <c r="BH74" s="112"/>
      <c r="BI74" s="112"/>
      <c r="BJ74" s="112"/>
      <c r="BK74" s="112"/>
      <c r="BL74" s="112"/>
      <c r="BM74" s="112"/>
      <c r="BN74" s="112"/>
      <c r="BO74" s="112"/>
      <c r="BP74" s="112"/>
      <c r="BQ74" s="112"/>
      <c r="BR74" s="112"/>
      <c r="BS74" s="112"/>
      <c r="BT74" s="112"/>
      <c r="BU74" s="112"/>
      <c r="BV74" s="112"/>
      <c r="BW74" s="112"/>
      <c r="BX74" s="112"/>
      <c r="BY74" s="112"/>
      <c r="BZ74" s="112"/>
      <c r="CA74" s="37"/>
    </row>
    <row r="75" spans="1:79" x14ac:dyDescent="0.15">
      <c r="A75" s="93"/>
      <c r="B75" s="99"/>
      <c r="C75" s="98"/>
      <c r="D75" s="98"/>
      <c r="E75" s="98"/>
      <c r="F75" s="98"/>
      <c r="G75" s="98"/>
      <c r="H75" s="98"/>
      <c r="I75" s="98"/>
      <c r="J75" s="105"/>
      <c r="K75" s="105"/>
      <c r="L75" s="105"/>
      <c r="M75" s="105"/>
      <c r="N75" s="105"/>
      <c r="O75" s="105"/>
      <c r="P75" s="105"/>
      <c r="Q75" s="105"/>
      <c r="R75" s="105"/>
      <c r="S75" s="105"/>
      <c r="T75" s="105"/>
      <c r="U75" s="105"/>
      <c r="V75" s="105"/>
      <c r="W75" s="105"/>
      <c r="X75" s="105"/>
      <c r="Y75" s="105"/>
      <c r="Z75" s="105"/>
      <c r="AA75" s="105"/>
      <c r="AB75" s="105"/>
      <c r="AC75" s="105"/>
      <c r="AD75" s="105"/>
      <c r="AE75" s="105"/>
      <c r="AF75" s="105"/>
      <c r="AG75" s="105"/>
      <c r="AH75" s="105"/>
      <c r="AI75" s="105"/>
      <c r="AJ75" s="105"/>
      <c r="AK75" s="105"/>
      <c r="AL75" s="105"/>
      <c r="AM75" s="105"/>
      <c r="AN75" s="105"/>
      <c r="AO75" s="112"/>
      <c r="AP75" s="112"/>
      <c r="AQ75" s="112"/>
      <c r="AR75" s="112"/>
      <c r="AS75" s="112"/>
      <c r="AT75" s="112"/>
      <c r="AU75" s="112"/>
      <c r="AV75" s="112"/>
      <c r="AW75" s="112"/>
      <c r="AX75" s="112"/>
      <c r="AY75" s="112"/>
      <c r="AZ75" s="112"/>
      <c r="BA75" s="112"/>
      <c r="BB75" s="112"/>
      <c r="BC75" s="112"/>
      <c r="BD75" s="112"/>
      <c r="BE75" s="112"/>
      <c r="BF75" s="112"/>
      <c r="BG75" s="112"/>
      <c r="BH75" s="112"/>
      <c r="BI75" s="112"/>
      <c r="BJ75" s="112"/>
      <c r="BK75" s="112"/>
      <c r="BL75" s="112"/>
      <c r="BM75" s="112"/>
      <c r="BN75" s="112"/>
      <c r="BO75" s="112"/>
      <c r="BP75" s="112"/>
      <c r="BQ75" s="112"/>
      <c r="BR75" s="112"/>
      <c r="BS75" s="112"/>
      <c r="BT75" s="112"/>
      <c r="BU75" s="112"/>
      <c r="BV75" s="112"/>
      <c r="BW75" s="112"/>
      <c r="BX75" s="112"/>
      <c r="BY75" s="112"/>
      <c r="BZ75" s="112"/>
      <c r="CA75" s="37"/>
    </row>
    <row r="76" spans="1:79" x14ac:dyDescent="0.15">
      <c r="A76" s="93"/>
      <c r="B76" s="99"/>
      <c r="C76" s="98"/>
      <c r="D76" s="98"/>
      <c r="E76" s="98"/>
      <c r="F76" s="98"/>
      <c r="G76" s="98"/>
      <c r="H76" s="98"/>
      <c r="I76" s="98"/>
      <c r="J76" s="105"/>
      <c r="K76" s="105"/>
      <c r="L76" s="105"/>
      <c r="M76" s="105"/>
      <c r="N76" s="105"/>
      <c r="O76" s="105"/>
      <c r="P76" s="105"/>
      <c r="Q76" s="105"/>
      <c r="R76" s="105"/>
      <c r="S76" s="105"/>
      <c r="T76" s="105"/>
      <c r="U76" s="105"/>
      <c r="V76" s="105"/>
      <c r="W76" s="105"/>
      <c r="X76" s="105"/>
      <c r="Y76" s="105"/>
      <c r="Z76" s="105"/>
      <c r="AA76" s="105"/>
      <c r="AB76" s="105"/>
      <c r="AC76" s="105"/>
      <c r="AD76" s="105"/>
      <c r="AE76" s="105"/>
      <c r="AF76" s="105"/>
      <c r="AG76" s="105"/>
      <c r="AH76" s="105"/>
      <c r="AI76" s="105"/>
      <c r="AJ76" s="105"/>
      <c r="AK76" s="105"/>
      <c r="AL76" s="105"/>
      <c r="AM76" s="105"/>
      <c r="AN76" s="105"/>
      <c r="AO76" s="112"/>
      <c r="AP76" s="112"/>
      <c r="AQ76" s="112"/>
      <c r="AR76" s="112"/>
      <c r="AS76" s="112"/>
      <c r="AT76" s="112"/>
      <c r="AU76" s="112"/>
      <c r="AV76" s="112"/>
      <c r="AW76" s="112"/>
      <c r="AX76" s="112"/>
      <c r="AY76" s="112"/>
      <c r="AZ76" s="112"/>
      <c r="BA76" s="112"/>
      <c r="BB76" s="112"/>
      <c r="BC76" s="112"/>
      <c r="BD76" s="112"/>
      <c r="BE76" s="112"/>
      <c r="BF76" s="112"/>
      <c r="BG76" s="112"/>
      <c r="BH76" s="112"/>
      <c r="BI76" s="112"/>
      <c r="BJ76" s="112"/>
      <c r="BK76" s="112"/>
      <c r="BL76" s="112"/>
      <c r="BM76" s="112"/>
      <c r="BN76" s="112"/>
      <c r="BO76" s="112"/>
      <c r="BP76" s="112"/>
      <c r="BQ76" s="112"/>
      <c r="BR76" s="112"/>
      <c r="BS76" s="112"/>
      <c r="BT76" s="112"/>
      <c r="BU76" s="112"/>
      <c r="BV76" s="112"/>
      <c r="BW76" s="112"/>
      <c r="BX76" s="112"/>
      <c r="BY76" s="112"/>
      <c r="BZ76" s="112"/>
      <c r="CA76" s="37"/>
    </row>
    <row r="77" spans="1:79" x14ac:dyDescent="0.15">
      <c r="A77" s="93"/>
      <c r="B77" s="99"/>
      <c r="C77" s="98"/>
      <c r="D77" s="98"/>
      <c r="E77" s="98"/>
      <c r="F77" s="98"/>
      <c r="G77" s="98"/>
      <c r="H77" s="98"/>
      <c r="I77" s="98"/>
      <c r="J77" s="105"/>
      <c r="K77" s="105"/>
      <c r="L77" s="105"/>
      <c r="M77" s="105"/>
      <c r="N77" s="105"/>
      <c r="O77" s="105"/>
      <c r="P77" s="105"/>
      <c r="Q77" s="105"/>
      <c r="R77" s="105"/>
      <c r="S77" s="105"/>
      <c r="T77" s="105"/>
      <c r="U77" s="105"/>
      <c r="V77" s="105"/>
      <c r="W77" s="105"/>
      <c r="X77" s="105"/>
      <c r="Y77" s="105"/>
      <c r="Z77" s="105"/>
      <c r="AA77" s="105"/>
      <c r="AB77" s="105"/>
      <c r="AC77" s="105"/>
      <c r="AD77" s="105"/>
      <c r="AE77" s="105"/>
      <c r="AF77" s="105"/>
      <c r="AG77" s="105"/>
      <c r="AH77" s="105"/>
      <c r="AI77" s="105"/>
      <c r="AJ77" s="105"/>
      <c r="AK77" s="105"/>
      <c r="AL77" s="105"/>
      <c r="AM77" s="105"/>
      <c r="AN77" s="105"/>
      <c r="AO77" s="112"/>
      <c r="AP77" s="112"/>
      <c r="AQ77" s="112"/>
      <c r="AR77" s="112"/>
      <c r="AS77" s="112"/>
      <c r="AT77" s="112"/>
      <c r="AU77" s="112"/>
      <c r="AV77" s="112"/>
      <c r="AW77" s="112"/>
      <c r="AX77" s="112"/>
      <c r="AY77" s="112"/>
      <c r="AZ77" s="112"/>
      <c r="BA77" s="112"/>
      <c r="BB77" s="112"/>
      <c r="BC77" s="112"/>
      <c r="BD77" s="112"/>
      <c r="BE77" s="112"/>
      <c r="BF77" s="112"/>
      <c r="BG77" s="112"/>
      <c r="BH77" s="112"/>
      <c r="BI77" s="112"/>
      <c r="BJ77" s="112"/>
      <c r="BK77" s="112"/>
      <c r="BL77" s="112"/>
      <c r="BM77" s="112"/>
      <c r="BN77" s="112"/>
      <c r="BO77" s="112"/>
      <c r="BP77" s="112"/>
      <c r="BQ77" s="112"/>
      <c r="BR77" s="112"/>
      <c r="BS77" s="112"/>
      <c r="BT77" s="112"/>
      <c r="BU77" s="112"/>
      <c r="BV77" s="112"/>
      <c r="BW77" s="112"/>
      <c r="BX77" s="112"/>
      <c r="BY77" s="112"/>
      <c r="BZ77" s="112"/>
      <c r="CA77" s="37"/>
    </row>
    <row r="78" spans="1:79" x14ac:dyDescent="0.15">
      <c r="A78" s="93"/>
      <c r="B78" s="99"/>
      <c r="C78" s="98"/>
      <c r="D78" s="98"/>
      <c r="E78" s="98"/>
      <c r="F78" s="98"/>
      <c r="G78" s="98"/>
      <c r="H78" s="98"/>
      <c r="I78" s="98"/>
      <c r="J78" s="105"/>
      <c r="K78" s="105"/>
      <c r="L78" s="105"/>
      <c r="M78" s="105"/>
      <c r="N78" s="105"/>
      <c r="O78" s="105"/>
      <c r="P78" s="105"/>
      <c r="Q78" s="105"/>
      <c r="R78" s="105"/>
      <c r="S78" s="105"/>
      <c r="T78" s="105"/>
      <c r="U78" s="105"/>
      <c r="V78" s="105"/>
      <c r="W78" s="105"/>
      <c r="X78" s="105"/>
      <c r="Y78" s="105"/>
      <c r="Z78" s="105"/>
      <c r="AA78" s="105"/>
      <c r="AB78" s="105"/>
      <c r="AC78" s="105"/>
      <c r="AD78" s="105"/>
      <c r="AE78" s="105"/>
      <c r="AF78" s="105"/>
      <c r="AG78" s="105"/>
      <c r="AH78" s="105"/>
      <c r="AI78" s="105"/>
      <c r="AJ78" s="105"/>
      <c r="AK78" s="105"/>
      <c r="AL78" s="105"/>
      <c r="AM78" s="105"/>
      <c r="AN78" s="105"/>
      <c r="AO78" s="112"/>
      <c r="AP78" s="112"/>
      <c r="AQ78" s="112"/>
      <c r="AR78" s="112"/>
      <c r="AS78" s="112"/>
      <c r="AT78" s="112"/>
      <c r="AU78" s="112"/>
      <c r="AV78" s="112"/>
      <c r="AW78" s="112"/>
      <c r="AX78" s="112"/>
      <c r="AY78" s="112"/>
      <c r="AZ78" s="112"/>
      <c r="BA78" s="112"/>
      <c r="BB78" s="112"/>
      <c r="BC78" s="112"/>
      <c r="BD78" s="112"/>
      <c r="BE78" s="112"/>
      <c r="BF78" s="112"/>
      <c r="BG78" s="112"/>
      <c r="BH78" s="112"/>
      <c r="BI78" s="112"/>
      <c r="BJ78" s="112"/>
      <c r="BK78" s="112"/>
      <c r="BL78" s="112"/>
      <c r="BM78" s="112"/>
      <c r="BN78" s="112"/>
      <c r="BO78" s="112"/>
      <c r="BP78" s="112"/>
      <c r="BQ78" s="112"/>
      <c r="BR78" s="112"/>
      <c r="BS78" s="112"/>
      <c r="BT78" s="112"/>
      <c r="BU78" s="112"/>
      <c r="BV78" s="112"/>
      <c r="BW78" s="112"/>
      <c r="BX78" s="112"/>
      <c r="BY78" s="112"/>
      <c r="BZ78" s="112"/>
      <c r="CA78" s="37"/>
    </row>
    <row r="79" spans="1:79" x14ac:dyDescent="0.15">
      <c r="A79" s="93"/>
      <c r="B79" s="99"/>
      <c r="C79" s="98"/>
      <c r="D79" s="98"/>
      <c r="E79" s="98"/>
      <c r="F79" s="98"/>
      <c r="G79" s="98"/>
      <c r="H79" s="98"/>
      <c r="I79" s="98"/>
      <c r="J79" s="105"/>
      <c r="K79" s="105"/>
      <c r="L79" s="105"/>
      <c r="M79" s="105"/>
      <c r="N79" s="105"/>
      <c r="O79" s="105"/>
      <c r="P79" s="105"/>
      <c r="Q79" s="105"/>
      <c r="R79" s="105"/>
      <c r="S79" s="105"/>
      <c r="T79" s="105"/>
      <c r="U79" s="105"/>
      <c r="V79" s="105"/>
      <c r="W79" s="105"/>
      <c r="X79" s="105"/>
      <c r="Y79" s="105"/>
      <c r="Z79" s="105"/>
      <c r="AA79" s="105"/>
      <c r="AB79" s="105"/>
      <c r="AC79" s="105"/>
      <c r="AD79" s="105"/>
      <c r="AE79" s="105"/>
      <c r="AF79" s="105"/>
      <c r="AG79" s="105"/>
      <c r="AH79" s="105"/>
      <c r="AI79" s="105"/>
      <c r="AJ79" s="105"/>
      <c r="AK79" s="105"/>
      <c r="AL79" s="105"/>
      <c r="AM79" s="105"/>
      <c r="AN79" s="105"/>
      <c r="AO79" s="112"/>
      <c r="AP79" s="112"/>
      <c r="AQ79" s="112"/>
      <c r="AR79" s="112"/>
      <c r="AS79" s="112"/>
      <c r="AT79" s="112"/>
      <c r="AU79" s="112"/>
      <c r="AV79" s="112"/>
      <c r="AW79" s="112"/>
      <c r="AX79" s="112"/>
      <c r="AY79" s="112"/>
      <c r="AZ79" s="112"/>
      <c r="BA79" s="112"/>
      <c r="BB79" s="112"/>
      <c r="BC79" s="112"/>
      <c r="BD79" s="112"/>
      <c r="BE79" s="112"/>
      <c r="BF79" s="112"/>
      <c r="BG79" s="112"/>
      <c r="BH79" s="112"/>
      <c r="BI79" s="112"/>
      <c r="BJ79" s="112"/>
      <c r="BK79" s="112"/>
      <c r="BL79" s="112"/>
      <c r="BM79" s="112"/>
      <c r="BN79" s="112"/>
      <c r="BO79" s="112"/>
      <c r="BP79" s="112"/>
      <c r="BQ79" s="112"/>
      <c r="BR79" s="112"/>
      <c r="BS79" s="112"/>
      <c r="BT79" s="112"/>
      <c r="BU79" s="112"/>
      <c r="BV79" s="112"/>
      <c r="BW79" s="112"/>
      <c r="BX79" s="112"/>
      <c r="BY79" s="112"/>
      <c r="BZ79" s="112"/>
      <c r="CA79" s="37"/>
    </row>
    <row r="80" spans="1:79" x14ac:dyDescent="0.15">
      <c r="A80" s="93"/>
      <c r="B80" s="99"/>
      <c r="C80" s="98"/>
      <c r="D80" s="98"/>
      <c r="E80" s="98"/>
      <c r="F80" s="98"/>
      <c r="G80" s="98"/>
      <c r="H80" s="98"/>
      <c r="I80" s="98"/>
      <c r="J80" s="105"/>
      <c r="K80" s="105"/>
      <c r="L80" s="105"/>
      <c r="M80" s="105"/>
      <c r="N80" s="105"/>
      <c r="O80" s="105"/>
      <c r="P80" s="105"/>
      <c r="Q80" s="105"/>
      <c r="R80" s="105"/>
      <c r="S80" s="105"/>
      <c r="T80" s="105"/>
      <c r="U80" s="105"/>
      <c r="V80" s="105"/>
      <c r="W80" s="105"/>
      <c r="X80" s="105"/>
      <c r="Y80" s="105"/>
      <c r="Z80" s="105"/>
      <c r="AA80" s="105"/>
      <c r="AB80" s="105"/>
      <c r="AC80" s="105"/>
      <c r="AD80" s="105"/>
      <c r="AE80" s="105"/>
      <c r="AF80" s="105"/>
      <c r="AG80" s="105"/>
      <c r="AH80" s="105"/>
      <c r="AI80" s="105"/>
      <c r="AJ80" s="105"/>
      <c r="AK80" s="105"/>
      <c r="AL80" s="105"/>
      <c r="AM80" s="105"/>
      <c r="AN80" s="105"/>
      <c r="AO80" s="112"/>
      <c r="AP80" s="112"/>
      <c r="AQ80" s="112"/>
      <c r="AR80" s="112"/>
      <c r="AS80" s="112"/>
      <c r="AT80" s="112"/>
      <c r="AU80" s="112"/>
      <c r="AV80" s="112"/>
      <c r="AW80" s="112"/>
      <c r="AX80" s="112"/>
      <c r="AY80" s="112"/>
      <c r="AZ80" s="112"/>
      <c r="BA80" s="112"/>
      <c r="BB80" s="112"/>
      <c r="BC80" s="112"/>
      <c r="BD80" s="112"/>
      <c r="BE80" s="112"/>
      <c r="BF80" s="112"/>
      <c r="BG80" s="112"/>
      <c r="BH80" s="112"/>
      <c r="BI80" s="112"/>
      <c r="BJ80" s="112"/>
      <c r="BK80" s="112"/>
      <c r="BL80" s="112"/>
      <c r="BM80" s="112"/>
      <c r="BN80" s="112"/>
      <c r="BO80" s="112"/>
      <c r="BP80" s="112"/>
      <c r="BQ80" s="112"/>
      <c r="BR80" s="112"/>
      <c r="BS80" s="112"/>
      <c r="BT80" s="112"/>
      <c r="BU80" s="112"/>
      <c r="BV80" s="112"/>
      <c r="BW80" s="112"/>
      <c r="BX80" s="112"/>
      <c r="BY80" s="112"/>
      <c r="BZ80" s="112"/>
      <c r="CA80" s="37"/>
    </row>
    <row r="81" spans="1:79" x14ac:dyDescent="0.15">
      <c r="A81" s="93"/>
      <c r="B81" s="99"/>
      <c r="C81" s="98"/>
      <c r="D81" s="98"/>
      <c r="E81" s="98"/>
      <c r="F81" s="98"/>
      <c r="G81" s="98"/>
      <c r="H81" s="98"/>
      <c r="I81" s="98"/>
      <c r="J81" s="105"/>
      <c r="K81" s="105"/>
      <c r="L81" s="105"/>
      <c r="M81" s="105"/>
      <c r="N81" s="105"/>
      <c r="O81" s="105"/>
      <c r="P81" s="105"/>
      <c r="Q81" s="105"/>
      <c r="R81" s="105"/>
      <c r="S81" s="105"/>
      <c r="T81" s="105"/>
      <c r="U81" s="105"/>
      <c r="V81" s="105"/>
      <c r="W81" s="105"/>
      <c r="X81" s="105"/>
      <c r="Y81" s="105"/>
      <c r="Z81" s="105"/>
      <c r="AA81" s="105"/>
      <c r="AB81" s="105"/>
      <c r="AC81" s="105"/>
      <c r="AD81" s="105"/>
      <c r="AE81" s="105"/>
      <c r="AF81" s="105"/>
      <c r="AG81" s="105"/>
      <c r="AH81" s="105"/>
      <c r="AI81" s="105"/>
      <c r="AJ81" s="105"/>
      <c r="AK81" s="105"/>
      <c r="AL81" s="105"/>
      <c r="AM81" s="105"/>
      <c r="AN81" s="105"/>
      <c r="AO81" s="112"/>
      <c r="AP81" s="112"/>
      <c r="AQ81" s="112"/>
      <c r="AR81" s="112"/>
      <c r="AS81" s="112"/>
      <c r="AT81" s="112"/>
      <c r="AU81" s="112"/>
      <c r="AV81" s="112"/>
      <c r="AW81" s="112"/>
      <c r="AX81" s="112"/>
      <c r="AY81" s="112"/>
      <c r="AZ81" s="112"/>
      <c r="BA81" s="112"/>
      <c r="BB81" s="112"/>
      <c r="BC81" s="112"/>
      <c r="BD81" s="112"/>
      <c r="BE81" s="112"/>
      <c r="BF81" s="112"/>
      <c r="BG81" s="112"/>
      <c r="BH81" s="112"/>
      <c r="BI81" s="112"/>
      <c r="BJ81" s="112"/>
      <c r="BK81" s="112"/>
      <c r="BL81" s="112"/>
      <c r="BM81" s="112"/>
      <c r="BN81" s="112"/>
      <c r="BO81" s="112"/>
      <c r="BP81" s="112"/>
      <c r="BQ81" s="112"/>
      <c r="BR81" s="112"/>
      <c r="BS81" s="112"/>
      <c r="BT81" s="112"/>
      <c r="BU81" s="112"/>
      <c r="BV81" s="112"/>
      <c r="BW81" s="112"/>
      <c r="BX81" s="112"/>
      <c r="BY81" s="112"/>
      <c r="BZ81" s="112"/>
      <c r="CA81" s="37"/>
    </row>
    <row r="82" spans="1:79" x14ac:dyDescent="0.15">
      <c r="A82" s="93"/>
      <c r="B82" s="99"/>
      <c r="C82" s="98"/>
      <c r="D82" s="98"/>
      <c r="E82" s="98"/>
      <c r="F82" s="98"/>
      <c r="G82" s="98"/>
      <c r="H82" s="98"/>
      <c r="I82" s="98"/>
      <c r="J82" s="105"/>
      <c r="K82" s="105"/>
      <c r="L82" s="105"/>
      <c r="M82" s="105"/>
      <c r="N82" s="105"/>
      <c r="O82" s="105"/>
      <c r="P82" s="105"/>
      <c r="Q82" s="105"/>
      <c r="R82" s="105"/>
      <c r="S82" s="105"/>
      <c r="T82" s="105"/>
      <c r="U82" s="105"/>
      <c r="V82" s="105"/>
      <c r="W82" s="105"/>
      <c r="X82" s="105"/>
      <c r="Y82" s="105"/>
      <c r="Z82" s="105"/>
      <c r="AA82" s="105"/>
      <c r="AB82" s="105"/>
      <c r="AC82" s="105"/>
      <c r="AD82" s="105"/>
      <c r="AE82" s="105"/>
      <c r="AF82" s="105"/>
      <c r="AG82" s="105"/>
      <c r="AH82" s="105"/>
      <c r="AI82" s="105"/>
      <c r="AJ82" s="105"/>
      <c r="AK82" s="105"/>
      <c r="AL82" s="105"/>
      <c r="AM82" s="105"/>
      <c r="AN82" s="105"/>
      <c r="AO82" s="112"/>
      <c r="AP82" s="112"/>
      <c r="AQ82" s="112"/>
      <c r="AR82" s="112"/>
      <c r="AS82" s="112"/>
      <c r="AT82" s="112"/>
      <c r="AU82" s="112"/>
      <c r="AV82" s="112"/>
      <c r="AW82" s="112"/>
      <c r="AX82" s="112"/>
      <c r="AY82" s="112"/>
      <c r="AZ82" s="112"/>
      <c r="BA82" s="112"/>
      <c r="BB82" s="112"/>
      <c r="BC82" s="112"/>
      <c r="BD82" s="112"/>
      <c r="BE82" s="112"/>
      <c r="BF82" s="112"/>
      <c r="BG82" s="112"/>
      <c r="BH82" s="112"/>
      <c r="BI82" s="112"/>
      <c r="BJ82" s="112"/>
      <c r="BK82" s="112"/>
      <c r="BL82" s="112"/>
      <c r="BM82" s="112"/>
      <c r="BN82" s="112"/>
      <c r="BO82" s="112"/>
      <c r="BP82" s="112"/>
      <c r="BQ82" s="112"/>
      <c r="BR82" s="112"/>
      <c r="BS82" s="112"/>
      <c r="BT82" s="112"/>
      <c r="BU82" s="112"/>
      <c r="BV82" s="112"/>
      <c r="BW82" s="112"/>
      <c r="BX82" s="112"/>
      <c r="BY82" s="112"/>
      <c r="BZ82" s="112"/>
      <c r="CA82" s="37"/>
    </row>
    <row r="83" spans="1:79" x14ac:dyDescent="0.15">
      <c r="A83" s="93"/>
    </row>
    <row r="84" spans="1:79" x14ac:dyDescent="0.15">
      <c r="A84" s="93"/>
    </row>
    <row r="85" spans="1:79" x14ac:dyDescent="0.15">
      <c r="A85" s="93"/>
    </row>
    <row r="86" spans="1:79" x14ac:dyDescent="0.15">
      <c r="A86" s="93"/>
    </row>
    <row r="87" spans="1:79" x14ac:dyDescent="0.15">
      <c r="A87" s="93"/>
    </row>
    <row r="88" spans="1:79" x14ac:dyDescent="0.15">
      <c r="A88" s="93"/>
    </row>
    <row r="89" spans="1:79" x14ac:dyDescent="0.15">
      <c r="A89" s="93"/>
    </row>
    <row r="90" spans="1:79" x14ac:dyDescent="0.15">
      <c r="A90" s="93"/>
    </row>
    <row r="91" spans="1:79" x14ac:dyDescent="0.15">
      <c r="A91" s="93"/>
    </row>
    <row r="92" spans="1:79" x14ac:dyDescent="0.15">
      <c r="A92" s="93"/>
    </row>
    <row r="93" spans="1:79" x14ac:dyDescent="0.15">
      <c r="A93" s="93"/>
    </row>
    <row r="94" spans="1:79" x14ac:dyDescent="0.15">
      <c r="A94" s="93"/>
    </row>
    <row r="95" spans="1:79" x14ac:dyDescent="0.15">
      <c r="A95" s="93"/>
    </row>
    <row r="96" spans="1:79" x14ac:dyDescent="0.15">
      <c r="A96" s="93"/>
    </row>
    <row r="97" spans="1:1" x14ac:dyDescent="0.15">
      <c r="A97" s="93"/>
    </row>
    <row r="98" spans="1:1" x14ac:dyDescent="0.15">
      <c r="A98" s="93"/>
    </row>
    <row r="99" spans="1:1" x14ac:dyDescent="0.15">
      <c r="A99" s="93"/>
    </row>
    <row r="100" spans="1:1" x14ac:dyDescent="0.15">
      <c r="A100" s="93"/>
    </row>
    <row r="101" spans="1:1" x14ac:dyDescent="0.15">
      <c r="A101" s="93"/>
    </row>
    <row r="102" spans="1:1" x14ac:dyDescent="0.15">
      <c r="A102" s="93"/>
    </row>
    <row r="103" spans="1:1" x14ac:dyDescent="0.15">
      <c r="A103" s="93"/>
    </row>
    <row r="104" spans="1:1" x14ac:dyDescent="0.15">
      <c r="A104" s="93"/>
    </row>
    <row r="105" spans="1:1" x14ac:dyDescent="0.15">
      <c r="A105" s="93"/>
    </row>
    <row r="106" spans="1:1" x14ac:dyDescent="0.15">
      <c r="A106" s="93"/>
    </row>
    <row r="107" spans="1:1" x14ac:dyDescent="0.15">
      <c r="A107" s="93"/>
    </row>
    <row r="108" spans="1:1" x14ac:dyDescent="0.15">
      <c r="A108" s="93"/>
    </row>
    <row r="109" spans="1:1" x14ac:dyDescent="0.15">
      <c r="A109" s="93"/>
    </row>
    <row r="110" spans="1:1" x14ac:dyDescent="0.15">
      <c r="A110" s="93"/>
    </row>
    <row r="111" spans="1:1" x14ac:dyDescent="0.15">
      <c r="A111" s="93"/>
    </row>
    <row r="112" spans="1:1" x14ac:dyDescent="0.15">
      <c r="A112" s="93"/>
    </row>
    <row r="113" spans="1:1" x14ac:dyDescent="0.15">
      <c r="A113" s="93"/>
    </row>
    <row r="114" spans="1:1" x14ac:dyDescent="0.15">
      <c r="A114" s="93"/>
    </row>
    <row r="115" spans="1:1" x14ac:dyDescent="0.15">
      <c r="A115" s="93"/>
    </row>
    <row r="116" spans="1:1" x14ac:dyDescent="0.15">
      <c r="A116" s="93"/>
    </row>
    <row r="117" spans="1:1" x14ac:dyDescent="0.15">
      <c r="A117" s="93"/>
    </row>
    <row r="118" spans="1:1" x14ac:dyDescent="0.15">
      <c r="A118" s="93"/>
    </row>
    <row r="119" spans="1:1" x14ac:dyDescent="0.15">
      <c r="A119" s="93"/>
    </row>
    <row r="120" spans="1:1" x14ac:dyDescent="0.15">
      <c r="A120" s="93"/>
    </row>
    <row r="121" spans="1:1" x14ac:dyDescent="0.15">
      <c r="A121" s="93"/>
    </row>
    <row r="122" spans="1:1" x14ac:dyDescent="0.15">
      <c r="A122" s="93"/>
    </row>
    <row r="123" spans="1:1" x14ac:dyDescent="0.15">
      <c r="A123" s="93"/>
    </row>
    <row r="124" spans="1:1" x14ac:dyDescent="0.15">
      <c r="A124" s="93"/>
    </row>
    <row r="125" spans="1:1" x14ac:dyDescent="0.15">
      <c r="A125" s="93"/>
    </row>
    <row r="126" spans="1:1" x14ac:dyDescent="0.15">
      <c r="A126" s="93"/>
    </row>
    <row r="127" spans="1:1" x14ac:dyDescent="0.15">
      <c r="A127" s="93"/>
    </row>
    <row r="128" spans="1:1" x14ac:dyDescent="0.15">
      <c r="A128" s="93"/>
    </row>
    <row r="129" spans="1:1" x14ac:dyDescent="0.15">
      <c r="A129" s="93"/>
    </row>
    <row r="130" spans="1:1" x14ac:dyDescent="0.15">
      <c r="A130" s="93"/>
    </row>
    <row r="131" spans="1:1" x14ac:dyDescent="0.15">
      <c r="A131" s="93"/>
    </row>
    <row r="132" spans="1:1" x14ac:dyDescent="0.15">
      <c r="A132" s="93"/>
    </row>
    <row r="133" spans="1:1" x14ac:dyDescent="0.15">
      <c r="A133" s="93"/>
    </row>
    <row r="134" spans="1:1" x14ac:dyDescent="0.15">
      <c r="A134" s="93"/>
    </row>
    <row r="135" spans="1:1" x14ac:dyDescent="0.15">
      <c r="A135" s="93"/>
    </row>
    <row r="136" spans="1:1" x14ac:dyDescent="0.15">
      <c r="A136" s="93"/>
    </row>
    <row r="137" spans="1:1" x14ac:dyDescent="0.15">
      <c r="A137" s="93"/>
    </row>
    <row r="138" spans="1:1" x14ac:dyDescent="0.15">
      <c r="A138" s="93"/>
    </row>
    <row r="139" spans="1:1" x14ac:dyDescent="0.15">
      <c r="A139" s="93"/>
    </row>
    <row r="140" spans="1:1" x14ac:dyDescent="0.15">
      <c r="A140" s="93"/>
    </row>
    <row r="141" spans="1:1" x14ac:dyDescent="0.15">
      <c r="A141" s="93"/>
    </row>
    <row r="142" spans="1:1" x14ac:dyDescent="0.15">
      <c r="A142" s="93"/>
    </row>
    <row r="143" spans="1:1" x14ac:dyDescent="0.15">
      <c r="A143" s="93"/>
    </row>
    <row r="144" spans="1:1" x14ac:dyDescent="0.15">
      <c r="A144" s="93"/>
    </row>
    <row r="145" spans="1:1" x14ac:dyDescent="0.15">
      <c r="A145" s="93"/>
    </row>
    <row r="146" spans="1:1" x14ac:dyDescent="0.15">
      <c r="A146" s="93"/>
    </row>
    <row r="147" spans="1:1" x14ac:dyDescent="0.15">
      <c r="A147" s="93"/>
    </row>
    <row r="148" spans="1:1" x14ac:dyDescent="0.15">
      <c r="A148" s="93"/>
    </row>
    <row r="149" spans="1:1" x14ac:dyDescent="0.15">
      <c r="A149" s="93"/>
    </row>
    <row r="150" spans="1:1" x14ac:dyDescent="0.15">
      <c r="A150" s="93"/>
    </row>
    <row r="151" spans="1:1" x14ac:dyDescent="0.15">
      <c r="A151" s="93"/>
    </row>
    <row r="152" spans="1:1" x14ac:dyDescent="0.15">
      <c r="A152" s="93"/>
    </row>
    <row r="153" spans="1:1" x14ac:dyDescent="0.15">
      <c r="A153" s="93"/>
    </row>
    <row r="154" spans="1:1" x14ac:dyDescent="0.15">
      <c r="A154" s="93"/>
    </row>
    <row r="155" spans="1:1" x14ac:dyDescent="0.15">
      <c r="A155" s="93"/>
    </row>
    <row r="156" spans="1:1" x14ac:dyDescent="0.15">
      <c r="A156" s="93"/>
    </row>
    <row r="157" spans="1:1" x14ac:dyDescent="0.15">
      <c r="A157" s="93"/>
    </row>
    <row r="158" spans="1:1" x14ac:dyDescent="0.15">
      <c r="A158" s="93"/>
    </row>
    <row r="159" spans="1:1" x14ac:dyDescent="0.15">
      <c r="A159" s="93"/>
    </row>
    <row r="160" spans="1:1" x14ac:dyDescent="0.15">
      <c r="A160" s="93"/>
    </row>
    <row r="161" spans="1:1" x14ac:dyDescent="0.15">
      <c r="A161" s="93"/>
    </row>
    <row r="162" spans="1:1" x14ac:dyDescent="0.15">
      <c r="A162" s="93"/>
    </row>
    <row r="163" spans="1:1" x14ac:dyDescent="0.15">
      <c r="A163" s="93"/>
    </row>
    <row r="164" spans="1:1" x14ac:dyDescent="0.15">
      <c r="A164" s="93"/>
    </row>
    <row r="165" spans="1:1" x14ac:dyDescent="0.15">
      <c r="A165" s="93"/>
    </row>
    <row r="166" spans="1:1" x14ac:dyDescent="0.15">
      <c r="A166" s="93"/>
    </row>
    <row r="167" spans="1:1" x14ac:dyDescent="0.15">
      <c r="A167" s="93"/>
    </row>
    <row r="168" spans="1:1" x14ac:dyDescent="0.15">
      <c r="A168" s="93"/>
    </row>
    <row r="169" spans="1:1" x14ac:dyDescent="0.15">
      <c r="A169" s="93"/>
    </row>
    <row r="170" spans="1:1" x14ac:dyDescent="0.15">
      <c r="A170" s="93"/>
    </row>
    <row r="171" spans="1:1" x14ac:dyDescent="0.15">
      <c r="A171" s="93"/>
    </row>
    <row r="172" spans="1:1" x14ac:dyDescent="0.15">
      <c r="A172" s="93"/>
    </row>
    <row r="173" spans="1:1" x14ac:dyDescent="0.15">
      <c r="A173" s="93"/>
    </row>
    <row r="174" spans="1:1" x14ac:dyDescent="0.15">
      <c r="A174" s="93"/>
    </row>
    <row r="175" spans="1:1" x14ac:dyDescent="0.15">
      <c r="A175" s="93"/>
    </row>
    <row r="176" spans="1:1" x14ac:dyDescent="0.15">
      <c r="A176" s="93"/>
    </row>
    <row r="177" spans="1:1" x14ac:dyDescent="0.15">
      <c r="A177" s="93"/>
    </row>
    <row r="178" spans="1:1" x14ac:dyDescent="0.15">
      <c r="A178" s="93"/>
    </row>
    <row r="179" spans="1:1" x14ac:dyDescent="0.15">
      <c r="A179" s="93"/>
    </row>
    <row r="180" spans="1:1" x14ac:dyDescent="0.15">
      <c r="A180" s="93"/>
    </row>
    <row r="181" spans="1:1" x14ac:dyDescent="0.15">
      <c r="A181" s="93"/>
    </row>
    <row r="182" spans="1:1" x14ac:dyDescent="0.15">
      <c r="A182" s="93"/>
    </row>
    <row r="183" spans="1:1" x14ac:dyDescent="0.15">
      <c r="A183" s="93"/>
    </row>
    <row r="184" spans="1:1" x14ac:dyDescent="0.15">
      <c r="A184" s="93"/>
    </row>
    <row r="185" spans="1:1" x14ac:dyDescent="0.15">
      <c r="A185" s="93"/>
    </row>
    <row r="186" spans="1:1" x14ac:dyDescent="0.15">
      <c r="A186" s="93"/>
    </row>
    <row r="187" spans="1:1" x14ac:dyDescent="0.15">
      <c r="A187" s="93"/>
    </row>
    <row r="188" spans="1:1" x14ac:dyDescent="0.15">
      <c r="A188" s="93"/>
    </row>
    <row r="189" spans="1:1" x14ac:dyDescent="0.15">
      <c r="A189" s="93"/>
    </row>
    <row r="190" spans="1:1" x14ac:dyDescent="0.15">
      <c r="A190" s="93"/>
    </row>
    <row r="191" spans="1:1" x14ac:dyDescent="0.15">
      <c r="A191" s="93"/>
    </row>
    <row r="192" spans="1:1" x14ac:dyDescent="0.15">
      <c r="A192" s="93"/>
    </row>
    <row r="193" spans="1:1" x14ac:dyDescent="0.15">
      <c r="A193" s="93"/>
    </row>
    <row r="194" spans="1:1" x14ac:dyDescent="0.15">
      <c r="A194" s="93"/>
    </row>
    <row r="195" spans="1:1" x14ac:dyDescent="0.15">
      <c r="A195" s="93"/>
    </row>
    <row r="196" spans="1:1" x14ac:dyDescent="0.15">
      <c r="A196" s="93"/>
    </row>
    <row r="197" spans="1:1" x14ac:dyDescent="0.15">
      <c r="A197" s="93"/>
    </row>
    <row r="198" spans="1:1" x14ac:dyDescent="0.15">
      <c r="A198" s="93"/>
    </row>
    <row r="199" spans="1:1" x14ac:dyDescent="0.15">
      <c r="A199" s="93"/>
    </row>
    <row r="200" spans="1:1" x14ac:dyDescent="0.15">
      <c r="A200" s="93"/>
    </row>
    <row r="201" spans="1:1" x14ac:dyDescent="0.15">
      <c r="A201" s="93"/>
    </row>
    <row r="202" spans="1:1" x14ac:dyDescent="0.15">
      <c r="A202" s="93"/>
    </row>
    <row r="203" spans="1:1" x14ac:dyDescent="0.15">
      <c r="A203" s="93"/>
    </row>
    <row r="204" spans="1:1" x14ac:dyDescent="0.15">
      <c r="A204" s="93"/>
    </row>
    <row r="205" spans="1:1" x14ac:dyDescent="0.15">
      <c r="A205" s="93"/>
    </row>
    <row r="206" spans="1:1" x14ac:dyDescent="0.15">
      <c r="A206" s="93"/>
    </row>
    <row r="207" spans="1:1" x14ac:dyDescent="0.15">
      <c r="A207" s="93"/>
    </row>
    <row r="208" spans="1:1" x14ac:dyDescent="0.15">
      <c r="A208" s="93"/>
    </row>
    <row r="209" spans="1:1" x14ac:dyDescent="0.15">
      <c r="A209" s="93"/>
    </row>
    <row r="210" spans="1:1" x14ac:dyDescent="0.15">
      <c r="A210" s="93"/>
    </row>
    <row r="211" spans="1:1" x14ac:dyDescent="0.15">
      <c r="A211" s="93"/>
    </row>
    <row r="212" spans="1:1" x14ac:dyDescent="0.15">
      <c r="A212" s="93"/>
    </row>
    <row r="213" spans="1:1" x14ac:dyDescent="0.15">
      <c r="A213" s="93"/>
    </row>
    <row r="214" spans="1:1" x14ac:dyDescent="0.15">
      <c r="A214" s="93"/>
    </row>
    <row r="215" spans="1:1" x14ac:dyDescent="0.15">
      <c r="A215" s="93"/>
    </row>
    <row r="216" spans="1:1" x14ac:dyDescent="0.15">
      <c r="A216" s="93"/>
    </row>
    <row r="217" spans="1:1" x14ac:dyDescent="0.15">
      <c r="A217" s="93"/>
    </row>
    <row r="218" spans="1:1" x14ac:dyDescent="0.15">
      <c r="A218" s="93"/>
    </row>
    <row r="219" spans="1:1" x14ac:dyDescent="0.15">
      <c r="A219" s="93"/>
    </row>
    <row r="220" spans="1:1" x14ac:dyDescent="0.15">
      <c r="A220" s="93"/>
    </row>
    <row r="221" spans="1:1" x14ac:dyDescent="0.15">
      <c r="A221" s="93"/>
    </row>
    <row r="222" spans="1:1" x14ac:dyDescent="0.15">
      <c r="A222" s="93"/>
    </row>
    <row r="223" spans="1:1" x14ac:dyDescent="0.15">
      <c r="A223" s="93"/>
    </row>
    <row r="224" spans="1:1" x14ac:dyDescent="0.15">
      <c r="A224" s="93"/>
    </row>
    <row r="225" spans="1:1" x14ac:dyDescent="0.15">
      <c r="A225" s="93"/>
    </row>
    <row r="226" spans="1:1" x14ac:dyDescent="0.15">
      <c r="A226" s="93"/>
    </row>
    <row r="227" spans="1:1" x14ac:dyDescent="0.15">
      <c r="A227" s="93"/>
    </row>
    <row r="228" spans="1:1" x14ac:dyDescent="0.15">
      <c r="A228" s="93"/>
    </row>
    <row r="229" spans="1:1" x14ac:dyDescent="0.15">
      <c r="A229" s="93"/>
    </row>
    <row r="230" spans="1:1" x14ac:dyDescent="0.15">
      <c r="A230" s="93"/>
    </row>
    <row r="231" spans="1:1" x14ac:dyDescent="0.15">
      <c r="A231" s="93"/>
    </row>
    <row r="232" spans="1:1" x14ac:dyDescent="0.15">
      <c r="A232" s="93"/>
    </row>
    <row r="233" spans="1:1" x14ac:dyDescent="0.15">
      <c r="A233" s="93"/>
    </row>
    <row r="234" spans="1:1" x14ac:dyDescent="0.15">
      <c r="A234" s="93"/>
    </row>
    <row r="235" spans="1:1" x14ac:dyDescent="0.15">
      <c r="A235" s="93"/>
    </row>
    <row r="236" spans="1:1" x14ac:dyDescent="0.15">
      <c r="A236" s="93"/>
    </row>
    <row r="237" spans="1:1" x14ac:dyDescent="0.15">
      <c r="A237" s="93"/>
    </row>
    <row r="238" spans="1:1" x14ac:dyDescent="0.15">
      <c r="A238" s="93"/>
    </row>
    <row r="239" spans="1:1" x14ac:dyDescent="0.15">
      <c r="A239" s="93"/>
    </row>
    <row r="240" spans="1:1" x14ac:dyDescent="0.15">
      <c r="A240" s="93"/>
    </row>
    <row r="241" spans="1:1" x14ac:dyDescent="0.15">
      <c r="A241" s="93"/>
    </row>
    <row r="242" spans="1:1" x14ac:dyDescent="0.15">
      <c r="A242" s="93"/>
    </row>
    <row r="243" spans="1:1" x14ac:dyDescent="0.15">
      <c r="A243" s="93"/>
    </row>
    <row r="244" spans="1:1" x14ac:dyDescent="0.15">
      <c r="A244" s="93"/>
    </row>
    <row r="245" spans="1:1" x14ac:dyDescent="0.15">
      <c r="A245" s="93"/>
    </row>
    <row r="246" spans="1:1" x14ac:dyDescent="0.15">
      <c r="A246" s="93"/>
    </row>
    <row r="247" spans="1:1" x14ac:dyDescent="0.15">
      <c r="A247" s="93"/>
    </row>
    <row r="248" spans="1:1" x14ac:dyDescent="0.15">
      <c r="A248" s="93"/>
    </row>
    <row r="249" spans="1:1" x14ac:dyDescent="0.15">
      <c r="A249" s="93"/>
    </row>
    <row r="250" spans="1:1" x14ac:dyDescent="0.15">
      <c r="A250" s="93"/>
    </row>
    <row r="251" spans="1:1" x14ac:dyDescent="0.15">
      <c r="A251" s="93"/>
    </row>
    <row r="252" spans="1:1" x14ac:dyDescent="0.15">
      <c r="A252" s="93"/>
    </row>
    <row r="253" spans="1:1" x14ac:dyDescent="0.15">
      <c r="A253" s="93"/>
    </row>
    <row r="254" spans="1:1" x14ac:dyDescent="0.15">
      <c r="A254" s="93"/>
    </row>
    <row r="255" spans="1:1" x14ac:dyDescent="0.15">
      <c r="A255" s="93"/>
    </row>
    <row r="256" spans="1:1" x14ac:dyDescent="0.15">
      <c r="A256" s="93"/>
    </row>
    <row r="257" spans="1:1" x14ac:dyDescent="0.15">
      <c r="A257" s="93"/>
    </row>
    <row r="258" spans="1:1" x14ac:dyDescent="0.15">
      <c r="A258" s="93"/>
    </row>
    <row r="259" spans="1:1" x14ac:dyDescent="0.15">
      <c r="A259" s="93"/>
    </row>
    <row r="260" spans="1:1" x14ac:dyDescent="0.15">
      <c r="A260" s="93"/>
    </row>
    <row r="261" spans="1:1" x14ac:dyDescent="0.15">
      <c r="A261" s="93"/>
    </row>
    <row r="262" spans="1:1" x14ac:dyDescent="0.15">
      <c r="A262" s="93"/>
    </row>
    <row r="263" spans="1:1" x14ac:dyDescent="0.15">
      <c r="A263" s="93"/>
    </row>
    <row r="264" spans="1:1" x14ac:dyDescent="0.15">
      <c r="A264" s="93"/>
    </row>
    <row r="265" spans="1:1" x14ac:dyDescent="0.15">
      <c r="A265" s="93"/>
    </row>
    <row r="266" spans="1:1" x14ac:dyDescent="0.15">
      <c r="A266" s="93"/>
    </row>
    <row r="267" spans="1:1" x14ac:dyDescent="0.15">
      <c r="A267" s="93"/>
    </row>
    <row r="268" spans="1:1" x14ac:dyDescent="0.15">
      <c r="A268" s="93"/>
    </row>
    <row r="269" spans="1:1" x14ac:dyDescent="0.15">
      <c r="A269" s="93"/>
    </row>
    <row r="270" spans="1:1" x14ac:dyDescent="0.15">
      <c r="A270" s="93"/>
    </row>
    <row r="271" spans="1:1" x14ac:dyDescent="0.15">
      <c r="A271" s="93"/>
    </row>
    <row r="272" spans="1:1" x14ac:dyDescent="0.15">
      <c r="A272" s="93"/>
    </row>
    <row r="273" spans="1:1" x14ac:dyDescent="0.15">
      <c r="A273" s="93"/>
    </row>
    <row r="274" spans="1:1" x14ac:dyDescent="0.15">
      <c r="A274" s="93"/>
    </row>
    <row r="275" spans="1:1" x14ac:dyDescent="0.15">
      <c r="A275" s="93"/>
    </row>
    <row r="276" spans="1:1" x14ac:dyDescent="0.15">
      <c r="A276" s="93"/>
    </row>
    <row r="277" spans="1:1" x14ac:dyDescent="0.15">
      <c r="A277" s="93"/>
    </row>
    <row r="278" spans="1:1" x14ac:dyDescent="0.15">
      <c r="A278" s="93"/>
    </row>
    <row r="279" spans="1:1" x14ac:dyDescent="0.15">
      <c r="A279" s="93"/>
    </row>
    <row r="280" spans="1:1" x14ac:dyDescent="0.15">
      <c r="A280" s="93"/>
    </row>
    <row r="281" spans="1:1" x14ac:dyDescent="0.15">
      <c r="A281" s="93"/>
    </row>
    <row r="282" spans="1:1" x14ac:dyDescent="0.15">
      <c r="A282" s="93"/>
    </row>
    <row r="283" spans="1:1" x14ac:dyDescent="0.15">
      <c r="A283" s="93"/>
    </row>
    <row r="284" spans="1:1" x14ac:dyDescent="0.15">
      <c r="A284" s="93"/>
    </row>
    <row r="285" spans="1:1" x14ac:dyDescent="0.15">
      <c r="A285" s="93"/>
    </row>
    <row r="286" spans="1:1" x14ac:dyDescent="0.15">
      <c r="A286" s="93"/>
    </row>
    <row r="287" spans="1:1" x14ac:dyDescent="0.15">
      <c r="A287" s="93"/>
    </row>
    <row r="288" spans="1:1" x14ac:dyDescent="0.15">
      <c r="A288" s="93"/>
    </row>
    <row r="289" spans="1:1" x14ac:dyDescent="0.15">
      <c r="A289" s="93"/>
    </row>
    <row r="290" spans="1:1" x14ac:dyDescent="0.15">
      <c r="A290" s="93"/>
    </row>
    <row r="291" spans="1:1" x14ac:dyDescent="0.15">
      <c r="A291" s="93"/>
    </row>
    <row r="292" spans="1:1" x14ac:dyDescent="0.15">
      <c r="A292" s="93"/>
    </row>
    <row r="293" spans="1:1" x14ac:dyDescent="0.15">
      <c r="A293" s="93"/>
    </row>
    <row r="294" spans="1:1" x14ac:dyDescent="0.15">
      <c r="A294" s="93"/>
    </row>
    <row r="295" spans="1:1" x14ac:dyDescent="0.15">
      <c r="A295" s="93"/>
    </row>
    <row r="296" spans="1:1" x14ac:dyDescent="0.15">
      <c r="A296" s="93"/>
    </row>
    <row r="297" spans="1:1" x14ac:dyDescent="0.15">
      <c r="A297" s="93"/>
    </row>
    <row r="298" spans="1:1" x14ac:dyDescent="0.15">
      <c r="A298" s="93"/>
    </row>
    <row r="299" spans="1:1" x14ac:dyDescent="0.15">
      <c r="A299" s="93"/>
    </row>
    <row r="300" spans="1:1" x14ac:dyDescent="0.15">
      <c r="A300" s="93"/>
    </row>
    <row r="301" spans="1:1" x14ac:dyDescent="0.15">
      <c r="A301" s="93"/>
    </row>
    <row r="302" spans="1:1" x14ac:dyDescent="0.15">
      <c r="A302" s="93"/>
    </row>
    <row r="303" spans="1:1" x14ac:dyDescent="0.15">
      <c r="A303" s="93"/>
    </row>
    <row r="304" spans="1:1" x14ac:dyDescent="0.15">
      <c r="A304" s="93"/>
    </row>
    <row r="305" spans="1:1" x14ac:dyDescent="0.15">
      <c r="A305" s="93"/>
    </row>
    <row r="306" spans="1:1" x14ac:dyDescent="0.15">
      <c r="A306" s="93"/>
    </row>
    <row r="307" spans="1:1" x14ac:dyDescent="0.15">
      <c r="A307" s="93"/>
    </row>
    <row r="308" spans="1:1" x14ac:dyDescent="0.15">
      <c r="A308" s="93"/>
    </row>
    <row r="309" spans="1:1" x14ac:dyDescent="0.15">
      <c r="A309" s="93"/>
    </row>
    <row r="310" spans="1:1" x14ac:dyDescent="0.15">
      <c r="A310" s="93"/>
    </row>
    <row r="311" spans="1:1" x14ac:dyDescent="0.15">
      <c r="A311" s="93"/>
    </row>
    <row r="312" spans="1:1" x14ac:dyDescent="0.15">
      <c r="A312" s="93"/>
    </row>
    <row r="313" spans="1:1" x14ac:dyDescent="0.15">
      <c r="A313" s="93"/>
    </row>
    <row r="314" spans="1:1" x14ac:dyDescent="0.15">
      <c r="A314" s="93"/>
    </row>
    <row r="315" spans="1:1" x14ac:dyDescent="0.15">
      <c r="A315" s="93"/>
    </row>
    <row r="316" spans="1:1" x14ac:dyDescent="0.15">
      <c r="A316" s="93"/>
    </row>
    <row r="317" spans="1:1" x14ac:dyDescent="0.15">
      <c r="A317" s="93"/>
    </row>
    <row r="318" spans="1:1" x14ac:dyDescent="0.15">
      <c r="A318" s="93"/>
    </row>
    <row r="319" spans="1:1" x14ac:dyDescent="0.15">
      <c r="A319" s="93"/>
    </row>
    <row r="320" spans="1:1" x14ac:dyDescent="0.15">
      <c r="A320" s="93"/>
    </row>
    <row r="321" spans="1:1" x14ac:dyDescent="0.15">
      <c r="A321" s="93"/>
    </row>
    <row r="322" spans="1:1" x14ac:dyDescent="0.15">
      <c r="A322" s="93"/>
    </row>
    <row r="323" spans="1:1" x14ac:dyDescent="0.15">
      <c r="A323" s="93"/>
    </row>
    <row r="324" spans="1:1" x14ac:dyDescent="0.15">
      <c r="A324" s="93"/>
    </row>
    <row r="325" spans="1:1" x14ac:dyDescent="0.15">
      <c r="A325" s="93"/>
    </row>
    <row r="326" spans="1:1" x14ac:dyDescent="0.15">
      <c r="A326" s="93"/>
    </row>
    <row r="327" spans="1:1" x14ac:dyDescent="0.15">
      <c r="A327" s="93"/>
    </row>
    <row r="328" spans="1:1" x14ac:dyDescent="0.15">
      <c r="A328" s="93"/>
    </row>
    <row r="329" spans="1:1" x14ac:dyDescent="0.15">
      <c r="A329" s="93"/>
    </row>
    <row r="330" spans="1:1" x14ac:dyDescent="0.15">
      <c r="A330" s="93"/>
    </row>
    <row r="331" spans="1:1" x14ac:dyDescent="0.15">
      <c r="A331" s="93"/>
    </row>
    <row r="332" spans="1:1" x14ac:dyDescent="0.15">
      <c r="A332" s="93"/>
    </row>
    <row r="333" spans="1:1" x14ac:dyDescent="0.15">
      <c r="A333" s="93"/>
    </row>
    <row r="334" spans="1:1" x14ac:dyDescent="0.15">
      <c r="A334" s="93"/>
    </row>
    <row r="335" spans="1:1" x14ac:dyDescent="0.15">
      <c r="A335" s="93"/>
    </row>
    <row r="336" spans="1:1" x14ac:dyDescent="0.15">
      <c r="A336" s="93"/>
    </row>
    <row r="337" spans="1:1" x14ac:dyDescent="0.15">
      <c r="A337" s="93"/>
    </row>
    <row r="338" spans="1:1" x14ac:dyDescent="0.15">
      <c r="A338" s="93"/>
    </row>
    <row r="339" spans="1:1" x14ac:dyDescent="0.15">
      <c r="A339" s="93"/>
    </row>
    <row r="340" spans="1:1" x14ac:dyDescent="0.15">
      <c r="A340" s="93"/>
    </row>
    <row r="341" spans="1:1" x14ac:dyDescent="0.15">
      <c r="A341" s="93"/>
    </row>
    <row r="342" spans="1:1" x14ac:dyDescent="0.15">
      <c r="A342" s="93"/>
    </row>
    <row r="343" spans="1:1" x14ac:dyDescent="0.15">
      <c r="A343" s="93"/>
    </row>
    <row r="344" spans="1:1" x14ac:dyDescent="0.15">
      <c r="A344" s="93"/>
    </row>
    <row r="345" spans="1:1" x14ac:dyDescent="0.15">
      <c r="A345" s="93"/>
    </row>
    <row r="346" spans="1:1" x14ac:dyDescent="0.15">
      <c r="A346" s="93"/>
    </row>
    <row r="347" spans="1:1" x14ac:dyDescent="0.15">
      <c r="A347" s="93"/>
    </row>
    <row r="348" spans="1:1" x14ac:dyDescent="0.15">
      <c r="A348" s="93"/>
    </row>
    <row r="349" spans="1:1" x14ac:dyDescent="0.15">
      <c r="A349" s="93"/>
    </row>
    <row r="350" spans="1:1" x14ac:dyDescent="0.15">
      <c r="A350" s="93"/>
    </row>
    <row r="351" spans="1:1" x14ac:dyDescent="0.15">
      <c r="A351" s="93"/>
    </row>
    <row r="352" spans="1:1" x14ac:dyDescent="0.15">
      <c r="A352" s="93"/>
    </row>
    <row r="353" spans="1:1" x14ac:dyDescent="0.15">
      <c r="A353" s="93"/>
    </row>
    <row r="354" spans="1:1" x14ac:dyDescent="0.15">
      <c r="A354" s="93"/>
    </row>
    <row r="355" spans="1:1" x14ac:dyDescent="0.15">
      <c r="A355" s="93"/>
    </row>
    <row r="356" spans="1:1" x14ac:dyDescent="0.15">
      <c r="A356" s="93"/>
    </row>
    <row r="357" spans="1:1" x14ac:dyDescent="0.15">
      <c r="A357" s="93"/>
    </row>
    <row r="358" spans="1:1" x14ac:dyDescent="0.15">
      <c r="A358" s="93"/>
    </row>
    <row r="359" spans="1:1" x14ac:dyDescent="0.15">
      <c r="A359" s="93"/>
    </row>
    <row r="360" spans="1:1" x14ac:dyDescent="0.15">
      <c r="A360" s="93"/>
    </row>
    <row r="361" spans="1:1" x14ac:dyDescent="0.15">
      <c r="A361" s="93"/>
    </row>
    <row r="362" spans="1:1" x14ac:dyDescent="0.15">
      <c r="A362" s="93"/>
    </row>
    <row r="363" spans="1:1" x14ac:dyDescent="0.15">
      <c r="A363" s="93"/>
    </row>
    <row r="364" spans="1:1" x14ac:dyDescent="0.15">
      <c r="A364" s="93"/>
    </row>
    <row r="365" spans="1:1" x14ac:dyDescent="0.15">
      <c r="A365" s="93"/>
    </row>
    <row r="366" spans="1:1" x14ac:dyDescent="0.15">
      <c r="A366" s="93"/>
    </row>
    <row r="367" spans="1:1" x14ac:dyDescent="0.15">
      <c r="A367" s="93"/>
    </row>
    <row r="368" spans="1:1" x14ac:dyDescent="0.15">
      <c r="A368" s="93"/>
    </row>
    <row r="369" spans="1:1" x14ac:dyDescent="0.15">
      <c r="A369" s="93"/>
    </row>
    <row r="370" spans="1:1" x14ac:dyDescent="0.15">
      <c r="A370" s="93"/>
    </row>
    <row r="371" spans="1:1" x14ac:dyDescent="0.15">
      <c r="A371" s="93"/>
    </row>
    <row r="372" spans="1:1" x14ac:dyDescent="0.15">
      <c r="A372" s="93"/>
    </row>
    <row r="373" spans="1:1" x14ac:dyDescent="0.15">
      <c r="A373" s="93"/>
    </row>
    <row r="374" spans="1:1" x14ac:dyDescent="0.15">
      <c r="A374" s="93"/>
    </row>
    <row r="375" spans="1:1" x14ac:dyDescent="0.15">
      <c r="A375" s="93"/>
    </row>
    <row r="376" spans="1:1" x14ac:dyDescent="0.15">
      <c r="A376" s="93"/>
    </row>
    <row r="377" spans="1:1" x14ac:dyDescent="0.15">
      <c r="A377" s="93"/>
    </row>
    <row r="378" spans="1:1" x14ac:dyDescent="0.15">
      <c r="A378" s="93"/>
    </row>
    <row r="379" spans="1:1" x14ac:dyDescent="0.15">
      <c r="A379" s="93"/>
    </row>
    <row r="380" spans="1:1" x14ac:dyDescent="0.15">
      <c r="A380" s="93"/>
    </row>
    <row r="381" spans="1:1" x14ac:dyDescent="0.15">
      <c r="A381" s="93"/>
    </row>
    <row r="382" spans="1:1" x14ac:dyDescent="0.15">
      <c r="A382" s="93"/>
    </row>
    <row r="383" spans="1:1" x14ac:dyDescent="0.15">
      <c r="A383" s="93"/>
    </row>
    <row r="384" spans="1:1" x14ac:dyDescent="0.15">
      <c r="A384" s="93"/>
    </row>
    <row r="385" spans="1:1" x14ac:dyDescent="0.15">
      <c r="A385" s="93"/>
    </row>
    <row r="386" spans="1:1" x14ac:dyDescent="0.15">
      <c r="A386" s="93"/>
    </row>
    <row r="387" spans="1:1" x14ac:dyDescent="0.15">
      <c r="A387" s="93"/>
    </row>
    <row r="388" spans="1:1" x14ac:dyDescent="0.15">
      <c r="A388" s="93"/>
    </row>
    <row r="389" spans="1:1" x14ac:dyDescent="0.15">
      <c r="A389" s="93"/>
    </row>
    <row r="390" spans="1:1" x14ac:dyDescent="0.15">
      <c r="A390" s="93"/>
    </row>
    <row r="391" spans="1:1" x14ac:dyDescent="0.15">
      <c r="A391" s="93"/>
    </row>
    <row r="392" spans="1:1" x14ac:dyDescent="0.15">
      <c r="A392" s="93"/>
    </row>
    <row r="393" spans="1:1" x14ac:dyDescent="0.15">
      <c r="A393" s="93"/>
    </row>
    <row r="394" spans="1:1" x14ac:dyDescent="0.15">
      <c r="A394" s="93"/>
    </row>
    <row r="395" spans="1:1" x14ac:dyDescent="0.15">
      <c r="A395" s="93"/>
    </row>
    <row r="396" spans="1:1" x14ac:dyDescent="0.15">
      <c r="A396" s="93"/>
    </row>
    <row r="397" spans="1:1" x14ac:dyDescent="0.15">
      <c r="A397" s="93"/>
    </row>
    <row r="398" spans="1:1" x14ac:dyDescent="0.15">
      <c r="A398" s="93"/>
    </row>
    <row r="399" spans="1:1" x14ac:dyDescent="0.15">
      <c r="A399" s="93"/>
    </row>
    <row r="400" spans="1:1" x14ac:dyDescent="0.15">
      <c r="A400" s="93"/>
    </row>
    <row r="401" spans="1:1" x14ac:dyDescent="0.15">
      <c r="A401" s="93"/>
    </row>
    <row r="402" spans="1:1" x14ac:dyDescent="0.15">
      <c r="A402" s="93"/>
    </row>
    <row r="403" spans="1:1" x14ac:dyDescent="0.15">
      <c r="A403" s="93"/>
    </row>
    <row r="404" spans="1:1" x14ac:dyDescent="0.15">
      <c r="A404" s="93"/>
    </row>
    <row r="405" spans="1:1" x14ac:dyDescent="0.15">
      <c r="A405" s="93"/>
    </row>
    <row r="406" spans="1:1" x14ac:dyDescent="0.15">
      <c r="A406" s="93"/>
    </row>
    <row r="407" spans="1:1" x14ac:dyDescent="0.15">
      <c r="A407" s="93"/>
    </row>
    <row r="408" spans="1:1" x14ac:dyDescent="0.15">
      <c r="A408" s="93"/>
    </row>
    <row r="409" spans="1:1" x14ac:dyDescent="0.15">
      <c r="A409" s="93"/>
    </row>
    <row r="410" spans="1:1" x14ac:dyDescent="0.15">
      <c r="A410" s="93"/>
    </row>
    <row r="411" spans="1:1" x14ac:dyDescent="0.15">
      <c r="A411" s="93"/>
    </row>
    <row r="412" spans="1:1" x14ac:dyDescent="0.15">
      <c r="A412" s="93"/>
    </row>
    <row r="413" spans="1:1" x14ac:dyDescent="0.15">
      <c r="A413" s="93"/>
    </row>
    <row r="414" spans="1:1" x14ac:dyDescent="0.15">
      <c r="A414" s="93"/>
    </row>
    <row r="415" spans="1:1" x14ac:dyDescent="0.15">
      <c r="A415" s="93"/>
    </row>
    <row r="416" spans="1:1" x14ac:dyDescent="0.15">
      <c r="A416" s="93"/>
    </row>
    <row r="417" spans="1:1" x14ac:dyDescent="0.15">
      <c r="A417" s="93"/>
    </row>
    <row r="418" spans="1:1" x14ac:dyDescent="0.15">
      <c r="A418" s="93"/>
    </row>
    <row r="419" spans="1:1" x14ac:dyDescent="0.15">
      <c r="A419" s="93"/>
    </row>
    <row r="420" spans="1:1" x14ac:dyDescent="0.15">
      <c r="A420" s="93"/>
    </row>
    <row r="421" spans="1:1" x14ac:dyDescent="0.15">
      <c r="A421" s="93"/>
    </row>
    <row r="422" spans="1:1" x14ac:dyDescent="0.15">
      <c r="A422" s="93"/>
    </row>
    <row r="423" spans="1:1" x14ac:dyDescent="0.15">
      <c r="A423" s="93"/>
    </row>
    <row r="424" spans="1:1" x14ac:dyDescent="0.15">
      <c r="A424" s="93"/>
    </row>
    <row r="425" spans="1:1" x14ac:dyDescent="0.15">
      <c r="A425" s="93"/>
    </row>
    <row r="426" spans="1:1" x14ac:dyDescent="0.15">
      <c r="A426" s="93"/>
    </row>
    <row r="427" spans="1:1" x14ac:dyDescent="0.15">
      <c r="A427" s="93"/>
    </row>
    <row r="428" spans="1:1" x14ac:dyDescent="0.15">
      <c r="A428" s="93"/>
    </row>
    <row r="429" spans="1:1" x14ac:dyDescent="0.15">
      <c r="A429" s="93"/>
    </row>
    <row r="430" spans="1:1" x14ac:dyDescent="0.15">
      <c r="A430" s="93"/>
    </row>
    <row r="431" spans="1:1" x14ac:dyDescent="0.15">
      <c r="A431" s="93"/>
    </row>
    <row r="432" spans="1:1" x14ac:dyDescent="0.15">
      <c r="A432" s="93"/>
    </row>
    <row r="433" spans="1:1" x14ac:dyDescent="0.15">
      <c r="A433" s="93"/>
    </row>
    <row r="434" spans="1:1" x14ac:dyDescent="0.15">
      <c r="A434" s="93"/>
    </row>
    <row r="435" spans="1:1" x14ac:dyDescent="0.15">
      <c r="A435" s="93"/>
    </row>
    <row r="436" spans="1:1" x14ac:dyDescent="0.15">
      <c r="A436" s="93"/>
    </row>
    <row r="437" spans="1:1" x14ac:dyDescent="0.15">
      <c r="A437" s="93"/>
    </row>
    <row r="438" spans="1:1" x14ac:dyDescent="0.15">
      <c r="A438" s="93"/>
    </row>
    <row r="439" spans="1:1" x14ac:dyDescent="0.15">
      <c r="A439" s="93"/>
    </row>
    <row r="440" spans="1:1" x14ac:dyDescent="0.15">
      <c r="A440" s="93"/>
    </row>
    <row r="441" spans="1:1" x14ac:dyDescent="0.15">
      <c r="A441" s="93"/>
    </row>
    <row r="442" spans="1:1" x14ac:dyDescent="0.15">
      <c r="A442" s="93"/>
    </row>
    <row r="443" spans="1:1" x14ac:dyDescent="0.15">
      <c r="A443" s="93"/>
    </row>
    <row r="444" spans="1:1" x14ac:dyDescent="0.15">
      <c r="A444" s="93"/>
    </row>
    <row r="445" spans="1:1" x14ac:dyDescent="0.15">
      <c r="A445" s="93"/>
    </row>
    <row r="446" spans="1:1" x14ac:dyDescent="0.15">
      <c r="A446" s="93"/>
    </row>
  </sheetData>
  <mergeCells count="2">
    <mergeCell ref="AO1:BZ1"/>
    <mergeCell ref="J1:AN1"/>
  </mergeCells>
  <phoneticPr fontId="5" type="noConversion"/>
  <pageMargins left="0" right="0" top="0" bottom="0" header="0" footer="0"/>
  <pageSetup orientation="landscape" r:id="rId1"/>
  <headerFooter alignWithMargins="0"/>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79998168889431442"/>
  </sheetPr>
  <dimension ref="A1:T24"/>
  <sheetViews>
    <sheetView zoomScale="249" zoomScaleNormal="85" workbookViewId="0">
      <selection activeCell="K18" sqref="K18"/>
    </sheetView>
  </sheetViews>
  <sheetFormatPr baseColWidth="10" defaultColWidth="8.83203125" defaultRowHeight="13" x14ac:dyDescent="0.15"/>
  <cols>
    <col min="1" max="6" width="9" bestFit="1" customWidth="1"/>
    <col min="7" max="7" width="9.6640625" bestFit="1" customWidth="1"/>
    <col min="8" max="9" width="9" bestFit="1" customWidth="1"/>
    <col min="10" max="10" width="19.33203125" customWidth="1"/>
    <col min="11" max="11" width="13.33203125" customWidth="1"/>
    <col min="12" max="12" width="23.1640625" bestFit="1" customWidth="1"/>
    <col min="13" max="14" width="9" bestFit="1" customWidth="1"/>
    <col min="15" max="15" width="21" bestFit="1" customWidth="1"/>
    <col min="16" max="20" width="9" bestFit="1" customWidth="1"/>
  </cols>
  <sheetData>
    <row r="1" spans="1:20" ht="81" x14ac:dyDescent="0.15">
      <c r="A1" s="92" t="s">
        <v>357</v>
      </c>
      <c r="B1" s="92" t="s">
        <v>3</v>
      </c>
      <c r="C1" s="257" t="s">
        <v>415</v>
      </c>
      <c r="D1" s="257" t="s">
        <v>416</v>
      </c>
      <c r="E1" s="257" t="s">
        <v>417</v>
      </c>
      <c r="F1" s="257" t="s">
        <v>7</v>
      </c>
      <c r="G1" s="257" t="s">
        <v>485</v>
      </c>
      <c r="H1" s="293" t="s">
        <v>477</v>
      </c>
      <c r="I1" s="293" t="s">
        <v>478</v>
      </c>
      <c r="J1" s="59" t="s">
        <v>112</v>
      </c>
      <c r="K1" s="106" t="s">
        <v>484</v>
      </c>
      <c r="L1" s="107" t="s">
        <v>63</v>
      </c>
      <c r="M1" s="257" t="s">
        <v>485</v>
      </c>
      <c r="N1" s="293" t="s">
        <v>477</v>
      </c>
      <c r="O1" s="293" t="s">
        <v>478</v>
      </c>
      <c r="P1" s="106" t="s">
        <v>484</v>
      </c>
      <c r="Q1" s="59" t="s">
        <v>112</v>
      </c>
      <c r="R1" s="92" t="s">
        <v>357</v>
      </c>
      <c r="S1" s="92" t="s">
        <v>3</v>
      </c>
      <c r="T1" s="106" t="s">
        <v>484</v>
      </c>
    </row>
    <row r="2" spans="1:20" x14ac:dyDescent="0.15">
      <c r="A2" s="94">
        <f>'In Process Calc.'!B3</f>
        <v>0</v>
      </c>
      <c r="B2" s="94">
        <f>'In Process Calc.'!C3</f>
        <v>0</v>
      </c>
      <c r="C2" s="292">
        <f>Glutamine!H7</f>
        <v>0.246</v>
      </c>
      <c r="D2" s="254">
        <f>E2-C2</f>
        <v>0</v>
      </c>
      <c r="E2" s="254">
        <f>C2/F2*100</f>
        <v>0.246</v>
      </c>
      <c r="F2" s="292">
        <f>Glutamine!K7</f>
        <v>100</v>
      </c>
      <c r="G2">
        <f>$H$24/(1+$I$24*EXP(-$J$24*B2))</f>
        <v>0.33048387870276985</v>
      </c>
      <c r="H2" s="298">
        <f>G2-C2</f>
        <v>8.4483878702769855E-2</v>
      </c>
      <c r="I2" s="298">
        <f>H2^2</f>
        <v>7.1375257606643297E-3</v>
      </c>
      <c r="J2">
        <v>0</v>
      </c>
      <c r="K2">
        <f>$H$24*$I$24*$J$24*(1+$I$24*EXP(-$J$24*B2))^-2*EXP(-$J$24*B2)</f>
        <v>9.4191189532300164E-3</v>
      </c>
      <c r="L2">
        <f>'In Process Calc.'!AR3</f>
        <v>0</v>
      </c>
      <c r="M2">
        <f>$N$24*$M$24/($M$24+($N$24-$M$24)*EXP(-$O$24*B2))</f>
        <v>0.24599999999999997</v>
      </c>
      <c r="N2" s="298">
        <f>M2-E2</f>
        <v>0</v>
      </c>
      <c r="O2" s="294">
        <f>N2^2</f>
        <v>0</v>
      </c>
      <c r="P2">
        <f>($N$24-$M$24)*$O$24*EXP(-$O$24*B2)/($M$24+($N$24-$M$24)*EXP(-$O$24*B2))</f>
        <v>4.4278803391382231E-2</v>
      </c>
      <c r="Q2">
        <f>P2*'Post Process Calc.'!A4*1000</f>
        <v>1.7519351349834293</v>
      </c>
      <c r="R2" s="334">
        <f>AVERAGE(A2:A3)</f>
        <v>0.49756944444379769</v>
      </c>
      <c r="S2" s="334">
        <f>AVERAGE(B2:B3)</f>
        <v>11.941666666651145</v>
      </c>
      <c r="T2">
        <f>($N$24-$M$24)*$O$24*EXP(-$O$24*S2)/($M$24+($N$24-$M$24)*EXP(-$O$24*S2))</f>
        <v>4.394405073124881E-2</v>
      </c>
    </row>
    <row r="3" spans="1:20" x14ac:dyDescent="0.15">
      <c r="A3" s="94">
        <f>'In Process Calc.'!B4</f>
        <v>0.99513888888759539</v>
      </c>
      <c r="B3" s="94">
        <f>'In Process Calc.'!C4</f>
        <v>23.883333333302289</v>
      </c>
      <c r="C3" s="292">
        <f>Glutamine!H8</f>
        <v>0.54200000000000004</v>
      </c>
      <c r="D3" s="254">
        <f t="shared" ref="D3:D13" si="0">E3-C3</f>
        <v>5.4747474747475211E-3</v>
      </c>
      <c r="E3" s="254">
        <f t="shared" ref="E3:E13" si="1">C3/F3*100</f>
        <v>0.54747474747474756</v>
      </c>
      <c r="F3" s="292">
        <f>Glutamine!K8</f>
        <v>99</v>
      </c>
      <c r="G3">
        <f t="shared" ref="G3:G13" si="2">$H$24/(1+$I$24*EXP(-$J$24*B3))</f>
        <v>0.6352722788872609</v>
      </c>
      <c r="H3" s="298">
        <f t="shared" ref="H3:H13" si="3">G3-C3</f>
        <v>9.3272278887260862E-2</v>
      </c>
      <c r="I3" s="298">
        <f t="shared" ref="I3:I13" si="4">H3^2</f>
        <v>8.6997180088229688E-3</v>
      </c>
      <c r="J3">
        <v>1</v>
      </c>
      <c r="K3">
        <f t="shared" ref="K3:K13" si="5">$H$24*$I$24*$J$24*(1+$I$24*EXP(-$J$24*B3))^-2*EXP(-$J$24*B3)</f>
        <v>1.6510594254931465E-2</v>
      </c>
      <c r="L3">
        <f>'In Process Calc.'!AR4</f>
        <v>3.2037585500066176E-2</v>
      </c>
      <c r="M3">
        <f>$N$24*$M$24/($M$24+($N$24-$M$24)*EXP(-$O$24*B3))</f>
        <v>0.70202770468720332</v>
      </c>
      <c r="N3" s="298">
        <f t="shared" ref="N3:N13" si="6">M3-E3</f>
        <v>0.15455295721245577</v>
      </c>
      <c r="O3" s="294">
        <f t="shared" ref="O3:O13" si="7">N3^2</f>
        <v>2.3886616583115184E-2</v>
      </c>
      <c r="P3">
        <f t="shared" ref="P3:P13" si="8">($N$24-$M$24)*$O$24*EXP(-$O$24*B3)/($M$24+($N$24-$M$24)*EXP(-$O$24*B3))</f>
        <v>4.3384290653048455E-2</v>
      </c>
      <c r="Q3">
        <f>P3*'Post Process Calc.'!A5*1000</f>
        <v>2.9158581747913863</v>
      </c>
      <c r="R3" s="334">
        <f t="shared" ref="R3:R13" si="9">AVERAGE(A3:A4)</f>
        <v>1.3006944444423425</v>
      </c>
      <c r="S3" s="334">
        <f t="shared" ref="S3:S13" si="10">AVERAGE(B3:B4)</f>
        <v>31.21666666661622</v>
      </c>
      <c r="T3">
        <f t="shared" ref="T3:T13" si="11">($N$24-$M$24)*$O$24*EXP(-$O$24*S3)/($M$24+($N$24-$M$24)*EXP(-$O$24*S3))</f>
        <v>4.2871842783962062E-2</v>
      </c>
    </row>
    <row r="4" spans="1:20" x14ac:dyDescent="0.15">
      <c r="A4" s="94">
        <f>'In Process Calc.'!B5</f>
        <v>1.6062499999970896</v>
      </c>
      <c r="B4" s="94">
        <f>'In Process Calc.'!C5</f>
        <v>38.549999999930151</v>
      </c>
      <c r="C4" s="292">
        <f>Glutamine!H9</f>
        <v>0.94</v>
      </c>
      <c r="D4" s="254">
        <f t="shared" si="0"/>
        <v>5.6740442655934809E-3</v>
      </c>
      <c r="E4" s="254">
        <f t="shared" si="1"/>
        <v>0.94567404426559343</v>
      </c>
      <c r="F4" s="292">
        <f>Glutamine!K9</f>
        <v>99.4</v>
      </c>
      <c r="G4">
        <f t="shared" si="2"/>
        <v>0.91515356819058535</v>
      </c>
      <c r="H4" s="298">
        <f t="shared" si="3"/>
        <v>-2.4846431809414593E-2</v>
      </c>
      <c r="I4" s="298">
        <f t="shared" si="4"/>
        <v>6.1734517365988936E-4</v>
      </c>
      <c r="J4">
        <v>2</v>
      </c>
      <c r="K4">
        <f t="shared" si="5"/>
        <v>2.1674317411507549E-2</v>
      </c>
      <c r="L4">
        <f>'In Process Calc.'!AR5</f>
        <v>3.6639611408897634E-2</v>
      </c>
      <c r="M4">
        <f t="shared" ref="M4:M13" si="12">$N$24*$M$24/($M$24+($N$24-$M$24)*EXP(-$O$24*B4))</f>
        <v>1.3159607380678726</v>
      </c>
      <c r="N4" s="298">
        <f t="shared" si="6"/>
        <v>0.37028669380227919</v>
      </c>
      <c r="O4" s="294">
        <f t="shared" si="7"/>
        <v>0.13711223560702288</v>
      </c>
      <c r="P4">
        <f t="shared" si="8"/>
        <v>4.2180041627828402E-2</v>
      </c>
      <c r="Q4">
        <f>P4*'Post Process Calc.'!A6*1000</f>
        <v>4.2222221669456221</v>
      </c>
      <c r="R4" s="334">
        <f t="shared" si="9"/>
        <v>1.7944444444401597</v>
      </c>
      <c r="S4" s="334">
        <f t="shared" si="10"/>
        <v>43.066666666563833</v>
      </c>
      <c r="T4">
        <f t="shared" si="11"/>
        <v>4.1641984760921916E-2</v>
      </c>
    </row>
    <row r="5" spans="1:20" x14ac:dyDescent="0.15">
      <c r="A5" s="94">
        <f>'In Process Calc.'!B6</f>
        <v>1.9826388888832298</v>
      </c>
      <c r="B5" s="94">
        <f>'In Process Calc.'!C6</f>
        <v>47.583333333197515</v>
      </c>
      <c r="C5" s="292">
        <f>Glutamine!H10</f>
        <v>1.43</v>
      </c>
      <c r="D5" s="254">
        <f t="shared" si="0"/>
        <v>1.1532258064516077E-2</v>
      </c>
      <c r="E5" s="254">
        <f t="shared" si="1"/>
        <v>1.441532258064516</v>
      </c>
      <c r="F5" s="292">
        <f>Glutamine!K10</f>
        <v>99.2</v>
      </c>
      <c r="G5">
        <f t="shared" si="2"/>
        <v>1.1248464647122967</v>
      </c>
      <c r="H5" s="298">
        <f t="shared" si="3"/>
        <v>-0.30515353528770328</v>
      </c>
      <c r="I5" s="298">
        <f t="shared" si="4"/>
        <v>9.3118680098583567E-2</v>
      </c>
      <c r="J5">
        <v>3</v>
      </c>
      <c r="K5">
        <f t="shared" si="5"/>
        <v>2.469725187295212E-2</v>
      </c>
      <c r="L5">
        <f>'In Process Calc.'!AR6</f>
        <v>4.6322407753986064E-2</v>
      </c>
      <c r="M5">
        <f t="shared" si="12"/>
        <v>1.9166505703874139</v>
      </c>
      <c r="N5" s="298">
        <f t="shared" si="6"/>
        <v>0.47511831232289792</v>
      </c>
      <c r="O5" s="294">
        <f t="shared" si="7"/>
        <v>0.22573741070455877</v>
      </c>
      <c r="P5">
        <f t="shared" si="8"/>
        <v>4.1001769559542621E-2</v>
      </c>
      <c r="Q5">
        <f>P5*'Post Process Calc.'!A7*1000</f>
        <v>8.7348119781171629</v>
      </c>
      <c r="R5" s="334">
        <f t="shared" si="9"/>
        <v>2.296527777773008</v>
      </c>
      <c r="S5" s="334">
        <f t="shared" si="10"/>
        <v>55.116666666552192</v>
      </c>
      <c r="T5">
        <f t="shared" si="11"/>
        <v>3.9665730933176449E-2</v>
      </c>
    </row>
    <row r="6" spans="1:20" x14ac:dyDescent="0.15">
      <c r="A6" s="94">
        <f>'In Process Calc.'!B7</f>
        <v>2.6104166666627862</v>
      </c>
      <c r="B6" s="94">
        <f>'In Process Calc.'!C7</f>
        <v>62.649999999906868</v>
      </c>
      <c r="C6" s="292">
        <f>Glutamine!H11</f>
        <v>3.11</v>
      </c>
      <c r="D6" s="254">
        <f t="shared" si="0"/>
        <v>7.6475409836065822E-2</v>
      </c>
      <c r="E6" s="254">
        <f t="shared" si="1"/>
        <v>3.1864754098360657</v>
      </c>
      <c r="F6" s="292">
        <f>Glutamine!K11</f>
        <v>97.6</v>
      </c>
      <c r="G6">
        <f t="shared" si="2"/>
        <v>1.5280858982649457</v>
      </c>
      <c r="H6" s="298">
        <f t="shared" si="3"/>
        <v>-1.5819141017350542</v>
      </c>
      <c r="I6" s="298">
        <f t="shared" si="4"/>
        <v>2.5024522252682235</v>
      </c>
      <c r="J6">
        <v>4</v>
      </c>
      <c r="K6">
        <f t="shared" si="5"/>
        <v>2.8473975188019422E-2</v>
      </c>
      <c r="L6">
        <f>'In Process Calc.'!AR7</f>
        <v>5.1019740510114792E-2</v>
      </c>
      <c r="M6">
        <f t="shared" si="12"/>
        <v>3.4806357768712051</v>
      </c>
      <c r="N6" s="298">
        <f t="shared" si="6"/>
        <v>0.29416036703513937</v>
      </c>
      <c r="O6" s="294">
        <f t="shared" si="7"/>
        <v>8.6530321534247903E-2</v>
      </c>
      <c r="P6">
        <f t="shared" si="8"/>
        <v>3.7933963206143693E-2</v>
      </c>
      <c r="Q6">
        <f>P6*'Post Process Calc.'!A8*1000</f>
        <v>11.144808720148985</v>
      </c>
      <c r="R6" s="334">
        <f t="shared" si="9"/>
        <v>2.7999999999956344</v>
      </c>
      <c r="S6" s="334">
        <f t="shared" si="10"/>
        <v>67.199999999895226</v>
      </c>
      <c r="T6">
        <f t="shared" si="11"/>
        <v>3.6670514238680674E-2</v>
      </c>
    </row>
    <row r="7" spans="1:20" x14ac:dyDescent="0.15">
      <c r="A7" s="94">
        <f>'In Process Calc.'!B8</f>
        <v>2.9895833333284827</v>
      </c>
      <c r="B7" s="94">
        <f>'In Process Calc.'!C8</f>
        <v>71.749999999883585</v>
      </c>
      <c r="C7" s="292">
        <f>Glutamine!H12</f>
        <v>4.3849999999999998</v>
      </c>
      <c r="D7" s="254">
        <f t="shared" si="0"/>
        <v>0.15433747412008358</v>
      </c>
      <c r="E7" s="254">
        <f t="shared" si="1"/>
        <v>4.5393374741200834</v>
      </c>
      <c r="F7" s="292">
        <f>Glutamine!K12</f>
        <v>96.6</v>
      </c>
      <c r="G7">
        <f t="shared" si="2"/>
        <v>1.7926975910565686</v>
      </c>
      <c r="H7" s="298">
        <f t="shared" si="3"/>
        <v>-2.5923024089434312</v>
      </c>
      <c r="I7" s="298">
        <f t="shared" si="4"/>
        <v>6.7200317794139162</v>
      </c>
      <c r="J7">
        <v>5</v>
      </c>
      <c r="K7">
        <f t="shared" si="5"/>
        <v>2.9496281724111128E-2</v>
      </c>
      <c r="L7">
        <f>'In Process Calc.'!AR8</f>
        <v>3.9670756747354756E-2</v>
      </c>
      <c r="M7">
        <f t="shared" si="12"/>
        <v>4.8581166193731544</v>
      </c>
      <c r="N7" s="298">
        <f t="shared" si="6"/>
        <v>0.31877914525307105</v>
      </c>
      <c r="O7" s="294">
        <f t="shared" si="7"/>
        <v>0.10162014344827858</v>
      </c>
      <c r="P7">
        <f t="shared" si="8"/>
        <v>3.5231991050145184E-2</v>
      </c>
      <c r="Q7">
        <f>P7*'Post Process Calc.'!A9*1000</f>
        <v>22.565799603691826</v>
      </c>
      <c r="R7" s="334">
        <f t="shared" si="9"/>
        <v>3.4850694444394321</v>
      </c>
      <c r="S7" s="334">
        <f t="shared" si="10"/>
        <v>83.641666666546371</v>
      </c>
      <c r="T7">
        <f t="shared" si="11"/>
        <v>3.0646494470373153E-2</v>
      </c>
    </row>
    <row r="8" spans="1:20" x14ac:dyDescent="0.15">
      <c r="A8" s="94">
        <f>'In Process Calc.'!B9</f>
        <v>3.9805555555503815</v>
      </c>
      <c r="B8" s="94">
        <f>'In Process Calc.'!C9</f>
        <v>95.533333333209157</v>
      </c>
      <c r="C8" s="292">
        <f>Glutamine!H13</f>
        <v>9.5399999999999991</v>
      </c>
      <c r="D8" s="254">
        <f t="shared" si="0"/>
        <v>0.32556359875904839</v>
      </c>
      <c r="E8" s="254">
        <f t="shared" si="1"/>
        <v>9.8655635987590475</v>
      </c>
      <c r="F8" s="292">
        <f>Glutamine!K13</f>
        <v>96.7</v>
      </c>
      <c r="G8">
        <f t="shared" si="2"/>
        <v>2.4767587779811908</v>
      </c>
      <c r="H8" s="298">
        <f t="shared" si="3"/>
        <v>-7.0632412220188083</v>
      </c>
      <c r="I8" s="298">
        <f t="shared" si="4"/>
        <v>49.889376560425745</v>
      </c>
      <c r="J8">
        <v>6</v>
      </c>
      <c r="K8">
        <f t="shared" si="5"/>
        <v>2.6792289894529336E-2</v>
      </c>
      <c r="L8">
        <f>'In Process Calc.'!AR9</f>
        <v>3.3087596838551565E-2</v>
      </c>
      <c r="M8">
        <f t="shared" si="12"/>
        <v>10.030261405589508</v>
      </c>
      <c r="N8" s="298">
        <f t="shared" si="6"/>
        <v>0.16469780683046054</v>
      </c>
      <c r="O8" s="294">
        <f t="shared" si="7"/>
        <v>2.7125367574763692E-2</v>
      </c>
      <c r="P8">
        <f t="shared" si="8"/>
        <v>2.508666578103556E-2</v>
      </c>
      <c r="Q8">
        <f>P8*'Post Process Calc.'!A10*1000</f>
        <v>27.608978564574041</v>
      </c>
      <c r="R8" s="334">
        <f t="shared" si="9"/>
        <v>4.5131944444401597</v>
      </c>
      <c r="S8" s="334">
        <f t="shared" si="10"/>
        <v>108.31666666656383</v>
      </c>
      <c r="T8">
        <f t="shared" si="11"/>
        <v>1.8729779663006933E-2</v>
      </c>
    </row>
    <row r="9" spans="1:20" x14ac:dyDescent="0.15">
      <c r="A9" s="94">
        <f>'In Process Calc.'!B10</f>
        <v>5.0458333333299379</v>
      </c>
      <c r="B9" s="94">
        <f>'In Process Calc.'!C10</f>
        <v>121.09999999991851</v>
      </c>
      <c r="C9" s="292">
        <f>Glutamine!H14</f>
        <v>16.200000000000003</v>
      </c>
      <c r="D9" s="254">
        <f t="shared" si="0"/>
        <v>0.51826625386996739</v>
      </c>
      <c r="E9" s="254">
        <f t="shared" si="1"/>
        <v>16.71826625386997</v>
      </c>
      <c r="F9" s="292">
        <f>Glutamine!K14</f>
        <v>96.9</v>
      </c>
      <c r="G9">
        <f t="shared" si="2"/>
        <v>3.0596647176211089</v>
      </c>
      <c r="H9" s="298">
        <f t="shared" si="3"/>
        <v>-13.140335282378894</v>
      </c>
      <c r="I9" s="298">
        <f t="shared" si="4"/>
        <v>172.66841133333162</v>
      </c>
      <c r="J9">
        <v>7</v>
      </c>
      <c r="K9">
        <f t="shared" si="5"/>
        <v>1.8403339536300939E-2</v>
      </c>
      <c r="L9">
        <f>'In Process Calc.'!AR10</f>
        <v>2.211726943746202E-2</v>
      </c>
      <c r="M9">
        <f t="shared" si="12"/>
        <v>16.23010935437328</v>
      </c>
      <c r="N9" s="298">
        <f t="shared" si="6"/>
        <v>-0.4881568994966905</v>
      </c>
      <c r="O9" s="294">
        <f t="shared" si="7"/>
        <v>0.23829715852622199</v>
      </c>
      <c r="P9">
        <f t="shared" si="8"/>
        <v>1.2925468316676269E-2</v>
      </c>
      <c r="Q9">
        <f>P9*'Post Process Calc.'!A11*1000</f>
        <v>14.570823323823086</v>
      </c>
      <c r="R9" s="334">
        <f t="shared" si="9"/>
        <v>5.5194444444423425</v>
      </c>
      <c r="S9" s="334">
        <f t="shared" si="10"/>
        <v>132.46666666661622</v>
      </c>
      <c r="T9">
        <f t="shared" si="11"/>
        <v>8.7824195790607035E-3</v>
      </c>
    </row>
    <row r="10" spans="1:20" x14ac:dyDescent="0.15">
      <c r="A10" s="94">
        <f>'In Process Calc.'!B11</f>
        <v>5.9930555555547471</v>
      </c>
      <c r="B10" s="94">
        <f>'In Process Calc.'!C11</f>
        <v>143.83333333331393</v>
      </c>
      <c r="C10" s="292">
        <f>Glutamine!H15</f>
        <v>18.8</v>
      </c>
      <c r="D10" s="254">
        <f t="shared" si="0"/>
        <v>1.1787460148777917</v>
      </c>
      <c r="E10" s="254">
        <f t="shared" si="1"/>
        <v>19.978746014877792</v>
      </c>
      <c r="F10" s="292">
        <f>Glutamine!K15</f>
        <v>94.1</v>
      </c>
      <c r="G10">
        <f t="shared" si="2"/>
        <v>3.3917528843163525</v>
      </c>
      <c r="H10" s="298">
        <f t="shared" si="3"/>
        <v>-15.408247115683649</v>
      </c>
      <c r="I10" s="298">
        <f t="shared" si="4"/>
        <v>237.41407917797349</v>
      </c>
      <c r="J10">
        <v>8</v>
      </c>
      <c r="K10">
        <f t="shared" si="5"/>
        <v>1.1120516658192681E-2</v>
      </c>
      <c r="L10">
        <f>'In Process Calc.'!AR11</f>
        <v>9.7695849364607124E-3</v>
      </c>
      <c r="M10">
        <f t="shared" si="12"/>
        <v>19.899213006194955</v>
      </c>
      <c r="N10" s="298">
        <f t="shared" si="6"/>
        <v>-7.9533008682837192E-2</v>
      </c>
      <c r="O10" s="294">
        <f t="shared" si="7"/>
        <v>6.325499470144256E-3</v>
      </c>
      <c r="P10">
        <f t="shared" si="8"/>
        <v>5.7284056797194264E-3</v>
      </c>
      <c r="Q10">
        <f>P10*'Post Process Calc.'!A12*1000</f>
        <v>7.03635539922597</v>
      </c>
      <c r="R10" s="334">
        <f t="shared" si="9"/>
        <v>6.484027777776646</v>
      </c>
      <c r="S10" s="334">
        <f t="shared" si="10"/>
        <v>155.6166666666395</v>
      </c>
      <c r="T10">
        <f t="shared" si="11"/>
        <v>3.5675569966350474E-3</v>
      </c>
    </row>
    <row r="11" spans="1:20" x14ac:dyDescent="0.15">
      <c r="A11" s="94">
        <f>'In Process Calc.'!B12</f>
        <v>6.9749999999985448</v>
      </c>
      <c r="B11" s="94">
        <f>'In Process Calc.'!C12</f>
        <v>167.39999999996508</v>
      </c>
      <c r="C11" s="292">
        <f>Glutamine!H16</f>
        <v>20.3</v>
      </c>
      <c r="D11" s="254">
        <f t="shared" si="0"/>
        <v>1.4344753747323331</v>
      </c>
      <c r="E11" s="254">
        <f t="shared" si="1"/>
        <v>21.734475374732334</v>
      </c>
      <c r="F11" s="292">
        <f>Glutamine!K16</f>
        <v>93.4</v>
      </c>
      <c r="G11">
        <f t="shared" si="2"/>
        <v>3.5880076611529801</v>
      </c>
      <c r="H11" s="298">
        <f t="shared" si="3"/>
        <v>-16.711992338847022</v>
      </c>
      <c r="I11" s="298">
        <f t="shared" si="4"/>
        <v>279.29068793368157</v>
      </c>
      <c r="J11">
        <v>9</v>
      </c>
      <c r="K11">
        <f t="shared" si="5"/>
        <v>5.9622553443399867E-3</v>
      </c>
      <c r="L11">
        <f>'In Process Calc.'!AR12</f>
        <v>5.3643869045412393E-3</v>
      </c>
      <c r="M11">
        <f t="shared" si="12"/>
        <v>21.710062218173647</v>
      </c>
      <c r="N11" s="298">
        <f t="shared" si="6"/>
        <v>-2.4413156558686921E-2</v>
      </c>
      <c r="O11" s="294">
        <f t="shared" si="7"/>
        <v>5.9600221315895825E-4</v>
      </c>
      <c r="P11">
        <f t="shared" si="8"/>
        <v>2.1763677866978143E-3</v>
      </c>
      <c r="Q11">
        <f>P11*'Post Process Calc.'!A13*1000</f>
        <v>2.4855953974153429</v>
      </c>
      <c r="R11" s="334">
        <f t="shared" si="9"/>
        <v>7.4874999999992724</v>
      </c>
      <c r="S11" s="334">
        <f t="shared" si="10"/>
        <v>179.69999999998254</v>
      </c>
      <c r="T11">
        <f t="shared" si="11"/>
        <v>1.2813226758689163E-3</v>
      </c>
    </row>
    <row r="12" spans="1:20" x14ac:dyDescent="0.15">
      <c r="A12" s="94">
        <f>'In Process Calc.'!B13</f>
        <v>8</v>
      </c>
      <c r="B12" s="94">
        <f>'In Process Calc.'!C13</f>
        <v>192</v>
      </c>
      <c r="C12" s="292">
        <f>Glutamine!H17</f>
        <v>18.7</v>
      </c>
      <c r="D12" s="254">
        <f t="shared" si="0"/>
        <v>3.4563981042654035</v>
      </c>
      <c r="E12" s="254">
        <f t="shared" si="1"/>
        <v>22.156398104265403</v>
      </c>
      <c r="F12" s="292">
        <f>Glutamine!K17</f>
        <v>84.4</v>
      </c>
      <c r="G12">
        <f t="shared" si="2"/>
        <v>3.6933853360195248</v>
      </c>
      <c r="H12" s="298">
        <f t="shared" si="3"/>
        <v>-15.006614663980475</v>
      </c>
      <c r="I12" s="298">
        <f t="shared" si="4"/>
        <v>225.19848367319383</v>
      </c>
      <c r="J12">
        <v>9</v>
      </c>
      <c r="K12">
        <f t="shared" si="5"/>
        <v>2.9306772734573635E-3</v>
      </c>
      <c r="L12">
        <f>'In Process Calc.'!AR13</f>
        <v>2.4549375785802305E-3</v>
      </c>
      <c r="M12">
        <f t="shared" si="12"/>
        <v>22.438300264684855</v>
      </c>
      <c r="N12" s="298">
        <f t="shared" si="6"/>
        <v>0.28190216041945249</v>
      </c>
      <c r="O12" s="294">
        <f t="shared" si="7"/>
        <v>7.9468828049154727E-2</v>
      </c>
      <c r="P12">
        <f t="shared" si="8"/>
        <v>7.4790586991493023E-4</v>
      </c>
      <c r="Q12">
        <f>P12*'Post Process Calc.'!A14*1000</f>
        <v>0.82546233896252241</v>
      </c>
      <c r="R12" s="334">
        <f t="shared" si="9"/>
        <v>8.4927083333313931</v>
      </c>
      <c r="S12" s="334">
        <f t="shared" si="10"/>
        <v>203.82499999995343</v>
      </c>
      <c r="T12">
        <f t="shared" si="11"/>
        <v>4.4357416007899392E-4</v>
      </c>
    </row>
    <row r="13" spans="1:20" x14ac:dyDescent="0.15">
      <c r="A13" s="94">
        <f>'In Process Calc.'!B14</f>
        <v>8.9854166666627862</v>
      </c>
      <c r="B13" s="94">
        <f>'In Process Calc.'!C14</f>
        <v>215.64999999990687</v>
      </c>
      <c r="C13" s="292">
        <f>Glutamine!H18</f>
        <v>17.899999999999999</v>
      </c>
      <c r="D13" s="254">
        <f t="shared" si="0"/>
        <v>6.8579529737206073</v>
      </c>
      <c r="E13" s="254">
        <f t="shared" si="1"/>
        <v>24.757952973720606</v>
      </c>
      <c r="F13" s="292">
        <f>Glutamine!K18</f>
        <v>72.3</v>
      </c>
      <c r="G13">
        <f t="shared" si="2"/>
        <v>3.7430528258088431</v>
      </c>
      <c r="H13" s="298">
        <f t="shared" si="3"/>
        <v>-14.156947174191156</v>
      </c>
      <c r="I13" s="298">
        <f t="shared" si="4"/>
        <v>200.41915329283896</v>
      </c>
      <c r="J13">
        <v>9</v>
      </c>
      <c r="K13">
        <f t="shared" si="5"/>
        <v>1.4383610910125525E-3</v>
      </c>
      <c r="L13">
        <f>'In Process Calc.'!AR14</f>
        <v>7.8783660439419763E-3</v>
      </c>
      <c r="M13">
        <f t="shared" si="12"/>
        <v>22.685844270870973</v>
      </c>
      <c r="N13" s="298">
        <f t="shared" si="6"/>
        <v>-2.0721087028496328</v>
      </c>
      <c r="O13" s="294">
        <f t="shared" si="7"/>
        <v>4.2936344764251881</v>
      </c>
      <c r="P13">
        <f t="shared" si="8"/>
        <v>2.6234048747058778E-4</v>
      </c>
      <c r="Q13">
        <f>P13*'Post Process Calc.'!A15*1000</f>
        <v>0.23195057753290976</v>
      </c>
      <c r="R13" s="334">
        <f t="shared" si="9"/>
        <v>9.3565972222204437</v>
      </c>
      <c r="S13" s="334">
        <f t="shared" si="10"/>
        <v>224.55833333329065</v>
      </c>
      <c r="T13">
        <f t="shared" si="11"/>
        <v>1.7641222529405561E-4</v>
      </c>
    </row>
    <row r="14" spans="1:20" x14ac:dyDescent="0.15">
      <c r="A14" s="94">
        <f>'In Process Calc.'!B15</f>
        <v>9.7277777777781012</v>
      </c>
      <c r="B14" s="94">
        <f>'In Process Calc.'!C15</f>
        <v>233.46666666667443</v>
      </c>
      <c r="C14" s="292">
        <f>Glutamine!H19</f>
        <v>14.2</v>
      </c>
      <c r="D14" s="254">
        <f t="shared" ref="D14" si="13">E14-C14</f>
        <v>7.250151057401812</v>
      </c>
      <c r="E14" s="254">
        <f t="shared" ref="E14" si="14">C14/F14*100</f>
        <v>21.450151057401811</v>
      </c>
      <c r="F14" s="292">
        <f>Glutamine!K19</f>
        <v>66.2</v>
      </c>
      <c r="G14">
        <f t="shared" ref="G14" si="15">$H$24/(1+$I$24*EXP(-$J$24*B14))</f>
        <v>3.7628118925312091</v>
      </c>
      <c r="H14" s="298">
        <f t="shared" ref="H14" si="16">G14-C14</f>
        <v>-10.43718810746879</v>
      </c>
      <c r="I14" s="298">
        <f t="shared" ref="I14" si="17">H14^2</f>
        <v>108.93489559068794</v>
      </c>
      <c r="J14">
        <v>10</v>
      </c>
      <c r="K14">
        <f t="shared" ref="K14" si="18">$H$24*$I$24*$J$24*(1+$I$24*EXP(-$J$24*B14))^-2*EXP(-$J$24*B14)</f>
        <v>8.3337495403073886E-4</v>
      </c>
      <c r="L14">
        <f>'In Process Calc.'!AR15</f>
        <v>-8.8057135973341506E-3</v>
      </c>
      <c r="M14">
        <f t="shared" ref="M14" si="19">$N$24*$M$24/($M$24+($N$24-$M$24)*EXP(-$O$24*B14))</f>
        <v>22.759147273647496</v>
      </c>
      <c r="N14" s="298">
        <f t="shared" ref="N14" si="20">M14-E14</f>
        <v>1.308996216245685</v>
      </c>
      <c r="O14" s="294">
        <f t="shared" ref="O14" si="21">N14^2</f>
        <v>1.71347109414552</v>
      </c>
      <c r="P14">
        <f t="shared" ref="P14" si="22">($N$24-$M$24)*$O$24*EXP(-$O$24*B14)/($M$24+($N$24-$M$24)*EXP(-$O$24*B14))</f>
        <v>1.1855433354230077E-4</v>
      </c>
      <c r="Q14">
        <f>P14*'Post Process Calc.'!A16*1000</f>
        <v>0</v>
      </c>
    </row>
    <row r="15" spans="1:20" x14ac:dyDescent="0.15">
      <c r="A15" s="94"/>
      <c r="B15" s="94"/>
      <c r="C15" s="292"/>
      <c r="D15" s="254"/>
      <c r="E15" s="254"/>
      <c r="F15" s="292"/>
      <c r="H15" s="298"/>
      <c r="I15" s="298"/>
      <c r="N15" s="298"/>
      <c r="O15" s="294"/>
    </row>
    <row r="16" spans="1:20" x14ac:dyDescent="0.15">
      <c r="A16" s="94"/>
      <c r="B16" s="94"/>
      <c r="C16" s="292"/>
      <c r="D16" s="254"/>
      <c r="E16" s="254"/>
      <c r="F16" s="292"/>
      <c r="H16" s="298"/>
      <c r="I16" s="298"/>
      <c r="N16" s="298"/>
      <c r="O16" s="294"/>
    </row>
    <row r="23" spans="7:15" x14ac:dyDescent="0.15">
      <c r="G23" s="293" t="s">
        <v>479</v>
      </c>
      <c r="H23" t="s">
        <v>474</v>
      </c>
      <c r="I23" t="s">
        <v>475</v>
      </c>
      <c r="J23" t="s">
        <v>476</v>
      </c>
      <c r="L23" t="s">
        <v>479</v>
      </c>
      <c r="M23" t="s">
        <v>590</v>
      </c>
      <c r="N23" t="s">
        <v>591</v>
      </c>
      <c r="O23" t="s">
        <v>592</v>
      </c>
    </row>
    <row r="24" spans="7:15" x14ac:dyDescent="0.15">
      <c r="G24" s="298">
        <f>SUM(I3:I16)</f>
        <v>1283.1400073100963</v>
      </c>
      <c r="H24">
        <v>3.7896928499098297</v>
      </c>
      <c r="I24">
        <v>10.467103523431467</v>
      </c>
      <c r="J24">
        <v>3.1223904954928154E-2</v>
      </c>
      <c r="L24" s="294">
        <f>SUM(O3:O12)</f>
        <v>0.92669958371066707</v>
      </c>
      <c r="M24">
        <f>C2</f>
        <v>0.246</v>
      </c>
      <c r="N24">
        <v>22.819586950232456</v>
      </c>
      <c r="O24">
        <v>4.4761340156952302E-2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79998168889431442"/>
  </sheetPr>
  <dimension ref="A1:DL102"/>
  <sheetViews>
    <sheetView topLeftCell="CY1" zoomScale="242" zoomScaleNormal="130" workbookViewId="0">
      <selection activeCell="DJ3" sqref="DJ3"/>
    </sheetView>
  </sheetViews>
  <sheetFormatPr baseColWidth="10" defaultColWidth="8.83203125" defaultRowHeight="13" x14ac:dyDescent="0.15"/>
  <cols>
    <col min="1" max="1" width="6.33203125" style="114" bestFit="1" customWidth="1"/>
    <col min="2" max="2" width="5.5" style="114" bestFit="1" customWidth="1"/>
    <col min="3" max="3" width="7.1640625" style="114" bestFit="1" customWidth="1"/>
    <col min="4" max="4" width="4.6640625" style="114" bestFit="1" customWidth="1"/>
    <col min="5" max="5" width="5.5" style="114" bestFit="1" customWidth="1"/>
    <col min="6" max="9" width="5.33203125" style="114" bestFit="1" customWidth="1"/>
    <col min="10" max="12" width="4.6640625" style="114" bestFit="1" customWidth="1"/>
    <col min="13" max="16" width="5.33203125" style="114" bestFit="1" customWidth="1"/>
    <col min="17" max="18" width="4.6640625" style="114" bestFit="1" customWidth="1"/>
    <col min="19" max="19" width="5.33203125" style="114" bestFit="1" customWidth="1"/>
    <col min="20" max="21" width="4.6640625" style="114" bestFit="1" customWidth="1"/>
    <col min="22" max="22" width="6.33203125" style="114" bestFit="1" customWidth="1"/>
    <col min="23" max="23" width="5.33203125" style="114" bestFit="1" customWidth="1"/>
    <col min="24" max="24" width="4.6640625" style="114" bestFit="1" customWidth="1"/>
    <col min="25" max="25" width="5.33203125" style="114" bestFit="1" customWidth="1"/>
    <col min="26" max="26" width="4.6640625" style="114" bestFit="1" customWidth="1"/>
    <col min="27" max="28" width="5.33203125" style="114" bestFit="1" customWidth="1"/>
    <col min="29" max="29" width="4.6640625" style="114" bestFit="1" customWidth="1"/>
    <col min="30" max="30" width="5.33203125" style="114" bestFit="1" customWidth="1"/>
    <col min="31" max="31" width="6.5" style="114" bestFit="1" customWidth="1"/>
    <col min="32" max="32" width="5.5" style="114" bestFit="1" customWidth="1"/>
    <col min="33" max="33" width="2.1640625" customWidth="1"/>
    <col min="34" max="34" width="6.33203125" style="114" bestFit="1" customWidth="1"/>
    <col min="35" max="35" width="5.5" style="114" bestFit="1" customWidth="1"/>
    <col min="36" max="36" width="7.1640625" style="114" bestFit="1" customWidth="1"/>
    <col min="37" max="37" width="4.6640625" style="114" bestFit="1" customWidth="1"/>
    <col min="38" max="38" width="5.5" style="114" bestFit="1" customWidth="1"/>
    <col min="39" max="42" width="5.33203125" style="114" bestFit="1" customWidth="1"/>
    <col min="43" max="45" width="4.6640625" style="114" bestFit="1" customWidth="1"/>
    <col min="46" max="49" width="5.33203125" style="114" bestFit="1" customWidth="1"/>
    <col min="50" max="51" width="4.6640625" style="114" bestFit="1" customWidth="1"/>
    <col min="52" max="52" width="5.33203125" style="114" bestFit="1" customWidth="1"/>
    <col min="53" max="54" width="4.6640625" style="114" bestFit="1" customWidth="1"/>
    <col min="55" max="55" width="6.33203125" style="114" bestFit="1" customWidth="1"/>
    <col min="56" max="56" width="5.33203125" style="114" bestFit="1" customWidth="1"/>
    <col min="57" max="57" width="4.6640625" style="114" bestFit="1" customWidth="1"/>
    <col min="58" max="58" width="5.33203125" style="114" bestFit="1" customWidth="1"/>
    <col min="59" max="59" width="4.6640625" style="114" bestFit="1" customWidth="1"/>
    <col min="60" max="61" width="5.33203125" style="114" bestFit="1" customWidth="1"/>
    <col min="62" max="62" width="4.6640625" style="114" bestFit="1" customWidth="1"/>
    <col min="63" max="63" width="5.33203125" style="114" bestFit="1" customWidth="1"/>
    <col min="64" max="64" width="6.5" style="114" bestFit="1" customWidth="1"/>
    <col min="65" max="65" width="5.5" style="114" bestFit="1" customWidth="1"/>
    <col min="66" max="66" width="2.1640625" customWidth="1"/>
    <col min="67" max="67" width="35.33203125" customWidth="1"/>
    <col min="68" max="76" width="6.6640625" customWidth="1"/>
    <col min="77" max="77" width="11.1640625" bestFit="1" customWidth="1"/>
    <col min="78" max="78" width="9.5" customWidth="1"/>
    <col min="79" max="79" width="9.33203125" bestFit="1" customWidth="1"/>
    <col min="80" max="80" width="9.1640625" customWidth="1"/>
    <col min="81" max="82" width="9.1640625" bestFit="1" customWidth="1"/>
    <col min="83" max="83" width="8.83203125" bestFit="1" customWidth="1"/>
    <col min="84" max="84" width="2.33203125" customWidth="1"/>
    <col min="85" max="86" width="6.33203125" bestFit="1" customWidth="1"/>
    <col min="87" max="87" width="8.33203125" bestFit="1" customWidth="1"/>
    <col min="88" max="88" width="6" bestFit="1" customWidth="1"/>
    <col min="89" max="89" width="6.33203125" bestFit="1" customWidth="1"/>
    <col min="90" max="90" width="20.6640625" bestFit="1" customWidth="1"/>
    <col min="91" max="91" width="21.33203125" customWidth="1"/>
    <col min="92" max="105" width="5.83203125" bestFit="1" customWidth="1"/>
    <col min="106" max="106" width="6.33203125" bestFit="1" customWidth="1"/>
    <col min="107" max="112" width="5.83203125" bestFit="1" customWidth="1"/>
    <col min="113" max="113" width="6" bestFit="1" customWidth="1"/>
    <col min="114" max="114" width="5.83203125" bestFit="1" customWidth="1"/>
    <col min="115" max="115" width="6.5" bestFit="1" customWidth="1"/>
    <col min="116" max="116" width="6.33203125" bestFit="1" customWidth="1"/>
  </cols>
  <sheetData>
    <row r="1" spans="1:116" ht="23" customHeight="1" x14ac:dyDescent="0.2">
      <c r="A1" s="355" t="s">
        <v>374</v>
      </c>
      <c r="B1" s="355"/>
      <c r="C1" s="355"/>
      <c r="D1" s="355"/>
      <c r="E1" s="355"/>
      <c r="F1" s="355"/>
      <c r="G1" s="355"/>
      <c r="H1" s="355"/>
      <c r="I1" s="355"/>
      <c r="J1" s="355"/>
      <c r="K1" s="355"/>
      <c r="L1" s="355"/>
      <c r="M1" s="355"/>
      <c r="N1" s="355"/>
      <c r="O1" s="355"/>
      <c r="P1" s="355"/>
      <c r="Q1" s="355"/>
      <c r="R1" s="355"/>
      <c r="S1" s="355"/>
      <c r="T1" s="355"/>
      <c r="U1" s="355"/>
      <c r="V1" s="355"/>
      <c r="W1" s="355"/>
      <c r="X1" s="355"/>
      <c r="Y1" s="355"/>
      <c r="Z1" s="355"/>
      <c r="AA1" s="355"/>
      <c r="AB1" s="355"/>
      <c r="AC1" s="355"/>
      <c r="AD1" s="355"/>
      <c r="AE1" s="355"/>
      <c r="AF1" s="355"/>
      <c r="AH1" s="355" t="s">
        <v>489</v>
      </c>
      <c r="AI1" s="355"/>
      <c r="AJ1" s="355"/>
      <c r="AK1" s="355"/>
      <c r="AL1" s="355"/>
      <c r="AM1" s="355"/>
      <c r="AN1" s="355"/>
      <c r="AO1" s="355"/>
      <c r="AP1" s="355"/>
      <c r="AQ1" s="355"/>
      <c r="AR1" s="355"/>
      <c r="AS1" s="355"/>
      <c r="AT1" s="355"/>
      <c r="AU1" s="355"/>
      <c r="AV1" s="355"/>
      <c r="AW1" s="355"/>
      <c r="AX1" s="355"/>
      <c r="AY1" s="355"/>
      <c r="AZ1" s="355"/>
      <c r="BA1" s="355"/>
      <c r="BB1" s="355"/>
      <c r="BC1" s="355"/>
      <c r="BD1" s="355"/>
      <c r="BE1" s="355"/>
      <c r="BF1" s="355"/>
      <c r="BG1" s="355"/>
      <c r="BH1" s="355"/>
      <c r="BI1" s="355"/>
      <c r="BJ1" s="355"/>
      <c r="BK1" s="355"/>
      <c r="BL1" s="355"/>
      <c r="BM1" s="355"/>
      <c r="BO1" s="358" t="s">
        <v>381</v>
      </c>
      <c r="BP1" s="358"/>
      <c r="BQ1" s="358"/>
      <c r="BR1" s="358"/>
      <c r="BS1" s="358"/>
      <c r="BT1" s="358"/>
      <c r="BU1" s="358"/>
      <c r="BV1" s="358"/>
      <c r="BW1" s="358"/>
      <c r="BX1" s="358"/>
      <c r="BY1" s="358"/>
      <c r="BZ1" s="358"/>
      <c r="CA1" s="358"/>
      <c r="CB1" s="358"/>
      <c r="CC1" s="358"/>
      <c r="CD1" s="358"/>
      <c r="CE1" s="358"/>
      <c r="CG1" s="357" t="s">
        <v>382</v>
      </c>
      <c r="CH1" s="357"/>
      <c r="CI1" s="357"/>
      <c r="CJ1" s="357"/>
      <c r="CK1" s="357"/>
      <c r="CL1" s="357"/>
      <c r="CM1" s="357"/>
      <c r="CN1" s="357"/>
      <c r="CO1" s="357"/>
      <c r="CP1" s="357"/>
      <c r="CQ1" s="357"/>
      <c r="CR1" s="357"/>
      <c r="CS1" s="357"/>
      <c r="CT1" s="357"/>
      <c r="CU1" s="357"/>
      <c r="CV1" s="357"/>
      <c r="CW1" s="357"/>
      <c r="CX1" s="357"/>
      <c r="CY1" s="357"/>
      <c r="CZ1" s="357"/>
      <c r="DA1" s="357"/>
      <c r="DB1" s="357"/>
      <c r="DC1" s="357"/>
      <c r="DD1" s="357"/>
      <c r="DE1" s="357"/>
      <c r="DF1" s="357"/>
      <c r="DG1" s="357"/>
      <c r="DH1" s="357"/>
      <c r="DI1" s="357"/>
      <c r="DJ1" s="357"/>
      <c r="DK1" s="357"/>
      <c r="DL1" s="357"/>
    </row>
    <row r="2" spans="1:116" s="51" customFormat="1" ht="91" customHeight="1" x14ac:dyDescent="0.15">
      <c r="A2" s="71" t="s">
        <v>3</v>
      </c>
      <c r="B2" s="72" t="s">
        <v>373</v>
      </c>
      <c r="C2" s="71" t="s">
        <v>112</v>
      </c>
      <c r="D2" s="71" t="s">
        <v>111</v>
      </c>
      <c r="E2" s="71" t="s">
        <v>107</v>
      </c>
      <c r="F2" s="71" t="s">
        <v>294</v>
      </c>
      <c r="G2" s="71" t="s">
        <v>55</v>
      </c>
      <c r="H2" s="71" t="s">
        <v>50</v>
      </c>
      <c r="I2" s="71" t="s">
        <v>48</v>
      </c>
      <c r="J2" s="71" t="s">
        <v>352</v>
      </c>
      <c r="K2" s="71" t="s">
        <v>108</v>
      </c>
      <c r="L2" s="71" t="s">
        <v>52</v>
      </c>
      <c r="M2" s="71" t="s">
        <v>49</v>
      </c>
      <c r="N2" s="71" t="s">
        <v>53</v>
      </c>
      <c r="O2" s="71" t="s">
        <v>335</v>
      </c>
      <c r="P2" s="71" t="s">
        <v>60</v>
      </c>
      <c r="Q2" s="71" t="s">
        <v>110</v>
      </c>
      <c r="R2" s="71" t="s">
        <v>61</v>
      </c>
      <c r="S2" s="71" t="s">
        <v>62</v>
      </c>
      <c r="T2" s="71" t="s">
        <v>58</v>
      </c>
      <c r="U2" s="71" t="s">
        <v>109</v>
      </c>
      <c r="V2" s="71" t="s">
        <v>65</v>
      </c>
      <c r="W2" s="71" t="s">
        <v>364</v>
      </c>
      <c r="X2" s="71" t="s">
        <v>51</v>
      </c>
      <c r="Y2" s="71" t="s">
        <v>54</v>
      </c>
      <c r="Z2" s="71" t="s">
        <v>353</v>
      </c>
      <c r="AA2" s="71" t="s">
        <v>56</v>
      </c>
      <c r="AB2" s="71" t="s">
        <v>59</v>
      </c>
      <c r="AC2" s="71" t="s">
        <v>57</v>
      </c>
      <c r="AD2" s="71" t="s">
        <v>114</v>
      </c>
      <c r="AE2" s="71" t="s">
        <v>113</v>
      </c>
      <c r="AF2" s="71" t="s">
        <v>245</v>
      </c>
      <c r="AH2" s="71" t="s">
        <v>3</v>
      </c>
      <c r="AI2" s="72" t="s">
        <v>373</v>
      </c>
      <c r="AJ2" s="71" t="s">
        <v>112</v>
      </c>
      <c r="AK2" s="71" t="s">
        <v>111</v>
      </c>
      <c r="AL2" s="71" t="s">
        <v>107</v>
      </c>
      <c r="AM2" s="71" t="s">
        <v>294</v>
      </c>
      <c r="AN2" s="71" t="s">
        <v>55</v>
      </c>
      <c r="AO2" s="71" t="s">
        <v>50</v>
      </c>
      <c r="AP2" s="71" t="s">
        <v>48</v>
      </c>
      <c r="AQ2" s="71" t="s">
        <v>352</v>
      </c>
      <c r="AR2" s="71" t="s">
        <v>108</v>
      </c>
      <c r="AS2" s="71" t="s">
        <v>52</v>
      </c>
      <c r="AT2" s="71" t="s">
        <v>49</v>
      </c>
      <c r="AU2" s="71" t="s">
        <v>53</v>
      </c>
      <c r="AV2" s="71" t="s">
        <v>335</v>
      </c>
      <c r="AW2" s="71" t="s">
        <v>60</v>
      </c>
      <c r="AX2" s="71" t="s">
        <v>110</v>
      </c>
      <c r="AY2" s="71" t="s">
        <v>61</v>
      </c>
      <c r="AZ2" s="71" t="s">
        <v>62</v>
      </c>
      <c r="BA2" s="71" t="s">
        <v>58</v>
      </c>
      <c r="BB2" s="71" t="s">
        <v>109</v>
      </c>
      <c r="BC2" s="71" t="s">
        <v>65</v>
      </c>
      <c r="BD2" s="71" t="s">
        <v>364</v>
      </c>
      <c r="BE2" s="71" t="s">
        <v>51</v>
      </c>
      <c r="BF2" s="71" t="s">
        <v>54</v>
      </c>
      <c r="BG2" s="71" t="s">
        <v>353</v>
      </c>
      <c r="BH2" s="71" t="s">
        <v>56</v>
      </c>
      <c r="BI2" s="71" t="s">
        <v>59</v>
      </c>
      <c r="BJ2" s="71" t="s">
        <v>57</v>
      </c>
      <c r="BK2" s="71" t="s">
        <v>114</v>
      </c>
      <c r="BL2" s="71" t="s">
        <v>113</v>
      </c>
      <c r="BM2" s="71" t="s">
        <v>245</v>
      </c>
      <c r="BO2" s="53"/>
      <c r="BP2" s="356" t="s">
        <v>358</v>
      </c>
      <c r="BQ2" s="356"/>
      <c r="BR2" s="356"/>
      <c r="BS2" s="356"/>
      <c r="BT2" s="356" t="s">
        <v>359</v>
      </c>
      <c r="BU2" s="356"/>
      <c r="BV2" s="356"/>
      <c r="BW2" s="356"/>
      <c r="BX2" s="356"/>
      <c r="BY2" s="356" t="s">
        <v>360</v>
      </c>
      <c r="BZ2" s="356"/>
      <c r="CA2" s="356"/>
      <c r="CB2" s="356"/>
      <c r="CC2" s="356"/>
      <c r="CD2" s="356"/>
      <c r="CE2" s="356"/>
      <c r="CF2" s="52"/>
      <c r="CG2" s="73" t="s">
        <v>372</v>
      </c>
      <c r="CH2" s="74" t="s">
        <v>373</v>
      </c>
      <c r="CI2" s="59" t="s">
        <v>112</v>
      </c>
      <c r="CJ2" s="59" t="s">
        <v>111</v>
      </c>
      <c r="CK2" s="59" t="s">
        <v>107</v>
      </c>
      <c r="CL2" s="59" t="s">
        <v>294</v>
      </c>
      <c r="CM2" s="59" t="s">
        <v>55</v>
      </c>
      <c r="CN2" s="59" t="s">
        <v>50</v>
      </c>
      <c r="CO2" s="59" t="s">
        <v>48</v>
      </c>
      <c r="CP2" s="59" t="s">
        <v>352</v>
      </c>
      <c r="CQ2" s="59" t="s">
        <v>108</v>
      </c>
      <c r="CR2" s="59" t="s">
        <v>52</v>
      </c>
      <c r="CS2" s="59" t="s">
        <v>49</v>
      </c>
      <c r="CT2" s="59" t="s">
        <v>53</v>
      </c>
      <c r="CU2" s="59" t="s">
        <v>335</v>
      </c>
      <c r="CV2" s="59" t="s">
        <v>60</v>
      </c>
      <c r="CW2" s="59" t="s">
        <v>110</v>
      </c>
      <c r="CX2" s="59" t="s">
        <v>61</v>
      </c>
      <c r="CY2" s="59" t="s">
        <v>62</v>
      </c>
      <c r="CZ2" s="59" t="s">
        <v>58</v>
      </c>
      <c r="DA2" s="59" t="s">
        <v>109</v>
      </c>
      <c r="DB2" s="59" t="s">
        <v>65</v>
      </c>
      <c r="DC2" s="59" t="s">
        <v>364</v>
      </c>
      <c r="DD2" s="59" t="s">
        <v>51</v>
      </c>
      <c r="DE2" s="59" t="s">
        <v>54</v>
      </c>
      <c r="DF2" s="59" t="s">
        <v>353</v>
      </c>
      <c r="DG2" s="59" t="s">
        <v>56</v>
      </c>
      <c r="DH2" s="59" t="s">
        <v>59</v>
      </c>
      <c r="DI2" s="59" t="s">
        <v>57</v>
      </c>
      <c r="DJ2" s="59" t="s">
        <v>114</v>
      </c>
      <c r="DK2" s="59" t="s">
        <v>113</v>
      </c>
      <c r="DL2" s="59" t="s">
        <v>245</v>
      </c>
    </row>
    <row r="3" spans="1:116" s="48" customFormat="1" ht="11" x14ac:dyDescent="0.15">
      <c r="A3" s="113">
        <f>IF(ISBLANK('In Process Calc.'!C3),"",'In Process Calc.'!C3)</f>
        <v>0</v>
      </c>
      <c r="B3" s="113">
        <f>IF(ISBLANK(Glutamine!H7),"",Glutamine!H7)</f>
        <v>0.246</v>
      </c>
      <c r="C3" s="113">
        <f>IF(ISBLANK('In Process Calc.'!K3),"",'In Process Calc.'!K3)</f>
        <v>0</v>
      </c>
      <c r="D3" s="113">
        <f>IF(ISBLANK('In Process Calc.'!L3),"",'In Process Calc.'!L3)</f>
        <v>0</v>
      </c>
      <c r="E3" s="113">
        <f>IF(ISBLANK('In Process Calc.'!M3),"",'In Process Calc.'!M3)</f>
        <v>0</v>
      </c>
      <c r="F3" s="113">
        <f>IF(ISBLANK('In Process Calc.'!N3),"",'In Process Calc.'!N3)</f>
        <v>0</v>
      </c>
      <c r="G3" s="113">
        <f>IF(ISBLANK('In Process Calc.'!O3),"",'In Process Calc.'!O3)</f>
        <v>0</v>
      </c>
      <c r="H3" s="113">
        <f>IF(ISBLANK('In Process Calc.'!P3),"",'In Process Calc.'!P3)</f>
        <v>0</v>
      </c>
      <c r="I3" s="113">
        <f>IF(ISBLANK('In Process Calc.'!Q3),"",'In Process Calc.'!Q3)</f>
        <v>0</v>
      </c>
      <c r="J3" s="113">
        <f>IF(ISBLANK('In Process Calc.'!R3),"",'In Process Calc.'!R3)</f>
        <v>0</v>
      </c>
      <c r="K3" s="113">
        <f>IF(ISBLANK('In Process Calc.'!S3),"",'In Process Calc.'!S3)</f>
        <v>0</v>
      </c>
      <c r="L3" s="113">
        <f>IF(ISBLANK('In Process Calc.'!T3),"",'In Process Calc.'!T3)</f>
        <v>0</v>
      </c>
      <c r="M3" s="113">
        <f>IF(ISBLANK('In Process Calc.'!U3),"",'In Process Calc.'!U3)</f>
        <v>0</v>
      </c>
      <c r="N3" s="113">
        <f>IF(ISBLANK('In Process Calc.'!V3),"",'In Process Calc.'!V3)</f>
        <v>0</v>
      </c>
      <c r="O3" s="113">
        <f>IF(ISBLANK('In Process Calc.'!W3),"",'In Process Calc.'!W3)</f>
        <v>0</v>
      </c>
      <c r="P3" s="113">
        <f>IF(ISBLANK('In Process Calc.'!X3),"",'In Process Calc.'!X3)</f>
        <v>0</v>
      </c>
      <c r="Q3" s="113">
        <f>IF(ISBLANK('In Process Calc.'!Y3),"",'In Process Calc.'!Y3)</f>
        <v>0</v>
      </c>
      <c r="R3" s="113">
        <f>IF(ISBLANK('In Process Calc.'!Z3),"",'In Process Calc.'!Z3)</f>
        <v>0</v>
      </c>
      <c r="S3" s="113">
        <f>IF(ISBLANK('In Process Calc.'!AA3),"",'In Process Calc.'!AA3)</f>
        <v>0</v>
      </c>
      <c r="T3" s="113">
        <f>IF(ISBLANK('In Process Calc.'!AB3),"",'In Process Calc.'!AB3)</f>
        <v>0</v>
      </c>
      <c r="U3" s="113">
        <f>IF(ISBLANK('In Process Calc.'!AC3),"",'In Process Calc.'!AC3)</f>
        <v>0</v>
      </c>
      <c r="V3" s="113">
        <f>IF(ISBLANK('In Process Calc.'!AD3),"",'In Process Calc.'!AD3)</f>
        <v>0</v>
      </c>
      <c r="W3" s="113">
        <f>IF(ISBLANK('In Process Calc.'!AE3),"",'In Process Calc.'!AE3)</f>
        <v>0</v>
      </c>
      <c r="X3" s="113">
        <f>IF(ISBLANK('In Process Calc.'!AF3),"",'In Process Calc.'!AF3)</f>
        <v>0</v>
      </c>
      <c r="Y3" s="113">
        <f>IF(ISBLANK('In Process Calc.'!AG3),"",'In Process Calc.'!AG3)</f>
        <v>0</v>
      </c>
      <c r="Z3" s="113">
        <f>IF(ISBLANK('In Process Calc.'!AH3),"",'In Process Calc.'!AH3)</f>
        <v>0</v>
      </c>
      <c r="AA3" s="113">
        <f>IF(ISBLANK('In Process Calc.'!AI3),"",'In Process Calc.'!AI3)</f>
        <v>0</v>
      </c>
      <c r="AB3" s="113">
        <f>IF(ISBLANK('In Process Calc.'!AJ3),"",'In Process Calc.'!AJ3)</f>
        <v>0</v>
      </c>
      <c r="AC3" s="113">
        <f>IF(ISBLANK('In Process Calc.'!AK3),"",'In Process Calc.'!AK3)</f>
        <v>0</v>
      </c>
      <c r="AD3" s="113">
        <f>IF(ISBLANK('In Process Calc.'!AL3),"",'In Process Calc.'!AL3)</f>
        <v>0</v>
      </c>
      <c r="AE3" s="113">
        <f>IF(ISBLANK('In Process Calc.'!AM3),"",'In Process Calc.'!AM3)</f>
        <v>0</v>
      </c>
      <c r="AF3" s="113">
        <f>IF(ISBLANK('In Process Calc.'!AN3),"",'In Process Calc.'!AN3)</f>
        <v>0</v>
      </c>
      <c r="AH3" s="113">
        <f>IF(ISBLANK('In Process Calc.'!C3),"",'In Process Calc.'!C3)</f>
        <v>0</v>
      </c>
      <c r="AI3" s="113">
        <f>IF(ISBLANK(Glutamine!H7),"",Glutamine!H7)</f>
        <v>0.246</v>
      </c>
      <c r="AJ3" s="113">
        <f>IF(ISBLANK('In Process Calc.'!K3),"",'In Process Calc.'!K3)</f>
        <v>0</v>
      </c>
      <c r="AK3" s="113">
        <f>IF(ISBLANK('In Process Calc.'!L3),"",'In Process Calc.'!L3)</f>
        <v>0</v>
      </c>
      <c r="AL3" s="113">
        <f>IF(ISBLANK('In Process Calc.'!M3),"",'In Process Calc.'!M3)</f>
        <v>0</v>
      </c>
      <c r="AM3" s="113">
        <f>IF(ISBLANK('In Process Calc.'!N3),"",'In Process Calc.'!N3)</f>
        <v>0</v>
      </c>
      <c r="AN3" s="113">
        <f>IF(ISBLANK('In Process Calc.'!O3),"",'In Process Calc.'!O3)</f>
        <v>0</v>
      </c>
      <c r="AO3" s="113">
        <f>IF(ISBLANK('In Process Calc.'!P3),"",'In Process Calc.'!P3)</f>
        <v>0</v>
      </c>
      <c r="AP3" s="113">
        <f>IF(ISBLANK('In Process Calc.'!Q3),"",'In Process Calc.'!Q3)</f>
        <v>0</v>
      </c>
      <c r="AQ3" s="113">
        <f>IF(ISBLANK('In Process Calc.'!R3),"",'In Process Calc.'!R3)</f>
        <v>0</v>
      </c>
      <c r="AR3" s="113">
        <f>IF(ISBLANK('In Process Calc.'!S3),"",'In Process Calc.'!S3)</f>
        <v>0</v>
      </c>
      <c r="AS3" s="113">
        <f>IF(ISBLANK('In Process Calc.'!T3),"",'In Process Calc.'!T3)</f>
        <v>0</v>
      </c>
      <c r="AT3" s="113">
        <f>IF(ISBLANK('In Process Calc.'!U3),"",'In Process Calc.'!U3)</f>
        <v>0</v>
      </c>
      <c r="AU3" s="113">
        <f>IF(ISBLANK('In Process Calc.'!V3),"",'In Process Calc.'!V3)</f>
        <v>0</v>
      </c>
      <c r="AV3" s="113">
        <f>IF(ISBLANK('In Process Calc.'!W3),"",'In Process Calc.'!W3)</f>
        <v>0</v>
      </c>
      <c r="AW3" s="113">
        <f>IF(ISBLANK('In Process Calc.'!X3),"",'In Process Calc.'!X3)</f>
        <v>0</v>
      </c>
      <c r="AX3" s="113">
        <f>IF(ISBLANK('In Process Calc.'!Y3),"",'In Process Calc.'!Y3)</f>
        <v>0</v>
      </c>
      <c r="AY3" s="113">
        <f>IF(ISBLANK('In Process Calc.'!Z3),"",'In Process Calc.'!Z3)</f>
        <v>0</v>
      </c>
      <c r="AZ3" s="113">
        <f>IF(ISBLANK('In Process Calc.'!AA3),"",'In Process Calc.'!AA3)</f>
        <v>0</v>
      </c>
      <c r="BA3" s="113">
        <f>IF(ISBLANK('In Process Calc.'!AB3),"",'In Process Calc.'!AB3)</f>
        <v>0</v>
      </c>
      <c r="BB3" s="113">
        <f>IF(ISBLANK('In Process Calc.'!AC3),"",'In Process Calc.'!AC3)</f>
        <v>0</v>
      </c>
      <c r="BC3" s="113">
        <f>IF(ISBLANK('In Process Calc.'!AD3),"",'In Process Calc.'!AD3)</f>
        <v>0</v>
      </c>
      <c r="BD3" s="113">
        <f>IF(ISBLANK('In Process Calc.'!AE3),"",'In Process Calc.'!AE3)</f>
        <v>0</v>
      </c>
      <c r="BE3" s="113">
        <f>IF(ISBLANK('In Process Calc.'!AF3),"",'In Process Calc.'!AF3)</f>
        <v>0</v>
      </c>
      <c r="BF3" s="113">
        <f>IF(ISBLANK('In Process Calc.'!AG3),"",'In Process Calc.'!AG3)</f>
        <v>0</v>
      </c>
      <c r="BG3" s="113">
        <f>IF(ISBLANK('In Process Calc.'!AH3),"",'In Process Calc.'!AH3)</f>
        <v>0</v>
      </c>
      <c r="BH3" s="113">
        <f>IF(ISBLANK('In Process Calc.'!AI3),"",'In Process Calc.'!AI3)</f>
        <v>0</v>
      </c>
      <c r="BI3" s="113">
        <f>IF(ISBLANK('In Process Calc.'!AJ3),"",'In Process Calc.'!AJ3)</f>
        <v>0</v>
      </c>
      <c r="BJ3" s="113">
        <f>IF(ISBLANK('In Process Calc.'!AK3),"",'In Process Calc.'!AK3)</f>
        <v>0</v>
      </c>
      <c r="BK3" s="113">
        <f>IF(ISBLANK('In Process Calc.'!AL3),"",'In Process Calc.'!AL3)</f>
        <v>0</v>
      </c>
      <c r="BL3" s="113">
        <f>IF(ISBLANK('In Process Calc.'!AM3),"",'In Process Calc.'!AM3)</f>
        <v>0</v>
      </c>
      <c r="BM3" s="113">
        <f>IF(ISBLANK('In Process Calc.'!AN3),"",'In Process Calc.'!AN3)</f>
        <v>0</v>
      </c>
      <c r="BO3" s="53"/>
      <c r="BP3" s="60" t="s">
        <v>295</v>
      </c>
      <c r="BQ3" s="60" t="s">
        <v>296</v>
      </c>
      <c r="BR3" s="60" t="s">
        <v>297</v>
      </c>
      <c r="BS3" s="60" t="s">
        <v>298</v>
      </c>
      <c r="BT3" s="60" t="s">
        <v>295</v>
      </c>
      <c r="BU3" s="60" t="s">
        <v>296</v>
      </c>
      <c r="BV3" s="60" t="s">
        <v>297</v>
      </c>
      <c r="BW3" s="60" t="s">
        <v>298</v>
      </c>
      <c r="BX3" s="60" t="s">
        <v>299</v>
      </c>
      <c r="BY3" s="60" t="s">
        <v>365</v>
      </c>
      <c r="BZ3" s="60" t="s">
        <v>366</v>
      </c>
      <c r="CA3" s="60" t="s">
        <v>367</v>
      </c>
      <c r="CB3" s="60" t="s">
        <v>368</v>
      </c>
      <c r="CC3" s="60" t="s">
        <v>369</v>
      </c>
      <c r="CD3" s="60" t="s">
        <v>370</v>
      </c>
      <c r="CE3" s="60" t="s">
        <v>371</v>
      </c>
      <c r="CF3" s="50"/>
      <c r="CG3" s="75">
        <f>IF(ISBLANK('In Process Calc.'!C3),"",'In Process Calc.'!C3)</f>
        <v>0</v>
      </c>
      <c r="CH3" s="75">
        <f>$BY$4+$BZ$4*$CG3+$CA$4*$CG3^2+$CB$4*$CG3^3+$CC$4*$CG3^4+$CD$4*$CG3^5+$CE$4*$CG3^6</f>
        <v>0.83887402793592969</v>
      </c>
      <c r="CI3" s="75">
        <f>$BY$5+$BZ$5*$CG3+$CA$5*$CG3^2+$CB$5*$CG3^3+$CC$5*$CG3^4+$CD$5*$CG3^5+$CE$5*$CG3^6</f>
        <v>0.75374795144443851</v>
      </c>
      <c r="CJ3" s="75">
        <f>$BY$6+$BZ$6*$CG3+$CA$6*$CG3^2+$CB$6*$CG3^3+$CC$6*$CG3^4+$CD$6*$CG3^5+$CE$6*$CG3^6</f>
        <v>0</v>
      </c>
      <c r="CK3" s="75">
        <f>$BY$7+$BZ$7*$CG3+$CA$7*$CG3^2+$CB$7*$CG3^3+$CC$7*$CG3^4+$CD$7*$CG3^5+$CE$7*$CG3^6</f>
        <v>0.22839424053214641</v>
      </c>
      <c r="CL3" s="75">
        <f>$BY$8+$BZ$8*$CG3+$CA$8*$CG3^2+$CB$8*$CG3^3+$CC$8*$CG3^4+$CD$8*$CG3^5+$CE$8*$CG3^6</f>
        <v>-2.4571504099025199E-2</v>
      </c>
      <c r="CM3" s="75">
        <f>$BY$9+$BZ$9*$CG3+$CA$9*$CG3^2+$CB$9*$CG3^3+$CC$9*$CG3^4+$CD$9*$CG3^5+$CE$9*$CG3^6</f>
        <v>2.7856374504078157E-3</v>
      </c>
      <c r="CN3" s="75">
        <f>$BY$10+$BZ$10*$CG3+$CA$10*$CG3^2+$CB$10*$CG3^3+$CC$10*$CG3^4+$CD$10*$CG3^5+$CE$10*$CG3^6</f>
        <v>1.5322282946100052E-2</v>
      </c>
      <c r="CO3" s="75">
        <f>$BY$11+$BZ$11*$CG3+$CA$11*$CG3^2+$CB$11*$CG3^3+$CC$11*$CG3^4+$CD$11*$CG3^5+$CE$11*$CG3^6</f>
        <v>6.5723977726716426E-3</v>
      </c>
      <c r="CP3" s="75">
        <f>$BY$12+$BZ$12*$CG3+$CA$12*$CG3^2+$CB$12*$CG3^3+$CC$12*$CG3^4+$CD$12*$CG3^5+$CE$12*$CG3^6</f>
        <v>1.7363781518089094E-3</v>
      </c>
      <c r="CQ3" s="75">
        <f>$BY$13+$BZ$13*$CG3+$CA$13*$CG3^2+$CB$13*$CG3^3+$CC$13*$CG3^4+$CD$13*$CG3^5+$CE$13*$CG3^6</f>
        <v>-1.5808933538104863E-2</v>
      </c>
      <c r="CR3" s="75">
        <f>$BY$14+$BZ$14*$CG3+$CA$14*$CG3^2+$CB$14*$CG3^3+$CC$14*$CG3^4+$CD$14*$CG3^5+$CE$14*$CG3^6</f>
        <v>-6.8549918213622885E-3</v>
      </c>
      <c r="CS3" s="75">
        <f>$BY$15+$BZ$15*$CG3+$CA$15*$CG3^2+$CB$15*$CG3^3+$CC$15*$CG3^4+$CD$15*$CG3^5+$CE$15*$CG3^6</f>
        <v>6.7283385680622088E-3</v>
      </c>
      <c r="CT3" s="75">
        <f>$BY$16+$BZ$16*$CG3+$CA$16*$CG3^2+$CB$16*$CG3^3+$CC$16*$CG3^4+$CD$16*$CG3^5+$CE$16*$CG3^6</f>
        <v>5.9796492080943647E-3</v>
      </c>
      <c r="CU3" s="75">
        <f>$BY$17+$BZ$17*$CG3+$CA$17*$CG3^2+$CB$17*$CG3^3+$CC$17*$CG3^4+$CD$17*$CG3^5+$CE$17*$CG3^6</f>
        <v>-1.8636275629813738E-3</v>
      </c>
      <c r="CV3" s="75">
        <f>$BY$18+$BZ$18*$CG3+$CA$18*$CG3^2+$CB$18*$CG3^3+$CC$18*$CG3^4+$CD$18*$CG3^5+$CE$18*$CG3^6</f>
        <v>5.8693844912132975E-3</v>
      </c>
      <c r="CW3" s="75">
        <f>$BY$19+$BZ$19*$CG3+$CA$19*$CG3^2+$CB$19*$CG3^3+$CC$19*$CG3^4+$CD$19*$CG3^5+$CE$19*$CG3^6</f>
        <v>-1.5944010031905265E-3</v>
      </c>
      <c r="CX3" s="75">
        <f>$BY$20+$BZ$20*$CG3+$CA$20*$CG3^2+$CB$20*$CG3^3+$CC$20*$CG3^4+$CD$20*$CG3^5+$CE$20*$CG3^6</f>
        <v>1.0398624521156224E-2</v>
      </c>
      <c r="CY3" s="75">
        <f>$BY$21+$BZ$21*$CG3+$CA$21*$CG3^2+$CB$21*$CG3^3+$CC$21*$CG3^4+$CD$21*$CG3^5+$CE$21*$CG3^6</f>
        <v>4.0286036298082667E-3</v>
      </c>
      <c r="CZ3" s="75">
        <f>$BY$22+$BZ$22*$CG3+$CA$22*$CG3^2+$CB$22*$CG3^3+$CC$22*$CG3^4+$CD$22*$CG3^5+$CE$22*$CG3^6</f>
        <v>2.1720616764922956E-3</v>
      </c>
      <c r="DA3" s="75">
        <f>$BY$23+$BZ$23*$CG3+$CA$23*$CG3^2+$CB$23*$CG3^3+$CC$23*$CG3^4+$CD$23*$CG3^5+$CE$23*$CG3^6</f>
        <v>9.5709588392349498E-3</v>
      </c>
      <c r="DB3" s="75">
        <f>$BY$24+$BZ$24*$CG3+$CA$24*$CG3^2+$CB$24*$CG3^3+$CC$24*$CG3^4+$CD$24*$CG3^5+$CE$24*$CG3^6</f>
        <v>1.5535286376058902E-3</v>
      </c>
      <c r="DC3" s="75">
        <f>$BY$25+$BZ$25*$CG3+$CA$25*$CG3^2+$CB$25*$CG3^3+$CC$25*$CG3^4+$CD$25*$CG3^5+$CE$25*$CG3^6</f>
        <v>3.7222298970097309E-3</v>
      </c>
      <c r="DD3" s="75">
        <f>$BY$26+$BZ$26*$CG3+$CA$26*$CG3^2+$CB$26*$CG3^3+$CC$26*$CG3^4+$CD$26*$CG3^5+$CE$26*$CG3^6</f>
        <v>-2.1739951676233438E-3</v>
      </c>
      <c r="DE3" s="75">
        <f>$BY$27+$BZ$27*$CG3+$CA$27*$CG3^2+$CB$27*$CG3^3+$CC$27*$CG3^4+$CD$27*$CG3^5+$CE$27*$CG3^6</f>
        <v>3.838474124893021E-3</v>
      </c>
      <c r="DF3" s="75">
        <f>$BY$28+$BZ$28*$CG3+$CA$28*$CG3^2+$CB$28*$CG3^3+$CC$28*$CG3^4+$CD$28*$CG3^5+$CE$28*$CG3^6</f>
        <v>1.219656498058299E-3</v>
      </c>
      <c r="DG3" s="75">
        <f>$BY$29+$BZ$29*$CG3+$CA$29*$CG3^2+$CB$29*$CG3^3+$CC$29*$CG3^4+$CD$29*$CG3^5+$CE$29*$CG3^6</f>
        <v>1.2776386198757109E-3</v>
      </c>
      <c r="DH3" s="75">
        <f>$BY$30+$BZ$30*$CG3+$CA$30*$CG3^2+$CB$30*$CG3^3+$CC$30*$CG3^4+$CD$30*$CG3^5+$CE$30*$CG3^6</f>
        <v>4.0916966530614024E-3</v>
      </c>
      <c r="DI3" s="75">
        <f>$BY$31+$BZ$31*$CG3+$CA$31*$CG3^2+$CB$31*$CG3^3+$CC$31*$CG3^4+$CD$31*$CG3^5+$CE$31*$CG3^6</f>
        <v>0</v>
      </c>
      <c r="DJ3" s="75">
        <f>$BY$32+$BZ$32*$CG3+$CA$32*$CG3^2+$CB$32*$CG3^3+$CC$32*$CG3^4+$CD$32*$CG3^5+$CE$32*$CG3^6</f>
        <v>5.6758056966591752E-2</v>
      </c>
      <c r="DK3" s="75">
        <f>$BY$33+$BZ$33*$CG3+$CA$33*$CG3^2+$CB$33*$CG3^3+$CC$33*$CG3^4+$CD$33*$CG3^5+$CE$33*$CG3^6</f>
        <v>4.175751170680142E-2</v>
      </c>
      <c r="DL3" s="75">
        <f>$BY$34+$BZ$34*$CG3+$CA$34*$CG3^2+$CB$34*$CG3^3+$CC$34*$CG3^4+$CD$34*$CG3^5+$CE$34*$CG3^6</f>
        <v>0.45172023168839992</v>
      </c>
    </row>
    <row r="4" spans="1:116" s="48" customFormat="1" ht="14" x14ac:dyDescent="0.15">
      <c r="A4" s="113">
        <f>IF(ISBLANK('In Process Calc.'!C4),"",'In Process Calc.'!C4)</f>
        <v>23.883333333302289</v>
      </c>
      <c r="B4" s="113">
        <f>IF(ISBLANK(Glutamine!H8),"",Glutamine!H8)</f>
        <v>0.54200000000000004</v>
      </c>
      <c r="C4" s="113">
        <f>IF(ISBLANK('In Process Calc.'!K4),"",'In Process Calc.'!K4)</f>
        <v>21.608000000000004</v>
      </c>
      <c r="D4" s="113">
        <f>IF(ISBLANK('In Process Calc.'!L4),"",'In Process Calc.'!L4)</f>
        <v>0</v>
      </c>
      <c r="E4" s="113">
        <f>IF(ISBLANK('In Process Calc.'!M4),"",'In Process Calc.'!M4)</f>
        <v>7.9116038797759247E-2</v>
      </c>
      <c r="F4" s="113">
        <f>IF(ISBLANK('In Process Calc.'!N4),"",'In Process Calc.'!N4)</f>
        <v>-8.7229030225236936E-3</v>
      </c>
      <c r="G4" s="113">
        <f>IF(ISBLANK('In Process Calc.'!O4),"",'In Process Calc.'!O4)</f>
        <v>-1.2705529332832839E-3</v>
      </c>
      <c r="H4" s="113">
        <f>IF(ISBLANK('In Process Calc.'!P4),"",'In Process Calc.'!P4)</f>
        <v>-2.797752932736387E-3</v>
      </c>
      <c r="I4" s="113">
        <f>IF(ISBLANK('In Process Calc.'!Q4),"",'In Process Calc.'!Q4)</f>
        <v>-4.9579429718560279E-3</v>
      </c>
      <c r="J4" s="113">
        <f>IF(ISBLANK('In Process Calc.'!R4),"",'In Process Calc.'!R4)</f>
        <v>2.6336575951072232E-3</v>
      </c>
      <c r="K4" s="113">
        <f>IF(ISBLANK('In Process Calc.'!S4),"",'In Process Calc.'!S4)</f>
        <v>0.1515364401543336</v>
      </c>
      <c r="L4" s="113">
        <f>IF(ISBLANK('In Process Calc.'!T4),"",'In Process Calc.'!T4)</f>
        <v>2.9115761751572818E-2</v>
      </c>
      <c r="M4" s="113">
        <f>IF(ISBLANK('In Process Calc.'!U4),"",'In Process Calc.'!U4)</f>
        <v>-7.8229070828713752E-3</v>
      </c>
      <c r="N4" s="113">
        <f>IF(ISBLANK('In Process Calc.'!V4),"",'In Process Calc.'!V4)</f>
        <v>-4.2233808021969708E-3</v>
      </c>
      <c r="O4" s="113">
        <f>IF(ISBLANK('In Process Calc.'!W4),"",'In Process Calc.'!W4)</f>
        <v>1.4852383017737978E-3</v>
      </c>
      <c r="P4" s="113">
        <f>IF(ISBLANK('In Process Calc.'!X4),"",'In Process Calc.'!X4)</f>
        <v>-3.6086176028506144E-4</v>
      </c>
      <c r="Q4" s="113">
        <f>IF(ISBLANK('In Process Calc.'!Y4),"",'In Process Calc.'!Y4)</f>
        <v>0.21394310481098006</v>
      </c>
      <c r="R4" s="113">
        <f>IF(ISBLANK('In Process Calc.'!Z4),"",'In Process Calc.'!Z4)</f>
        <v>1.1766649613200002E-3</v>
      </c>
      <c r="S4" s="113">
        <f>IF(ISBLANK('In Process Calc.'!AA4),"",'In Process Calc.'!AA4)</f>
        <v>-1.412463839793162E-3</v>
      </c>
      <c r="T4" s="113">
        <f>IF(ISBLANK('In Process Calc.'!AB4),"",'In Process Calc.'!AB4)</f>
        <v>5.8361045498982373E-4</v>
      </c>
      <c r="U4" s="113">
        <f>IF(ISBLANK('In Process Calc.'!AC4),"",'In Process Calc.'!AC4)</f>
        <v>-3.701058090699999E-2</v>
      </c>
      <c r="V4" s="113">
        <f>IF(ISBLANK('In Process Calc.'!AD4),"",'In Process Calc.'!AD4)</f>
        <v>-3.9100669254813169E-4</v>
      </c>
      <c r="W4" s="113">
        <f>IF(ISBLANK('In Process Calc.'!AE4),"",'In Process Calc.'!AE4)</f>
        <v>-2.4081659067576311E-4</v>
      </c>
      <c r="X4" s="113">
        <f>IF(ISBLANK('In Process Calc.'!AF4),"",'In Process Calc.'!AF4)</f>
        <v>1.7460050055490227E-3</v>
      </c>
      <c r="Y4" s="113">
        <f>IF(ISBLANK('In Process Calc.'!AG4),"",'In Process Calc.'!AG4)</f>
        <v>-5.0027446862363264E-3</v>
      </c>
      <c r="Z4" s="113">
        <f>IF(ISBLANK('In Process Calc.'!AH4),"",'In Process Calc.'!AH4)</f>
        <v>2.9510948358900537E-4</v>
      </c>
      <c r="AA4" s="113">
        <f>IF(ISBLANK('In Process Calc.'!AI4),"",'In Process Calc.'!AI4)</f>
        <v>-3.5447058456769156E-3</v>
      </c>
      <c r="AB4" s="113">
        <f>IF(ISBLANK('In Process Calc.'!AJ4),"",'In Process Calc.'!AJ4)</f>
        <v>-8.4019564333416953E-4</v>
      </c>
      <c r="AC4" s="113">
        <f>IF(ISBLANK('In Process Calc.'!AK4),"",'In Process Calc.'!AK4)</f>
        <v>0</v>
      </c>
      <c r="AD4" s="113">
        <f>IF(ISBLANK('In Process Calc.'!AL4),"",'In Process Calc.'!AL4)</f>
        <v>5.9451523518321663E-2</v>
      </c>
      <c r="AE4" s="113">
        <f>IF(ISBLANK('In Process Calc.'!AM4),"",'In Process Calc.'!AM4)</f>
        <v>1.3718039588797979E-2</v>
      </c>
      <c r="AF4" s="113">
        <f>IF(ISBLANK('In Process Calc.'!AN4),"",'In Process Calc.'!AN4)</f>
        <v>5.7238349989406641E-2</v>
      </c>
      <c r="AH4" s="113">
        <f>IF(ISBLANK('In Process Calc.'!C4),"",'In Process Calc.'!C4)</f>
        <v>23.883333333302289</v>
      </c>
      <c r="AI4" s="113">
        <f>IF(ISBLANK(Glutamine!H8),"",Glutamine!H8)</f>
        <v>0.54200000000000004</v>
      </c>
      <c r="AJ4" s="113">
        <f>IF(ISBLANK('In Process Calc.'!K4),"",'In Process Calc.'!K4)</f>
        <v>21.608000000000004</v>
      </c>
      <c r="AK4" s="113">
        <f>IF(ISBLANK('In Process Calc.'!L4),"",'In Process Calc.'!L4)</f>
        <v>0</v>
      </c>
      <c r="AL4" s="113">
        <f>IF(ISBLANK('In Process Calc.'!M4),"",'In Process Calc.'!M4)</f>
        <v>7.9116038797759247E-2</v>
      </c>
      <c r="AM4" s="113">
        <f>IF(ISBLANK('In Process Calc.'!N4),"",'In Process Calc.'!N4)</f>
        <v>-8.7229030225236936E-3</v>
      </c>
      <c r="AN4" s="113">
        <f>IF(ISBLANK('In Process Calc.'!O4),"",'In Process Calc.'!O4)</f>
        <v>-1.2705529332832839E-3</v>
      </c>
      <c r="AO4" s="113">
        <f>IF(ISBLANK('In Process Calc.'!P4),"",'In Process Calc.'!P4)</f>
        <v>-2.797752932736387E-3</v>
      </c>
      <c r="AP4" s="113">
        <f>IF(ISBLANK('In Process Calc.'!Q4),"",'In Process Calc.'!Q4)</f>
        <v>-4.9579429718560279E-3</v>
      </c>
      <c r="AQ4" s="113">
        <f>IF(ISBLANK('In Process Calc.'!R4),"",'In Process Calc.'!R4)</f>
        <v>2.6336575951072232E-3</v>
      </c>
      <c r="AR4" s="113">
        <f>IF(ISBLANK('In Process Calc.'!S4),"",'In Process Calc.'!S4)</f>
        <v>0.1515364401543336</v>
      </c>
      <c r="AS4" s="113">
        <f>IF(ISBLANK('In Process Calc.'!T4),"",'In Process Calc.'!T4)</f>
        <v>2.9115761751572818E-2</v>
      </c>
      <c r="AT4" s="113">
        <f>IF(ISBLANK('In Process Calc.'!U4),"",'In Process Calc.'!U4)</f>
        <v>-7.8229070828713752E-3</v>
      </c>
      <c r="AU4" s="113">
        <f>IF(ISBLANK('In Process Calc.'!V4),"",'In Process Calc.'!V4)</f>
        <v>-4.2233808021969708E-3</v>
      </c>
      <c r="AV4" s="113">
        <f>IF(ISBLANK('In Process Calc.'!W4),"",'In Process Calc.'!W4)</f>
        <v>1.4852383017737978E-3</v>
      </c>
      <c r="AW4" s="113">
        <f>IF(ISBLANK('In Process Calc.'!X4),"",'In Process Calc.'!X4)</f>
        <v>-3.6086176028506144E-4</v>
      </c>
      <c r="AX4" s="113">
        <f>IF(ISBLANK('In Process Calc.'!Y4),"",'In Process Calc.'!Y4)</f>
        <v>0.21394310481098006</v>
      </c>
      <c r="AY4" s="113">
        <f>IF(ISBLANK('In Process Calc.'!Z4),"",'In Process Calc.'!Z4)</f>
        <v>1.1766649613200002E-3</v>
      </c>
      <c r="AZ4" s="113">
        <f>IF(ISBLANK('In Process Calc.'!AA4),"",'In Process Calc.'!AA4)</f>
        <v>-1.412463839793162E-3</v>
      </c>
      <c r="BA4" s="113">
        <f>IF(ISBLANK('In Process Calc.'!AB4),"",'In Process Calc.'!AB4)</f>
        <v>5.8361045498982373E-4</v>
      </c>
      <c r="BB4" s="113">
        <f>IF(ISBLANK('In Process Calc.'!AC4),"",'In Process Calc.'!AC4)</f>
        <v>-3.701058090699999E-2</v>
      </c>
      <c r="BC4" s="113">
        <f>IF(ISBLANK('In Process Calc.'!AD4),"",'In Process Calc.'!AD4)</f>
        <v>-3.9100669254813169E-4</v>
      </c>
      <c r="BD4" s="113">
        <f>IF(ISBLANK('In Process Calc.'!AE4),"",'In Process Calc.'!AE4)</f>
        <v>-2.4081659067576311E-4</v>
      </c>
      <c r="BE4" s="113">
        <f>IF(ISBLANK('In Process Calc.'!AF4),"",'In Process Calc.'!AF4)</f>
        <v>1.7460050055490227E-3</v>
      </c>
      <c r="BF4" s="113">
        <f>IF(ISBLANK('In Process Calc.'!AG4),"",'In Process Calc.'!AG4)</f>
        <v>-5.0027446862363264E-3</v>
      </c>
      <c r="BG4" s="113">
        <f>IF(ISBLANK('In Process Calc.'!AH4),"",'In Process Calc.'!AH4)</f>
        <v>2.9510948358900537E-4</v>
      </c>
      <c r="BH4" s="113">
        <f>IF(ISBLANK('In Process Calc.'!AI4),"",'In Process Calc.'!AI4)</f>
        <v>-3.5447058456769156E-3</v>
      </c>
      <c r="BI4" s="113">
        <f>IF(ISBLANK('In Process Calc.'!AJ4),"",'In Process Calc.'!AJ4)</f>
        <v>-8.4019564333416953E-4</v>
      </c>
      <c r="BJ4" s="113">
        <f>IF(ISBLANK('In Process Calc.'!AK4),"",'In Process Calc.'!AK4)</f>
        <v>0</v>
      </c>
      <c r="BK4" s="113">
        <f>IF(ISBLANK('In Process Calc.'!AL4),"",'In Process Calc.'!AL4)</f>
        <v>5.9451523518321663E-2</v>
      </c>
      <c r="BL4" s="113">
        <f>IF(ISBLANK('In Process Calc.'!AM4),"",'In Process Calc.'!AM4)</f>
        <v>1.3718039588797979E-2</v>
      </c>
      <c r="BM4" s="113">
        <f>IF(ISBLANK('In Process Calc.'!AN4),"",'In Process Calc.'!AN4)</f>
        <v>5.7238349989406641E-2</v>
      </c>
      <c r="BO4" s="55" t="s">
        <v>339</v>
      </c>
      <c r="BP4" s="56">
        <f t="array" ref="BP4:BS4">LINEST($B3:INDEX($B:$B,COUNT($B:$B)+2), $A$3:INDEX($A:$A,COUNT($A:$A)+2)^{1,2,3},TRUE,TRUE)</f>
        <v>-9.1091397665939524E-6</v>
      </c>
      <c r="BQ4" s="56">
        <v>2.6947911681994155E-3</v>
      </c>
      <c r="BR4" s="56">
        <v>-7.5748527419346665E-2</v>
      </c>
      <c r="BS4" s="56">
        <v>0.25159083061923937</v>
      </c>
      <c r="BT4" s="56">
        <f t="array" ref="BT4:BX4">LINEST($B3:INDEX($B:$B,COUNT($B:$B)+2), $A$3:INDEX($A:$A,COUNT($A:$A)+2)^{1,2,3,4},TRUE,TRUE)</f>
        <v>2.5496137325913012E-8</v>
      </c>
      <c r="BU4" s="56">
        <v>-2.0815122083034349E-5</v>
      </c>
      <c r="BV4" s="56">
        <v>4.3624634617495748E-3</v>
      </c>
      <c r="BW4" s="56">
        <v>-0.15138539935140782</v>
      </c>
      <c r="BX4" s="56">
        <v>0.83887402793592969</v>
      </c>
      <c r="BY4" s="57">
        <f>IF('Kinetic Curves'!$B$4=6,#REF!,IF('Kinetic Curves'!$B$4=5,#REF!, IF( 'Kinetic Curves'!$B$4=4, BX4,IF('Kinetic Curves'!$B$4=3, BS4, 0))))</f>
        <v>0.83887402793592969</v>
      </c>
      <c r="BZ4" s="57">
        <f>IF('Kinetic Curves'!$B$4=6,#REF!,IF('Kinetic Curves'!$B$4=5,#REF!, IF( 'Kinetic Curves'!$B$4=4, BW4,IF('Kinetic Curves'!$B$4=3, BR4, 0))))</f>
        <v>-0.15138539935140782</v>
      </c>
      <c r="CA4" s="57">
        <f>IF('Kinetic Curves'!$B$4=6,#REF!,IF('Kinetic Curves'!$B$4=5,#REF!, IF( 'Kinetic Curves'!$B$4=4, BV4,IF('Kinetic Curves'!$B$4=3, BQ4, 0))))</f>
        <v>4.3624634617495748E-3</v>
      </c>
      <c r="CB4" s="57">
        <f>IF('Kinetic Curves'!$B$4=6,#REF!,IF('Kinetic Curves'!$B$4=5,#REF!, IF( 'Kinetic Curves'!$B$4=4, BU4,IF('Kinetic Curves'!$B$4=3, BP4, 0))))</f>
        <v>-2.0815122083034349E-5</v>
      </c>
      <c r="CC4" s="57">
        <f>IF('Kinetic Curves'!$B$4=6,#REF!,IF('Kinetic Curves'!$B$4=5,#REF!, IF( 'Kinetic Curves'!$B$4=4,BT4, 0)))</f>
        <v>2.5496137325913012E-8</v>
      </c>
      <c r="CD4" s="57">
        <f>IF('Kinetic Curves'!$B$4=6,#REF!,IF('Kinetic Curves'!$B$4=5,#REF!, 0))</f>
        <v>0</v>
      </c>
      <c r="CE4" s="57">
        <f>IF('Kinetic Curves'!$B$4=6,#REF!,0)</f>
        <v>0</v>
      </c>
      <c r="CF4" s="49"/>
      <c r="CG4" s="75">
        <f>IF(ISBLANK('In Process Calc.'!C4),"",'In Process Calc.'!C4)</f>
        <v>23.883333333302289</v>
      </c>
      <c r="CH4" s="75">
        <f t="shared" ref="CH4:CH15" si="0">$BY$4+$BZ$4*$CG4+$CA$4*$CG4^2+$CB$4*$CG4^3+$CC$4*$CG4^4+$CD$4*$CG4^5+$CE$4*$CG4^6</f>
        <v>-0.56358195361470165</v>
      </c>
      <c r="CI4" s="75">
        <f t="shared" ref="CI4:CI15" si="1">$BY$5+$BZ$5*$CG4+$CA$5*$CG4^2+$CB$5*$CG4^3+$CC$5*$CG4^4+$CD$5*$CG4^5+$CE$5*$CG4^6</f>
        <v>-24.704888737973448</v>
      </c>
      <c r="CJ4" s="75">
        <f t="shared" ref="CJ4:CJ15" si="2">$BY$6+$BZ$6*$CG4+$CA$6*$CG4^2+$CB$6*$CG4^3+$CC$6*$CG4^4+$CD$6*$CG4^5+$CE$6*$CG4^6</f>
        <v>0</v>
      </c>
      <c r="CK4" s="75">
        <f t="shared" ref="CK4:CK15" si="3">$BY$7+$BZ$7*$CG4+$CA$7*$CG4^2+$CB$7*$CG4^3+$CC$7*$CG4^4+$CD$7*$CG4^5+$CE$7*$CG4^6</f>
        <v>-0.14247385416836356</v>
      </c>
      <c r="CL4" s="75">
        <f t="shared" ref="CL4:CL15" si="4">$BY$8+$BZ$8*$CG4+$CA$8*$CG4^2+$CB$8*$CG4^3+$CC$8*$CG4^4+$CD$8*$CG4^5+$CE$8*$CG4^6</f>
        <v>2.143755488429764E-2</v>
      </c>
      <c r="CM4" s="75">
        <f t="shared" ref="CM4:CM15" si="5">$BY$9+$BZ$9*$CG4+$CA$9*$CG4^2+$CB$9*$CG4^3+$CC$9*$CG4^4+$CD$9*$CG4^5+$CE$9*$CG4^6</f>
        <v>-5.5710309776225431E-3</v>
      </c>
      <c r="CN4" s="75">
        <f t="shared" ref="CN4:CN15" si="6">$BY$10+$BZ$10*$CG4+$CA$10*$CG4^2+$CB$10*$CG4^3+$CC$10*$CG4^4+$CD$10*$CG4^5+$CE$10*$CG4^6</f>
        <v>-2.3657896437299666E-2</v>
      </c>
      <c r="CO4" s="75">
        <f t="shared" ref="CO4:CO15" si="7">$BY$11+$BZ$11*$CG4+$CA$11*$CG4^2+$CB$11*$CG4^3+$CC$11*$CG4^4+$CD$11*$CG4^5+$CE$11*$CG4^6</f>
        <v>-1.3809361416973271E-2</v>
      </c>
      <c r="CP4" s="75">
        <f t="shared" ref="CP4:CP15" si="8">$BY$12+$BZ$12*$CG4+$CA$12*$CG4^2+$CB$12*$CG4^3+$CC$12*$CG4^4+$CD$12*$CG4^5+$CE$12*$CG4^6</f>
        <v>-6.9050200044757233E-5</v>
      </c>
      <c r="CQ4" s="75">
        <f t="shared" ref="CQ4:CQ15" si="9">$BY$13+$BZ$13*$CG4+$CA$13*$CG4^2+$CB$13*$CG4^3+$CC$13*$CG4^4+$CD$13*$CG4^5+$CE$13*$CG4^6</f>
        <v>0.16734300020925738</v>
      </c>
      <c r="CR4" s="75">
        <f t="shared" ref="CR4:CR15" si="10">$BY$14+$BZ$14*$CG4+$CA$14*$CG4^2+$CB$14*$CG4^3+$CC$14*$CG4^4+$CD$14*$CG4^5+$CE$14*$CG4^6</f>
        <v>3.2333282359328065E-2</v>
      </c>
      <c r="CS4" s="75">
        <f t="shared" ref="CS4:CS15" si="11">$BY$15+$BZ$15*$CG4+$CA$15*$CG4^2+$CB$15*$CG4^3+$CC$15*$CG4^4+$CD$15*$CG4^5+$CE$15*$CG4^6</f>
        <v>-1.6174958681260398E-2</v>
      </c>
      <c r="CT4" s="75">
        <f t="shared" ref="CT4:CT15" si="12">$BY$16+$BZ$16*$CG4+$CA$16*$CG4^2+$CB$16*$CG4^3+$CC$16*$CG4^4+$CD$16*$CG4^5+$CE$16*$CG4^6</f>
        <v>-1.0435290359391296E-2</v>
      </c>
      <c r="CU4" s="75">
        <f t="shared" ref="CU4:CU15" si="13">$BY$17+$BZ$17*$CG4+$CA$17*$CG4^2+$CB$17*$CG4^3+$CC$17*$CG4^4+$CD$17*$CG4^5+$CE$17*$CG4^6</f>
        <v>3.3173789860188314E-3</v>
      </c>
      <c r="CV4" s="75">
        <f t="shared" ref="CV4:CV15" si="14">$BY$18+$BZ$18*$CG4+$CA$18*$CG4^2+$CB$18*$CG4^3+$CC$18*$CG4^4+$CD$18*$CG4^5+$CE$18*$CG4^6</f>
        <v>-5.8055306348086446E-3</v>
      </c>
      <c r="CW4" s="75">
        <f t="shared" ref="CW4:CW15" si="15">$BY$19+$BZ$19*$CG4+$CA$19*$CG4^2+$CB$19*$CG4^3+$CC$19*$CG4^4+$CD$19*$CG4^5+$CE$19*$CG4^6</f>
        <v>0.18273500441927834</v>
      </c>
      <c r="CX4" s="75">
        <f t="shared" ref="CX4:CX15" si="16">$BY$20+$BZ$20*$CG4+$CA$20*$CG4^2+$CB$20*$CG4^3+$CC$20*$CG4^4+$CD$20*$CG4^5+$CE$20*$CG4^6</f>
        <v>-8.8028574305271962E-3</v>
      </c>
      <c r="CY4" s="75">
        <f t="shared" ref="CY4:CY15" si="17">$BY$21+$BZ$21*$CG4+$CA$21*$CG4^2+$CB$21*$CG4^3+$CC$21*$CG4^4+$CD$21*$CG4^5+$CE$21*$CG4^6</f>
        <v>-6.8193046990712106E-3</v>
      </c>
      <c r="CZ4" s="75">
        <f t="shared" ref="CZ4:CZ15" si="18">$BY$22+$BZ$22*$CG4+$CA$22*$CG4^2+$CB$22*$CG4^3+$CC$22*$CG4^4+$CD$22*$CG4^5+$CE$22*$CG4^6</f>
        <v>-1.9804775630447983E-3</v>
      </c>
      <c r="DA4" s="75">
        <f t="shared" ref="DA4:DA15" si="19">$BY$23+$BZ$23*$CG4+$CA$23*$CG4^2+$CB$23*$CG4^3+$CC$23*$CG4^4+$CD$23*$CG4^5+$CE$23*$CG4^6</f>
        <v>-4.7824744425577125E-2</v>
      </c>
      <c r="DB4" s="75">
        <f t="shared" ref="DB4:DB15" si="20">$BY$24+$BZ$24*$CG4+$CA$24*$CG4^2+$CB$24*$CG4^3+$CC$24*$CG4^4+$CD$24*$CG4^5+$CE$24*$CG4^6</f>
        <v>-2.8778034798562628E-3</v>
      </c>
      <c r="DC4" s="75">
        <f t="shared" ref="DC4:DC15" si="21">$BY$25+$BZ$25*$CG4+$CA$25*$CG4^2+$CB$25*$CG4^3+$CC$25*$CG4^4+$CD$25*$CG4^5+$CE$25*$CG4^6</f>
        <v>-4.8413834547211447E-3</v>
      </c>
      <c r="DD4" s="75">
        <f t="shared" ref="DD4:DD15" si="22">$BY$26+$BZ$26*$CG4+$CA$26*$CG4^2+$CB$26*$CG4^3+$CC$26*$CG4^4+$CD$26*$CG4^5+$CE$26*$CG4^6</f>
        <v>-3.5651602007964454E-3</v>
      </c>
      <c r="DE4" s="75">
        <f t="shared" ref="DE4:DE15" si="23">$BY$27+$BZ$27*$CG4+$CA$27*$CG4^2+$CB$27*$CG4^3+$CC$27*$CG4^4+$CD$27*$CG4^5+$CE$27*$CG4^6</f>
        <v>-9.8663499242779337E-3</v>
      </c>
      <c r="DF4" s="75">
        <f t="shared" ref="DF4:DF15" si="24">$BY$28+$BZ$28*$CG4+$CA$28*$CG4^2+$CB$28*$CG4^3+$CC$28*$CG4^4+$CD$28*$CG4^5+$CE$28*$CG4^6</f>
        <v>-9.3656711987760732E-4</v>
      </c>
      <c r="DG4" s="75">
        <f t="shared" ref="DG4:DG15" si="25">$BY$29+$BZ$29*$CG4+$CA$29*$CG4^2+$CB$29*$CG4^3+$CC$29*$CG4^4+$CD$29*$CG4^5+$CE$29*$CG4^6</f>
        <v>-3.9238694370239578E-3</v>
      </c>
      <c r="DH4" s="75">
        <f t="shared" ref="DH4:DH15" si="26">$BY$30+$BZ$30*$CG4+$CA$30*$CG4^2+$CB$30*$CG4^3+$CC$30*$CG4^4+$CD$30*$CG4^5+$CE$30*$CG4^6</f>
        <v>-5.8165105871009863E-3</v>
      </c>
      <c r="DI4" s="75">
        <f t="shared" ref="DI4:DI15" si="27">$BY$31+$BZ$31*$CG4+$CA$31*$CG4^2+$CB$31*$CG4^3+$CC$31*$CG4^4+$CD$31*$CG4^5+$CE$31*$CG4^6</f>
        <v>0</v>
      </c>
      <c r="DJ4" s="75">
        <f t="shared" ref="DJ4:DJ15" si="28">$BY$32+$BZ$32*$CG4+$CA$32*$CG4^2+$CB$32*$CG4^3+$CC$32*$CG4^4+$CD$32*$CG4^5+$CE$32*$CG4^6</f>
        <v>-3.2418895676871645E-2</v>
      </c>
      <c r="DK4" s="75">
        <f t="shared" ref="DK4:DK15" si="29">$BY$33+$BZ$33*$CG4+$CA$33*$CG4^2+$CB$33*$CG4^3+$CC$33*$CG4^4+$CD$33*$CG4^5+$CE$33*$CG4^6</f>
        <v>-5.8806085218150943E-2</v>
      </c>
      <c r="DL4" s="75">
        <f t="shared" ref="DL4:DL15" si="30">$BY$34+$BZ$34*$CG4+$CA$34*$CG4^2+$CB$34*$CG4^3+$CC$34*$CG4^4+$CD$34*$CG4^5+$CE$34*$CG4^6</f>
        <v>-0.51282684666014711</v>
      </c>
    </row>
    <row r="5" spans="1:116" s="48" customFormat="1" ht="14" x14ac:dyDescent="0.15">
      <c r="A5" s="113">
        <f>IF(ISBLANK('In Process Calc.'!C5),"",'In Process Calc.'!C5)</f>
        <v>38.549999999930151</v>
      </c>
      <c r="B5" s="113">
        <f>IF(ISBLANK(Glutamine!H9),"",Glutamine!H9)</f>
        <v>0.94</v>
      </c>
      <c r="C5" s="113">
        <f>IF(ISBLANK('In Process Calc.'!K5),"",'In Process Calc.'!K5)</f>
        <v>50.064999999999998</v>
      </c>
      <c r="D5" s="113">
        <f>IF(ISBLANK('In Process Calc.'!L5),"",'In Process Calc.'!L5)</f>
        <v>0</v>
      </c>
      <c r="E5" s="113">
        <f>IF(ISBLANK('In Process Calc.'!M5),"",'In Process Calc.'!M5)</f>
        <v>0.12823172210662195</v>
      </c>
      <c r="F5" s="113">
        <f>IF(ISBLANK('In Process Calc.'!N5),"",'In Process Calc.'!N5)</f>
        <v>-1.7057642570926082E-2</v>
      </c>
      <c r="G5" s="113">
        <f>IF(ISBLANK('In Process Calc.'!O5),"",'In Process Calc.'!O5)</f>
        <v>-2.716958792025821E-3</v>
      </c>
      <c r="H5" s="113">
        <f>IF(ISBLANK('In Process Calc.'!P5),"",'In Process Calc.'!P5)</f>
        <v>-3.4896532165695363E-3</v>
      </c>
      <c r="I5" s="113">
        <f>IF(ISBLANK('In Process Calc.'!Q5),"",'In Process Calc.'!Q5)</f>
        <v>-9.2115885325463574E-3</v>
      </c>
      <c r="J5" s="113">
        <f>IF(ISBLANK('In Process Calc.'!R5),"",'In Process Calc.'!R5)</f>
        <v>4.655346928709953E-3</v>
      </c>
      <c r="K5" s="113">
        <f>IF(ISBLANK('In Process Calc.'!S5),"",'In Process Calc.'!S5)</f>
        <v>0.25533060700250304</v>
      </c>
      <c r="L5" s="113">
        <f>IF(ISBLANK('In Process Calc.'!T5),"",'In Process Calc.'!T5)</f>
        <v>5.6134941521521042E-2</v>
      </c>
      <c r="M5" s="113">
        <f>IF(ISBLANK('In Process Calc.'!U5),"",'In Process Calc.'!U5)</f>
        <v>-1.8278691145729789E-2</v>
      </c>
      <c r="N5" s="113">
        <f>IF(ISBLANK('In Process Calc.'!V5),"",'In Process Calc.'!V5)</f>
        <v>-1.0546385107710108E-2</v>
      </c>
      <c r="O5" s="113">
        <f>IF(ISBLANK('In Process Calc.'!W5),"",'In Process Calc.'!W5)</f>
        <v>4.3291921042071663E-3</v>
      </c>
      <c r="P5" s="113">
        <f>IF(ISBLANK('In Process Calc.'!X5),"",'In Process Calc.'!X5)</f>
        <v>-8.9605570023323369E-4</v>
      </c>
      <c r="Q5" s="113">
        <f>IF(ISBLANK('In Process Calc.'!Y5),"",'In Process Calc.'!Y5)</f>
        <v>0.49703510089813874</v>
      </c>
      <c r="R5" s="113">
        <f>IF(ISBLANK('In Process Calc.'!Z5),"",'In Process Calc.'!Z5)</f>
        <v>1.4594838359628568E-3</v>
      </c>
      <c r="S5" s="113">
        <f>IF(ISBLANK('In Process Calc.'!AA5),"",'In Process Calc.'!AA5)</f>
        <v>-4.063668669832053E-5</v>
      </c>
      <c r="T5" s="113">
        <f>IF(ISBLANK('In Process Calc.'!AB5),"",'In Process Calc.'!AB5)</f>
        <v>1.2866125784030372E-3</v>
      </c>
      <c r="U5" s="113">
        <f>IF(ISBLANK('In Process Calc.'!AC5),"",'In Process Calc.'!AC5)</f>
        <v>-6.9880737583499997E-2</v>
      </c>
      <c r="V5" s="113">
        <f>IF(ISBLANK('In Process Calc.'!AD5),"",'In Process Calc.'!AD5)</f>
        <v>1.6472812895869279E-4</v>
      </c>
      <c r="W5" s="113">
        <f>IF(ISBLANK('In Process Calc.'!AE5),"",'In Process Calc.'!AE5)</f>
        <v>-5.2545020156981076E-4</v>
      </c>
      <c r="X5" s="113">
        <f>IF(ISBLANK('In Process Calc.'!AF5),"",'In Process Calc.'!AF5)</f>
        <v>6.5706619163687485E-3</v>
      </c>
      <c r="Y5" s="113">
        <f>IF(ISBLANK('In Process Calc.'!AG5),"",'In Process Calc.'!AG5)</f>
        <v>-9.5207603746594593E-3</v>
      </c>
      <c r="Z5" s="113">
        <f>IF(ISBLANK('In Process Calc.'!AH5),"",'In Process Calc.'!AH5)</f>
        <v>7.7380951800603626E-4</v>
      </c>
      <c r="AA5" s="113">
        <f>IF(ISBLANK('In Process Calc.'!AI5),"",'In Process Calc.'!AI5)</f>
        <v>-1.5435107379460069E-4</v>
      </c>
      <c r="AB5" s="113">
        <f>IF(ISBLANK('In Process Calc.'!AJ5),"",'In Process Calc.'!AJ5)</f>
        <v>-1.0556609926551347E-3</v>
      </c>
      <c r="AC5" s="113">
        <f>IF(ISBLANK('In Process Calc.'!AK5),"",'In Process Calc.'!AK5)</f>
        <v>0</v>
      </c>
      <c r="AD5" s="113">
        <f>IF(ISBLANK('In Process Calc.'!AL5),"",'In Process Calc.'!AL5)</f>
        <v>0.13030299561782532</v>
      </c>
      <c r="AE5" s="113">
        <f>IF(ISBLANK('In Process Calc.'!AM5),"",'In Process Calc.'!AM5)</f>
        <v>4.3364615463399245E-2</v>
      </c>
      <c r="AF5" s="113">
        <f>IF(ISBLANK('In Process Calc.'!AN5),"",'In Process Calc.'!AN5)</f>
        <v>0.19806042188528841</v>
      </c>
      <c r="AH5" s="113">
        <f>IF(ISBLANK('In Process Calc.'!C5),"",'In Process Calc.'!C5)</f>
        <v>38.549999999930151</v>
      </c>
      <c r="AI5" s="113">
        <f>IF(ISBLANK(Glutamine!H9),"",Glutamine!H9)</f>
        <v>0.94</v>
      </c>
      <c r="AJ5" s="113">
        <f>IF(ISBLANK('In Process Calc.'!K5),"",'In Process Calc.'!K5)</f>
        <v>50.064999999999998</v>
      </c>
      <c r="AK5" s="113">
        <f>IF(ISBLANK('In Process Calc.'!L5),"",'In Process Calc.'!L5)</f>
        <v>0</v>
      </c>
      <c r="AL5" s="113">
        <f>IF(ISBLANK('In Process Calc.'!M5),"",'In Process Calc.'!M5)</f>
        <v>0.12823172210662195</v>
      </c>
      <c r="AM5" s="113">
        <f>IF(ISBLANK('In Process Calc.'!N5),"",'In Process Calc.'!N5)</f>
        <v>-1.7057642570926082E-2</v>
      </c>
      <c r="AN5" s="113">
        <f>IF(ISBLANK('In Process Calc.'!O5),"",'In Process Calc.'!O5)</f>
        <v>-2.716958792025821E-3</v>
      </c>
      <c r="AO5" s="113">
        <f>IF(ISBLANK('In Process Calc.'!P5),"",'In Process Calc.'!P5)</f>
        <v>-3.4896532165695363E-3</v>
      </c>
      <c r="AP5" s="113">
        <f>IF(ISBLANK('In Process Calc.'!Q5),"",'In Process Calc.'!Q5)</f>
        <v>-9.2115885325463574E-3</v>
      </c>
      <c r="AQ5" s="113">
        <f>IF(ISBLANK('In Process Calc.'!R5),"",'In Process Calc.'!R5)</f>
        <v>4.655346928709953E-3</v>
      </c>
      <c r="AR5" s="113">
        <f>IF(ISBLANK('In Process Calc.'!S5),"",'In Process Calc.'!S5)</f>
        <v>0.25533060700250304</v>
      </c>
      <c r="AS5" s="113">
        <f>IF(ISBLANK('In Process Calc.'!T5),"",'In Process Calc.'!T5)</f>
        <v>5.6134941521521042E-2</v>
      </c>
      <c r="AT5" s="113">
        <f>IF(ISBLANK('In Process Calc.'!U5),"",'In Process Calc.'!U5)</f>
        <v>-1.8278691145729789E-2</v>
      </c>
      <c r="AU5" s="113">
        <f>IF(ISBLANK('In Process Calc.'!V5),"",'In Process Calc.'!V5)</f>
        <v>-1.0546385107710108E-2</v>
      </c>
      <c r="AV5" s="113">
        <f>IF(ISBLANK('In Process Calc.'!W5),"",'In Process Calc.'!W5)</f>
        <v>4.3291921042071663E-3</v>
      </c>
      <c r="AW5" s="113">
        <f>IF(ISBLANK('In Process Calc.'!X5),"",'In Process Calc.'!X5)</f>
        <v>-8.9605570023323369E-4</v>
      </c>
      <c r="AX5" s="113">
        <f>IF(ISBLANK('In Process Calc.'!Y5),"",'In Process Calc.'!Y5)</f>
        <v>0.49703510089813874</v>
      </c>
      <c r="AY5" s="113">
        <f>IF(ISBLANK('In Process Calc.'!Z5),"",'In Process Calc.'!Z5)</f>
        <v>1.4594838359628568E-3</v>
      </c>
      <c r="AZ5" s="113">
        <f>IF(ISBLANK('In Process Calc.'!AA5),"",'In Process Calc.'!AA5)</f>
        <v>-4.063668669832053E-5</v>
      </c>
      <c r="BA5" s="113">
        <f>IF(ISBLANK('In Process Calc.'!AB5),"",'In Process Calc.'!AB5)</f>
        <v>1.2866125784030372E-3</v>
      </c>
      <c r="BB5" s="113">
        <f>IF(ISBLANK('In Process Calc.'!AC5),"",'In Process Calc.'!AC5)</f>
        <v>-6.9880737583499997E-2</v>
      </c>
      <c r="BC5" s="113">
        <f>IF(ISBLANK('In Process Calc.'!AD5),"",'In Process Calc.'!AD5)</f>
        <v>1.6472812895869279E-4</v>
      </c>
      <c r="BD5" s="113">
        <f>IF(ISBLANK('In Process Calc.'!AE5),"",'In Process Calc.'!AE5)</f>
        <v>-5.2545020156981076E-4</v>
      </c>
      <c r="BE5" s="113">
        <f>IF(ISBLANK('In Process Calc.'!AF5),"",'In Process Calc.'!AF5)</f>
        <v>6.5706619163687485E-3</v>
      </c>
      <c r="BF5" s="113">
        <f>IF(ISBLANK('In Process Calc.'!AG5),"",'In Process Calc.'!AG5)</f>
        <v>-9.5207603746594593E-3</v>
      </c>
      <c r="BG5" s="113">
        <f>IF(ISBLANK('In Process Calc.'!AH5),"",'In Process Calc.'!AH5)</f>
        <v>7.7380951800603626E-4</v>
      </c>
      <c r="BH5" s="113">
        <f>IF(ISBLANK('In Process Calc.'!AI5),"",'In Process Calc.'!AI5)</f>
        <v>-1.5435107379460069E-4</v>
      </c>
      <c r="BI5" s="113">
        <f>IF(ISBLANK('In Process Calc.'!AJ5),"",'In Process Calc.'!AJ5)</f>
        <v>-1.0556609926551347E-3</v>
      </c>
      <c r="BJ5" s="113">
        <f>IF(ISBLANK('In Process Calc.'!AK5),"",'In Process Calc.'!AK5)</f>
        <v>0</v>
      </c>
      <c r="BK5" s="113">
        <f>IF(ISBLANK('In Process Calc.'!AL5),"",'In Process Calc.'!AL5)</f>
        <v>0.13030299561782532</v>
      </c>
      <c r="BL5" s="113">
        <f>IF(ISBLANK('In Process Calc.'!AM5),"",'In Process Calc.'!AM5)</f>
        <v>4.3364615463399245E-2</v>
      </c>
      <c r="BM5" s="113">
        <f>IF(ISBLANK('In Process Calc.'!AN5),"",'In Process Calc.'!AN5)</f>
        <v>0.19806042188528841</v>
      </c>
      <c r="BO5" s="54" t="s">
        <v>112</v>
      </c>
      <c r="BP5" s="56">
        <f t="array" ref="BP5:BS5">LINEST($C3:INDEX($C:$C,COUNT($C:$C)+2), $A$3:INDEX($A:$A,COUNT($A:$A)+2)^{1,2,3},TRUE,TRUE)</f>
        <v>-5.9304145513570331E-4</v>
      </c>
      <c r="BQ5" s="56">
        <v>0.18067833712050083</v>
      </c>
      <c r="BR5" s="56">
        <v>-5.0428803039129733</v>
      </c>
      <c r="BS5" s="56">
        <v>0.75374795144443851</v>
      </c>
      <c r="BT5" s="56">
        <f t="array" ref="BT5:BX5">LINEST($C3:INDEX($C:$C,COUNT($C:$C)+2),$A$3:INDEX($A:$A,COUNT($A:$A)+2)^{1,2,3,4},TRUE,TRUE)</f>
        <v>1.7205605838990651E-6</v>
      </c>
      <c r="BU5" s="56">
        <v>-1.3829984400714819E-3</v>
      </c>
      <c r="BV5" s="56">
        <v>0.29321817711527154</v>
      </c>
      <c r="BW5" s="56">
        <v>-10.147097420105712</v>
      </c>
      <c r="BX5" s="56">
        <v>40.385489339279047</v>
      </c>
      <c r="BY5" s="57">
        <f>IF('Cumulative Curves'!$B$9=6,#REF!,IF('Cumulative Curves'!$B$9=5,#REF!, IF( 'Cumulative Curves'!$B$9=4, BX5,IF('Cumulative Curves'!$B$9=3, BS5, 0))))</f>
        <v>0.75374795144443851</v>
      </c>
      <c r="BZ5" s="57">
        <f>IF('Cumulative Curves'!$B$9=6,#REF!,IF('Cumulative Curves'!$B$9=5,#REF!, IF( 'Cumulative Curves'!$B$9=4, BW5,IF('Cumulative Curves'!$B$9=3, BR5, 0))))</f>
        <v>-5.0428803039129733</v>
      </c>
      <c r="CA5" s="57">
        <f>IF('Cumulative Curves'!$B$9=6,#REF!,IF('Cumulative Curves'!$B$9=5,#REF!, IF( 'Cumulative Curves'!$B$9=4, BV5,IF('Cumulative Curves'!$B$9=3, BQ5, 0))))</f>
        <v>0.18067833712050083</v>
      </c>
      <c r="CB5" s="57">
        <f>IF('Cumulative Curves'!$B$9=6,#REF!,IF('Cumulative Curves'!$B$9=5,#REF!, IF( 'Cumulative Curves'!$B$9=4, BU5,IF('Cumulative Curves'!$B$9=3, BP5, 0))))</f>
        <v>-5.9304145513570331E-4</v>
      </c>
      <c r="CC5" s="57">
        <f>IF('Cumulative Curves'!$B$9=6,#REF!,IF('Cumulative Curves'!$B$9=5,#REF!, IF( 'Cumulative Curves'!$B$9=4,BT5, 0)))</f>
        <v>0</v>
      </c>
      <c r="CD5" s="57">
        <f>IF('Cumulative Curves'!$B$9=6,#REF!,IF('Cumulative Curves'!$B$9=5,#REF!, 0))</f>
        <v>0</v>
      </c>
      <c r="CE5" s="57">
        <f>IF('Cumulative Curves'!$B$9=6,#REF!,0)</f>
        <v>0</v>
      </c>
      <c r="CF5" s="49"/>
      <c r="CG5" s="75">
        <f>IF(ISBLANK('In Process Calc.'!C5),"",'In Process Calc.'!C5)</f>
        <v>38.549999999930151</v>
      </c>
      <c r="CH5" s="75">
        <f t="shared" si="0"/>
        <v>0.34986021379545673</v>
      </c>
      <c r="CI5" s="75">
        <f t="shared" si="1"/>
        <v>40.882339726717177</v>
      </c>
      <c r="CJ5" s="75">
        <f t="shared" si="2"/>
        <v>0</v>
      </c>
      <c r="CK5" s="75">
        <f t="shared" si="3"/>
        <v>-8.5897947665368818E-2</v>
      </c>
      <c r="CL5" s="75">
        <f t="shared" si="4"/>
        <v>1.1336621686829066E-2</v>
      </c>
      <c r="CM5" s="75">
        <f t="shared" si="5"/>
        <v>-5.4412781609292681E-3</v>
      </c>
      <c r="CN5" s="75">
        <f t="shared" si="6"/>
        <v>-2.1890434022828427E-2</v>
      </c>
      <c r="CO5" s="75">
        <f t="shared" si="7"/>
        <v>-1.7338022643627028E-2</v>
      </c>
      <c r="CP5" s="75">
        <f t="shared" si="8"/>
        <v>2.1183563098117267E-3</v>
      </c>
      <c r="CQ5" s="75">
        <f t="shared" si="9"/>
        <v>0.31286308038716193</v>
      </c>
      <c r="CR5" s="75">
        <f t="shared" si="10"/>
        <v>6.2248505470538153E-2</v>
      </c>
      <c r="CS5" s="75">
        <f t="shared" si="11"/>
        <v>-2.6921212733494123E-2</v>
      </c>
      <c r="CT5" s="75">
        <f t="shared" si="12"/>
        <v>-1.6138983668564748E-2</v>
      </c>
      <c r="CU5" s="75">
        <f t="shared" si="13"/>
        <v>5.8247369488333865E-3</v>
      </c>
      <c r="CV5" s="75">
        <f t="shared" si="14"/>
        <v>-6.7317905481888438E-3</v>
      </c>
      <c r="CW5" s="75">
        <f t="shared" si="15"/>
        <v>0.52486635679140092</v>
      </c>
      <c r="CX5" s="75">
        <f t="shared" si="16"/>
        <v>-8.6295395631183682E-3</v>
      </c>
      <c r="CY5" s="75">
        <f t="shared" si="17"/>
        <v>-6.014077966478449E-3</v>
      </c>
      <c r="CZ5" s="75">
        <f t="shared" si="18"/>
        <v>-1.4227005975819746E-3</v>
      </c>
      <c r="DA5" s="75">
        <f t="shared" si="19"/>
        <v>-9.0436078518190799E-2</v>
      </c>
      <c r="DB5" s="75">
        <f t="shared" si="20"/>
        <v>-2.1135603229123154E-3</v>
      </c>
      <c r="DC5" s="75">
        <f t="shared" si="21"/>
        <v>-4.9518337311280029E-3</v>
      </c>
      <c r="DD5" s="75">
        <f t="shared" si="22"/>
        <v>6.1157070426485424E-3</v>
      </c>
      <c r="DE5" s="75">
        <f t="shared" si="23"/>
        <v>-1.3572199279559652E-2</v>
      </c>
      <c r="DF5" s="75">
        <f t="shared" si="24"/>
        <v>-7.6521672399755471E-4</v>
      </c>
      <c r="DG5" s="75">
        <f t="shared" si="25"/>
        <v>-4.1064381369516588E-3</v>
      </c>
      <c r="DH5" s="75">
        <f t="shared" si="26"/>
        <v>-5.6359059028752547E-3</v>
      </c>
      <c r="DI5" s="75">
        <f t="shared" si="27"/>
        <v>0</v>
      </c>
      <c r="DJ5" s="75">
        <f t="shared" si="28"/>
        <v>6.3937618017149367E-2</v>
      </c>
      <c r="DK5" s="75">
        <f t="shared" si="29"/>
        <v>-1.5161838814212108E-2</v>
      </c>
      <c r="DL5" s="75">
        <f t="shared" si="30"/>
        <v>-0.35477181238173555</v>
      </c>
    </row>
    <row r="6" spans="1:116" s="48" customFormat="1" ht="12" x14ac:dyDescent="0.15">
      <c r="A6" s="113">
        <f>IF(ISBLANK('In Process Calc.'!C6),"",'In Process Calc.'!C6)</f>
        <v>47.583333333197515</v>
      </c>
      <c r="B6" s="113">
        <f>IF(ISBLANK(Glutamine!H10),"",Glutamine!H10)</f>
        <v>1.43</v>
      </c>
      <c r="C6" s="113">
        <f>IF(ISBLANK('In Process Calc.'!K6),"",'In Process Calc.'!K6)</f>
        <v>84.364999999999995</v>
      </c>
      <c r="D6" s="113">
        <f>IF(ISBLANK('In Process Calc.'!L6),"",'In Process Calc.'!L6)</f>
        <v>0</v>
      </c>
      <c r="E6" s="113">
        <f>IF(ISBLANK('In Process Calc.'!M6),"",'In Process Calc.'!M6)</f>
        <v>0.19437979562355262</v>
      </c>
      <c r="F6" s="113">
        <f>IF(ISBLANK('In Process Calc.'!N6),"",'In Process Calc.'!N6)</f>
        <v>-2.5175011915410456E-2</v>
      </c>
      <c r="G6" s="113">
        <f>IF(ISBLANK('In Process Calc.'!O6),"",'In Process Calc.'!O6)</f>
        <v>-1.5105005909130968E-3</v>
      </c>
      <c r="H6" s="113">
        <f>IF(ISBLANK('In Process Calc.'!P6),"",'In Process Calc.'!P6)</f>
        <v>-1.9750501113938983E-3</v>
      </c>
      <c r="I6" s="113">
        <f>IF(ISBLANK('In Process Calc.'!Q6),"",'In Process Calc.'!Q6)</f>
        <v>-1.1477561232022012E-2</v>
      </c>
      <c r="J6" s="113">
        <f>IF(ISBLANK('In Process Calc.'!R6),"",'In Process Calc.'!R6)</f>
        <v>6.1257187575903625E-3</v>
      </c>
      <c r="K6" s="113">
        <f>IF(ISBLANK('In Process Calc.'!S6),"",'In Process Calc.'!S6)</f>
        <v>0.43095135546938856</v>
      </c>
      <c r="L6" s="113">
        <f>IF(ISBLANK('In Process Calc.'!T6),"",'In Process Calc.'!T6)</f>
        <v>7.8502371061987236E-2</v>
      </c>
      <c r="M6" s="113">
        <f>IF(ISBLANK('In Process Calc.'!U6),"",'In Process Calc.'!U6)</f>
        <v>-2.5954672482993369E-2</v>
      </c>
      <c r="N6" s="113">
        <f>IF(ISBLANK('In Process Calc.'!V6),"",'In Process Calc.'!V6)</f>
        <v>-1.4657804505211175E-2</v>
      </c>
      <c r="O6" s="113">
        <f>IF(ISBLANK('In Process Calc.'!W6),"",'In Process Calc.'!W6)</f>
        <v>5.5042337681688661E-3</v>
      </c>
      <c r="P6" s="113">
        <f>IF(ISBLANK('In Process Calc.'!X6),"",'In Process Calc.'!X6)</f>
        <v>-2.3064381446650378E-4</v>
      </c>
      <c r="Q6" s="113">
        <f>IF(ISBLANK('In Process Calc.'!Y6),"",'In Process Calc.'!Y6)</f>
        <v>0.6402729842592032</v>
      </c>
      <c r="R6" s="113">
        <f>IF(ISBLANK('In Process Calc.'!Z6),"",'In Process Calc.'!Z6)</f>
        <v>3.2208746749303714E-3</v>
      </c>
      <c r="S6" s="113">
        <f>IF(ISBLANK('In Process Calc.'!AA6),"",'In Process Calc.'!AA6)</f>
        <v>-5.2095918855107469E-4</v>
      </c>
      <c r="T6" s="113">
        <f>IF(ISBLANK('In Process Calc.'!AB6),"",'In Process Calc.'!AB6)</f>
        <v>9.9223274455241019E-4</v>
      </c>
      <c r="U6" s="113">
        <f>IF(ISBLANK('In Process Calc.'!AC6),"",'In Process Calc.'!AC6)</f>
        <v>-0.11415717790349997</v>
      </c>
      <c r="V6" s="113">
        <f>IF(ISBLANK('In Process Calc.'!AD6),"",'In Process Calc.'!AD6)</f>
        <v>4.2228339253571077E-4</v>
      </c>
      <c r="W6" s="113">
        <f>IF(ISBLANK('In Process Calc.'!AE6),"",'In Process Calc.'!AE6)</f>
        <v>-2.6615307714524753E-4</v>
      </c>
      <c r="X6" s="113">
        <f>IF(ISBLANK('In Process Calc.'!AF6),"",'In Process Calc.'!AF6)</f>
        <v>1.2572720744513674E-2</v>
      </c>
      <c r="Y6" s="113">
        <f>IF(ISBLANK('In Process Calc.'!AG6),"",'In Process Calc.'!AG6)</f>
        <v>-1.2301368963088179E-2</v>
      </c>
      <c r="Z6" s="113">
        <f>IF(ISBLANK('In Process Calc.'!AH6),"",'In Process Calc.'!AH6)</f>
        <v>5.7932971678612336E-4</v>
      </c>
      <c r="AA6" s="113">
        <f>IF(ISBLANK('In Process Calc.'!AI6),"",'In Process Calc.'!AI6)</f>
        <v>-3.0360013112817655E-3</v>
      </c>
      <c r="AB6" s="113">
        <f>IF(ISBLANK('In Process Calc.'!AJ6),"",'In Process Calc.'!AJ6)</f>
        <v>-4.2046577355827719E-4</v>
      </c>
      <c r="AC6" s="113">
        <f>IF(ISBLANK('In Process Calc.'!AK6),"",'In Process Calc.'!AK6)</f>
        <v>0</v>
      </c>
      <c r="AD6" s="113">
        <f>IF(ISBLANK('In Process Calc.'!AL6),"",'In Process Calc.'!AL6)</f>
        <v>0.2137391257985469</v>
      </c>
      <c r="AE6" s="113">
        <f>IF(ISBLANK('In Process Calc.'!AM6),"",'In Process Calc.'!AM6)</f>
        <v>7.4406935979636477E-2</v>
      </c>
      <c r="AF6" s="113">
        <f>IF(ISBLANK('In Process Calc.'!AN6),"",'In Process Calc.'!AN6)</f>
        <v>0.30355973736403385</v>
      </c>
      <c r="AH6" s="113">
        <f>IF(ISBLANK('In Process Calc.'!C6),"",'In Process Calc.'!C6)</f>
        <v>47.583333333197515</v>
      </c>
      <c r="AI6" s="113">
        <f>IF(ISBLANK(Glutamine!H10),"",Glutamine!H10)</f>
        <v>1.43</v>
      </c>
      <c r="AJ6" s="113">
        <f>IF(ISBLANK('In Process Calc.'!K6),"",'In Process Calc.'!K6)</f>
        <v>84.364999999999995</v>
      </c>
      <c r="AK6" s="113">
        <f>IF(ISBLANK('In Process Calc.'!L6),"",'In Process Calc.'!L6)</f>
        <v>0</v>
      </c>
      <c r="AL6" s="113">
        <f>IF(ISBLANK('In Process Calc.'!M6),"",'In Process Calc.'!M6)</f>
        <v>0.19437979562355262</v>
      </c>
      <c r="AM6" s="113">
        <f>IF(ISBLANK('In Process Calc.'!N6),"",'In Process Calc.'!N6)</f>
        <v>-2.5175011915410456E-2</v>
      </c>
      <c r="AN6" s="113">
        <f>IF(ISBLANK('In Process Calc.'!O6),"",'In Process Calc.'!O6)</f>
        <v>-1.5105005909130968E-3</v>
      </c>
      <c r="AO6" s="113">
        <f>IF(ISBLANK('In Process Calc.'!P6),"",'In Process Calc.'!P6)</f>
        <v>-1.9750501113938983E-3</v>
      </c>
      <c r="AP6" s="113">
        <f>IF(ISBLANK('In Process Calc.'!Q6),"",'In Process Calc.'!Q6)</f>
        <v>-1.1477561232022012E-2</v>
      </c>
      <c r="AQ6" s="113">
        <f>IF(ISBLANK('In Process Calc.'!R6),"",'In Process Calc.'!R6)</f>
        <v>6.1257187575903625E-3</v>
      </c>
      <c r="AR6" s="113">
        <f>IF(ISBLANK('In Process Calc.'!S6),"",'In Process Calc.'!S6)</f>
        <v>0.43095135546938856</v>
      </c>
      <c r="AS6" s="113">
        <f>IF(ISBLANK('In Process Calc.'!T6),"",'In Process Calc.'!T6)</f>
        <v>7.8502371061987236E-2</v>
      </c>
      <c r="AT6" s="113">
        <f>IF(ISBLANK('In Process Calc.'!U6),"",'In Process Calc.'!U6)</f>
        <v>-2.5954672482993369E-2</v>
      </c>
      <c r="AU6" s="113">
        <f>IF(ISBLANK('In Process Calc.'!V6),"",'In Process Calc.'!V6)</f>
        <v>-1.4657804505211175E-2</v>
      </c>
      <c r="AV6" s="113">
        <f>IF(ISBLANK('In Process Calc.'!W6),"",'In Process Calc.'!W6)</f>
        <v>5.5042337681688661E-3</v>
      </c>
      <c r="AW6" s="113">
        <f>IF(ISBLANK('In Process Calc.'!X6),"",'In Process Calc.'!X6)</f>
        <v>-2.3064381446650378E-4</v>
      </c>
      <c r="AX6" s="113">
        <f>IF(ISBLANK('In Process Calc.'!Y6),"",'In Process Calc.'!Y6)</f>
        <v>0.6402729842592032</v>
      </c>
      <c r="AY6" s="113">
        <f>IF(ISBLANK('In Process Calc.'!Z6),"",'In Process Calc.'!Z6)</f>
        <v>3.2208746749303714E-3</v>
      </c>
      <c r="AZ6" s="113">
        <f>IF(ISBLANK('In Process Calc.'!AA6),"",'In Process Calc.'!AA6)</f>
        <v>-5.2095918855107469E-4</v>
      </c>
      <c r="BA6" s="113">
        <f>IF(ISBLANK('In Process Calc.'!AB6),"",'In Process Calc.'!AB6)</f>
        <v>9.9223274455241019E-4</v>
      </c>
      <c r="BB6" s="113">
        <f>IF(ISBLANK('In Process Calc.'!AC6),"",'In Process Calc.'!AC6)</f>
        <v>-0.11415717790349997</v>
      </c>
      <c r="BC6" s="113">
        <f>IF(ISBLANK('In Process Calc.'!AD6),"",'In Process Calc.'!AD6)</f>
        <v>4.2228339253571077E-4</v>
      </c>
      <c r="BD6" s="113">
        <f>IF(ISBLANK('In Process Calc.'!AE6),"",'In Process Calc.'!AE6)</f>
        <v>-2.6615307714524753E-4</v>
      </c>
      <c r="BE6" s="113">
        <f>IF(ISBLANK('In Process Calc.'!AF6),"",'In Process Calc.'!AF6)</f>
        <v>1.2572720744513674E-2</v>
      </c>
      <c r="BF6" s="113">
        <f>IF(ISBLANK('In Process Calc.'!AG6),"",'In Process Calc.'!AG6)</f>
        <v>-1.2301368963088179E-2</v>
      </c>
      <c r="BG6" s="113">
        <f>IF(ISBLANK('In Process Calc.'!AH6),"",'In Process Calc.'!AH6)</f>
        <v>5.7932971678612336E-4</v>
      </c>
      <c r="BH6" s="113">
        <f>IF(ISBLANK('In Process Calc.'!AI6),"",'In Process Calc.'!AI6)</f>
        <v>-3.0360013112817655E-3</v>
      </c>
      <c r="BI6" s="113">
        <f>IF(ISBLANK('In Process Calc.'!AJ6),"",'In Process Calc.'!AJ6)</f>
        <v>-4.2046577355827719E-4</v>
      </c>
      <c r="BJ6" s="113">
        <f>IF(ISBLANK('In Process Calc.'!AK6),"",'In Process Calc.'!AK6)</f>
        <v>0</v>
      </c>
      <c r="BK6" s="113">
        <f>IF(ISBLANK('In Process Calc.'!AL6),"",'In Process Calc.'!AL6)</f>
        <v>0.2137391257985469</v>
      </c>
      <c r="BL6" s="113">
        <f>IF(ISBLANK('In Process Calc.'!AM6),"",'In Process Calc.'!AM6)</f>
        <v>7.4406935979636477E-2</v>
      </c>
      <c r="BM6" s="113">
        <f>IF(ISBLANK('In Process Calc.'!AN6),"",'In Process Calc.'!AN6)</f>
        <v>0.30355973736403385</v>
      </c>
      <c r="BO6" s="54" t="s">
        <v>111</v>
      </c>
      <c r="BP6" s="56">
        <f t="array" ref="BP6:BS6">LINEST($D3:INDEX($D:$D,COUNT($D:$D)+2),$A$3:INDEX($A:$A,COUNT($A:$A)+2)^{1,2,3},TRUE,TRUE)</f>
        <v>0</v>
      </c>
      <c r="BQ6" s="56">
        <v>0</v>
      </c>
      <c r="BR6" s="56">
        <v>0</v>
      </c>
      <c r="BS6" s="56">
        <v>0</v>
      </c>
      <c r="BT6" s="56">
        <f t="array" ref="BT6:BX6">LINEST($D3:INDEX($D:$D,COUNT($D:$D)+2),$A$3:INDEX($A:$A,COUNT($A:$A)+2)^{1,2,3,4},TRUE,TRUE)</f>
        <v>0</v>
      </c>
      <c r="BU6" s="56">
        <v>0</v>
      </c>
      <c r="BV6" s="56">
        <v>0</v>
      </c>
      <c r="BW6" s="56">
        <v>0</v>
      </c>
      <c r="BX6" s="56">
        <v>0</v>
      </c>
      <c r="BY6" s="57">
        <f>IF('Cumulative Curves'!$B$25=6,#REF!,IF('Cumulative Curves'!$B$25=5,#REF!, IF( 'Cumulative Curves'!$B$25=4, BX6,IF('Cumulative Curves'!$B$25=3, BS6, 0))))</f>
        <v>0</v>
      </c>
      <c r="BZ6" s="57">
        <f>IF('Cumulative Curves'!$B$25=6,#REF!,IF('Cumulative Curves'!$B$25=5,#REF!, IF( 'Cumulative Curves'!$B$25=4, BW6,IF('Cumulative Curves'!$B$25=3, BR6, 0))))</f>
        <v>0</v>
      </c>
      <c r="CA6" s="57">
        <f>IF('Cumulative Curves'!$B$25=6,#REF!,IF('Cumulative Curves'!$B$25=5,#REF!, IF( 'Cumulative Curves'!$B$25=4, BV6,IF('Cumulative Curves'!$B$25=3, BQ6, 0))))</f>
        <v>0</v>
      </c>
      <c r="CB6" s="57">
        <f>IF('Cumulative Curves'!$B$25=6,#REF!,IF('Cumulative Curves'!$B$25=5,#REF!, IF( 'Cumulative Curves'!$B$25=4, BU6,IF('Cumulative Curves'!$B$25=3, BP6, 0))))</f>
        <v>0</v>
      </c>
      <c r="CC6" s="57">
        <f>IF('Cumulative Curves'!$B$25=6,#REF!,IF('Cumulative Curves'!$B$25=5,#REF!, IF( 'Cumulative Curves'!$B$25=4,BT6, 0)))</f>
        <v>0</v>
      </c>
      <c r="CD6" s="57">
        <f>IF('Cumulative Curves'!$B$25=6,#REF!,IF('Cumulative Curves'!$B$25=5,#REF!, 0))</f>
        <v>0</v>
      </c>
      <c r="CE6" s="57">
        <f>IF('Cumulative Curves'!$B$25=6,#REF!,0)</f>
        <v>0</v>
      </c>
      <c r="CF6" s="49"/>
      <c r="CG6" s="75">
        <f>IF(ISBLANK('In Process Calc.'!C6),"",'In Process Calc.'!C6)</f>
        <v>47.583333333197515</v>
      </c>
      <c r="CH6" s="75">
        <f t="shared" si="0"/>
        <v>1.4009749488456633</v>
      </c>
      <c r="CI6" s="75">
        <f t="shared" si="1"/>
        <v>105.9913521442794</v>
      </c>
      <c r="CJ6" s="75">
        <f t="shared" si="2"/>
        <v>0</v>
      </c>
      <c r="CK6" s="75">
        <f t="shared" si="3"/>
        <v>4.8076460308610958E-2</v>
      </c>
      <c r="CL6" s="75">
        <f t="shared" si="4"/>
        <v>-6.8486328051276663E-3</v>
      </c>
      <c r="CM6" s="75">
        <f t="shared" si="5"/>
        <v>-3.6183104086442899E-3</v>
      </c>
      <c r="CN6" s="75">
        <f t="shared" si="6"/>
        <v>-1.2934907553664204E-2</v>
      </c>
      <c r="CO6" s="75">
        <f t="shared" si="7"/>
        <v>-1.6498705645622874E-2</v>
      </c>
      <c r="CP6" s="75">
        <f t="shared" si="8"/>
        <v>4.5476698845904051E-3</v>
      </c>
      <c r="CQ6" s="75">
        <f t="shared" si="9"/>
        <v>0.42411498183802293</v>
      </c>
      <c r="CR6" s="75">
        <f t="shared" si="10"/>
        <v>8.2551542143564666E-2</v>
      </c>
      <c r="CS6" s="75">
        <f t="shared" si="11"/>
        <v>-3.1318045926500122E-2</v>
      </c>
      <c r="CT6" s="75">
        <f t="shared" si="12"/>
        <v>-1.8179892597403154E-2</v>
      </c>
      <c r="CU6" s="75">
        <f t="shared" si="13"/>
        <v>7.1186005235310381E-3</v>
      </c>
      <c r="CV6" s="75">
        <f t="shared" si="14"/>
        <v>-5.1965322260982948E-3</v>
      </c>
      <c r="CW6" s="75">
        <f t="shared" si="15"/>
        <v>0.74524527774075755</v>
      </c>
      <c r="CX6" s="75">
        <f t="shared" si="16"/>
        <v>-4.5046782061302412E-3</v>
      </c>
      <c r="CY6" s="75">
        <f t="shared" si="17"/>
        <v>-3.0432558306614245E-3</v>
      </c>
      <c r="CZ6" s="75">
        <f t="shared" si="18"/>
        <v>-4.6616377197557452E-5</v>
      </c>
      <c r="DA6" s="75">
        <f t="shared" si="19"/>
        <v>-0.11884058734267154</v>
      </c>
      <c r="DB6" s="75">
        <f t="shared" si="20"/>
        <v>-4.7631826299780896E-4</v>
      </c>
      <c r="DC6" s="75">
        <f t="shared" si="21"/>
        <v>-3.2559922009472802E-3</v>
      </c>
      <c r="DD6" s="75">
        <f t="shared" si="22"/>
        <v>1.551147569775518E-2</v>
      </c>
      <c r="DE6" s="75">
        <f t="shared" si="23"/>
        <v>-1.4218712110957831E-2</v>
      </c>
      <c r="DF6" s="75">
        <f t="shared" si="24"/>
        <v>-1.5873853650882821E-4</v>
      </c>
      <c r="DG6" s="75">
        <f t="shared" si="25"/>
        <v>-3.2314876124638894E-3</v>
      </c>
      <c r="DH6" s="75">
        <f t="shared" si="26"/>
        <v>-3.3919984010391487E-3</v>
      </c>
      <c r="DI6" s="75">
        <f t="shared" si="27"/>
        <v>0</v>
      </c>
      <c r="DJ6" s="75">
        <f t="shared" si="28"/>
        <v>0.1732376845789475</v>
      </c>
      <c r="DK6" s="75">
        <f t="shared" si="29"/>
        <v>4.7548464431148581E-2</v>
      </c>
      <c r="DL6" s="75">
        <f t="shared" si="30"/>
        <v>-1.1756434220061007E-2</v>
      </c>
    </row>
    <row r="7" spans="1:116" s="48" customFormat="1" ht="12" x14ac:dyDescent="0.15">
      <c r="A7" s="113">
        <f>IF(ISBLANK('In Process Calc.'!C7),"",'In Process Calc.'!C7)</f>
        <v>62.649999999906868</v>
      </c>
      <c r="B7" s="113">
        <f>IF(ISBLANK(Glutamine!H11),"",Glutamine!H11)</f>
        <v>3.11</v>
      </c>
      <c r="C7" s="113">
        <f>IF(ISBLANK('In Process Calc.'!K7),"",'In Process Calc.'!K7)</f>
        <v>199.44499999999999</v>
      </c>
      <c r="D7" s="113">
        <f>IF(ISBLANK('In Process Calc.'!L7),"",'In Process Calc.'!L7)</f>
        <v>0</v>
      </c>
      <c r="E7" s="113">
        <f>IF(ISBLANK('In Process Calc.'!M7),"",'In Process Calc.'!M7)</f>
        <v>0.30665987372183123</v>
      </c>
      <c r="F7" s="113">
        <f>IF(ISBLANK('In Process Calc.'!N7),"",'In Process Calc.'!N7)</f>
        <v>-4.4109541418642498E-2</v>
      </c>
      <c r="G7" s="113">
        <f>IF(ISBLANK('In Process Calc.'!O7),"",'In Process Calc.'!O7)</f>
        <v>8.0238639514547535E-4</v>
      </c>
      <c r="H7" s="113">
        <f>IF(ISBLANK('In Process Calc.'!P7),"",'In Process Calc.'!P7)</f>
        <v>1.1727582428124775E-3</v>
      </c>
      <c r="I7" s="113">
        <f>IF(ISBLANK('In Process Calc.'!Q7),"",'In Process Calc.'!Q7)</f>
        <v>-1.6146198179618636E-2</v>
      </c>
      <c r="J7" s="113">
        <f>IF(ISBLANK('In Process Calc.'!R7),"",'In Process Calc.'!R7)</f>
        <v>8.2579976500689427E-3</v>
      </c>
      <c r="K7" s="113">
        <f>IF(ISBLANK('In Process Calc.'!S7),"",'In Process Calc.'!S7)</f>
        <v>0.7110527179178564</v>
      </c>
      <c r="L7" s="113">
        <f>IF(ISBLANK('In Process Calc.'!T7),"",'In Process Calc.'!T7)</f>
        <v>0.1176727150554169</v>
      </c>
      <c r="M7" s="113">
        <f>IF(ISBLANK('In Process Calc.'!U7),"",'In Process Calc.'!U7)</f>
        <v>-3.8380928511050634E-2</v>
      </c>
      <c r="N7" s="113">
        <f>IF(ISBLANK('In Process Calc.'!V7),"",'In Process Calc.'!V7)</f>
        <v>-2.1229255520093176E-2</v>
      </c>
      <c r="O7" s="113">
        <f>IF(ISBLANK('In Process Calc.'!W7),"",'In Process Calc.'!W7)</f>
        <v>9.5501240891231656E-3</v>
      </c>
      <c r="P7" s="113">
        <f>IF(ISBLANK('In Process Calc.'!X7),"",'In Process Calc.'!X7)</f>
        <v>-6.2540184967033955E-4</v>
      </c>
      <c r="Q7" s="113">
        <f>IF(ISBLANK('In Process Calc.'!Y7),"",'In Process Calc.'!Y7)</f>
        <v>1.1339655138917772</v>
      </c>
      <c r="R7" s="113">
        <f>IF(ISBLANK('In Process Calc.'!Z7),"",'In Process Calc.'!Z7)</f>
        <v>6.9703535319899004E-3</v>
      </c>
      <c r="S7" s="113">
        <f>IF(ISBLANK('In Process Calc.'!AA7),"",'In Process Calc.'!AA7)</f>
        <v>1.446040078678607E-3</v>
      </c>
      <c r="T7" s="113">
        <f>IF(ISBLANK('In Process Calc.'!AB7),"",'In Process Calc.'!AB7)</f>
        <v>2.920355375164618E-3</v>
      </c>
      <c r="U7" s="113">
        <f>IF(ISBLANK('In Process Calc.'!AC7),"",'In Process Calc.'!AC7)</f>
        <v>-0.17784251312900001</v>
      </c>
      <c r="V7" s="113">
        <f>IF(ISBLANK('In Process Calc.'!AD7),"",'In Process Calc.'!AD7)</f>
        <v>2.042065027549981E-3</v>
      </c>
      <c r="W7" s="113">
        <f>IF(ISBLANK('In Process Calc.'!AE7),"",'In Process Calc.'!AE7)</f>
        <v>-1.5492950438817835E-4</v>
      </c>
      <c r="X7" s="113">
        <f>IF(ISBLANK('In Process Calc.'!AF7),"",'In Process Calc.'!AF7)</f>
        <v>2.8504812456430613E-2</v>
      </c>
      <c r="Y7" s="113">
        <f>IF(ISBLANK('In Process Calc.'!AG7),"",'In Process Calc.'!AG7)</f>
        <v>-1.1283219725348402E-2</v>
      </c>
      <c r="Z7" s="113">
        <f>IF(ISBLANK('In Process Calc.'!AH7),"",'In Process Calc.'!AH7)</f>
        <v>9.5569056840207273E-4</v>
      </c>
      <c r="AA7" s="113">
        <f>IF(ISBLANK('In Process Calc.'!AI7),"",'In Process Calc.'!AI7)</f>
        <v>-7.8227302329862908E-4</v>
      </c>
      <c r="AB7" s="113">
        <f>IF(ISBLANK('In Process Calc.'!AJ7),"",'In Process Calc.'!AJ7)</f>
        <v>1.2259971076632183E-3</v>
      </c>
      <c r="AC7" s="113">
        <f>IF(ISBLANK('In Process Calc.'!AK7),"",'In Process Calc.'!AK7)</f>
        <v>0</v>
      </c>
      <c r="AD7" s="113">
        <f>IF(ISBLANK('In Process Calc.'!AL7),"",'In Process Calc.'!AL7)</f>
        <v>0.37766466993439729</v>
      </c>
      <c r="AE7" s="113">
        <f>IF(ISBLANK('In Process Calc.'!AM7),"",'In Process Calc.'!AM7)</f>
        <v>0.15571261538675479</v>
      </c>
      <c r="AF7" s="113">
        <f>IF(ISBLANK('In Process Calc.'!AN7),"",'In Process Calc.'!AN7)</f>
        <v>0.66703368321314371</v>
      </c>
      <c r="AH7" s="113">
        <f>IF(ISBLANK('In Process Calc.'!C7),"",'In Process Calc.'!C7)</f>
        <v>62.649999999906868</v>
      </c>
      <c r="AI7" s="113">
        <f>IF(ISBLANK(Glutamine!H11),"",Glutamine!H11)</f>
        <v>3.11</v>
      </c>
      <c r="AJ7" s="113">
        <f>IF(ISBLANK('In Process Calc.'!K7),"",'In Process Calc.'!K7)</f>
        <v>199.44499999999999</v>
      </c>
      <c r="AK7" s="113">
        <f>IF(ISBLANK('In Process Calc.'!L7),"",'In Process Calc.'!L7)</f>
        <v>0</v>
      </c>
      <c r="AL7" s="113">
        <f>IF(ISBLANK('In Process Calc.'!M7),"",'In Process Calc.'!M7)</f>
        <v>0.30665987372183123</v>
      </c>
      <c r="AM7" s="113">
        <f>IF(ISBLANK('In Process Calc.'!N7),"",'In Process Calc.'!N7)</f>
        <v>-4.4109541418642498E-2</v>
      </c>
      <c r="AN7" s="113">
        <f>IF(ISBLANK('In Process Calc.'!O7),"",'In Process Calc.'!O7)</f>
        <v>8.0238639514547535E-4</v>
      </c>
      <c r="AO7" s="113">
        <f>IF(ISBLANK('In Process Calc.'!P7),"",'In Process Calc.'!P7)</f>
        <v>1.1727582428124775E-3</v>
      </c>
      <c r="AP7" s="113">
        <f>IF(ISBLANK('In Process Calc.'!Q7),"",'In Process Calc.'!Q7)</f>
        <v>-1.6146198179618636E-2</v>
      </c>
      <c r="AQ7" s="113">
        <f>IF(ISBLANK('In Process Calc.'!R7),"",'In Process Calc.'!R7)</f>
        <v>8.2579976500689427E-3</v>
      </c>
      <c r="AR7" s="113">
        <f>IF(ISBLANK('In Process Calc.'!S7),"",'In Process Calc.'!S7)</f>
        <v>0.7110527179178564</v>
      </c>
      <c r="AS7" s="113">
        <f>IF(ISBLANK('In Process Calc.'!T7),"",'In Process Calc.'!T7)</f>
        <v>0.1176727150554169</v>
      </c>
      <c r="AT7" s="113">
        <f>IF(ISBLANK('In Process Calc.'!U7),"",'In Process Calc.'!U7)</f>
        <v>-3.8380928511050634E-2</v>
      </c>
      <c r="AU7" s="113">
        <f>IF(ISBLANK('In Process Calc.'!V7),"",'In Process Calc.'!V7)</f>
        <v>-2.1229255520093176E-2</v>
      </c>
      <c r="AV7" s="113">
        <f>IF(ISBLANK('In Process Calc.'!W7),"",'In Process Calc.'!W7)</f>
        <v>9.5501240891231656E-3</v>
      </c>
      <c r="AW7" s="113">
        <f>IF(ISBLANK('In Process Calc.'!X7),"",'In Process Calc.'!X7)</f>
        <v>-6.2540184967033955E-4</v>
      </c>
      <c r="AX7" s="113">
        <f>IF(ISBLANK('In Process Calc.'!Y7),"",'In Process Calc.'!Y7)</f>
        <v>1.1339655138917772</v>
      </c>
      <c r="AY7" s="113">
        <f>IF(ISBLANK('In Process Calc.'!Z7),"",'In Process Calc.'!Z7)</f>
        <v>6.9703535319899004E-3</v>
      </c>
      <c r="AZ7" s="113">
        <f>IF(ISBLANK('In Process Calc.'!AA7),"",'In Process Calc.'!AA7)</f>
        <v>1.446040078678607E-3</v>
      </c>
      <c r="BA7" s="113">
        <f>IF(ISBLANK('In Process Calc.'!AB7),"",'In Process Calc.'!AB7)</f>
        <v>2.920355375164618E-3</v>
      </c>
      <c r="BB7" s="113">
        <f>IF(ISBLANK('In Process Calc.'!AC7),"",'In Process Calc.'!AC7)</f>
        <v>-0.17784251312900001</v>
      </c>
      <c r="BC7" s="113">
        <f>IF(ISBLANK('In Process Calc.'!AD7),"",'In Process Calc.'!AD7)</f>
        <v>2.042065027549981E-3</v>
      </c>
      <c r="BD7" s="113">
        <f>IF(ISBLANK('In Process Calc.'!AE7),"",'In Process Calc.'!AE7)</f>
        <v>-1.5492950438817835E-4</v>
      </c>
      <c r="BE7" s="113">
        <f>IF(ISBLANK('In Process Calc.'!AF7),"",'In Process Calc.'!AF7)</f>
        <v>2.8504812456430613E-2</v>
      </c>
      <c r="BF7" s="113">
        <f>IF(ISBLANK('In Process Calc.'!AG7),"",'In Process Calc.'!AG7)</f>
        <v>-1.1283219725348402E-2</v>
      </c>
      <c r="BG7" s="113">
        <f>IF(ISBLANK('In Process Calc.'!AH7),"",'In Process Calc.'!AH7)</f>
        <v>9.5569056840207273E-4</v>
      </c>
      <c r="BH7" s="113">
        <f>IF(ISBLANK('In Process Calc.'!AI7),"",'In Process Calc.'!AI7)</f>
        <v>-7.8227302329862908E-4</v>
      </c>
      <c r="BI7" s="113">
        <f>IF(ISBLANK('In Process Calc.'!AJ7),"",'In Process Calc.'!AJ7)</f>
        <v>1.2259971076632183E-3</v>
      </c>
      <c r="BJ7" s="113">
        <f>IF(ISBLANK('In Process Calc.'!AK7),"",'In Process Calc.'!AK7)</f>
        <v>0</v>
      </c>
      <c r="BK7" s="113">
        <f>IF(ISBLANK('In Process Calc.'!AL7),"",'In Process Calc.'!AL7)</f>
        <v>0.37766466993439729</v>
      </c>
      <c r="BL7" s="113">
        <f>IF(ISBLANK('In Process Calc.'!AM7),"",'In Process Calc.'!AM7)</f>
        <v>0.15571261538675479</v>
      </c>
      <c r="BM7" s="113">
        <f>IF(ISBLANK('In Process Calc.'!AN7),"",'In Process Calc.'!AN7)</f>
        <v>0.66703368321314371</v>
      </c>
      <c r="BO7" s="54" t="s">
        <v>107</v>
      </c>
      <c r="BP7" s="56">
        <f t="array" ref="BP7:BS7">LINEST($E3:INDEX($E:$E,COUNT($E:$E)+2),$A$3:INDEX($A:$A,COUNT($A:$A)+2)^{1,2,3},TRUE,TRUE)</f>
        <v>-8.3746742849687517E-7</v>
      </c>
      <c r="BQ7" s="56">
        <v>5.5515930333675627E-4</v>
      </c>
      <c r="BR7" s="56">
        <v>-2.8309674053287763E-2</v>
      </c>
      <c r="BS7" s="56">
        <v>0.22839424053214641</v>
      </c>
      <c r="BT7" s="56">
        <f t="array" ref="BT7:BX7">LINEST($E3:INDEX($E:$E,COUNT($E:$E)+2),$A$3:INDEX($A:$A,COUNT($A:$A)+2)^{1,2,3,4},TRUE,TRUE)</f>
        <v>-7.6872539422817931E-9</v>
      </c>
      <c r="BU7" s="56">
        <v>2.6919636206087067E-6</v>
      </c>
      <c r="BV7" s="56">
        <v>5.2345082925492246E-5</v>
      </c>
      <c r="BW7" s="56">
        <v>-5.5046571791965652E-3</v>
      </c>
      <c r="BX7" s="56">
        <v>5.1324474390739283E-2</v>
      </c>
      <c r="BY7" s="57">
        <f>IF('Cumulative Curves'!$B$5=6,#REF!,IF('Cumulative Curves'!$B$5=5,#REF!, IF( 'Cumulative Curves'!$B$5=4, BX7,IF('Cumulative Curves'!$B$5=3, BS7, 0))))</f>
        <v>0.22839424053214641</v>
      </c>
      <c r="BZ7" s="57">
        <f>IF('Cumulative Curves'!$B$5=6,#REF!,IF('Cumulative Curves'!$B$5=5,#REF!, IF( 'Cumulative Curves'!$B$5=4, BW7,IF('Cumulative Curves'!$B$5=3, BR7, 0))))</f>
        <v>-2.8309674053287763E-2</v>
      </c>
      <c r="CA7" s="57">
        <f>IF('Cumulative Curves'!$B$5=6,#REF!,IF('Cumulative Curves'!$B$5=5,#REF!, IF( 'Cumulative Curves'!$B$5=4, BV7,IF('Cumulative Curves'!$B$5=3, BQ7, 0))))</f>
        <v>5.5515930333675627E-4</v>
      </c>
      <c r="CB7" s="57">
        <f>IF('Cumulative Curves'!$B$5=6,#REF!,IF('Cumulative Curves'!$B$5=5,#REF!, IF( 'Cumulative Curves'!$B$5=4, BU7,IF('Cumulative Curves'!$B$5=3, BP7, 0))))</f>
        <v>-8.3746742849687517E-7</v>
      </c>
      <c r="CC7" s="57">
        <f>IF('Cumulative Curves'!$B$5=6,#REF!,IF('Cumulative Curves'!$B$5=5,#REF!, IF( 'Cumulative Curves'!$B$5=4,BT7, 0)))</f>
        <v>0</v>
      </c>
      <c r="CD7" s="57">
        <f>IF('Cumulative Curves'!$B$5=6,#REF!,IF('Cumulative Curves'!$B$5=5,#REF!, 0))</f>
        <v>0</v>
      </c>
      <c r="CE7" s="57">
        <f>IF('Cumulative Curves'!$B$5=6,#REF!,0)</f>
        <v>0</v>
      </c>
      <c r="CF7" s="49"/>
      <c r="CG7" s="75">
        <f>IF(ISBLANK('In Process Calc.'!C7),"",'In Process Calc.'!C7)</f>
        <v>62.649999999906868</v>
      </c>
      <c r="CH7" s="75">
        <f t="shared" si="0"/>
        <v>3.7516405545713449</v>
      </c>
      <c r="CI7" s="75">
        <f t="shared" si="1"/>
        <v>248.1533642851096</v>
      </c>
      <c r="CJ7" s="75">
        <f t="shared" si="2"/>
        <v>0</v>
      </c>
      <c r="CK7" s="75">
        <f t="shared" si="3"/>
        <v>0.42787044975514654</v>
      </c>
      <c r="CL7" s="75">
        <f t="shared" si="4"/>
        <v>-5.3935011463964226E-2</v>
      </c>
      <c r="CM7" s="75">
        <f t="shared" si="5"/>
        <v>2.0341026322735186E-3</v>
      </c>
      <c r="CN7" s="75">
        <f t="shared" si="6"/>
        <v>1.2912305298829845E-2</v>
      </c>
      <c r="CO7" s="75">
        <f t="shared" si="7"/>
        <v>-1.0579650403523653E-2</v>
      </c>
      <c r="CP7" s="75">
        <f t="shared" si="8"/>
        <v>1.0205363571069246E-2</v>
      </c>
      <c r="CQ7" s="75">
        <f t="shared" si="9"/>
        <v>0.65545534625887603</v>
      </c>
      <c r="CR7" s="75">
        <f t="shared" si="10"/>
        <v>0.11913427671029149</v>
      </c>
      <c r="CS7" s="75">
        <f t="shared" si="11"/>
        <v>-3.3960587072029008E-2</v>
      </c>
      <c r="CT7" s="75">
        <f t="shared" si="12"/>
        <v>-1.9343142246092047E-2</v>
      </c>
      <c r="CU7" s="75">
        <f t="shared" si="13"/>
        <v>8.858609638583587E-3</v>
      </c>
      <c r="CV7" s="75">
        <f t="shared" si="14"/>
        <v>5.7868932197410218E-4</v>
      </c>
      <c r="CW7" s="75">
        <f t="shared" si="15"/>
        <v>1.0667095763183665</v>
      </c>
      <c r="CX7" s="75">
        <f t="shared" si="16"/>
        <v>8.4820242742116633E-3</v>
      </c>
      <c r="CY7" s="75">
        <f t="shared" si="17"/>
        <v>5.6222234575087661E-3</v>
      </c>
      <c r="CZ7" s="75">
        <f t="shared" si="18"/>
        <v>3.8004776192243871E-3</v>
      </c>
      <c r="DA7" s="75">
        <f t="shared" si="19"/>
        <v>-0.16901046989242646</v>
      </c>
      <c r="DB7" s="75">
        <f t="shared" si="20"/>
        <v>4.0211652799039422E-3</v>
      </c>
      <c r="DC7" s="75">
        <f t="shared" si="21"/>
        <v>2.3076446658711388E-3</v>
      </c>
      <c r="DD7" s="75">
        <f t="shared" si="22"/>
        <v>3.6237390419544144E-2</v>
      </c>
      <c r="DE7" s="75">
        <f t="shared" si="23"/>
        <v>-1.2726308641165369E-2</v>
      </c>
      <c r="DF7" s="75">
        <f t="shared" si="24"/>
        <v>1.6121604240274987E-3</v>
      </c>
      <c r="DG7" s="75">
        <f t="shared" si="25"/>
        <v>-3.0886927260577761E-4</v>
      </c>
      <c r="DH7" s="75">
        <f t="shared" si="26"/>
        <v>3.636558607442845E-3</v>
      </c>
      <c r="DI7" s="75">
        <f t="shared" si="27"/>
        <v>0</v>
      </c>
      <c r="DJ7" s="75">
        <f t="shared" si="28"/>
        <v>0.4302181941229174</v>
      </c>
      <c r="DK7" s="75">
        <f t="shared" si="29"/>
        <v>0.20727271276652712</v>
      </c>
      <c r="DL7" s="75">
        <f t="shared" si="30"/>
        <v>0.92387120974403925</v>
      </c>
    </row>
    <row r="8" spans="1:116" s="48" customFormat="1" ht="12" x14ac:dyDescent="0.15">
      <c r="A8" s="113">
        <f>IF(ISBLANK('In Process Calc.'!C8),"",'In Process Calc.'!C8)</f>
        <v>71.749999999883585</v>
      </c>
      <c r="B8" s="113">
        <f>IF(ISBLANK(Glutamine!H12),"",Glutamine!H12)</f>
        <v>4.3849999999999998</v>
      </c>
      <c r="C8" s="113">
        <f>IF(ISBLANK('In Process Calc.'!K8),"",'In Process Calc.'!K8)</f>
        <v>284.86999999999995</v>
      </c>
      <c r="D8" s="113">
        <f>IF(ISBLANK('In Process Calc.'!L8),"",'In Process Calc.'!L8)</f>
        <v>0</v>
      </c>
      <c r="E8" s="113">
        <f>IF(ISBLANK('In Process Calc.'!M8),"",'In Process Calc.'!M8)</f>
        <v>0.58363764842201138</v>
      </c>
      <c r="F8" s="113">
        <f>IF(ISBLANK('In Process Calc.'!N8),"",'In Process Calc.'!N8)</f>
        <v>-6.1309344450598047E-2</v>
      </c>
      <c r="G8" s="113">
        <f>IF(ISBLANK('In Process Calc.'!O8),"",'In Process Calc.'!O8)</f>
        <v>-8.5862718207292276E-4</v>
      </c>
      <c r="H8" s="113">
        <f>IF(ISBLANK('In Process Calc.'!P8),"",'In Process Calc.'!P8)</f>
        <v>7.9597887533350894E-3</v>
      </c>
      <c r="I8" s="113">
        <f>IF(ISBLANK('In Process Calc.'!Q8),"",'In Process Calc.'!Q8)</f>
        <v>-1.6840570357738345E-2</v>
      </c>
      <c r="J8" s="113">
        <f>IF(ISBLANK('In Process Calc.'!R8),"",'In Process Calc.'!R8)</f>
        <v>9.1437535177726365E-3</v>
      </c>
      <c r="K8" s="113">
        <f>IF(ISBLANK('In Process Calc.'!S8),"",'In Process Calc.'!S8)</f>
        <v>0.86954167935510485</v>
      </c>
      <c r="L8" s="113">
        <f>IF(ISBLANK('In Process Calc.'!T8),"",'In Process Calc.'!T8)</f>
        <v>0.13744751155450985</v>
      </c>
      <c r="M8" s="113">
        <f>IF(ISBLANK('In Process Calc.'!U8),"",'In Process Calc.'!U8)</f>
        <v>-4.3858781473273961E-2</v>
      </c>
      <c r="N8" s="113">
        <f>IF(ISBLANK('In Process Calc.'!V8),"",'In Process Calc.'!V8)</f>
        <v>-2.4229634314243298E-2</v>
      </c>
      <c r="O8" s="113">
        <f>IF(ISBLANK('In Process Calc.'!W8),"",'In Process Calc.'!W8)</f>
        <v>1.1112630685132735E-2</v>
      </c>
      <c r="P8" s="113">
        <f>IF(ISBLANK('In Process Calc.'!X8),"",'In Process Calc.'!X8)</f>
        <v>-9.8689263040549241E-4</v>
      </c>
      <c r="Q8" s="113">
        <f>IF(ISBLANK('In Process Calc.'!Y8),"",'In Process Calc.'!Y8)</f>
        <v>1.3018776372359961</v>
      </c>
      <c r="R8" s="113">
        <f>IF(ISBLANK('In Process Calc.'!Z8),"",'In Process Calc.'!Z8)</f>
        <v>8.0038342080235615E-3</v>
      </c>
      <c r="S8" s="113">
        <f>IF(ISBLANK('In Process Calc.'!AA8),"",'In Process Calc.'!AA8)</f>
        <v>4.0070022335463029E-3</v>
      </c>
      <c r="T8" s="113">
        <f>IF(ISBLANK('In Process Calc.'!AB8),"",'In Process Calc.'!AB8)</f>
        <v>3.2471674958844043E-3</v>
      </c>
      <c r="U8" s="113">
        <f>IF(ISBLANK('In Process Calc.'!AC8),"",'In Process Calc.'!AC8)</f>
        <v>-0.209873085879</v>
      </c>
      <c r="V8" s="113">
        <f>IF(ISBLANK('In Process Calc.'!AD8),"",'In Process Calc.'!AD8)</f>
        <v>3.5482984851518181E-3</v>
      </c>
      <c r="W8" s="113">
        <f>IF(ISBLANK('In Process Calc.'!AE8),"",'In Process Calc.'!AE8)</f>
        <v>-2.0646750434923425E-4</v>
      </c>
      <c r="X8" s="113">
        <f>IF(ISBLANK('In Process Calc.'!AF8),"",'In Process Calc.'!AF8)</f>
        <v>3.678583039748537E-2</v>
      </c>
      <c r="Y8" s="113">
        <f>IF(ISBLANK('In Process Calc.'!AG8),"",'In Process Calc.'!AG8)</f>
        <v>-1.8847170660523771E-2</v>
      </c>
      <c r="Z8" s="113">
        <f>IF(ISBLANK('In Process Calc.'!AH8),"",'In Process Calc.'!AH8)</f>
        <v>1.5106918310086002E-3</v>
      </c>
      <c r="AA8" s="113">
        <f>IF(ISBLANK('In Process Calc.'!AI8),"",'In Process Calc.'!AI8)</f>
        <v>-6.6590150870469273E-4</v>
      </c>
      <c r="AB8" s="113">
        <f>IF(ISBLANK('In Process Calc.'!AJ8),"",'In Process Calc.'!AJ8)</f>
        <v>3.1866635569448645E-3</v>
      </c>
      <c r="AC8" s="113">
        <f>IF(ISBLANK('In Process Calc.'!AK8),"",'In Process Calc.'!AK8)</f>
        <v>0</v>
      </c>
      <c r="AD8" s="113">
        <f>IF(ISBLANK('In Process Calc.'!AL8),"",'In Process Calc.'!AL8)</f>
        <v>0.44774099623010466</v>
      </c>
      <c r="AE8" s="113">
        <f>IF(ISBLANK('In Process Calc.'!AM8),"",'In Process Calc.'!AM8)</f>
        <v>0.17655856590050661</v>
      </c>
      <c r="AF8" s="113">
        <f>IF(ISBLANK('In Process Calc.'!AN8),"",'In Process Calc.'!AN8)</f>
        <v>0.85908430292573501</v>
      </c>
      <c r="AH8" s="113">
        <f>IF(ISBLANK('In Process Calc.'!C8),"",'In Process Calc.'!C8)</f>
        <v>71.749999999883585</v>
      </c>
      <c r="AI8" s="113">
        <f>IF(ISBLANK(Glutamine!H12),"",Glutamine!H12)</f>
        <v>4.3849999999999998</v>
      </c>
      <c r="AJ8" s="113">
        <f>IF(ISBLANK('In Process Calc.'!K8),"",'In Process Calc.'!K8)</f>
        <v>284.86999999999995</v>
      </c>
      <c r="AK8" s="113">
        <f>IF(ISBLANK('In Process Calc.'!L8),"",'In Process Calc.'!L8)</f>
        <v>0</v>
      </c>
      <c r="AL8" s="113">
        <f>IF(ISBLANK('In Process Calc.'!M8),"",'In Process Calc.'!M8)</f>
        <v>0.58363764842201138</v>
      </c>
      <c r="AM8" s="113">
        <f>IF(ISBLANK('In Process Calc.'!N8),"",'In Process Calc.'!N8)</f>
        <v>-6.1309344450598047E-2</v>
      </c>
      <c r="AN8" s="113">
        <f>IF(ISBLANK('In Process Calc.'!O8),"",'In Process Calc.'!O8)</f>
        <v>-8.5862718207292276E-4</v>
      </c>
      <c r="AO8" s="113">
        <f>IF(ISBLANK('In Process Calc.'!P8),"",'In Process Calc.'!P8)</f>
        <v>7.9597887533350894E-3</v>
      </c>
      <c r="AP8" s="113">
        <f>IF(ISBLANK('In Process Calc.'!Q8),"",'In Process Calc.'!Q8)</f>
        <v>-1.6840570357738345E-2</v>
      </c>
      <c r="AQ8" s="113">
        <f>IF(ISBLANK('In Process Calc.'!R8),"",'In Process Calc.'!R8)</f>
        <v>9.1437535177726365E-3</v>
      </c>
      <c r="AR8" s="113">
        <f>IF(ISBLANK('In Process Calc.'!S8),"",'In Process Calc.'!S8)</f>
        <v>0.86954167935510485</v>
      </c>
      <c r="AS8" s="113">
        <f>IF(ISBLANK('In Process Calc.'!T8),"",'In Process Calc.'!T8)</f>
        <v>0.13744751155450985</v>
      </c>
      <c r="AT8" s="113">
        <f>IF(ISBLANK('In Process Calc.'!U8),"",'In Process Calc.'!U8)</f>
        <v>-4.3858781473273961E-2</v>
      </c>
      <c r="AU8" s="113">
        <f>IF(ISBLANK('In Process Calc.'!V8),"",'In Process Calc.'!V8)</f>
        <v>-2.4229634314243298E-2</v>
      </c>
      <c r="AV8" s="113">
        <f>IF(ISBLANK('In Process Calc.'!W8),"",'In Process Calc.'!W8)</f>
        <v>1.1112630685132735E-2</v>
      </c>
      <c r="AW8" s="113">
        <f>IF(ISBLANK('In Process Calc.'!X8),"",'In Process Calc.'!X8)</f>
        <v>-9.8689263040549241E-4</v>
      </c>
      <c r="AX8" s="113">
        <f>IF(ISBLANK('In Process Calc.'!Y8),"",'In Process Calc.'!Y8)</f>
        <v>1.3018776372359961</v>
      </c>
      <c r="AY8" s="113">
        <f>IF(ISBLANK('In Process Calc.'!Z8),"",'In Process Calc.'!Z8)</f>
        <v>8.0038342080235615E-3</v>
      </c>
      <c r="AZ8" s="113">
        <f>IF(ISBLANK('In Process Calc.'!AA8),"",'In Process Calc.'!AA8)</f>
        <v>4.0070022335463029E-3</v>
      </c>
      <c r="BA8" s="113">
        <f>IF(ISBLANK('In Process Calc.'!AB8),"",'In Process Calc.'!AB8)</f>
        <v>3.2471674958844043E-3</v>
      </c>
      <c r="BB8" s="113">
        <f>IF(ISBLANK('In Process Calc.'!AC8),"",'In Process Calc.'!AC8)</f>
        <v>-0.209873085879</v>
      </c>
      <c r="BC8" s="113">
        <f>IF(ISBLANK('In Process Calc.'!AD8),"",'In Process Calc.'!AD8)</f>
        <v>3.5482984851518181E-3</v>
      </c>
      <c r="BD8" s="113">
        <f>IF(ISBLANK('In Process Calc.'!AE8),"",'In Process Calc.'!AE8)</f>
        <v>-2.0646750434923425E-4</v>
      </c>
      <c r="BE8" s="113">
        <f>IF(ISBLANK('In Process Calc.'!AF8),"",'In Process Calc.'!AF8)</f>
        <v>3.678583039748537E-2</v>
      </c>
      <c r="BF8" s="113">
        <f>IF(ISBLANK('In Process Calc.'!AG8),"",'In Process Calc.'!AG8)</f>
        <v>-1.8847170660523771E-2</v>
      </c>
      <c r="BG8" s="113">
        <f>IF(ISBLANK('In Process Calc.'!AH8),"",'In Process Calc.'!AH8)</f>
        <v>1.5106918310086002E-3</v>
      </c>
      <c r="BH8" s="113">
        <f>IF(ISBLANK('In Process Calc.'!AI8),"",'In Process Calc.'!AI8)</f>
        <v>-6.6590150870469273E-4</v>
      </c>
      <c r="BI8" s="113">
        <f>IF(ISBLANK('In Process Calc.'!AJ8),"",'In Process Calc.'!AJ8)</f>
        <v>3.1866635569448645E-3</v>
      </c>
      <c r="BJ8" s="113">
        <f>IF(ISBLANK('In Process Calc.'!AK8),"",'In Process Calc.'!AK8)</f>
        <v>0</v>
      </c>
      <c r="BK8" s="113">
        <f>IF(ISBLANK('In Process Calc.'!AL8),"",'In Process Calc.'!AL8)</f>
        <v>0.44774099623010466</v>
      </c>
      <c r="BL8" s="113">
        <f>IF(ISBLANK('In Process Calc.'!AM8),"",'In Process Calc.'!AM8)</f>
        <v>0.17655856590050661</v>
      </c>
      <c r="BM8" s="113">
        <f>IF(ISBLANK('In Process Calc.'!AN8),"",'In Process Calc.'!AN8)</f>
        <v>0.85908430292573501</v>
      </c>
      <c r="BO8" s="54" t="s">
        <v>294</v>
      </c>
      <c r="BP8" s="56">
        <f t="array" ref="BP8:BS8">LINEST($AM3:INDEX($AM:$AM,COUNT($AM:$AM)+2),$AH$3:INDEX($AH:$AH,COUNT($AH:$AH)+2)^{1,2,3},TRUE,TRUE)</f>
        <v>2.5121756050527886E-7</v>
      </c>
      <c r="BQ8" s="56">
        <v>-8.352114869165155E-5</v>
      </c>
      <c r="BR8" s="56">
        <v>3.7778741293302332E-3</v>
      </c>
      <c r="BS8" s="56">
        <v>-2.4571504099025199E-2</v>
      </c>
      <c r="BT8" s="56">
        <f t="array" ref="BT8:BX8">LINEST($AM3:INDEX($AM:$AM,COUNT($AM:$AM)+2),$AH$3:INDEX($AH:$AH,COUNT($AH:$AH)+2)^{1,2,3,4},TRUE,TRUE)</f>
        <v>-2.5691916831052346E-11</v>
      </c>
      <c r="BU8" s="56">
        <v>2.6301343061122255E-7</v>
      </c>
      <c r="BV8" s="56">
        <v>-8.5201626691893624E-5</v>
      </c>
      <c r="BW8" s="56">
        <v>3.854091800979851E-3</v>
      </c>
      <c r="BX8" s="56">
        <v>-2.516329692116346E-2</v>
      </c>
      <c r="BY8" s="57">
        <f>IF('Cumulative Curves'!$B$4=6,#REF!,IF('Cumulative Curves'!$B$4=5,#REF!, IF( 'Cumulative Curves'!$B$4=4, BX8,IF('Cumulative Curves'!$B$4=3, BS8, 0))))</f>
        <v>-2.4571504099025199E-2</v>
      </c>
      <c r="BZ8" s="57">
        <f>IF('Cumulative Curves'!$B$4=6,#REF!,IF('Cumulative Curves'!$B$4=5,#REF!, IF( 'Cumulative Curves'!$B$4=4, BW8,IF('Cumulative Curves'!$B$4=3, BR8, 0))))</f>
        <v>3.7778741293302332E-3</v>
      </c>
      <c r="CA8" s="57">
        <f>IF('Cumulative Curves'!$B$4=6,#REF!,IF('Cumulative Curves'!$B$4=5,#REF!, IF( 'Cumulative Curves'!$B$4=4, BV8,IF('Cumulative Curves'!$B$4=3, BQ8, 0))))</f>
        <v>-8.352114869165155E-5</v>
      </c>
      <c r="CB8" s="57">
        <f>IF('Cumulative Curves'!$B$4=6,#REF!,IF('Cumulative Curves'!$B$4=5,#REF!, IF( 'Cumulative Curves'!$B$4=4, BU8,IF('Cumulative Curves'!$B$4=3, BP8, 0))))</f>
        <v>2.5121756050527886E-7</v>
      </c>
      <c r="CC8" s="57">
        <f>IF('Cumulative Curves'!$B$4=6,#REF!,IF('Cumulative Curves'!$B$4=5,#REF!, IF( 'Cumulative Curves'!$B$4=4,BT8, 0)))</f>
        <v>0</v>
      </c>
      <c r="CD8" s="57">
        <f>IF('Cumulative Curves'!$B$4=6,#REF!,IF('Cumulative Curves'!$B$4=5,#REF!, 0))</f>
        <v>0</v>
      </c>
      <c r="CE8" s="57">
        <f>IF('Cumulative Curves'!$B$4=6,#REF!,0)</f>
        <v>0</v>
      </c>
      <c r="CF8" s="49"/>
      <c r="CG8" s="75">
        <f>IF(ISBLANK('In Process Calc.'!C8),"",'In Process Calc.'!C8)</f>
        <v>71.749999999883585</v>
      </c>
      <c r="CH8" s="75">
        <f t="shared" si="0"/>
        <v>5.4223645986480964</v>
      </c>
      <c r="CI8" s="75">
        <f t="shared" si="1"/>
        <v>350.0166693744369</v>
      </c>
      <c r="CJ8" s="75">
        <f t="shared" si="2"/>
        <v>0</v>
      </c>
      <c r="CK8" s="75">
        <f t="shared" si="3"/>
        <v>0.74583165612389413</v>
      </c>
      <c r="CL8" s="75">
        <f t="shared" si="4"/>
        <v>-9.0688023195470355E-2</v>
      </c>
      <c r="CM8" s="75">
        <f t="shared" si="5"/>
        <v>6.8513216361890186E-3</v>
      </c>
      <c r="CN8" s="75">
        <f t="shared" si="6"/>
        <v>3.3927872441943091E-2</v>
      </c>
      <c r="CO8" s="75">
        <f t="shared" si="7"/>
        <v>-4.5939694428600696E-3</v>
      </c>
      <c r="CP8" s="75">
        <f t="shared" si="8"/>
        <v>1.4476116144001645E-2</v>
      </c>
      <c r="CQ8" s="75">
        <f t="shared" si="9"/>
        <v>0.82625331343226571</v>
      </c>
      <c r="CR8" s="75">
        <f t="shared" si="10"/>
        <v>0.14263500462550413</v>
      </c>
      <c r="CS8" s="75">
        <f t="shared" si="11"/>
        <v>-3.2400080294345421E-2</v>
      </c>
      <c r="CT8" s="75">
        <f t="shared" si="12"/>
        <v>-1.882131610705225E-2</v>
      </c>
      <c r="CU8" s="75">
        <f t="shared" si="13"/>
        <v>9.6598631554531966E-3</v>
      </c>
      <c r="CV8" s="75">
        <f t="shared" si="14"/>
        <v>5.8286255466161625E-3</v>
      </c>
      <c r="CW8" s="75">
        <f t="shared" si="15"/>
        <v>1.2149106507123761</v>
      </c>
      <c r="CX8" s="75">
        <f t="shared" si="16"/>
        <v>1.9657147187525873E-2</v>
      </c>
      <c r="CY8" s="75">
        <f t="shared" si="17"/>
        <v>1.2850642464138563E-2</v>
      </c>
      <c r="CZ8" s="75">
        <f t="shared" si="18"/>
        <v>6.9606019788156391E-3</v>
      </c>
      <c r="DA8" s="75">
        <f t="shared" si="19"/>
        <v>-0.20055369322972186</v>
      </c>
      <c r="DB8" s="75">
        <f t="shared" si="20"/>
        <v>7.697751231939734E-3</v>
      </c>
      <c r="DC8" s="75">
        <f t="shared" si="21"/>
        <v>7.1915141637488716E-3</v>
      </c>
      <c r="DD8" s="75">
        <f t="shared" si="22"/>
        <v>5.1418451980596275E-2</v>
      </c>
      <c r="DE8" s="75">
        <f t="shared" si="23"/>
        <v>-1.0373736144550165E-2</v>
      </c>
      <c r="DF8" s="75">
        <f t="shared" si="24"/>
        <v>3.0948392856053474E-3</v>
      </c>
      <c r="DG8" s="75">
        <f t="shared" si="25"/>
        <v>2.2329482348027651E-3</v>
      </c>
      <c r="DH8" s="75">
        <f t="shared" si="26"/>
        <v>9.7000616225053644E-3</v>
      </c>
      <c r="DI8" s="75">
        <f t="shared" si="27"/>
        <v>0</v>
      </c>
      <c r="DJ8" s="75">
        <f t="shared" si="28"/>
        <v>0.6254501014837377</v>
      </c>
      <c r="DK8" s="75">
        <f t="shared" si="29"/>
        <v>0.33420838505854589</v>
      </c>
      <c r="DL8" s="75">
        <f t="shared" si="30"/>
        <v>1.6815682919740542</v>
      </c>
    </row>
    <row r="9" spans="1:116" s="48" customFormat="1" ht="12" x14ac:dyDescent="0.15">
      <c r="A9" s="113">
        <f>IF(ISBLANK('In Process Calc.'!C9),"",'In Process Calc.'!C9)</f>
        <v>95.533333333209157</v>
      </c>
      <c r="B9" s="113">
        <f>IF(ISBLANK(Glutamine!H13),"",Glutamine!H13)</f>
        <v>9.5399999999999991</v>
      </c>
      <c r="C9" s="113">
        <f>IF(ISBLANK('In Process Calc.'!K9),"",'In Process Calc.'!K9)</f>
        <v>638.14425000000006</v>
      </c>
      <c r="D9" s="113">
        <f>IF(ISBLANK('In Process Calc.'!L9),"",'In Process Calc.'!L9)</f>
        <v>0</v>
      </c>
      <c r="E9" s="113">
        <f>IF(ISBLANK('In Process Calc.'!M9),"",'In Process Calc.'!M9)</f>
        <v>1.6430734353863077</v>
      </c>
      <c r="F9" s="113">
        <f>IF(ISBLANK('In Process Calc.'!N9),"",'In Process Calc.'!N9)</f>
        <v>-0.14017711105396985</v>
      </c>
      <c r="G9" s="113">
        <f>IF(ISBLANK('In Process Calc.'!O9),"",'In Process Calc.'!O9)</f>
        <v>2.1200340845942158E-2</v>
      </c>
      <c r="H9" s="113">
        <f>IF(ISBLANK('In Process Calc.'!P9),"",'In Process Calc.'!P9)</f>
        <v>7.1997979424369155E-2</v>
      </c>
      <c r="I9" s="113">
        <f>IF(ISBLANK('In Process Calc.'!Q9),"",'In Process Calc.'!Q9)</f>
        <v>7.6782659462496343E-3</v>
      </c>
      <c r="J9" s="113">
        <f>IF(ISBLANK('In Process Calc.'!R9),"",'In Process Calc.'!R9)</f>
        <v>2.5476299862473885E-2</v>
      </c>
      <c r="K9" s="113">
        <f>IF(ISBLANK('In Process Calc.'!S9),"",'In Process Calc.'!S9)</f>
        <v>1.333046026276929</v>
      </c>
      <c r="L9" s="113">
        <f>IF(ISBLANK('In Process Calc.'!T9),"",'In Process Calc.'!T9)</f>
        <v>0.21929068136062507</v>
      </c>
      <c r="M9" s="113">
        <f>IF(ISBLANK('In Process Calc.'!U9),"",'In Process Calc.'!U9)</f>
        <v>-3.0335005414104374E-2</v>
      </c>
      <c r="N9" s="113">
        <f>IF(ISBLANK('In Process Calc.'!V9),"",'In Process Calc.'!V9)</f>
        <v>-1.9293629739386687E-2</v>
      </c>
      <c r="O9" s="113">
        <f>IF(ISBLANK('In Process Calc.'!W9),"",'In Process Calc.'!W9)</f>
        <v>1.2589319089584649E-2</v>
      </c>
      <c r="P9" s="113">
        <f>IF(ISBLANK('In Process Calc.'!X9),"",'In Process Calc.'!X9)</f>
        <v>1.8724506138375518E-2</v>
      </c>
      <c r="Q9" s="113">
        <f>IF(ISBLANK('In Process Calc.'!Y9),"",'In Process Calc.'!Y9)</f>
        <v>1.3937559148117873</v>
      </c>
      <c r="R9" s="113">
        <f>IF(ISBLANK('In Process Calc.'!Z9),"",'In Process Calc.'!Z9)</f>
        <v>4.8198114479136078E-2</v>
      </c>
      <c r="S9" s="113">
        <f>IF(ISBLANK('In Process Calc.'!AA9),"",'In Process Calc.'!AA9)</f>
        <v>3.2813771499688227E-2</v>
      </c>
      <c r="T9" s="113">
        <f>IF(ISBLANK('In Process Calc.'!AB9),"",'In Process Calc.'!AB9)</f>
        <v>1.5523838227876563E-2</v>
      </c>
      <c r="U9" s="113">
        <f>IF(ISBLANK('In Process Calc.'!AC9),"",'In Process Calc.'!AC9)</f>
        <v>-0.32679658796167499</v>
      </c>
      <c r="V9" s="113">
        <f>IF(ISBLANK('In Process Calc.'!AD9),"",'In Process Calc.'!AD9)</f>
        <v>1.8580638386627733E-2</v>
      </c>
      <c r="W9" s="113">
        <f>IF(ISBLANK('In Process Calc.'!AE9),"",'In Process Calc.'!AE9)</f>
        <v>2.0717094359406538E-2</v>
      </c>
      <c r="X9" s="113">
        <f>IF(ISBLANK('In Process Calc.'!AF9),"",'In Process Calc.'!AF9)</f>
        <v>9.9208557987421259E-2</v>
      </c>
      <c r="Y9" s="113">
        <f>IF(ISBLANK('In Process Calc.'!AG9),"",'In Process Calc.'!AG9)</f>
        <v>-5.1655783999369678E-3</v>
      </c>
      <c r="Z9" s="113">
        <f>IF(ISBLANK('In Process Calc.'!AH9),"",'In Process Calc.'!AH9)</f>
        <v>6.9683764043153851E-3</v>
      </c>
      <c r="AA9" s="113">
        <f>IF(ISBLANK('In Process Calc.'!AI9),"",'In Process Calc.'!AI9)</f>
        <v>9.0134477871632295E-3</v>
      </c>
      <c r="AB9" s="113">
        <f>IF(ISBLANK('In Process Calc.'!AJ9),"",'In Process Calc.'!AJ9)</f>
        <v>2.6321475561080308E-2</v>
      </c>
      <c r="AC9" s="113">
        <f>IF(ISBLANK('In Process Calc.'!AK9),"",'In Process Calc.'!AK9)</f>
        <v>0</v>
      </c>
      <c r="AD9" s="113">
        <f>IF(ISBLANK('In Process Calc.'!AL9),"",'In Process Calc.'!AL9)</f>
        <v>1.2314547399830804</v>
      </c>
      <c r="AE9" s="113">
        <f>IF(ISBLANK('In Process Calc.'!AM9),"",'In Process Calc.'!AM9)</f>
        <v>0.76448104096743563</v>
      </c>
      <c r="AF9" s="113">
        <f>IF(ISBLANK('In Process Calc.'!AN9),"",'In Process Calc.'!AN9)</f>
        <v>3.5142158635053393</v>
      </c>
      <c r="AH9" s="113">
        <f>IF(ISBLANK('In Process Calc.'!C9),"",'In Process Calc.'!C9)</f>
        <v>95.533333333209157</v>
      </c>
      <c r="AI9" s="113">
        <f>IF(ISBLANK(Glutamine!H13),"",Glutamine!H13)</f>
        <v>9.5399999999999991</v>
      </c>
      <c r="AJ9" s="113">
        <f>IF(ISBLANK('In Process Calc.'!K9),"",'In Process Calc.'!K9)</f>
        <v>638.14425000000006</v>
      </c>
      <c r="AK9" s="113">
        <f>IF(ISBLANK('In Process Calc.'!L9),"",'In Process Calc.'!L9)</f>
        <v>0</v>
      </c>
      <c r="AL9" s="113">
        <f>IF(ISBLANK('In Process Calc.'!M9),"",'In Process Calc.'!M9)</f>
        <v>1.6430734353863077</v>
      </c>
      <c r="AM9" s="113">
        <f>IF(ISBLANK('In Process Calc.'!N9),"",'In Process Calc.'!N9)</f>
        <v>-0.14017711105396985</v>
      </c>
      <c r="AN9" s="113">
        <f>IF(ISBLANK('In Process Calc.'!O9),"",'In Process Calc.'!O9)</f>
        <v>2.1200340845942158E-2</v>
      </c>
      <c r="AO9" s="113">
        <f>IF(ISBLANK('In Process Calc.'!P9),"",'In Process Calc.'!P9)</f>
        <v>7.1997979424369155E-2</v>
      </c>
      <c r="AP9" s="113">
        <f>IF(ISBLANK('In Process Calc.'!Q9),"",'In Process Calc.'!Q9)</f>
        <v>7.6782659462496343E-3</v>
      </c>
      <c r="AQ9" s="113">
        <f>IF(ISBLANK('In Process Calc.'!R9),"",'In Process Calc.'!R9)</f>
        <v>2.5476299862473885E-2</v>
      </c>
      <c r="AR9" s="113">
        <f>IF(ISBLANK('In Process Calc.'!S9),"",'In Process Calc.'!S9)</f>
        <v>1.333046026276929</v>
      </c>
      <c r="AS9" s="113">
        <f>IF(ISBLANK('In Process Calc.'!T9),"",'In Process Calc.'!T9)</f>
        <v>0.21929068136062507</v>
      </c>
      <c r="AT9" s="113">
        <f>IF(ISBLANK('In Process Calc.'!U9),"",'In Process Calc.'!U9)</f>
        <v>-3.0335005414104374E-2</v>
      </c>
      <c r="AU9" s="113">
        <f>IF(ISBLANK('In Process Calc.'!V9),"",'In Process Calc.'!V9)</f>
        <v>-1.9293629739386687E-2</v>
      </c>
      <c r="AV9" s="113">
        <f>IF(ISBLANK('In Process Calc.'!W9),"",'In Process Calc.'!W9)</f>
        <v>1.2589319089584649E-2</v>
      </c>
      <c r="AW9" s="113">
        <f>IF(ISBLANK('In Process Calc.'!X9),"",'In Process Calc.'!X9)</f>
        <v>1.8724506138375518E-2</v>
      </c>
      <c r="AX9" s="113">
        <f>IF(ISBLANK('In Process Calc.'!Y9),"",'In Process Calc.'!Y9)</f>
        <v>1.3937559148117873</v>
      </c>
      <c r="AY9" s="113">
        <f>IF(ISBLANK('In Process Calc.'!Z9),"",'In Process Calc.'!Z9)</f>
        <v>4.8198114479136078E-2</v>
      </c>
      <c r="AZ9" s="113">
        <f>IF(ISBLANK('In Process Calc.'!AA9),"",'In Process Calc.'!AA9)</f>
        <v>3.2813771499688227E-2</v>
      </c>
      <c r="BA9" s="113">
        <f>IF(ISBLANK('In Process Calc.'!AB9),"",'In Process Calc.'!AB9)</f>
        <v>1.5523838227876563E-2</v>
      </c>
      <c r="BB9" s="113">
        <f>IF(ISBLANK('In Process Calc.'!AC9),"",'In Process Calc.'!AC9)</f>
        <v>-0.32679658796167499</v>
      </c>
      <c r="BC9" s="113">
        <f>IF(ISBLANK('In Process Calc.'!AD9),"",'In Process Calc.'!AD9)</f>
        <v>1.8580638386627733E-2</v>
      </c>
      <c r="BD9" s="113">
        <f>IF(ISBLANK('In Process Calc.'!AE9),"",'In Process Calc.'!AE9)</f>
        <v>2.0717094359406538E-2</v>
      </c>
      <c r="BE9" s="113">
        <f>IF(ISBLANK('In Process Calc.'!AF9),"",'In Process Calc.'!AF9)</f>
        <v>9.9208557987421259E-2</v>
      </c>
      <c r="BF9" s="113">
        <f>IF(ISBLANK('In Process Calc.'!AG9),"",'In Process Calc.'!AG9)</f>
        <v>-5.1655783999369678E-3</v>
      </c>
      <c r="BG9" s="113">
        <f>IF(ISBLANK('In Process Calc.'!AH9),"",'In Process Calc.'!AH9)</f>
        <v>6.9683764043153851E-3</v>
      </c>
      <c r="BH9" s="113">
        <f>IF(ISBLANK('In Process Calc.'!AI9),"",'In Process Calc.'!AI9)</f>
        <v>9.0134477871632295E-3</v>
      </c>
      <c r="BI9" s="113">
        <f>IF(ISBLANK('In Process Calc.'!AJ9),"",'In Process Calc.'!AJ9)</f>
        <v>2.6321475561080308E-2</v>
      </c>
      <c r="BJ9" s="113">
        <f>IF(ISBLANK('In Process Calc.'!AK9),"",'In Process Calc.'!AK9)</f>
        <v>0</v>
      </c>
      <c r="BK9" s="113">
        <f>IF(ISBLANK('In Process Calc.'!AL9),"",'In Process Calc.'!AL9)</f>
        <v>1.2314547399830804</v>
      </c>
      <c r="BL9" s="113">
        <f>IF(ISBLANK('In Process Calc.'!AM9),"",'In Process Calc.'!AM9)</f>
        <v>0.76448104096743563</v>
      </c>
      <c r="BM9" s="113">
        <f>IF(ISBLANK('In Process Calc.'!AN9),"",'In Process Calc.'!AN9)</f>
        <v>3.5142158635053393</v>
      </c>
      <c r="BO9" s="54" t="s">
        <v>55</v>
      </c>
      <c r="BP9" s="56">
        <f t="array" ref="BP9:BS9">LINEST($AN3:INDEX($AN:$AN,COUNT($AN:$AN)+2),$AH$3:INDEX($AH:$AH,COUNT($AH:$AH)+2)^{1,2,3},TRUE,TRUE)</f>
        <v>-2.4466871400643204E-8</v>
      </c>
      <c r="BQ9" s="56">
        <v>1.0833441494722192E-5</v>
      </c>
      <c r="BR9" s="56">
        <v>-5.9467785614026041E-4</v>
      </c>
      <c r="BS9" s="56">
        <v>2.7856374504078157E-3</v>
      </c>
      <c r="BT9" s="56">
        <f t="array" ref="BT9:BX9">LINEST($AN3:INDEX($AN:$AN,COUNT($AN:$AN)+2),$AH$3:INDEX($AH:$AH,COUNT($AH:$AH)+2)^{1,2,3,4},TRUE,TRUE)</f>
        <v>3.4902969435954063E-12</v>
      </c>
      <c r="BU9" s="56">
        <v>-2.6069363330247403E-8</v>
      </c>
      <c r="BV9" s="56">
        <v>1.1061737704249658E-5</v>
      </c>
      <c r="BW9" s="56">
        <v>-6.050321752888064E-4</v>
      </c>
      <c r="BX9" s="56">
        <v>2.8660336579751774E-3</v>
      </c>
      <c r="BY9" s="57">
        <f>IF('Cumulative Curves'!$B$6=6,#REF!,IF('Cumulative Curves'!$B$6=5,#REF!, IF( 'Cumulative Curves'!$B$6=4, BX9,IF('Cumulative Curves'!$B$6=3, BS9, 0))))</f>
        <v>2.7856374504078157E-3</v>
      </c>
      <c r="BZ9" s="57">
        <f>IF('Cumulative Curves'!$B$6=6,#REF!,IF('Cumulative Curves'!$B$6=5,#REF!, IF( 'Cumulative Curves'!$B$6=4, BW9,IF('Cumulative Curves'!$B$6=3, BR9, 0))))</f>
        <v>-5.9467785614026041E-4</v>
      </c>
      <c r="CA9" s="57">
        <f>IF('Cumulative Curves'!$B$6=6,#REF!,IF('Cumulative Curves'!$B$6=5,#REF!, IF( 'Cumulative Curves'!$B$6=4, BV9,IF('Cumulative Curves'!$B$6=3, BQ9, 0))))</f>
        <v>1.0833441494722192E-5</v>
      </c>
      <c r="CB9" s="57">
        <f>IF('Cumulative Curves'!$B$6=6,#REF!,IF('Cumulative Curves'!$B$6=5,#REF!, IF( 'Cumulative Curves'!$B$6=4, BU9,IF('Cumulative Curves'!$B$6=3, BP9, 0))))</f>
        <v>-2.4466871400643204E-8</v>
      </c>
      <c r="CC9" s="57">
        <f>IF('Cumulative Curves'!$B$6=6,#REF!,IF('Cumulative Curves'!$B$6=5,#REF!, IF( 'Cumulative Curves'!$B$6=4,BT9, 0)))</f>
        <v>0</v>
      </c>
      <c r="CD9" s="57">
        <f>IF('Cumulative Curves'!$B$6=6,#REF!,IF('Cumulative Curves'!$B$6=5,#REF!, 0))</f>
        <v>0</v>
      </c>
      <c r="CE9" s="57">
        <f>IF('Cumulative Curves'!$B$6=6,#REF!,0)</f>
        <v>0</v>
      </c>
      <c r="CF9" s="49"/>
      <c r="CG9" s="75">
        <f>IF(ISBLANK('In Process Calc.'!C9),"",'In Process Calc.'!C9)</f>
        <v>95.533333333209157</v>
      </c>
      <c r="CH9" s="75">
        <f t="shared" si="0"/>
        <v>10.166137201214166</v>
      </c>
      <c r="CI9" s="75">
        <f t="shared" si="1"/>
        <v>650.90210446958883</v>
      </c>
      <c r="CJ9" s="75">
        <f t="shared" si="2"/>
        <v>0</v>
      </c>
      <c r="CK9" s="75">
        <f t="shared" si="3"/>
        <v>1.8604187960517615</v>
      </c>
      <c r="CL9" s="75">
        <f t="shared" si="4"/>
        <v>-0.20688855508655113</v>
      </c>
      <c r="CM9" s="75">
        <f t="shared" si="5"/>
        <v>2.3514186684380316E-2</v>
      </c>
      <c r="CN9" s="75">
        <f t="shared" si="6"/>
        <v>0.10224550302620944</v>
      </c>
      <c r="CO9" s="75">
        <f t="shared" si="7"/>
        <v>1.7823568684996949E-2</v>
      </c>
      <c r="CP9" s="75">
        <f t="shared" si="8"/>
        <v>2.8062462936141661E-2</v>
      </c>
      <c r="CQ9" s="75">
        <f t="shared" si="9"/>
        <v>1.391877047229696</v>
      </c>
      <c r="CR9" s="75">
        <f t="shared" si="10"/>
        <v>0.20781250242012878</v>
      </c>
      <c r="CS9" s="75">
        <f t="shared" si="11"/>
        <v>-1.6472471478140752E-2</v>
      </c>
      <c r="CT9" s="75">
        <f t="shared" si="12"/>
        <v>-1.3784909192363325E-2</v>
      </c>
      <c r="CU9" s="75">
        <f t="shared" si="13"/>
        <v>1.0884007325240492E-2</v>
      </c>
      <c r="CV9" s="75">
        <f t="shared" si="14"/>
        <v>2.4864248087427744E-2</v>
      </c>
      <c r="CW9" s="75">
        <f t="shared" si="15"/>
        <v>1.4154926384693618</v>
      </c>
      <c r="CX9" s="75">
        <f t="shared" si="16"/>
        <v>5.882482386010647E-2</v>
      </c>
      <c r="CY9" s="75">
        <f t="shared" si="17"/>
        <v>3.7538314339442394E-2</v>
      </c>
      <c r="CZ9" s="75">
        <f t="shared" si="18"/>
        <v>1.7663724792366595E-2</v>
      </c>
      <c r="DA9" s="75">
        <f t="shared" si="19"/>
        <v>-0.28509351436467745</v>
      </c>
      <c r="DB9" s="75">
        <f t="shared" si="20"/>
        <v>2.015718100126573E-2</v>
      </c>
      <c r="DC9" s="75">
        <f t="shared" si="21"/>
        <v>2.4690586996530504E-2</v>
      </c>
      <c r="DD9" s="75">
        <f t="shared" si="22"/>
        <v>9.851864169311933E-2</v>
      </c>
      <c r="DE9" s="75">
        <f t="shared" si="23"/>
        <v>3.92307280053154E-4</v>
      </c>
      <c r="DF9" s="75">
        <f t="shared" si="24"/>
        <v>8.1984628660764954E-3</v>
      </c>
      <c r="DG9" s="75">
        <f t="shared" si="25"/>
        <v>1.1074795741779383E-2</v>
      </c>
      <c r="DH9" s="75">
        <f t="shared" si="26"/>
        <v>3.1131701456192696E-2</v>
      </c>
      <c r="DI9" s="75">
        <f t="shared" si="27"/>
        <v>0</v>
      </c>
      <c r="DJ9" s="75">
        <f t="shared" si="28"/>
        <v>1.2512633378901206</v>
      </c>
      <c r="DK9" s="75">
        <f t="shared" si="29"/>
        <v>0.75928126843889254</v>
      </c>
      <c r="DL9" s="75">
        <f t="shared" si="30"/>
        <v>4.2051643485914827</v>
      </c>
    </row>
    <row r="10" spans="1:116" s="48" customFormat="1" ht="12" x14ac:dyDescent="0.15">
      <c r="A10" s="113">
        <f>IF(ISBLANK('In Process Calc.'!C10),"",'In Process Calc.'!C10)</f>
        <v>121.09999999991851</v>
      </c>
      <c r="B10" s="113">
        <f>IF(ISBLANK(Glutamine!H14),"",Glutamine!H14)</f>
        <v>16.200000000000003</v>
      </c>
      <c r="C10" s="113">
        <f>IF(ISBLANK('In Process Calc.'!K10),"",'In Process Calc.'!K10)</f>
        <v>1112.5064625000005</v>
      </c>
      <c r="D10" s="113">
        <f>IF(ISBLANK('In Process Calc.'!L10),"",'In Process Calc.'!L10)</f>
        <v>0</v>
      </c>
      <c r="E10" s="113">
        <f>IF(ISBLANK('In Process Calc.'!M10),"",'In Process Calc.'!M10)</f>
        <v>3.9102374846871202</v>
      </c>
      <c r="F10" s="113">
        <f>IF(ISBLANK('In Process Calc.'!N10),"",'In Process Calc.'!N10)</f>
        <v>-0.33788087293785923</v>
      </c>
      <c r="G10" s="113">
        <f>IF(ISBLANK('In Process Calc.'!O10),"",'In Process Calc.'!O10)</f>
        <v>4.8646898456672395E-2</v>
      </c>
      <c r="H10" s="113">
        <f>IF(ISBLANK('In Process Calc.'!P10),"",'In Process Calc.'!P10)</f>
        <v>0.19701116159916399</v>
      </c>
      <c r="I10" s="113">
        <f>IF(ISBLANK('In Process Calc.'!Q10),"",'In Process Calc.'!Q10)</f>
        <v>5.1257258176468201E-2</v>
      </c>
      <c r="J10" s="113">
        <f>IF(ISBLANK('In Process Calc.'!R10),"",'In Process Calc.'!R10)</f>
        <v>4.7521588353230337E-2</v>
      </c>
      <c r="K10" s="113">
        <f>IF(ISBLANK('In Process Calc.'!S10),"",'In Process Calc.'!S10)</f>
        <v>2.2144211716402289</v>
      </c>
      <c r="L10" s="113">
        <f>IF(ISBLANK('In Process Calc.'!T10),"",'In Process Calc.'!T10)</f>
        <v>0.29078282259221511</v>
      </c>
      <c r="M10" s="113">
        <f>IF(ISBLANK('In Process Calc.'!U10),"",'In Process Calc.'!U10)</f>
        <v>2.1163491636611326E-2</v>
      </c>
      <c r="N10" s="113">
        <f>IF(ISBLANK('In Process Calc.'!V10),"",'In Process Calc.'!V10)</f>
        <v>-2.9061249413513783E-3</v>
      </c>
      <c r="O10" s="113">
        <f>IF(ISBLANK('In Process Calc.'!W10),"",'In Process Calc.'!W10)</f>
        <v>1.1516472836341975E-2</v>
      </c>
      <c r="P10" s="113">
        <f>IF(ISBLANK('In Process Calc.'!X10),"",'In Process Calc.'!X10)</f>
        <v>4.9540133619654245E-2</v>
      </c>
      <c r="Q10" s="113">
        <f>IF(ISBLANK('In Process Calc.'!Y10),"",'In Process Calc.'!Y10)</f>
        <v>1.367322145715506</v>
      </c>
      <c r="R10" s="113">
        <f>IF(ISBLANK('In Process Calc.'!Z10),"",'In Process Calc.'!Z10)</f>
        <v>0.11065059476417455</v>
      </c>
      <c r="S10" s="113">
        <f>IF(ISBLANK('In Process Calc.'!AA10),"",'In Process Calc.'!AA10)</f>
        <v>7.6615504731070955E-2</v>
      </c>
      <c r="T10" s="113">
        <f>IF(ISBLANK('In Process Calc.'!AB10),"",'In Process Calc.'!AB10)</f>
        <v>3.3177941032526387E-2</v>
      </c>
      <c r="U10" s="113">
        <f>IF(ISBLANK('In Process Calc.'!AC10),"",'In Process Calc.'!AC10)</f>
        <v>-0.38599437915716367</v>
      </c>
      <c r="V10" s="113">
        <f>IF(ISBLANK('In Process Calc.'!AD10),"",'In Process Calc.'!AD10)</f>
        <v>3.9680210874625428E-2</v>
      </c>
      <c r="W10" s="113">
        <f>IF(ISBLANK('In Process Calc.'!AE10),"",'In Process Calc.'!AE10)</f>
        <v>5.2312308173042735E-2</v>
      </c>
      <c r="X10" s="113">
        <f>IF(ISBLANK('In Process Calc.'!AF10),"",'In Process Calc.'!AF10)</f>
        <v>0.17901866293879665</v>
      </c>
      <c r="Y10" s="113">
        <f>IF(ISBLANK('In Process Calc.'!AG10),"",'In Process Calc.'!AG10)</f>
        <v>1.6380605501982129E-2</v>
      </c>
      <c r="Z10" s="113">
        <f>IF(ISBLANK('In Process Calc.'!AH10),"",'In Process Calc.'!AH10)</f>
        <v>1.5741247459568994E-2</v>
      </c>
      <c r="AA10" s="113">
        <f>IF(ISBLANK('In Process Calc.'!AI10),"",'In Process Calc.'!AI10)</f>
        <v>2.3002757319098663E-2</v>
      </c>
      <c r="AB10" s="113">
        <f>IF(ISBLANK('In Process Calc.'!AJ10),"",'In Process Calc.'!AJ10)</f>
        <v>6.1598885987650148E-2</v>
      </c>
      <c r="AC10" s="113">
        <f>IF(ISBLANK('In Process Calc.'!AK10),"",'In Process Calc.'!AK10)</f>
        <v>0</v>
      </c>
      <c r="AD10" s="113">
        <f>IF(ISBLANK('In Process Calc.'!AL10),"",'In Process Calc.'!AL10)</f>
        <v>2.1674718931087975</v>
      </c>
      <c r="AE10" s="113">
        <f>IF(ISBLANK('In Process Calc.'!AM10),"",'In Process Calc.'!AM10)</f>
        <v>1.4435966410137746</v>
      </c>
      <c r="AF10" s="113">
        <f>IF(ISBLANK('In Process Calc.'!AN10),"",'In Process Calc.'!AN10)</f>
        <v>7.7029072983335931</v>
      </c>
      <c r="AH10" s="113">
        <f>IF(ISBLANK('In Process Calc.'!C10),"",'In Process Calc.'!C10)</f>
        <v>121.09999999991851</v>
      </c>
      <c r="AI10" s="113">
        <f>IF(ISBLANK(Glutamine!H14),"",Glutamine!H14)</f>
        <v>16.200000000000003</v>
      </c>
      <c r="AJ10" s="113">
        <f>IF(ISBLANK('In Process Calc.'!K10),"",'In Process Calc.'!K10)</f>
        <v>1112.5064625000005</v>
      </c>
      <c r="AK10" s="113">
        <f>IF(ISBLANK('In Process Calc.'!L10),"",'In Process Calc.'!L10)</f>
        <v>0</v>
      </c>
      <c r="AL10" s="113">
        <f>IF(ISBLANK('In Process Calc.'!M10),"",'In Process Calc.'!M10)</f>
        <v>3.9102374846871202</v>
      </c>
      <c r="AM10" s="113">
        <f>IF(ISBLANK('In Process Calc.'!N10),"",'In Process Calc.'!N10)</f>
        <v>-0.33788087293785923</v>
      </c>
      <c r="AN10" s="113">
        <f>IF(ISBLANK('In Process Calc.'!O10),"",'In Process Calc.'!O10)</f>
        <v>4.8646898456672395E-2</v>
      </c>
      <c r="AO10" s="113">
        <f>IF(ISBLANK('In Process Calc.'!P10),"",'In Process Calc.'!P10)</f>
        <v>0.19701116159916399</v>
      </c>
      <c r="AP10" s="113">
        <f>IF(ISBLANK('In Process Calc.'!Q10),"",'In Process Calc.'!Q10)</f>
        <v>5.1257258176468201E-2</v>
      </c>
      <c r="AQ10" s="113">
        <f>IF(ISBLANK('In Process Calc.'!R10),"",'In Process Calc.'!R10)</f>
        <v>4.7521588353230337E-2</v>
      </c>
      <c r="AR10" s="113">
        <f>IF(ISBLANK('In Process Calc.'!S10),"",'In Process Calc.'!S10)</f>
        <v>2.2144211716402289</v>
      </c>
      <c r="AS10" s="113">
        <f>IF(ISBLANK('In Process Calc.'!T10),"",'In Process Calc.'!T10)</f>
        <v>0.29078282259221511</v>
      </c>
      <c r="AT10" s="113">
        <f>IF(ISBLANK('In Process Calc.'!U10),"",'In Process Calc.'!U10)</f>
        <v>2.1163491636611326E-2</v>
      </c>
      <c r="AU10" s="113">
        <f>IF(ISBLANK('In Process Calc.'!V10),"",'In Process Calc.'!V10)</f>
        <v>-2.9061249413513783E-3</v>
      </c>
      <c r="AV10" s="113">
        <f>IF(ISBLANK('In Process Calc.'!W10),"",'In Process Calc.'!W10)</f>
        <v>1.1516472836341975E-2</v>
      </c>
      <c r="AW10" s="113">
        <f>IF(ISBLANK('In Process Calc.'!X10),"",'In Process Calc.'!X10)</f>
        <v>4.9540133619654245E-2</v>
      </c>
      <c r="AX10" s="113">
        <f>IF(ISBLANK('In Process Calc.'!Y10),"",'In Process Calc.'!Y10)</f>
        <v>1.367322145715506</v>
      </c>
      <c r="AY10" s="113">
        <f>IF(ISBLANK('In Process Calc.'!Z10),"",'In Process Calc.'!Z10)</f>
        <v>0.11065059476417455</v>
      </c>
      <c r="AZ10" s="113">
        <f>IF(ISBLANK('In Process Calc.'!AA10),"",'In Process Calc.'!AA10)</f>
        <v>7.6615504731070955E-2</v>
      </c>
      <c r="BA10" s="113">
        <f>IF(ISBLANK('In Process Calc.'!AB10),"",'In Process Calc.'!AB10)</f>
        <v>3.3177941032526387E-2</v>
      </c>
      <c r="BB10" s="113">
        <f>IF(ISBLANK('In Process Calc.'!AC10),"",'In Process Calc.'!AC10)</f>
        <v>-0.38599437915716367</v>
      </c>
      <c r="BC10" s="113">
        <f>IF(ISBLANK('In Process Calc.'!AD10),"",'In Process Calc.'!AD10)</f>
        <v>3.9680210874625428E-2</v>
      </c>
      <c r="BD10" s="113">
        <f>IF(ISBLANK('In Process Calc.'!AE10),"",'In Process Calc.'!AE10)</f>
        <v>5.2312308173042735E-2</v>
      </c>
      <c r="BE10" s="113">
        <f>IF(ISBLANK('In Process Calc.'!AF10),"",'In Process Calc.'!AF10)</f>
        <v>0.17901866293879665</v>
      </c>
      <c r="BF10" s="113">
        <f>IF(ISBLANK('In Process Calc.'!AG10),"",'In Process Calc.'!AG10)</f>
        <v>1.6380605501982129E-2</v>
      </c>
      <c r="BG10" s="113">
        <f>IF(ISBLANK('In Process Calc.'!AH10),"",'In Process Calc.'!AH10)</f>
        <v>1.5741247459568994E-2</v>
      </c>
      <c r="BH10" s="113">
        <f>IF(ISBLANK('In Process Calc.'!AI10),"",'In Process Calc.'!AI10)</f>
        <v>2.3002757319098663E-2</v>
      </c>
      <c r="BI10" s="113">
        <f>IF(ISBLANK('In Process Calc.'!AJ10),"",'In Process Calc.'!AJ10)</f>
        <v>6.1598885987650148E-2</v>
      </c>
      <c r="BJ10" s="113">
        <f>IF(ISBLANK('In Process Calc.'!AK10),"",'In Process Calc.'!AK10)</f>
        <v>0</v>
      </c>
      <c r="BK10" s="113">
        <f>IF(ISBLANK('In Process Calc.'!AL10),"",'In Process Calc.'!AL10)</f>
        <v>2.1674718931087975</v>
      </c>
      <c r="BL10" s="113">
        <f>IF(ISBLANK('In Process Calc.'!AM10),"",'In Process Calc.'!AM10)</f>
        <v>1.4435966410137746</v>
      </c>
      <c r="BM10" s="113">
        <f>IF(ISBLANK('In Process Calc.'!AN10),"",'In Process Calc.'!AN10)</f>
        <v>7.7029072983335931</v>
      </c>
      <c r="BO10" s="54" t="s">
        <v>50</v>
      </c>
      <c r="BP10" s="56">
        <f t="array" ref="BP10:BS10">LINEST($AO3:INDEX($AO:$AO,COUNT($AO:$AO)+2),$AH$3:INDEX($AH:$AH,COUNT($AH:$AH)+2)^{1,2,3},TRUE,TRUE)</f>
        <v>-1.2519993030466552E-7</v>
      </c>
      <c r="BQ10" s="56">
        <v>4.6680264276225226E-5</v>
      </c>
      <c r="BR10" s="56">
        <v>-2.4009705234037644E-3</v>
      </c>
      <c r="BS10" s="56">
        <v>1.1495043829953533E-2</v>
      </c>
      <c r="BT10" s="56">
        <f t="array" ref="BT10:BX10">LINEST($AO3:INDEX($AO:$AO,COUNT($AO:$AO)+2),$AH$3:INDEX($AH:$AH,COUNT($AH:$AH)+2)^{1,2,3,4},TRUE,TRUE)</f>
        <v>1.6615461591650909E-10</v>
      </c>
      <c r="BU10" s="56">
        <v>-2.0148611322135398E-7</v>
      </c>
      <c r="BV10" s="56">
        <v>5.7548241878770179E-5</v>
      </c>
      <c r="BW10" s="56">
        <v>-2.8938850086197318E-3</v>
      </c>
      <c r="BX10" s="56">
        <v>1.5322282946100052E-2</v>
      </c>
      <c r="BY10" s="57">
        <f>IF('Cumulative Curves'!$B$7=6,#REF!,IF('Cumulative Curves'!$B$7=5,#REF!, IF( 'Cumulative Curves'!$B$7=4, BX10,IF('Cumulative Curves'!$B$7=3, BS10, 0))))</f>
        <v>1.5322282946100052E-2</v>
      </c>
      <c r="BZ10" s="57">
        <f>IF('Cumulative Curves'!$B$7=6,#REF!,IF('Cumulative Curves'!$B$7=5,#REF!, IF( 'Cumulative Curves'!$B$7=4, BW10,IF('Cumulative Curves'!$B$7=3, BR10, 0))))</f>
        <v>-2.8938850086197318E-3</v>
      </c>
      <c r="CA10" s="57">
        <f>IF('Cumulative Curves'!$B$7=6,#REF!,IF('Cumulative Curves'!$B$7=5,#REF!, IF( 'Cumulative Curves'!$B$7=4, BV10,IF('Cumulative Curves'!$B$7=3, BQ10, 0))))</f>
        <v>5.7548241878770179E-5</v>
      </c>
      <c r="CB10" s="57">
        <f>IF('Cumulative Curves'!$B$7=6,#REF!,IF('Cumulative Curves'!$B$7=5,#REF!, IF( 'Cumulative Curves'!$B$7=4, BU10,IF('Cumulative Curves'!$B$7=3, BP10, 0))))</f>
        <v>-2.0148611322135398E-7</v>
      </c>
      <c r="CC10" s="57">
        <f>IF('Cumulative Curves'!$B$7=6,#REF!,IF('Cumulative Curves'!$B$7=5,#REF!, IF( 'Cumulative Curves'!$B$7=4,BT10, 0)))</f>
        <v>1.6615461591650909E-10</v>
      </c>
      <c r="CD10" s="57">
        <f>IF('Cumulative Curves'!$B$7=6,#REF!,IF('Cumulative Curves'!$B$7=5,#REF!, 0))</f>
        <v>0</v>
      </c>
      <c r="CE10" s="57">
        <f>IF('Cumulative Curves'!$B$7=6,#REF!,0)</f>
        <v>0</v>
      </c>
      <c r="CF10" s="49"/>
      <c r="CG10" s="75">
        <f>IF(ISBLANK('In Process Calc.'!C10),"",'In Process Calc.'!C10)</f>
        <v>121.09999999991851</v>
      </c>
      <c r="CH10" s="75">
        <f t="shared" si="0"/>
        <v>14.999197679074431</v>
      </c>
      <c r="CI10" s="75">
        <f t="shared" si="1"/>
        <v>986.53061685091666</v>
      </c>
      <c r="CJ10" s="75">
        <f t="shared" si="2"/>
        <v>0</v>
      </c>
      <c r="CK10" s="75">
        <f t="shared" si="3"/>
        <v>3.4543143954348099</v>
      </c>
      <c r="CL10" s="75">
        <f t="shared" si="4"/>
        <v>-0.3457745642727274</v>
      </c>
      <c r="CM10" s="75">
        <f t="shared" si="5"/>
        <v>4.6192733770701509E-2</v>
      </c>
      <c r="CN10" s="75">
        <f t="shared" si="6"/>
        <v>0.18673380620569974</v>
      </c>
      <c r="CO10" s="75">
        <f t="shared" si="7"/>
        <v>4.8999390456931448E-2</v>
      </c>
      <c r="CP10" s="75">
        <f t="shared" si="8"/>
        <v>4.5377188216427208E-2</v>
      </c>
      <c r="CQ10" s="75">
        <f t="shared" si="9"/>
        <v>2.1880341838276798</v>
      </c>
      <c r="CR10" s="75">
        <f t="shared" si="10"/>
        <v>0.28149825121627498</v>
      </c>
      <c r="CS10" s="75">
        <f t="shared" si="11"/>
        <v>1.8463317703741433E-2</v>
      </c>
      <c r="CT10" s="75">
        <f t="shared" si="12"/>
        <v>-3.78651119173639E-3</v>
      </c>
      <c r="CU10" s="75">
        <f t="shared" si="13"/>
        <v>1.0831719686154749E-2</v>
      </c>
      <c r="CV10" s="75">
        <f t="shared" si="14"/>
        <v>5.2031538695179402E-2</v>
      </c>
      <c r="CW10" s="75">
        <f t="shared" si="15"/>
        <v>1.4055214391840027</v>
      </c>
      <c r="CX10" s="75">
        <f t="shared" si="16"/>
        <v>0.11328971346246589</v>
      </c>
      <c r="CY10" s="75">
        <f t="shared" si="17"/>
        <v>7.0875781758324388E-2</v>
      </c>
      <c r="CZ10" s="75">
        <f t="shared" si="18"/>
        <v>3.2068002112275742E-2</v>
      </c>
      <c r="DA10" s="75">
        <f t="shared" si="19"/>
        <v>-0.37480726172423018</v>
      </c>
      <c r="DB10" s="75">
        <f t="shared" si="20"/>
        <v>3.7040025229585834E-2</v>
      </c>
      <c r="DC10" s="75">
        <f t="shared" si="21"/>
        <v>4.9796840583584162E-2</v>
      </c>
      <c r="DD10" s="75">
        <f t="shared" si="22"/>
        <v>0.15710251990521951</v>
      </c>
      <c r="DE10" s="75">
        <f t="shared" si="23"/>
        <v>1.8346518606054994E-2</v>
      </c>
      <c r="DF10" s="75">
        <f t="shared" si="24"/>
        <v>1.5193896223736483E-2</v>
      </c>
      <c r="DG10" s="75">
        <f t="shared" si="25"/>
        <v>2.3019298729756825E-2</v>
      </c>
      <c r="DH10" s="75">
        <f t="shared" si="26"/>
        <v>6.1444561249321544E-2</v>
      </c>
      <c r="DI10" s="75">
        <f t="shared" si="27"/>
        <v>0</v>
      </c>
      <c r="DJ10" s="75">
        <f t="shared" si="28"/>
        <v>2.0578209037486577</v>
      </c>
      <c r="DK10" s="75">
        <f t="shared" si="29"/>
        <v>1.3372390777517</v>
      </c>
      <c r="DL10" s="75">
        <f t="shared" si="30"/>
        <v>7.5160505368878967</v>
      </c>
    </row>
    <row r="11" spans="1:116" s="48" customFormat="1" ht="12" x14ac:dyDescent="0.15">
      <c r="A11" s="113">
        <f>IF(ISBLANK('In Process Calc.'!C11),"",'In Process Calc.'!C11)</f>
        <v>143.83333333331393</v>
      </c>
      <c r="B11" s="113">
        <f>IF(ISBLANK(Glutamine!H15),"",Glutamine!H15)</f>
        <v>18.8</v>
      </c>
      <c r="C11" s="113">
        <f>IF(ISBLANK('In Process Calc.'!K11),"",'In Process Calc.'!K11)</f>
        <v>1301.2580816250002</v>
      </c>
      <c r="D11" s="113">
        <f>IF(ISBLANK('In Process Calc.'!L11),"",'In Process Calc.'!L11)</f>
        <v>0</v>
      </c>
      <c r="E11" s="113">
        <f>IF(ISBLANK('In Process Calc.'!M11),"",'In Process Calc.'!M11)</f>
        <v>4.337746709617516</v>
      </c>
      <c r="F11" s="113">
        <f>IF(ISBLANK('In Process Calc.'!N11),"",'In Process Calc.'!N11)</f>
        <v>-0.5452543959802657</v>
      </c>
      <c r="G11" s="113">
        <f>IF(ISBLANK('In Process Calc.'!O11),"",'In Process Calc.'!O11)</f>
        <v>7.3033734175821208E-2</v>
      </c>
      <c r="H11" s="113">
        <f>IF(ISBLANK('In Process Calc.'!P11),"",'In Process Calc.'!P11)</f>
        <v>0.30310463223537559</v>
      </c>
      <c r="I11" s="113">
        <f>IF(ISBLANK('In Process Calc.'!Q11),"",'In Process Calc.'!Q11)</f>
        <v>9.5755410072326214E-2</v>
      </c>
      <c r="J11" s="113">
        <f>IF(ISBLANK('In Process Calc.'!R11),"",'In Process Calc.'!R11)</f>
        <v>6.8377633930741727E-2</v>
      </c>
      <c r="K11" s="113">
        <f>IF(ISBLANK('In Process Calc.'!S11),"",'In Process Calc.'!S11)</f>
        <v>3.0133918230894428</v>
      </c>
      <c r="L11" s="113">
        <f>IF(ISBLANK('In Process Calc.'!T11),"",'In Process Calc.'!T11)</f>
        <v>0.34915077262540134</v>
      </c>
      <c r="M11" s="113">
        <f>IF(ISBLANK('In Process Calc.'!U11),"",'In Process Calc.'!U11)</f>
        <v>7.7207615029289453E-2</v>
      </c>
      <c r="N11" s="113">
        <f>IF(ISBLANK('In Process Calc.'!V11),"",'In Process Calc.'!V11)</f>
        <v>6.7744331516590827E-3</v>
      </c>
      <c r="O11" s="113">
        <f>IF(ISBLANK('In Process Calc.'!W11),"",'In Process Calc.'!W11)</f>
        <v>9.913091749108708E-3</v>
      </c>
      <c r="P11" s="113">
        <f>IF(ISBLANK('In Process Calc.'!X11),"",'In Process Calc.'!X11)</f>
        <v>8.3575913697149423E-2</v>
      </c>
      <c r="Q11" s="113">
        <f>IF(ISBLANK('In Process Calc.'!Y11),"",'In Process Calc.'!Y11)</f>
        <v>1.3003262864825884</v>
      </c>
      <c r="R11" s="113">
        <f>IF(ISBLANK('In Process Calc.'!Z11),"",'In Process Calc.'!Z11)</f>
        <v>0.17092815614586282</v>
      </c>
      <c r="S11" s="113">
        <f>IF(ISBLANK('In Process Calc.'!AA11),"",'In Process Calc.'!AA11)</f>
        <v>0.10764289364246617</v>
      </c>
      <c r="T11" s="113">
        <f>IF(ISBLANK('In Process Calc.'!AB11),"",'In Process Calc.'!AB11)</f>
        <v>4.7861497769476367E-2</v>
      </c>
      <c r="U11" s="113">
        <f>IF(ISBLANK('In Process Calc.'!AC11),"",'In Process Calc.'!AC11)</f>
        <v>-0.39580739817692151</v>
      </c>
      <c r="V11" s="113">
        <f>IF(ISBLANK('In Process Calc.'!AD11),"",'In Process Calc.'!AD11)</f>
        <v>5.6805792612790208E-2</v>
      </c>
      <c r="W11" s="113">
        <f>IF(ISBLANK('In Process Calc.'!AE11),"",'In Process Calc.'!AE11)</f>
        <v>8.0218481240887221E-2</v>
      </c>
      <c r="X11" s="113">
        <f>IF(ISBLANK('In Process Calc.'!AF11),"",'In Process Calc.'!AF11)</f>
        <v>0.22320189140876961</v>
      </c>
      <c r="Y11" s="113">
        <f>IF(ISBLANK('In Process Calc.'!AG11),"",'In Process Calc.'!AG11)</f>
        <v>4.8956568155824789E-2</v>
      </c>
      <c r="Z11" s="113">
        <f>IF(ISBLANK('In Process Calc.'!AH11),"",'In Process Calc.'!AH11)</f>
        <v>2.284996146886481E-2</v>
      </c>
      <c r="AA11" s="113">
        <f>IF(ISBLANK('In Process Calc.'!AI11),"",'In Process Calc.'!AI11)</f>
        <v>3.740945926243476E-2</v>
      </c>
      <c r="AB11" s="113">
        <f>IF(ISBLANK('In Process Calc.'!AJ11),"",'In Process Calc.'!AJ11)</f>
        <v>9.9435893869191772E-2</v>
      </c>
      <c r="AC11" s="113">
        <f>IF(ISBLANK('In Process Calc.'!AK11),"",'In Process Calc.'!AK11)</f>
        <v>0</v>
      </c>
      <c r="AD11" s="113">
        <f>IF(ISBLANK('In Process Calc.'!AL11),"",'In Process Calc.'!AL11)</f>
        <v>2.9028101143686276</v>
      </c>
      <c r="AE11" s="113">
        <f>IF(ISBLANK('In Process Calc.'!AM11),"",'In Process Calc.'!AM11)</f>
        <v>1.9617483202114401</v>
      </c>
      <c r="AF11" s="113">
        <f>IF(ISBLANK('In Process Calc.'!AN11),"",'In Process Calc.'!AN11)</f>
        <v>11.559670856077197</v>
      </c>
      <c r="AH11" s="113">
        <f>IF(ISBLANK('In Process Calc.'!C11),"",'In Process Calc.'!C11)</f>
        <v>143.83333333331393</v>
      </c>
      <c r="AI11" s="113">
        <f>IF(ISBLANK(Glutamine!H15),"",Glutamine!H15)</f>
        <v>18.8</v>
      </c>
      <c r="AJ11" s="113">
        <f>IF(ISBLANK('In Process Calc.'!K11),"",'In Process Calc.'!K11)</f>
        <v>1301.2580816250002</v>
      </c>
      <c r="AK11" s="113">
        <f>IF(ISBLANK('In Process Calc.'!L11),"",'In Process Calc.'!L11)</f>
        <v>0</v>
      </c>
      <c r="AL11" s="113">
        <f>IF(ISBLANK('In Process Calc.'!M11),"",'In Process Calc.'!M11)</f>
        <v>4.337746709617516</v>
      </c>
      <c r="AM11" s="113">
        <f>IF(ISBLANK('In Process Calc.'!N11),"",'In Process Calc.'!N11)</f>
        <v>-0.5452543959802657</v>
      </c>
      <c r="AN11" s="113">
        <f>IF(ISBLANK('In Process Calc.'!O11),"",'In Process Calc.'!O11)</f>
        <v>7.3033734175821208E-2</v>
      </c>
      <c r="AO11" s="113">
        <f>IF(ISBLANK('In Process Calc.'!P11),"",'In Process Calc.'!P11)</f>
        <v>0.30310463223537559</v>
      </c>
      <c r="AP11" s="113">
        <f>IF(ISBLANK('In Process Calc.'!Q11),"",'In Process Calc.'!Q11)</f>
        <v>9.5755410072326214E-2</v>
      </c>
      <c r="AQ11" s="113">
        <f>IF(ISBLANK('In Process Calc.'!R11),"",'In Process Calc.'!R11)</f>
        <v>6.8377633930741727E-2</v>
      </c>
      <c r="AR11" s="113">
        <f>IF(ISBLANK('In Process Calc.'!S11),"",'In Process Calc.'!S11)</f>
        <v>3.0133918230894428</v>
      </c>
      <c r="AS11" s="113">
        <f>IF(ISBLANK('In Process Calc.'!T11),"",'In Process Calc.'!T11)</f>
        <v>0.34915077262540134</v>
      </c>
      <c r="AT11" s="113">
        <f>IF(ISBLANK('In Process Calc.'!U11),"",'In Process Calc.'!U11)</f>
        <v>7.7207615029289453E-2</v>
      </c>
      <c r="AU11" s="113">
        <f>IF(ISBLANK('In Process Calc.'!V11),"",'In Process Calc.'!V11)</f>
        <v>6.7744331516590827E-3</v>
      </c>
      <c r="AV11" s="113">
        <f>IF(ISBLANK('In Process Calc.'!W11),"",'In Process Calc.'!W11)</f>
        <v>9.913091749108708E-3</v>
      </c>
      <c r="AW11" s="113">
        <f>IF(ISBLANK('In Process Calc.'!X11),"",'In Process Calc.'!X11)</f>
        <v>8.3575913697149423E-2</v>
      </c>
      <c r="AX11" s="113">
        <f>IF(ISBLANK('In Process Calc.'!Y11),"",'In Process Calc.'!Y11)</f>
        <v>1.3003262864825884</v>
      </c>
      <c r="AY11" s="113">
        <f>IF(ISBLANK('In Process Calc.'!Z11),"",'In Process Calc.'!Z11)</f>
        <v>0.17092815614586282</v>
      </c>
      <c r="AZ11" s="113">
        <f>IF(ISBLANK('In Process Calc.'!AA11),"",'In Process Calc.'!AA11)</f>
        <v>0.10764289364246617</v>
      </c>
      <c r="BA11" s="113">
        <f>IF(ISBLANK('In Process Calc.'!AB11),"",'In Process Calc.'!AB11)</f>
        <v>4.7861497769476367E-2</v>
      </c>
      <c r="BB11" s="113">
        <f>IF(ISBLANK('In Process Calc.'!AC11),"",'In Process Calc.'!AC11)</f>
        <v>-0.39580739817692151</v>
      </c>
      <c r="BC11" s="113">
        <f>IF(ISBLANK('In Process Calc.'!AD11),"",'In Process Calc.'!AD11)</f>
        <v>5.6805792612790208E-2</v>
      </c>
      <c r="BD11" s="113">
        <f>IF(ISBLANK('In Process Calc.'!AE11),"",'In Process Calc.'!AE11)</f>
        <v>8.0218481240887221E-2</v>
      </c>
      <c r="BE11" s="113">
        <f>IF(ISBLANK('In Process Calc.'!AF11),"",'In Process Calc.'!AF11)</f>
        <v>0.22320189140876961</v>
      </c>
      <c r="BF11" s="113">
        <f>IF(ISBLANK('In Process Calc.'!AG11),"",'In Process Calc.'!AG11)</f>
        <v>4.8956568155824789E-2</v>
      </c>
      <c r="BG11" s="113">
        <f>IF(ISBLANK('In Process Calc.'!AH11),"",'In Process Calc.'!AH11)</f>
        <v>2.284996146886481E-2</v>
      </c>
      <c r="BH11" s="113">
        <f>IF(ISBLANK('In Process Calc.'!AI11),"",'In Process Calc.'!AI11)</f>
        <v>3.740945926243476E-2</v>
      </c>
      <c r="BI11" s="113">
        <f>IF(ISBLANK('In Process Calc.'!AJ11),"",'In Process Calc.'!AJ11)</f>
        <v>9.9435893869191772E-2</v>
      </c>
      <c r="BJ11" s="113">
        <f>IF(ISBLANK('In Process Calc.'!AK11),"",'In Process Calc.'!AK11)</f>
        <v>0</v>
      </c>
      <c r="BK11" s="113">
        <f>IF(ISBLANK('In Process Calc.'!AL11),"",'In Process Calc.'!AL11)</f>
        <v>2.9028101143686276</v>
      </c>
      <c r="BL11" s="113">
        <f>IF(ISBLANK('In Process Calc.'!AM11),"",'In Process Calc.'!AM11)</f>
        <v>1.9617483202114401</v>
      </c>
      <c r="BM11" s="113">
        <f>IF(ISBLANK('In Process Calc.'!AN11),"",'In Process Calc.'!AN11)</f>
        <v>11.559670856077197</v>
      </c>
      <c r="BO11" s="54" t="s">
        <v>48</v>
      </c>
      <c r="BP11" s="56">
        <f t="array" ref="BP11:BS11">LINEST($AP3:INDEX($AP:$AP,COUNT($AP:$AP)+2),$AH$3:INDEX($AH:$AH,COUNT($AH:$AH)+2)^{1,2,3},TRUE,TRUE)</f>
        <v>-5.8434120188675164E-8</v>
      </c>
      <c r="BQ11" s="56">
        <v>2.1830821026942805E-5</v>
      </c>
      <c r="BR11" s="56">
        <v>-1.4365804856220808E-3</v>
      </c>
      <c r="BS11" s="56">
        <v>7.8982760211017966E-3</v>
      </c>
      <c r="BT11" s="56">
        <f t="array" ref="BT11:BX11">LINEST($AP3:INDEX($AP:$AP,COUNT($AP:$AP)+2),$AH$3:INDEX($AH:$AH,COUNT($AH:$AH)+2)^{1,2,3,4},TRUE,TRUE)</f>
        <v>-5.7561282280626751E-11</v>
      </c>
      <c r="BU11" s="56">
        <v>-3.2006142339504366E-8</v>
      </c>
      <c r="BV11" s="56">
        <v>1.8065805392866505E-5</v>
      </c>
      <c r="BW11" s="56">
        <v>-1.2658191157545022E-3</v>
      </c>
      <c r="BX11" s="56">
        <v>6.5723977726716426E-3</v>
      </c>
      <c r="BY11" s="57">
        <f>IF('Cumulative Curves'!$B$8=6,#REF!,IF('Cumulative Curves'!$B$8=5,#REF!, IF( 'Cumulative Curves'!$B$8=4, BX11,IF('Cumulative Curves'!$B$8=3, BS11, 0))))</f>
        <v>6.5723977726716426E-3</v>
      </c>
      <c r="BZ11" s="57">
        <f>IF('Cumulative Curves'!$B$8=6,#REF!,IF('Cumulative Curves'!$B$8=5,#REF!, IF( 'Cumulative Curves'!$B$8=4, BW11,IF('Cumulative Curves'!$B$8=3, BR11, 0))))</f>
        <v>-1.2658191157545022E-3</v>
      </c>
      <c r="CA11" s="57">
        <f>IF('Cumulative Curves'!$B$8=6,#REF!,IF('Cumulative Curves'!$B$8=5,#REF!, IF( 'Cumulative Curves'!$B$8=4, BV11,IF('Cumulative Curves'!$B$8=3, BQ11, 0))))</f>
        <v>1.8065805392866505E-5</v>
      </c>
      <c r="CB11" s="57">
        <f>IF('Cumulative Curves'!$B$8=6,#REF!,IF('Cumulative Curves'!$B$8=5,#REF!, IF( 'Cumulative Curves'!$B$8=4, BU11,IF('Cumulative Curves'!$B$8=3, BP11, 0))))</f>
        <v>-3.2006142339504366E-8</v>
      </c>
      <c r="CC11" s="57">
        <f>IF('Cumulative Curves'!$B$8=6,#REF!,IF('Cumulative Curves'!$B$8=5,#REF!, IF( 'Cumulative Curves'!$B$8=4,BT11, 0)))</f>
        <v>-5.7561282280626751E-11</v>
      </c>
      <c r="CD11" s="57">
        <f>IF('Cumulative Curves'!$B$8=6,#REF!,IF('Cumulative Curves'!$B$8=5,#REF!, 0))</f>
        <v>0</v>
      </c>
      <c r="CE11" s="57">
        <f>IF('Cumulative Curves'!$B$8=6,#REF!,0)</f>
        <v>0</v>
      </c>
      <c r="CF11" s="49"/>
      <c r="CG11" s="75">
        <f>IF(ISBLANK('In Process Calc.'!C11),"",'In Process Calc.'!C11)</f>
        <v>143.83333333331393</v>
      </c>
      <c r="CH11" s="75">
        <f t="shared" si="0"/>
        <v>18.289519076890556</v>
      </c>
      <c r="CI11" s="75">
        <f t="shared" si="1"/>
        <v>1248.6271651130703</v>
      </c>
      <c r="CJ11" s="75">
        <f t="shared" si="2"/>
        <v>0</v>
      </c>
      <c r="CK11" s="75">
        <f t="shared" si="3"/>
        <v>5.1496790189424866</v>
      </c>
      <c r="CL11" s="75">
        <f t="shared" si="4"/>
        <v>-0.46154511336024062</v>
      </c>
      <c r="CM11" s="75">
        <f t="shared" si="5"/>
        <v>6.8569370215076766E-2</v>
      </c>
      <c r="CN11" s="75">
        <f t="shared" si="6"/>
        <v>0.26121032389765725</v>
      </c>
      <c r="CO11" s="75">
        <f t="shared" si="7"/>
        <v>7.8377013737578091E-2</v>
      </c>
      <c r="CP11" s="75">
        <f t="shared" si="8"/>
        <v>6.1841339715545771E-2</v>
      </c>
      <c r="CQ11" s="75">
        <f t="shared" si="9"/>
        <v>3.029749355693359</v>
      </c>
      <c r="CR11" s="75">
        <f t="shared" si="10"/>
        <v>0.34755037828565782</v>
      </c>
      <c r="CS11" s="75">
        <f t="shared" si="11"/>
        <v>6.0635577284194803E-2</v>
      </c>
      <c r="CT11" s="75">
        <f t="shared" si="12"/>
        <v>7.6546296058041252E-3</v>
      </c>
      <c r="CU11" s="75">
        <f t="shared" si="13"/>
        <v>9.6324049978815628E-3</v>
      </c>
      <c r="CV11" s="75">
        <f t="shared" si="14"/>
        <v>8.0015948700373485E-2</v>
      </c>
      <c r="CW11" s="75">
        <f t="shared" si="15"/>
        <v>1.3505336472798133</v>
      </c>
      <c r="CX11" s="75">
        <f t="shared" si="16"/>
        <v>0.16849420998293532</v>
      </c>
      <c r="CY11" s="75">
        <f t="shared" si="17"/>
        <v>0.10369675573583562</v>
      </c>
      <c r="CZ11" s="75">
        <f t="shared" si="18"/>
        <v>4.6277807240781316E-2</v>
      </c>
      <c r="DA11" s="75">
        <f t="shared" si="19"/>
        <v>-0.44867852500862204</v>
      </c>
      <c r="DB11" s="75">
        <f t="shared" si="20"/>
        <v>5.3897640768078375E-2</v>
      </c>
      <c r="DC11" s="75">
        <f t="shared" si="21"/>
        <v>7.6157121261839184E-2</v>
      </c>
      <c r="DD11" s="75">
        <f t="shared" si="22"/>
        <v>0.21179502009545734</v>
      </c>
      <c r="DE11" s="75">
        <f t="shared" si="23"/>
        <v>3.8717386283107377E-2</v>
      </c>
      <c r="DF11" s="75">
        <f t="shared" si="24"/>
        <v>2.2219877565731593E-2</v>
      </c>
      <c r="DG11" s="75">
        <f t="shared" si="25"/>
        <v>3.4574702660217581E-2</v>
      </c>
      <c r="DH11" s="75">
        <f t="shared" si="26"/>
        <v>9.2866529561790326E-2</v>
      </c>
      <c r="DI11" s="75">
        <f t="shared" si="27"/>
        <v>0</v>
      </c>
      <c r="DJ11" s="75">
        <f t="shared" si="28"/>
        <v>2.8349785381067281</v>
      </c>
      <c r="DK11" s="75">
        <f t="shared" si="29"/>
        <v>1.9247548997378656</v>
      </c>
      <c r="DL11" s="75">
        <f t="shared" si="30"/>
        <v>10.681635602138828</v>
      </c>
    </row>
    <row r="12" spans="1:116" s="48" customFormat="1" ht="12" x14ac:dyDescent="0.15">
      <c r="A12" s="113">
        <f>IF(ISBLANK('In Process Calc.'!C12),"",'In Process Calc.'!C12)</f>
        <v>167.39999999996508</v>
      </c>
      <c r="B12" s="113">
        <f>IF(ISBLANK(Glutamine!H16),"",Glutamine!H16)</f>
        <v>20.3</v>
      </c>
      <c r="C12" s="113">
        <f>IF(ISBLANK('In Process Calc.'!K12),"",'In Process Calc.'!K12)</f>
        <v>1430.4895062623441</v>
      </c>
      <c r="D12" s="113">
        <f>IF(ISBLANK('In Process Calc.'!L12),"",'In Process Calc.'!L12)</f>
        <v>0</v>
      </c>
      <c r="E12" s="113">
        <f>IF(ISBLANK('In Process Calc.'!M12),"",'In Process Calc.'!M12)</f>
        <v>7.5713743594298872</v>
      </c>
      <c r="F12" s="113">
        <f>IF(ISBLANK('In Process Calc.'!N12),"",'In Process Calc.'!N12)</f>
        <v>-0.58846598795704685</v>
      </c>
      <c r="G12" s="113">
        <f>IF(ISBLANK('In Process Calc.'!O12),"",'In Process Calc.'!O12)</f>
        <v>9.3753030411568045E-2</v>
      </c>
      <c r="H12" s="113">
        <f>IF(ISBLANK('In Process Calc.'!P12),"",'In Process Calc.'!P12)</f>
        <v>0.33160686402991879</v>
      </c>
      <c r="I12" s="113">
        <f>IF(ISBLANK('In Process Calc.'!Q12),"",'In Process Calc.'!Q12)</f>
        <v>0.10864397523483066</v>
      </c>
      <c r="J12" s="113">
        <f>IF(ISBLANK('In Process Calc.'!R12),"",'In Process Calc.'!R12)</f>
        <v>7.8201442051341052E-2</v>
      </c>
      <c r="K12" s="113">
        <f>IF(ISBLANK('In Process Calc.'!S12),"",'In Process Calc.'!S12)</f>
        <v>3.950864872363729</v>
      </c>
      <c r="L12" s="113">
        <f>IF(ISBLANK('In Process Calc.'!T12),"",'In Process Calc.'!T12)</f>
        <v>0.41077009066916004</v>
      </c>
      <c r="M12" s="113">
        <f>IF(ISBLANK('In Process Calc.'!U12),"",'In Process Calc.'!U12)</f>
        <v>0.11547130431894811</v>
      </c>
      <c r="N12" s="113">
        <f>IF(ISBLANK('In Process Calc.'!V12),"",'In Process Calc.'!V12)</f>
        <v>2.3688265912023117E-2</v>
      </c>
      <c r="O12" s="113">
        <f>IF(ISBLANK('In Process Calc.'!W12),"",'In Process Calc.'!W12)</f>
        <v>5.2211958895085281E-3</v>
      </c>
      <c r="P12" s="113">
        <f>IF(ISBLANK('In Process Calc.'!X12),"",'In Process Calc.'!X12)</f>
        <v>0.1154385070594595</v>
      </c>
      <c r="Q12" s="113">
        <f>IF(ISBLANK('In Process Calc.'!Y12),"",'In Process Calc.'!Y12)</f>
        <v>1.4212341733409666</v>
      </c>
      <c r="R12" s="113">
        <f>IF(ISBLANK('In Process Calc.'!Z12),"",'In Process Calc.'!Z12)</f>
        <v>0.23782817116743202</v>
      </c>
      <c r="S12" s="113">
        <f>IF(ISBLANK('In Process Calc.'!AA12),"",'In Process Calc.'!AA12)</f>
        <v>0.14145689249661242</v>
      </c>
      <c r="T12" s="113">
        <f>IF(ISBLANK('In Process Calc.'!AB12),"",'In Process Calc.'!AB12)</f>
        <v>6.2476474413407486E-2</v>
      </c>
      <c r="U12" s="113">
        <f>IF(ISBLANK('In Process Calc.'!AC12),"",'In Process Calc.'!AC12)</f>
        <v>-0.46278410076567333</v>
      </c>
      <c r="V12" s="113">
        <f>IF(ISBLANK('In Process Calc.'!AD12),"",'In Process Calc.'!AD12)</f>
        <v>7.2327877223055614E-2</v>
      </c>
      <c r="W12" s="113">
        <f>IF(ISBLANK('In Process Calc.'!AE12),"",'In Process Calc.'!AE12)</f>
        <v>0.10841188837009286</v>
      </c>
      <c r="X12" s="113">
        <f>IF(ISBLANK('In Process Calc.'!AF12),"",'In Process Calc.'!AF12)</f>
        <v>0.26535181739253438</v>
      </c>
      <c r="Y12" s="113">
        <f>IF(ISBLANK('In Process Calc.'!AG12),"",'In Process Calc.'!AG12)</f>
        <v>6.5039605459399144E-2</v>
      </c>
      <c r="Z12" s="113">
        <f>IF(ISBLANK('In Process Calc.'!AH12),"",'In Process Calc.'!AH12)</f>
        <v>2.9751850846325225E-2</v>
      </c>
      <c r="AA12" s="113">
        <f>IF(ISBLANK('In Process Calc.'!AI12),"",'In Process Calc.'!AI12)</f>
        <v>4.7740796038239386E-2</v>
      </c>
      <c r="AB12" s="113">
        <f>IF(ISBLANK('In Process Calc.'!AJ12),"",'In Process Calc.'!AJ12)</f>
        <v>0.13021966216818345</v>
      </c>
      <c r="AC12" s="113">
        <f>IF(ISBLANK('In Process Calc.'!AK12),"",'In Process Calc.'!AK12)</f>
        <v>0</v>
      </c>
      <c r="AD12" s="113">
        <f>IF(ISBLANK('In Process Calc.'!AL12),"",'In Process Calc.'!AL12)</f>
        <v>3.601206447067745</v>
      </c>
      <c r="AE12" s="113">
        <f>IF(ISBLANK('In Process Calc.'!AM12),"",'In Process Calc.'!AM12)</f>
        <v>2.5499563583450247</v>
      </c>
      <c r="AF12" s="113">
        <f>IF(ISBLANK('In Process Calc.'!AN12),"",'In Process Calc.'!AN12)</f>
        <v>14.206022679585105</v>
      </c>
      <c r="AH12" s="113">
        <f>IF(ISBLANK('In Process Calc.'!C12),"",'In Process Calc.'!C12)</f>
        <v>167.39999999996508</v>
      </c>
      <c r="AI12" s="113">
        <f>IF(ISBLANK(Glutamine!H16),"",Glutamine!H16)</f>
        <v>20.3</v>
      </c>
      <c r="AJ12" s="113">
        <f>IF(ISBLANK('In Process Calc.'!K12),"",'In Process Calc.'!K12)</f>
        <v>1430.4895062623441</v>
      </c>
      <c r="AK12" s="113">
        <f>IF(ISBLANK('In Process Calc.'!L12),"",'In Process Calc.'!L12)</f>
        <v>0</v>
      </c>
      <c r="AL12" s="113">
        <f>IF(ISBLANK('In Process Calc.'!M12),"",'In Process Calc.'!M12)</f>
        <v>7.5713743594298872</v>
      </c>
      <c r="AM12" s="113">
        <f>IF(ISBLANK('In Process Calc.'!N12),"",'In Process Calc.'!N12)</f>
        <v>-0.58846598795704685</v>
      </c>
      <c r="AN12" s="113">
        <f>IF(ISBLANK('In Process Calc.'!O12),"",'In Process Calc.'!O12)</f>
        <v>9.3753030411568045E-2</v>
      </c>
      <c r="AO12" s="113">
        <f>IF(ISBLANK('In Process Calc.'!P12),"",'In Process Calc.'!P12)</f>
        <v>0.33160686402991879</v>
      </c>
      <c r="AP12" s="113">
        <f>IF(ISBLANK('In Process Calc.'!Q12),"",'In Process Calc.'!Q12)</f>
        <v>0.10864397523483066</v>
      </c>
      <c r="AQ12" s="113">
        <f>IF(ISBLANK('In Process Calc.'!R12),"",'In Process Calc.'!R12)</f>
        <v>7.8201442051341052E-2</v>
      </c>
      <c r="AR12" s="113">
        <f>IF(ISBLANK('In Process Calc.'!S12),"",'In Process Calc.'!S12)</f>
        <v>3.950864872363729</v>
      </c>
      <c r="AS12" s="113">
        <f>IF(ISBLANK('In Process Calc.'!T12),"",'In Process Calc.'!T12)</f>
        <v>0.41077009066916004</v>
      </c>
      <c r="AT12" s="113">
        <f>IF(ISBLANK('In Process Calc.'!U12),"",'In Process Calc.'!U12)</f>
        <v>0.11547130431894811</v>
      </c>
      <c r="AU12" s="113">
        <f>IF(ISBLANK('In Process Calc.'!V12),"",'In Process Calc.'!V12)</f>
        <v>2.3688265912023117E-2</v>
      </c>
      <c r="AV12" s="113">
        <f>IF(ISBLANK('In Process Calc.'!W12),"",'In Process Calc.'!W12)</f>
        <v>5.2211958895085281E-3</v>
      </c>
      <c r="AW12" s="113">
        <f>IF(ISBLANK('In Process Calc.'!X12),"",'In Process Calc.'!X12)</f>
        <v>0.1154385070594595</v>
      </c>
      <c r="AX12" s="113">
        <f>IF(ISBLANK('In Process Calc.'!Y12),"",'In Process Calc.'!Y12)</f>
        <v>1.4212341733409666</v>
      </c>
      <c r="AY12" s="113">
        <f>IF(ISBLANK('In Process Calc.'!Z12),"",'In Process Calc.'!Z12)</f>
        <v>0.23782817116743202</v>
      </c>
      <c r="AZ12" s="113">
        <f>IF(ISBLANK('In Process Calc.'!AA12),"",'In Process Calc.'!AA12)</f>
        <v>0.14145689249661242</v>
      </c>
      <c r="BA12" s="113">
        <f>IF(ISBLANK('In Process Calc.'!AB12),"",'In Process Calc.'!AB12)</f>
        <v>6.2476474413407486E-2</v>
      </c>
      <c r="BB12" s="113">
        <f>IF(ISBLANK('In Process Calc.'!AC12),"",'In Process Calc.'!AC12)</f>
        <v>-0.46278410076567333</v>
      </c>
      <c r="BC12" s="113">
        <f>IF(ISBLANK('In Process Calc.'!AD12),"",'In Process Calc.'!AD12)</f>
        <v>7.2327877223055614E-2</v>
      </c>
      <c r="BD12" s="113">
        <f>IF(ISBLANK('In Process Calc.'!AE12),"",'In Process Calc.'!AE12)</f>
        <v>0.10841188837009286</v>
      </c>
      <c r="BE12" s="113">
        <f>IF(ISBLANK('In Process Calc.'!AF12),"",'In Process Calc.'!AF12)</f>
        <v>0.26535181739253438</v>
      </c>
      <c r="BF12" s="113">
        <f>IF(ISBLANK('In Process Calc.'!AG12),"",'In Process Calc.'!AG12)</f>
        <v>6.5039605459399144E-2</v>
      </c>
      <c r="BG12" s="113">
        <f>IF(ISBLANK('In Process Calc.'!AH12),"",'In Process Calc.'!AH12)</f>
        <v>2.9751850846325225E-2</v>
      </c>
      <c r="BH12" s="113">
        <f>IF(ISBLANK('In Process Calc.'!AI12),"",'In Process Calc.'!AI12)</f>
        <v>4.7740796038239386E-2</v>
      </c>
      <c r="BI12" s="113">
        <f>IF(ISBLANK('In Process Calc.'!AJ12),"",'In Process Calc.'!AJ12)</f>
        <v>0.13021966216818345</v>
      </c>
      <c r="BJ12" s="113">
        <f>IF(ISBLANK('In Process Calc.'!AK12),"",'In Process Calc.'!AK12)</f>
        <v>0</v>
      </c>
      <c r="BK12" s="113">
        <f>IF(ISBLANK('In Process Calc.'!AL12),"",'In Process Calc.'!AL12)</f>
        <v>3.601206447067745</v>
      </c>
      <c r="BL12" s="113">
        <f>IF(ISBLANK('In Process Calc.'!AM12),"",'In Process Calc.'!AM12)</f>
        <v>2.5499563583450247</v>
      </c>
      <c r="BM12" s="113">
        <f>IF(ISBLANK('In Process Calc.'!AN12),"",'In Process Calc.'!AN12)</f>
        <v>14.206022679585105</v>
      </c>
      <c r="BO12" s="54" t="s">
        <v>352</v>
      </c>
      <c r="BP12" s="56">
        <f t="array" ref="BP12:BS12">LINEST($AQ3:INDEX($AQ:$AQ,COUNT($AQ:$AQ)+2),$AH$3:INDEX($AH:$AH,COUNT($AH:$AH)+2)^{1,2,3},TRUE,TRUE)</f>
        <v>-1.629615641527065E-8</v>
      </c>
      <c r="BQ12" s="56">
        <v>6.8471251400279142E-6</v>
      </c>
      <c r="BR12" s="56">
        <v>-2.2983027312760079E-4</v>
      </c>
      <c r="BS12" s="56">
        <v>1.7363781518089094E-3</v>
      </c>
      <c r="BT12" s="56">
        <f t="array" ref="BT12:BX12">LINEST($AQ3:INDEX($AQ:$AQ,COUNT($AQ:$AQ)+2),$AH$3:INDEX($AH:$AH,COUNT($AH:$AH)+2)^{1,2,3,4},TRUE,TRUE)</f>
        <v>2.6030728813926743E-11</v>
      </c>
      <c r="BU12" s="56">
        <v>-2.8247584480030316E-8</v>
      </c>
      <c r="BV12" s="56">
        <v>8.5497644327565161E-6</v>
      </c>
      <c r="BW12" s="56">
        <v>-3.0705306481676177E-4</v>
      </c>
      <c r="BX12" s="56">
        <v>2.3359752378659081E-3</v>
      </c>
      <c r="BY12" s="57">
        <f>IF('Cumulative Curves'!$B$10=6,#REF!,IF('Cumulative Curves'!$B$10=5,#REF!, IF( 'Cumulative Curves'!$B$10=4, BX12,IF('Cumulative Curves'!$B$10=3, BS12, 0))))</f>
        <v>1.7363781518089094E-3</v>
      </c>
      <c r="BZ12" s="57">
        <f>IF('Cumulative Curves'!$B$10=6,#REF!,IF('Cumulative Curves'!$B$10=5,#REF!, IF( 'Cumulative Curves'!$B$10=4, BW12,IF('Cumulative Curves'!$B$10=3, BR12, 0))))</f>
        <v>-2.2983027312760079E-4</v>
      </c>
      <c r="CA12" s="57">
        <f>IF('Cumulative Curves'!$B$10=6,#REF!,IF('Cumulative Curves'!$B$10=5,#REF!, IF( 'Cumulative Curves'!$B$10=4, BV12,IF('Cumulative Curves'!$B$10=3, BQ12, 0))))</f>
        <v>6.8471251400279142E-6</v>
      </c>
      <c r="CB12" s="57">
        <f>IF('Cumulative Curves'!$B$10=6,#REF!,IF('Cumulative Curves'!$B$10=5,#REF!, IF( 'Cumulative Curves'!$B$10=4, BU12,IF('Cumulative Curves'!$B$10=3, BP12, 0))))</f>
        <v>-1.629615641527065E-8</v>
      </c>
      <c r="CC12" s="57">
        <f>IF('Cumulative Curves'!$B$10=6,#REF!,IF('Cumulative Curves'!$B$10=5,#REF!, IF( 'Cumulative Curves'!$B$10=4,BT12, 0)))</f>
        <v>0</v>
      </c>
      <c r="CD12" s="57">
        <f>IF('Cumulative Curves'!$B$10=6,#REF!,IF('Cumulative Curves'!$B$10=5,#REF!, 0))</f>
        <v>0</v>
      </c>
      <c r="CE12" s="57">
        <f>IF('Cumulative Curves'!$B$10=6,#REF!,0)</f>
        <v>0</v>
      </c>
      <c r="CF12" s="49"/>
      <c r="CG12" s="75">
        <f>IF(ISBLANK('In Process Calc.'!C12),"",'In Process Calc.'!C12)</f>
        <v>167.39999999996508</v>
      </c>
      <c r="CH12" s="75">
        <f t="shared" si="0"/>
        <v>20.122759659342357</v>
      </c>
      <c r="CI12" s="75">
        <f t="shared" si="1"/>
        <v>1437.7178527139731</v>
      </c>
      <c r="CJ12" s="75">
        <f t="shared" si="2"/>
        <v>0</v>
      </c>
      <c r="CK12" s="75">
        <f t="shared" si="3"/>
        <v>7.1178826213295068</v>
      </c>
      <c r="CL12" s="75">
        <f t="shared" si="4"/>
        <v>-0.55418438502441258</v>
      </c>
      <c r="CM12" s="75">
        <f t="shared" si="5"/>
        <v>9.2045156316799243E-2</v>
      </c>
      <c r="CN12" s="75">
        <f t="shared" si="6"/>
        <v>0.32885020525244402</v>
      </c>
      <c r="CO12" s="75">
        <f t="shared" si="7"/>
        <v>0.10558543154843836</v>
      </c>
      <c r="CP12" s="75">
        <f t="shared" si="8"/>
        <v>7.8692701822486458E-2</v>
      </c>
      <c r="CQ12" s="75">
        <f t="shared" si="9"/>
        <v>3.9759989227769816</v>
      </c>
      <c r="CR12" s="75">
        <f t="shared" si="10"/>
        <v>0.41395806262739993</v>
      </c>
      <c r="CS12" s="75">
        <f t="shared" si="11"/>
        <v>0.10753989452566015</v>
      </c>
      <c r="CT12" s="75">
        <f t="shared" si="12"/>
        <v>2.0624476910391917E-2</v>
      </c>
      <c r="CU12" s="75">
        <f t="shared" si="13"/>
        <v>7.2810681502925353E-3</v>
      </c>
      <c r="CV12" s="75">
        <f t="shared" si="14"/>
        <v>0.11084191995816355</v>
      </c>
      <c r="CW12" s="75">
        <f t="shared" si="15"/>
        <v>1.3816565796188716</v>
      </c>
      <c r="CX12" s="75">
        <f t="shared" si="16"/>
        <v>0.22851097493367881</v>
      </c>
      <c r="CY12" s="75">
        <f t="shared" si="17"/>
        <v>0.13816569646283883</v>
      </c>
      <c r="CZ12" s="75">
        <f t="shared" si="18"/>
        <v>6.1291202114454116E-2</v>
      </c>
      <c r="DA12" s="75">
        <f t="shared" si="19"/>
        <v>-0.5145532509785129</v>
      </c>
      <c r="DB12" s="75">
        <f t="shared" si="20"/>
        <v>7.2027667832949296E-2</v>
      </c>
      <c r="DC12" s="75">
        <f t="shared" si="21"/>
        <v>0.10606606942334093</v>
      </c>
      <c r="DD12" s="75">
        <f t="shared" si="22"/>
        <v>0.26679768137122228</v>
      </c>
      <c r="DE12" s="75">
        <f t="shared" si="23"/>
        <v>6.3077666507104418E-2</v>
      </c>
      <c r="DF12" s="75">
        <f t="shared" si="24"/>
        <v>2.9801305889971094E-2</v>
      </c>
      <c r="DG12" s="75">
        <f t="shared" si="25"/>
        <v>4.6304899683268952E-2</v>
      </c>
      <c r="DH12" s="75">
        <f t="shared" si="26"/>
        <v>0.12803593114129377</v>
      </c>
      <c r="DI12" s="75">
        <f t="shared" si="27"/>
        <v>0</v>
      </c>
      <c r="DJ12" s="75">
        <f t="shared" si="28"/>
        <v>3.6442812448185915</v>
      </c>
      <c r="DK12" s="75">
        <f t="shared" si="29"/>
        <v>2.5755436088156665</v>
      </c>
      <c r="DL12" s="75">
        <f t="shared" si="30"/>
        <v>13.88739807858725</v>
      </c>
    </row>
    <row r="13" spans="1:116" s="48" customFormat="1" ht="12" x14ac:dyDescent="0.15">
      <c r="A13" s="113">
        <f>IF(ISBLANK('In Process Calc.'!C13),"",'In Process Calc.'!C13)</f>
        <v>192</v>
      </c>
      <c r="B13" s="113">
        <f>IF(ISBLANK(Glutamine!H17),"",Glutamine!H17)</f>
        <v>18.7</v>
      </c>
      <c r="C13" s="113">
        <f>IF(ISBLANK('In Process Calc.'!K13),"",'In Process Calc.'!K13)</f>
        <v>1374.6967619558886</v>
      </c>
      <c r="D13" s="113">
        <f>IF(ISBLANK('In Process Calc.'!L13),"",'In Process Calc.'!L13)</f>
        <v>0</v>
      </c>
      <c r="E13" s="113">
        <f>IF(ISBLANK('In Process Calc.'!M13),"",'In Process Calc.'!M13)</f>
        <v>9.4440697968815321</v>
      </c>
      <c r="F13" s="113">
        <f>IF(ISBLANK('In Process Calc.'!N13),"",'In Process Calc.'!N13)</f>
        <v>-0.55284588238165011</v>
      </c>
      <c r="G13" s="113">
        <f>IF(ISBLANK('In Process Calc.'!O13),"",'In Process Calc.'!O13)</f>
        <v>0.11194751449198691</v>
      </c>
      <c r="H13" s="113">
        <f>IF(ISBLANK('In Process Calc.'!P13),"",'In Process Calc.'!P13)</f>
        <v>0.36052061410889175</v>
      </c>
      <c r="I13" s="113">
        <f>IF(ISBLANK('In Process Calc.'!Q13),"",'In Process Calc.'!Q13)</f>
        <v>0.11529226226755013</v>
      </c>
      <c r="J13" s="113">
        <f>IF(ISBLANK('In Process Calc.'!R13),"",'In Process Calc.'!R13)</f>
        <v>9.1070105283627203E-2</v>
      </c>
      <c r="K13" s="113">
        <f>IF(ISBLANK('In Process Calc.'!S13),"",'In Process Calc.'!S13)</f>
        <v>4.9800335210836808</v>
      </c>
      <c r="L13" s="113">
        <f>IF(ISBLANK('In Process Calc.'!T13),"",'In Process Calc.'!T13)</f>
        <v>0.46977881018947254</v>
      </c>
      <c r="M13" s="113">
        <f>IF(ISBLANK('In Process Calc.'!U13),"",'In Process Calc.'!U13)</f>
        <v>0.13592979986983825</v>
      </c>
      <c r="N13" s="113">
        <f>IF(ISBLANK('In Process Calc.'!V13),"",'In Process Calc.'!V13)</f>
        <v>3.5137743257958265E-2</v>
      </c>
      <c r="O13" s="113">
        <f>IF(ISBLANK('In Process Calc.'!W13),"",'In Process Calc.'!W13)</f>
        <v>2.8662205656299015E-3</v>
      </c>
      <c r="P13" s="113">
        <f>IF(ISBLANK('In Process Calc.'!X13),"",'In Process Calc.'!X13)</f>
        <v>0.14366724147841126</v>
      </c>
      <c r="Q13" s="113">
        <f>IF(ISBLANK('In Process Calc.'!Y13),"",'In Process Calc.'!Y13)</f>
        <v>1.6077858901794395</v>
      </c>
      <c r="R13" s="113">
        <f>IF(ISBLANK('In Process Calc.'!Z13),"",'In Process Calc.'!Z13)</f>
        <v>0.29226266924315508</v>
      </c>
      <c r="S13" s="113">
        <f>IF(ISBLANK('In Process Calc.'!AA13),"",'In Process Calc.'!AA13)</f>
        <v>0.16852996545489826</v>
      </c>
      <c r="T13" s="113">
        <f>IF(ISBLANK('In Process Calc.'!AB13),"",'In Process Calc.'!AB13)</f>
        <v>7.5499487668526238E-2</v>
      </c>
      <c r="U13" s="113">
        <f>IF(ISBLANK('In Process Calc.'!AC13),"",'In Process Calc.'!AC13)</f>
        <v>-0.62413387258693886</v>
      </c>
      <c r="V13" s="113">
        <f>IF(ISBLANK('In Process Calc.'!AD13),"",'In Process Calc.'!AD13)</f>
        <v>8.8592930677155846E-2</v>
      </c>
      <c r="W13" s="113">
        <f>IF(ISBLANK('In Process Calc.'!AE13),"",'In Process Calc.'!AE13)</f>
        <v>0.13683044126096722</v>
      </c>
      <c r="X13" s="113">
        <f>IF(ISBLANK('In Process Calc.'!AF13),"",'In Process Calc.'!AF13)</f>
        <v>0.3001488982195411</v>
      </c>
      <c r="Y13" s="113">
        <f>IF(ISBLANK('In Process Calc.'!AG13),"",'In Process Calc.'!AG13)</f>
        <v>8.9080313579282921E-2</v>
      </c>
      <c r="Z13" s="113">
        <f>IF(ISBLANK('In Process Calc.'!AH13),"",'In Process Calc.'!AH13)</f>
        <v>3.7915278262676572E-2</v>
      </c>
      <c r="AA13" s="113">
        <f>IF(ISBLANK('In Process Calc.'!AI13),"",'In Process Calc.'!AI13)</f>
        <v>5.4865280990942782E-2</v>
      </c>
      <c r="AB13" s="113">
        <f>IF(ISBLANK('In Process Calc.'!AJ13),"",'In Process Calc.'!AJ13)</f>
        <v>0.16399934199151328</v>
      </c>
      <c r="AC13" s="113">
        <f>IF(ISBLANK('In Process Calc.'!AK13),"",'In Process Calc.'!AK13)</f>
        <v>0</v>
      </c>
      <c r="AD13" s="113">
        <f>IF(ISBLANK('In Process Calc.'!AL13),"",'In Process Calc.'!AL13)</f>
        <v>4.4146126669740999</v>
      </c>
      <c r="AE13" s="113">
        <f>IF(ISBLANK('In Process Calc.'!AM13),"",'In Process Calc.'!AM13)</f>
        <v>3.2376329120055112</v>
      </c>
      <c r="AF13" s="113">
        <f>IF(ISBLANK('In Process Calc.'!AN13),"",'In Process Calc.'!AN13)</f>
        <v>16.369276258052562</v>
      </c>
      <c r="AH13" s="113">
        <f>IF(ISBLANK('In Process Calc.'!C13),"",'In Process Calc.'!C13)</f>
        <v>192</v>
      </c>
      <c r="AI13" s="113">
        <f>IF(ISBLANK(Glutamine!H17),"",Glutamine!H17)</f>
        <v>18.7</v>
      </c>
      <c r="AJ13" s="113">
        <f>IF(ISBLANK('In Process Calc.'!K13),"",'In Process Calc.'!K13)</f>
        <v>1374.6967619558886</v>
      </c>
      <c r="AK13" s="113">
        <f>IF(ISBLANK('In Process Calc.'!L13),"",'In Process Calc.'!L13)</f>
        <v>0</v>
      </c>
      <c r="AL13" s="113">
        <f>IF(ISBLANK('In Process Calc.'!M13),"",'In Process Calc.'!M13)</f>
        <v>9.4440697968815321</v>
      </c>
      <c r="AM13" s="113">
        <f>IF(ISBLANK('In Process Calc.'!N13),"",'In Process Calc.'!N13)</f>
        <v>-0.55284588238165011</v>
      </c>
      <c r="AN13" s="113">
        <f>IF(ISBLANK('In Process Calc.'!O13),"",'In Process Calc.'!O13)</f>
        <v>0.11194751449198691</v>
      </c>
      <c r="AO13" s="113">
        <f>IF(ISBLANK('In Process Calc.'!P13),"",'In Process Calc.'!P13)</f>
        <v>0.36052061410889175</v>
      </c>
      <c r="AP13" s="113">
        <f>IF(ISBLANK('In Process Calc.'!Q13),"",'In Process Calc.'!Q13)</f>
        <v>0.11529226226755013</v>
      </c>
      <c r="AQ13" s="113">
        <f>IF(ISBLANK('In Process Calc.'!R13),"",'In Process Calc.'!R13)</f>
        <v>9.1070105283627203E-2</v>
      </c>
      <c r="AR13" s="113">
        <f>IF(ISBLANK('In Process Calc.'!S13),"",'In Process Calc.'!S13)</f>
        <v>4.9800335210836808</v>
      </c>
      <c r="AS13" s="113">
        <f>IF(ISBLANK('In Process Calc.'!T13),"",'In Process Calc.'!T13)</f>
        <v>0.46977881018947254</v>
      </c>
      <c r="AT13" s="113">
        <f>IF(ISBLANK('In Process Calc.'!U13),"",'In Process Calc.'!U13)</f>
        <v>0.13592979986983825</v>
      </c>
      <c r="AU13" s="113">
        <f>IF(ISBLANK('In Process Calc.'!V13),"",'In Process Calc.'!V13)</f>
        <v>3.5137743257958265E-2</v>
      </c>
      <c r="AV13" s="113">
        <f>IF(ISBLANK('In Process Calc.'!W13),"",'In Process Calc.'!W13)</f>
        <v>2.8662205656299015E-3</v>
      </c>
      <c r="AW13" s="113">
        <f>IF(ISBLANK('In Process Calc.'!X13),"",'In Process Calc.'!X13)</f>
        <v>0.14366724147841126</v>
      </c>
      <c r="AX13" s="113">
        <f>IF(ISBLANK('In Process Calc.'!Y13),"",'In Process Calc.'!Y13)</f>
        <v>1.6077858901794395</v>
      </c>
      <c r="AY13" s="113">
        <f>IF(ISBLANK('In Process Calc.'!Z13),"",'In Process Calc.'!Z13)</f>
        <v>0.29226266924315508</v>
      </c>
      <c r="AZ13" s="113">
        <f>IF(ISBLANK('In Process Calc.'!AA13),"",'In Process Calc.'!AA13)</f>
        <v>0.16852996545489826</v>
      </c>
      <c r="BA13" s="113">
        <f>IF(ISBLANK('In Process Calc.'!AB13),"",'In Process Calc.'!AB13)</f>
        <v>7.5499487668526238E-2</v>
      </c>
      <c r="BB13" s="113">
        <f>IF(ISBLANK('In Process Calc.'!AC13),"",'In Process Calc.'!AC13)</f>
        <v>-0.62413387258693886</v>
      </c>
      <c r="BC13" s="113">
        <f>IF(ISBLANK('In Process Calc.'!AD13),"",'In Process Calc.'!AD13)</f>
        <v>8.8592930677155846E-2</v>
      </c>
      <c r="BD13" s="113">
        <f>IF(ISBLANK('In Process Calc.'!AE13),"",'In Process Calc.'!AE13)</f>
        <v>0.13683044126096722</v>
      </c>
      <c r="BE13" s="113">
        <f>IF(ISBLANK('In Process Calc.'!AF13),"",'In Process Calc.'!AF13)</f>
        <v>0.3001488982195411</v>
      </c>
      <c r="BF13" s="113">
        <f>IF(ISBLANK('In Process Calc.'!AG13),"",'In Process Calc.'!AG13)</f>
        <v>8.9080313579282921E-2</v>
      </c>
      <c r="BG13" s="113">
        <f>IF(ISBLANK('In Process Calc.'!AH13),"",'In Process Calc.'!AH13)</f>
        <v>3.7915278262676572E-2</v>
      </c>
      <c r="BH13" s="113">
        <f>IF(ISBLANK('In Process Calc.'!AI13),"",'In Process Calc.'!AI13)</f>
        <v>5.4865280990942782E-2</v>
      </c>
      <c r="BI13" s="113">
        <f>IF(ISBLANK('In Process Calc.'!AJ13),"",'In Process Calc.'!AJ13)</f>
        <v>0.16399934199151328</v>
      </c>
      <c r="BJ13" s="113">
        <f>IF(ISBLANK('In Process Calc.'!AK13),"",'In Process Calc.'!AK13)</f>
        <v>0</v>
      </c>
      <c r="BK13" s="113">
        <f>IF(ISBLANK('In Process Calc.'!AL13),"",'In Process Calc.'!AL13)</f>
        <v>4.4146126669740999</v>
      </c>
      <c r="BL13" s="113">
        <f>IF(ISBLANK('In Process Calc.'!AM13),"",'In Process Calc.'!AM13)</f>
        <v>3.2376329120055112</v>
      </c>
      <c r="BM13" s="113">
        <f>IF(ISBLANK('In Process Calc.'!AN13),"",'In Process Calc.'!AN13)</f>
        <v>16.369276258052562</v>
      </c>
      <c r="BO13" s="54" t="s">
        <v>108</v>
      </c>
      <c r="BP13" s="56">
        <f t="array" ref="BP13:BS13">LINEST($K3:INDEX($K:$K,COUNT($K:$K)+2),$A$3:INDEX($A:$A,COUNT($A:$A)+2)^{1,2,3},TRUE,TRUE)</f>
        <v>-4.8437112916939098E-7</v>
      </c>
      <c r="BQ13" s="56">
        <v>2.4556421846521205E-4</v>
      </c>
      <c r="BR13" s="56">
        <v>-4.4470986819524876E-3</v>
      </c>
      <c r="BS13" s="56">
        <v>7.5161981947844181E-2</v>
      </c>
      <c r="BT13" s="56">
        <f t="array" ref="BT13:BX13">LINEST($K3:INDEX($K:$K,COUNT($K:$K)+2),$A$3:INDEX($A:$A,COUNT($A:$A)+2)^{1,2,3,4},TRUE,TRUE)</f>
        <v>-3.9493841548527084E-9</v>
      </c>
      <c r="BU13" s="56">
        <v>1.3289004455231497E-6</v>
      </c>
      <c r="BV13" s="56">
        <v>-1.2760344484951013E-5</v>
      </c>
      <c r="BW13" s="56">
        <v>7.2691491446349055E-3</v>
      </c>
      <c r="BX13" s="56">
        <v>-1.5808933538104863E-2</v>
      </c>
      <c r="BY13" s="57">
        <f>IF('Cumulative Curves'!$B$12=6,#REF!,IF('Cumulative Curves'!$B$12=5,#REF!, IF( 'Cumulative Curves'!$B$12=4, BX13,IF('Cumulative Curves'!$B$12=3, BS13, 0))))</f>
        <v>-1.5808933538104863E-2</v>
      </c>
      <c r="BZ13" s="57">
        <f>IF('Cumulative Curves'!$B$12=6,#REF!,IF('Cumulative Curves'!$B$12=5,#REF!, IF( 'Cumulative Curves'!$B$12=4, BW13,IF('Cumulative Curves'!$B$12=3, BR13, 0))))</f>
        <v>7.2691491446349055E-3</v>
      </c>
      <c r="CA13" s="57">
        <f>IF('Cumulative Curves'!$B$12=6,#REF!,IF('Cumulative Curves'!$B$12=5,#REF!, IF( 'Cumulative Curves'!$B$12=4, BV13,IF('Cumulative Curves'!$B$12=3, BQ13, 0))))</f>
        <v>-1.2760344484951013E-5</v>
      </c>
      <c r="CB13" s="57">
        <f>IF('Cumulative Curves'!$B$12=6,#REF!,IF('Cumulative Curves'!$B$12=5,#REF!, IF( 'Cumulative Curves'!$B$12=4, BU13,IF('Cumulative Curves'!$B$12=3, BP13, 0))))</f>
        <v>1.3289004455231497E-6</v>
      </c>
      <c r="CC13" s="57">
        <f>IF('Cumulative Curves'!$B$12=6,#REF!,IF('Cumulative Curves'!$B$12=5,#REF!, IF( 'Cumulative Curves'!$B$12=4,BT13, 0)))</f>
        <v>-3.9493841548527084E-9</v>
      </c>
      <c r="CD13" s="57">
        <f>IF('Cumulative Curves'!$B$12=6,#REF!,IF('Cumulative Curves'!$B$12=5,#REF!, 0))</f>
        <v>0</v>
      </c>
      <c r="CE13" s="57">
        <f>IF('Cumulative Curves'!$B$12=6,#REF!,0)</f>
        <v>0</v>
      </c>
      <c r="CF13" s="49"/>
      <c r="CG13" s="75">
        <f>IF(ISBLANK('In Process Calc.'!C13),"",'In Process Calc.'!C13)</f>
        <v>192</v>
      </c>
      <c r="CH13" s="75">
        <f t="shared" si="0"/>
        <v>19.911718046041038</v>
      </c>
      <c r="CI13" s="75">
        <f t="shared" si="1"/>
        <v>1495.5659504027626</v>
      </c>
      <c r="CJ13" s="75">
        <f t="shared" si="2"/>
        <v>0</v>
      </c>
      <c r="CK13" s="75">
        <f t="shared" si="3"/>
        <v>9.3308287179581892</v>
      </c>
      <c r="CL13" s="75">
        <f t="shared" si="4"/>
        <v>-0.60005353974707631</v>
      </c>
      <c r="CM13" s="75">
        <f t="shared" si="5"/>
        <v>0.11479770084876098</v>
      </c>
      <c r="CN13" s="75">
        <f t="shared" si="6"/>
        <v>0.38085516930492591</v>
      </c>
      <c r="CO13" s="75">
        <f t="shared" si="7"/>
        <v>0.12475392340858527</v>
      </c>
      <c r="CP13" s="75">
        <f t="shared" si="8"/>
        <v>9.4679016935531421E-2</v>
      </c>
      <c r="CQ13" s="75">
        <f t="shared" si="9"/>
        <v>4.9482455260332694</v>
      </c>
      <c r="CR13" s="75">
        <f t="shared" si="10"/>
        <v>0.4782545486286271</v>
      </c>
      <c r="CS13" s="75">
        <f t="shared" si="11"/>
        <v>0.14776850013935994</v>
      </c>
      <c r="CT13" s="75">
        <f t="shared" si="12"/>
        <v>3.3840499905813254E-2</v>
      </c>
      <c r="CU13" s="75">
        <f t="shared" si="13"/>
        <v>3.6635681464543871E-3</v>
      </c>
      <c r="CV13" s="75">
        <f t="shared" si="14"/>
        <v>0.14286139298048389</v>
      </c>
      <c r="CW13" s="75">
        <f t="shared" si="15"/>
        <v>1.5190226092751296</v>
      </c>
      <c r="CX13" s="75">
        <f t="shared" si="16"/>
        <v>0.28996189013189355</v>
      </c>
      <c r="CY13" s="75">
        <f t="shared" si="17"/>
        <v>0.171722325683866</v>
      </c>
      <c r="CZ13" s="75">
        <f t="shared" si="18"/>
        <v>7.6080354065723957E-2</v>
      </c>
      <c r="DA13" s="75">
        <f t="shared" si="19"/>
        <v>-0.56650569504914539</v>
      </c>
      <c r="DB13" s="75">
        <f t="shared" si="20"/>
        <v>9.0399489190466503E-2</v>
      </c>
      <c r="DC13" s="75">
        <f t="shared" si="21"/>
        <v>0.13856018188026106</v>
      </c>
      <c r="DD13" s="75">
        <f t="shared" si="22"/>
        <v>0.31778714848427797</v>
      </c>
      <c r="DE13" s="75">
        <f t="shared" si="23"/>
        <v>9.0810312994997561E-2</v>
      </c>
      <c r="DF13" s="75">
        <f t="shared" si="24"/>
        <v>3.7499944824216654E-2</v>
      </c>
      <c r="DG13" s="75">
        <f t="shared" si="25"/>
        <v>5.7017733603038745E-2</v>
      </c>
      <c r="DH13" s="75">
        <f t="shared" si="26"/>
        <v>0.16558967109529285</v>
      </c>
      <c r="DI13" s="75">
        <f t="shared" si="27"/>
        <v>0</v>
      </c>
      <c r="DJ13" s="75">
        <f t="shared" si="28"/>
        <v>4.4330990935741221</v>
      </c>
      <c r="DK13" s="75">
        <f t="shared" si="29"/>
        <v>3.2665398587779007</v>
      </c>
      <c r="DL13" s="75">
        <f t="shared" si="30"/>
        <v>16.834133942298934</v>
      </c>
    </row>
    <row r="14" spans="1:116" s="48" customFormat="1" ht="12" x14ac:dyDescent="0.15">
      <c r="A14" s="113">
        <f>IF(ISBLANK('In Process Calc.'!C14),"",'In Process Calc.'!C14)</f>
        <v>215.64999999990687</v>
      </c>
      <c r="B14" s="113">
        <f>IF(ISBLANK(Glutamine!H18),"",Glutamine!H18)</f>
        <v>17.899999999999999</v>
      </c>
      <c r="C14" s="113">
        <f>IF(ISBLANK('In Process Calc.'!K14),"",'In Process Calc.'!K14)</f>
        <v>1364.3606686698272</v>
      </c>
      <c r="D14" s="113">
        <f>IF(ISBLANK('In Process Calc.'!L14),"",'In Process Calc.'!L14)</f>
        <v>0</v>
      </c>
      <c r="E14" s="113">
        <f>IF(ISBLANK('In Process Calc.'!M14),"",'In Process Calc.'!M14)</f>
        <v>11.64053637163868</v>
      </c>
      <c r="F14" s="113">
        <f>IF(ISBLANK('In Process Calc.'!N14),"",'In Process Calc.'!N14)</f>
        <v>-0.52870042182802468</v>
      </c>
      <c r="G14" s="113">
        <f>IF(ISBLANK('In Process Calc.'!O14),"",'In Process Calc.'!O14)</f>
        <v>0.12916407670415844</v>
      </c>
      <c r="H14" s="113">
        <f>IF(ISBLANK('In Process Calc.'!P14),"",'In Process Calc.'!P14)</f>
        <v>0.38990901183329552</v>
      </c>
      <c r="I14" s="113">
        <f>IF(ISBLANK('In Process Calc.'!Q14),"",'In Process Calc.'!Q14)</f>
        <v>0.12106956946757999</v>
      </c>
      <c r="J14" s="113">
        <f>IF(ISBLANK('In Process Calc.'!R14),"",'In Process Calc.'!R14)</f>
        <v>0.10481487705613003</v>
      </c>
      <c r="K14" s="113">
        <f>IF(ISBLANK('In Process Calc.'!S14),"",'In Process Calc.'!S14)</f>
        <v>5.7457238847787533</v>
      </c>
      <c r="L14" s="113">
        <f>IF(ISBLANK('In Process Calc.'!T14),"",'In Process Calc.'!T14)</f>
        <v>0.52684620499614299</v>
      </c>
      <c r="M14" s="113">
        <f>IF(ISBLANK('In Process Calc.'!U14),"",'In Process Calc.'!U14)</f>
        <v>0.15338820743544318</v>
      </c>
      <c r="N14" s="113">
        <f>IF(ISBLANK('In Process Calc.'!V14),"",'In Process Calc.'!V14)</f>
        <v>4.6415102664342456E-2</v>
      </c>
      <c r="O14" s="113">
        <f>IF(ISBLANK('In Process Calc.'!W14),"",'In Process Calc.'!W14)</f>
        <v>1.855526793762643E-4</v>
      </c>
      <c r="P14" s="113">
        <f>IF(ISBLANK('In Process Calc.'!X14),"",'In Process Calc.'!X14)</f>
        <v>0.16844717677343796</v>
      </c>
      <c r="Q14" s="113">
        <f>IF(ISBLANK('In Process Calc.'!Y14),"",'In Process Calc.'!Y14)</f>
        <v>1.40554416659078</v>
      </c>
      <c r="R14" s="113">
        <f>IF(ISBLANK('In Process Calc.'!Z14),"",'In Process Calc.'!Z14)</f>
        <v>0.33868911870642521</v>
      </c>
      <c r="S14" s="113">
        <f>IF(ISBLANK('In Process Calc.'!AA14),"",'In Process Calc.'!AA14)</f>
        <v>0.19239592580895953</v>
      </c>
      <c r="T14" s="113">
        <f>IF(ISBLANK('In Process Calc.'!AB14),"",'In Process Calc.'!AB14)</f>
        <v>8.6809247499960412E-2</v>
      </c>
      <c r="U14" s="113">
        <f>IF(ISBLANK('In Process Calc.'!AC14),"",'In Process Calc.'!AC14)</f>
        <v>-0.63188961174187896</v>
      </c>
      <c r="V14" s="113">
        <f>IF(ISBLANK('In Process Calc.'!AD14),"",'In Process Calc.'!AD14)</f>
        <v>0.10375327792933789</v>
      </c>
      <c r="W14" s="113">
        <f>IF(ISBLANK('In Process Calc.'!AE14),"",'In Process Calc.'!AE14)</f>
        <v>0.16512360724491423</v>
      </c>
      <c r="X14" s="113">
        <f>IF(ISBLANK('In Process Calc.'!AF14),"",'In Process Calc.'!AF14)</f>
        <v>0.34328189295473827</v>
      </c>
      <c r="Y14" s="113">
        <f>IF(ISBLANK('In Process Calc.'!AG14),"",'In Process Calc.'!AG14)</f>
        <v>0.11100460055567851</v>
      </c>
      <c r="Z14" s="113">
        <f>IF(ISBLANK('In Process Calc.'!AH14),"",'In Process Calc.'!AH14)</f>
        <v>4.3915208885036625E-2</v>
      </c>
      <c r="AA14" s="113">
        <f>IF(ISBLANK('In Process Calc.'!AI14),"",'In Process Calc.'!AI14)</f>
        <v>6.395449841458016E-2</v>
      </c>
      <c r="AB14" s="113">
        <f>IF(ISBLANK('In Process Calc.'!AJ14),"",'In Process Calc.'!AJ14)</f>
        <v>0.19559650875733633</v>
      </c>
      <c r="AC14" s="113">
        <f>IF(ISBLANK('In Process Calc.'!AK14),"",'In Process Calc.'!AK14)</f>
        <v>0</v>
      </c>
      <c r="AD14" s="113">
        <f>IF(ISBLANK('In Process Calc.'!AL14),"",'In Process Calc.'!AL14)</f>
        <v>5.0336974203315199</v>
      </c>
      <c r="AE14" s="113">
        <f>IF(ISBLANK('In Process Calc.'!AM14),"",'In Process Calc.'!AM14)</f>
        <v>3.8731073867616166</v>
      </c>
      <c r="AF14" s="113">
        <f>IF(ISBLANK('In Process Calc.'!AN14),"",'In Process Calc.'!AN14)</f>
        <v>18.430146407973762</v>
      </c>
      <c r="AH14" s="113">
        <f>IF(ISBLANK('In Process Calc.'!C14),"",'In Process Calc.'!C14)</f>
        <v>215.64999999990687</v>
      </c>
      <c r="AI14" s="113">
        <f>IF(ISBLANK(Glutamine!H18),"",Glutamine!H18)</f>
        <v>17.899999999999999</v>
      </c>
      <c r="AJ14" s="113">
        <f>IF(ISBLANK('In Process Calc.'!K14),"",'In Process Calc.'!K14)</f>
        <v>1364.3606686698272</v>
      </c>
      <c r="AK14" s="113">
        <f>IF(ISBLANK('In Process Calc.'!L14),"",'In Process Calc.'!L14)</f>
        <v>0</v>
      </c>
      <c r="AL14" s="113">
        <f>IF(ISBLANK('In Process Calc.'!M14),"",'In Process Calc.'!M14)</f>
        <v>11.64053637163868</v>
      </c>
      <c r="AM14" s="113">
        <f>IF(ISBLANK('In Process Calc.'!N14),"",'In Process Calc.'!N14)</f>
        <v>-0.52870042182802468</v>
      </c>
      <c r="AN14" s="113">
        <f>IF(ISBLANK('In Process Calc.'!O14),"",'In Process Calc.'!O14)</f>
        <v>0.12916407670415844</v>
      </c>
      <c r="AO14" s="113">
        <f>IF(ISBLANK('In Process Calc.'!P14),"",'In Process Calc.'!P14)</f>
        <v>0.38990901183329552</v>
      </c>
      <c r="AP14" s="113">
        <f>IF(ISBLANK('In Process Calc.'!Q14),"",'In Process Calc.'!Q14)</f>
        <v>0.12106956946757999</v>
      </c>
      <c r="AQ14" s="113">
        <f>IF(ISBLANK('In Process Calc.'!R14),"",'In Process Calc.'!R14)</f>
        <v>0.10481487705613003</v>
      </c>
      <c r="AR14" s="113">
        <f>IF(ISBLANK('In Process Calc.'!S14),"",'In Process Calc.'!S14)</f>
        <v>5.7457238847787533</v>
      </c>
      <c r="AS14" s="113">
        <f>IF(ISBLANK('In Process Calc.'!T14),"",'In Process Calc.'!T14)</f>
        <v>0.52684620499614299</v>
      </c>
      <c r="AT14" s="113">
        <f>IF(ISBLANK('In Process Calc.'!U14),"",'In Process Calc.'!U14)</f>
        <v>0.15338820743544318</v>
      </c>
      <c r="AU14" s="113">
        <f>IF(ISBLANK('In Process Calc.'!V14),"",'In Process Calc.'!V14)</f>
        <v>4.6415102664342456E-2</v>
      </c>
      <c r="AV14" s="113">
        <f>IF(ISBLANK('In Process Calc.'!W14),"",'In Process Calc.'!W14)</f>
        <v>1.855526793762643E-4</v>
      </c>
      <c r="AW14" s="113">
        <f>IF(ISBLANK('In Process Calc.'!X14),"",'In Process Calc.'!X14)</f>
        <v>0.16844717677343796</v>
      </c>
      <c r="AX14" s="113">
        <f>IF(ISBLANK('In Process Calc.'!Y14),"",'In Process Calc.'!Y14)</f>
        <v>1.40554416659078</v>
      </c>
      <c r="AY14" s="113">
        <f>IF(ISBLANK('In Process Calc.'!Z14),"",'In Process Calc.'!Z14)</f>
        <v>0.33868911870642521</v>
      </c>
      <c r="AZ14" s="113">
        <f>IF(ISBLANK('In Process Calc.'!AA14),"",'In Process Calc.'!AA14)</f>
        <v>0.19239592580895953</v>
      </c>
      <c r="BA14" s="113">
        <f>IF(ISBLANK('In Process Calc.'!AB14),"",'In Process Calc.'!AB14)</f>
        <v>8.6809247499960412E-2</v>
      </c>
      <c r="BB14" s="113">
        <f>IF(ISBLANK('In Process Calc.'!AC14),"",'In Process Calc.'!AC14)</f>
        <v>-0.63188961174187896</v>
      </c>
      <c r="BC14" s="113">
        <f>IF(ISBLANK('In Process Calc.'!AD14),"",'In Process Calc.'!AD14)</f>
        <v>0.10375327792933789</v>
      </c>
      <c r="BD14" s="113">
        <f>IF(ISBLANK('In Process Calc.'!AE14),"",'In Process Calc.'!AE14)</f>
        <v>0.16512360724491423</v>
      </c>
      <c r="BE14" s="113">
        <f>IF(ISBLANK('In Process Calc.'!AF14),"",'In Process Calc.'!AF14)</f>
        <v>0.34328189295473827</v>
      </c>
      <c r="BF14" s="113">
        <f>IF(ISBLANK('In Process Calc.'!AG14),"",'In Process Calc.'!AG14)</f>
        <v>0.11100460055567851</v>
      </c>
      <c r="BG14" s="113">
        <f>IF(ISBLANK('In Process Calc.'!AH14),"",'In Process Calc.'!AH14)</f>
        <v>4.3915208885036625E-2</v>
      </c>
      <c r="BH14" s="113">
        <f>IF(ISBLANK('In Process Calc.'!AI14),"",'In Process Calc.'!AI14)</f>
        <v>6.395449841458016E-2</v>
      </c>
      <c r="BI14" s="113">
        <f>IF(ISBLANK('In Process Calc.'!AJ14),"",'In Process Calc.'!AJ14)</f>
        <v>0.19559650875733633</v>
      </c>
      <c r="BJ14" s="113">
        <f>IF(ISBLANK('In Process Calc.'!AK14),"",'In Process Calc.'!AK14)</f>
        <v>0</v>
      </c>
      <c r="BK14" s="113">
        <f>IF(ISBLANK('In Process Calc.'!AL14),"",'In Process Calc.'!AL14)</f>
        <v>5.0336974203315199</v>
      </c>
      <c r="BL14" s="113">
        <f>IF(ISBLANK('In Process Calc.'!AM14),"",'In Process Calc.'!AM14)</f>
        <v>3.8731073867616166</v>
      </c>
      <c r="BM14" s="113">
        <f>IF(ISBLANK('In Process Calc.'!AN14),"",'In Process Calc.'!AN14)</f>
        <v>18.430146407973762</v>
      </c>
      <c r="BO14" s="54" t="s">
        <v>52</v>
      </c>
      <c r="BP14" s="56">
        <f t="array" ref="BP14:BS14">LINEST($L3:INDEX($L:$L,COUNT($L:$L)+2),$A$3:INDEX($A:$A,COUNT($A:$A)+2)^{1,2,3},TRUE,TRUE)</f>
        <v>-3.3088837598870932E-8</v>
      </c>
      <c r="BQ14" s="56">
        <v>1.2412236374523047E-5</v>
      </c>
      <c r="BR14" s="56">
        <v>1.3632497151800475E-3</v>
      </c>
      <c r="BS14" s="56">
        <v>-6.8549918213622885E-3</v>
      </c>
      <c r="BT14" s="56">
        <f t="array" ref="BT14:BX14">LINEST($L3:INDEX($L:$L,COUNT($L:$L)+2),$A$3:INDEX($A:$A,COUNT($A:$A)+2)^{1,2,3,4},TRUE,TRUE)</f>
        <v>3.3914282172020106E-10</v>
      </c>
      <c r="BU14" s="56">
        <v>-1.8879869368634393E-7</v>
      </c>
      <c r="BV14" s="56">
        <v>3.459516864028124E-5</v>
      </c>
      <c r="BW14" s="56">
        <v>3.5714820869587244E-4</v>
      </c>
      <c r="BX14" s="56">
        <v>9.5689270611923338E-4</v>
      </c>
      <c r="BY14" s="57">
        <f>IF('Cumulative Curves'!$B$13=6,#REF!,IF('Cumulative Curves'!$B$13=5,#REF!, IF( 'Cumulative Curves'!$B$13=4, BX14,IF('Cumulative Curves'!$B$13=3, BS14, 0))))</f>
        <v>-6.8549918213622885E-3</v>
      </c>
      <c r="BZ14" s="57">
        <f>IF('Cumulative Curves'!$B$13=6,#REF!,IF('Cumulative Curves'!$B$13=5,#REF!, IF( 'Cumulative Curves'!$B$13=4, BW14,IF('Cumulative Curves'!$B$13=3, BR14, 0))))</f>
        <v>1.3632497151800475E-3</v>
      </c>
      <c r="CA14" s="57">
        <f>IF('Cumulative Curves'!$B$13=6,#REF!,IF('Cumulative Curves'!$B$13=5,#REF!, IF( 'Cumulative Curves'!$B$13=4, BV14,IF('Cumulative Curves'!$B$13=3, BQ14, 0))))</f>
        <v>1.2412236374523047E-5</v>
      </c>
      <c r="CB14" s="57">
        <f>IF('Cumulative Curves'!$B$13=6,#REF!,IF('Cumulative Curves'!$B$13=5,#REF!, IF( 'Cumulative Curves'!$B$13=4, BU14,IF('Cumulative Curves'!$B$13=3, BP14, 0))))</f>
        <v>-3.3088837598870932E-8</v>
      </c>
      <c r="CC14" s="57">
        <f>IF('Cumulative Curves'!$B$13=6,#REF!,IF('Cumulative Curves'!$B$13=5,#REF!, IF( 'Cumulative Curves'!$B$13=4,BT14, 0)))</f>
        <v>0</v>
      </c>
      <c r="CD14" s="57">
        <f>IF('Cumulative Curves'!$B$13=6,#REF!,IF('Cumulative Curves'!$B$13=5,#REF!, 0))</f>
        <v>0</v>
      </c>
      <c r="CE14" s="57">
        <f>IF('Cumulative Curves'!$B$13=6,#REF!,0)</f>
        <v>0</v>
      </c>
      <c r="CF14" s="49"/>
      <c r="CG14" s="75">
        <f>IF(ISBLANK('In Process Calc.'!C14),"",'In Process Calc.'!C14)</f>
        <v>215.64999999990687</v>
      </c>
      <c r="CH14" s="75">
        <f t="shared" si="0"/>
        <v>17.458917231815654</v>
      </c>
      <c r="CI14" s="75">
        <f t="shared" si="1"/>
        <v>1368.2025144093332</v>
      </c>
      <c r="CJ14" s="75">
        <f t="shared" si="2"/>
        <v>0</v>
      </c>
      <c r="CK14" s="75">
        <f t="shared" si="3"/>
        <v>11.542271335571547</v>
      </c>
      <c r="CL14" s="75">
        <f t="shared" si="4"/>
        <v>-0.57461020644072747</v>
      </c>
      <c r="CM14" s="75">
        <f t="shared" si="5"/>
        <v>0.13297868438569924</v>
      </c>
      <c r="CN14" s="75">
        <f t="shared" si="6"/>
        <v>0.40621517635728566</v>
      </c>
      <c r="CO14" s="75">
        <f t="shared" si="7"/>
        <v>0.12827638062647603</v>
      </c>
      <c r="CP14" s="75">
        <f t="shared" si="8"/>
        <v>0.10716782967225025</v>
      </c>
      <c r="CQ14" s="75">
        <f t="shared" si="9"/>
        <v>5.7442591624222334</v>
      </c>
      <c r="CR14" s="75">
        <f t="shared" si="10"/>
        <v>0.53251901086522224</v>
      </c>
      <c r="CS14" s="75">
        <f t="shared" si="11"/>
        <v>0.16252637597555175</v>
      </c>
      <c r="CT14" s="75">
        <f t="shared" si="12"/>
        <v>4.4745819326335701E-2</v>
      </c>
      <c r="CU14" s="75">
        <f t="shared" si="13"/>
        <v>-8.9508699601299931E-4</v>
      </c>
      <c r="CV14" s="75">
        <f t="shared" si="14"/>
        <v>0.17141434146157686</v>
      </c>
      <c r="CW14" s="75">
        <f t="shared" si="15"/>
        <v>1.5196331803583547</v>
      </c>
      <c r="CX14" s="75">
        <f t="shared" si="16"/>
        <v>0.34376437979669272</v>
      </c>
      <c r="CY14" s="75">
        <f t="shared" si="17"/>
        <v>0.19881342253388434</v>
      </c>
      <c r="CZ14" s="75">
        <f t="shared" si="18"/>
        <v>8.8288068356826011E-2</v>
      </c>
      <c r="DA14" s="75">
        <f t="shared" si="19"/>
        <v>-0.59520302845528439</v>
      </c>
      <c r="DB14" s="75">
        <f t="shared" si="20"/>
        <v>0.10629622242640599</v>
      </c>
      <c r="DC14" s="75">
        <f t="shared" si="21"/>
        <v>0.1695330621393506</v>
      </c>
      <c r="DD14" s="75">
        <f t="shared" si="22"/>
        <v>0.35614778379137424</v>
      </c>
      <c r="DE14" s="75">
        <f t="shared" si="23"/>
        <v>0.11850379529311211</v>
      </c>
      <c r="DF14" s="75">
        <f t="shared" si="24"/>
        <v>4.4168508602654311E-2</v>
      </c>
      <c r="DG14" s="75">
        <f t="shared" si="25"/>
        <v>6.4611147047345857E-2</v>
      </c>
      <c r="DH14" s="75">
        <f t="shared" si="26"/>
        <v>0.20057633586970799</v>
      </c>
      <c r="DI14" s="75">
        <f t="shared" si="27"/>
        <v>0</v>
      </c>
      <c r="DJ14" s="75">
        <f t="shared" si="28"/>
        <v>5.0790793755491341</v>
      </c>
      <c r="DK14" s="75">
        <f t="shared" si="29"/>
        <v>3.9092661406531244</v>
      </c>
      <c r="DL14" s="75">
        <f t="shared" si="30"/>
        <v>18.972813711411519</v>
      </c>
    </row>
    <row r="15" spans="1:116" s="48" customFormat="1" ht="12" x14ac:dyDescent="0.15">
      <c r="A15" s="113">
        <f>IF(ISBLANK('In Process Calc.'!C15),"",'In Process Calc.'!C15)</f>
        <v>233.46666666667443</v>
      </c>
      <c r="B15" s="113">
        <f>IF(ISBLANK(Glutamine!H19),"",Glutamine!H19)</f>
        <v>14.2</v>
      </c>
      <c r="C15" s="113">
        <f>IF(ISBLANK('In Process Calc.'!K15),"",'In Process Calc.'!K15)</f>
        <v>1171.6710215050532</v>
      </c>
      <c r="D15" s="113">
        <f>IF(ISBLANK('In Process Calc.'!L15),"",'In Process Calc.'!L15)</f>
        <v>0</v>
      </c>
      <c r="E15" s="113">
        <f>IF(ISBLANK('In Process Calc.'!M15),"",'In Process Calc.'!M15)</f>
        <v>13.059867945644799</v>
      </c>
      <c r="F15" s="113">
        <f>IF(ISBLANK('In Process Calc.'!N15),"",'In Process Calc.'!N15)</f>
        <v>-0.53478342272733337</v>
      </c>
      <c r="G15" s="113">
        <f>IF(ISBLANK('In Process Calc.'!O15),"",'In Process Calc.'!O15)</f>
        <v>0.14603706659383989</v>
      </c>
      <c r="H15" s="113">
        <f>IF(ISBLANK('In Process Calc.'!P15),"",'In Process Calc.'!P15)</f>
        <v>0.4208610153438973</v>
      </c>
      <c r="I15" s="113">
        <f>IF(ISBLANK('In Process Calc.'!Q15),"",'In Process Calc.'!Q15)</f>
        <v>0.1239511881084568</v>
      </c>
      <c r="J15" s="113">
        <f>IF(ISBLANK('In Process Calc.'!R15),"",'In Process Calc.'!R15)</f>
        <v>0.11647307240047786</v>
      </c>
      <c r="K15" s="113">
        <f>IF(ISBLANK('In Process Calc.'!S15),"",'In Process Calc.'!S15)</f>
        <v>6.1556404535081146</v>
      </c>
      <c r="L15" s="113">
        <f>IF(ISBLANK('In Process Calc.'!T15),"",'In Process Calc.'!T15)</f>
        <v>0.57504411452633875</v>
      </c>
      <c r="M15" s="113">
        <f>IF(ISBLANK('In Process Calc.'!U15),"",'In Process Calc.'!U15)</f>
        <v>0.15476767915230016</v>
      </c>
      <c r="N15" s="113">
        <f>IF(ISBLANK('In Process Calc.'!V15),"",'In Process Calc.'!V15)</f>
        <v>4.8334132029864661E-2</v>
      </c>
      <c r="O15" s="113">
        <f>IF(ISBLANK('In Process Calc.'!W15),"",'In Process Calc.'!W15)</f>
        <v>-4.9657880220997583E-3</v>
      </c>
      <c r="P15" s="113">
        <f>IF(ISBLANK('In Process Calc.'!X15),"",'In Process Calc.'!X15)</f>
        <v>0.19052197730444131</v>
      </c>
      <c r="Q15" s="113">
        <f>IF(ISBLANK('In Process Calc.'!Y15),"",'In Process Calc.'!Y15)</f>
        <v>1.1422325349785929</v>
      </c>
      <c r="R15" s="113">
        <f>IF(ISBLANK('In Process Calc.'!Z15),"",'In Process Calc.'!Z15)</f>
        <v>0.37848443801166026</v>
      </c>
      <c r="S15" s="113">
        <f>IF(ISBLANK('In Process Calc.'!AA15),"",'In Process Calc.'!AA15)</f>
        <v>0.21868976302355464</v>
      </c>
      <c r="T15" s="113">
        <f>IF(ISBLANK('In Process Calc.'!AB15),"",'In Process Calc.'!AB15)</f>
        <v>9.6266083830673865E-2</v>
      </c>
      <c r="U15" s="113">
        <f>IF(ISBLANK('In Process Calc.'!AC15),"",'In Process Calc.'!AC15)</f>
        <v>-0.56581733551941493</v>
      </c>
      <c r="V15" s="113">
        <f>IF(ISBLANK('In Process Calc.'!AD15),"",'In Process Calc.'!AD15)</f>
        <v>0.11849045112599874</v>
      </c>
      <c r="W15" s="113">
        <f>IF(ISBLANK('In Process Calc.'!AE15),"",'In Process Calc.'!AE15)</f>
        <v>0.19456071866004801</v>
      </c>
      <c r="X15" s="113">
        <f>IF(ISBLANK('In Process Calc.'!AF15),"",'In Process Calc.'!AF15)</f>
        <v>0.39078242065379665</v>
      </c>
      <c r="Y15" s="113">
        <f>IF(ISBLANK('In Process Calc.'!AG15),"",'In Process Calc.'!AG15)</f>
        <v>0.14391580816845045</v>
      </c>
      <c r="Z15" s="113">
        <f>IF(ISBLANK('In Process Calc.'!AH15),"",'In Process Calc.'!AH15)</f>
        <v>4.8296414477418871E-2</v>
      </c>
      <c r="AA15" s="113">
        <f>IF(ISBLANK('In Process Calc.'!AI15),"",'In Process Calc.'!AI15)</f>
        <v>6.8586386194728372E-2</v>
      </c>
      <c r="AB15" s="113">
        <f>IF(ISBLANK('In Process Calc.'!AJ15),"",'In Process Calc.'!AJ15)</f>
        <v>0.22802260727882856</v>
      </c>
      <c r="AC15" s="113">
        <f>IF(ISBLANK('In Process Calc.'!AK15),"",'In Process Calc.'!AK15)</f>
        <v>0</v>
      </c>
      <c r="AD15" s="113">
        <f>IF(ISBLANK('In Process Calc.'!AL15),"",'In Process Calc.'!AL15)</f>
        <v>5.4956974651637633</v>
      </c>
      <c r="AE15" s="113">
        <f>IF(ISBLANK('In Process Calc.'!AM15),"",'In Process Calc.'!AM15)</f>
        <v>4.3950967069170153</v>
      </c>
      <c r="AF15" s="113">
        <f>IF(ISBLANK('In Process Calc.'!AN15),"",'In Process Calc.'!AN15)</f>
        <v>20.357979128936684</v>
      </c>
      <c r="AH15" s="113">
        <f>IF(ISBLANK('In Process Calc.'!C15),"",'In Process Calc.'!C15)</f>
        <v>233.46666666667443</v>
      </c>
      <c r="AI15" s="113">
        <f>IF(ISBLANK(Glutamine!H19),"",Glutamine!H19)</f>
        <v>14.2</v>
      </c>
      <c r="AJ15" s="113">
        <f>IF(ISBLANK('In Process Calc.'!K15),"",'In Process Calc.'!K15)</f>
        <v>1171.6710215050532</v>
      </c>
      <c r="AK15" s="113">
        <f>IF(ISBLANK('In Process Calc.'!L15),"",'In Process Calc.'!L15)</f>
        <v>0</v>
      </c>
      <c r="AL15" s="113">
        <f>IF(ISBLANK('In Process Calc.'!M15),"",'In Process Calc.'!M15)</f>
        <v>13.059867945644799</v>
      </c>
      <c r="AM15" s="113">
        <f>IF(ISBLANK('In Process Calc.'!N15),"",'In Process Calc.'!N15)</f>
        <v>-0.53478342272733337</v>
      </c>
      <c r="AN15" s="113">
        <f>IF(ISBLANK('In Process Calc.'!O15),"",'In Process Calc.'!O15)</f>
        <v>0.14603706659383989</v>
      </c>
      <c r="AO15" s="113">
        <f>IF(ISBLANK('In Process Calc.'!P15),"",'In Process Calc.'!P15)</f>
        <v>0.4208610153438973</v>
      </c>
      <c r="AP15" s="113">
        <f>IF(ISBLANK('In Process Calc.'!Q15),"",'In Process Calc.'!Q15)</f>
        <v>0.1239511881084568</v>
      </c>
      <c r="AQ15" s="113">
        <f>IF(ISBLANK('In Process Calc.'!R15),"",'In Process Calc.'!R15)</f>
        <v>0.11647307240047786</v>
      </c>
      <c r="AR15" s="113">
        <f>IF(ISBLANK('In Process Calc.'!S15),"",'In Process Calc.'!S15)</f>
        <v>6.1556404535081146</v>
      </c>
      <c r="AS15" s="113">
        <f>IF(ISBLANK('In Process Calc.'!T15),"",'In Process Calc.'!T15)</f>
        <v>0.57504411452633875</v>
      </c>
      <c r="AT15" s="113">
        <f>IF(ISBLANK('In Process Calc.'!U15),"",'In Process Calc.'!U15)</f>
        <v>0.15476767915230016</v>
      </c>
      <c r="AU15" s="113">
        <f>IF(ISBLANK('In Process Calc.'!V15),"",'In Process Calc.'!V15)</f>
        <v>4.8334132029864661E-2</v>
      </c>
      <c r="AV15" s="113">
        <f>IF(ISBLANK('In Process Calc.'!W15),"",'In Process Calc.'!W15)</f>
        <v>-4.9657880220997583E-3</v>
      </c>
      <c r="AW15" s="113">
        <f>IF(ISBLANK('In Process Calc.'!X15),"",'In Process Calc.'!X15)</f>
        <v>0.19052197730444131</v>
      </c>
      <c r="AX15" s="113">
        <f>IF(ISBLANK('In Process Calc.'!Y15),"",'In Process Calc.'!Y15)</f>
        <v>1.1422325349785929</v>
      </c>
      <c r="AY15" s="113">
        <f>IF(ISBLANK('In Process Calc.'!Z15),"",'In Process Calc.'!Z15)</f>
        <v>0.37848443801166026</v>
      </c>
      <c r="AZ15" s="113">
        <f>IF(ISBLANK('In Process Calc.'!AA15),"",'In Process Calc.'!AA15)</f>
        <v>0.21868976302355464</v>
      </c>
      <c r="BA15" s="113">
        <f>IF(ISBLANK('In Process Calc.'!AB15),"",'In Process Calc.'!AB15)</f>
        <v>9.6266083830673865E-2</v>
      </c>
      <c r="BB15" s="113">
        <f>IF(ISBLANK('In Process Calc.'!AC15),"",'In Process Calc.'!AC15)</f>
        <v>-0.56581733551941493</v>
      </c>
      <c r="BC15" s="113">
        <f>IF(ISBLANK('In Process Calc.'!AD15),"",'In Process Calc.'!AD15)</f>
        <v>0.11849045112599874</v>
      </c>
      <c r="BD15" s="113">
        <f>IF(ISBLANK('In Process Calc.'!AE15),"",'In Process Calc.'!AE15)</f>
        <v>0.19456071866004801</v>
      </c>
      <c r="BE15" s="113">
        <f>IF(ISBLANK('In Process Calc.'!AF15),"",'In Process Calc.'!AF15)</f>
        <v>0.39078242065379665</v>
      </c>
      <c r="BF15" s="113">
        <f>IF(ISBLANK('In Process Calc.'!AG15),"",'In Process Calc.'!AG15)</f>
        <v>0.14391580816845045</v>
      </c>
      <c r="BG15" s="113">
        <f>IF(ISBLANK('In Process Calc.'!AH15),"",'In Process Calc.'!AH15)</f>
        <v>4.8296414477418871E-2</v>
      </c>
      <c r="BH15" s="113">
        <f>IF(ISBLANK('In Process Calc.'!AI15),"",'In Process Calc.'!AI15)</f>
        <v>6.8586386194728372E-2</v>
      </c>
      <c r="BI15" s="113">
        <f>IF(ISBLANK('In Process Calc.'!AJ15),"",'In Process Calc.'!AJ15)</f>
        <v>0.22802260727882856</v>
      </c>
      <c r="BJ15" s="113">
        <f>IF(ISBLANK('In Process Calc.'!AK15),"",'In Process Calc.'!AK15)</f>
        <v>0</v>
      </c>
      <c r="BK15" s="113">
        <f>IF(ISBLANK('In Process Calc.'!AL15),"",'In Process Calc.'!AL15)</f>
        <v>5.4956974651637633</v>
      </c>
      <c r="BL15" s="113">
        <f>IF(ISBLANK('In Process Calc.'!AM15),"",'In Process Calc.'!AM15)</f>
        <v>4.3950967069170153</v>
      </c>
      <c r="BM15" s="113">
        <f>IF(ISBLANK('In Process Calc.'!AN15),"",'In Process Calc.'!AN15)</f>
        <v>20.357979128936684</v>
      </c>
      <c r="BO15" s="54" t="s">
        <v>49</v>
      </c>
      <c r="BP15" s="56">
        <f t="array" ref="BP15:BS15">LINEST($M3:INDEX($M:$M,COUNT($M:$M)+2),$A$3:INDEX($A:$A,COUNT($A:$A)+2)^{1,2,3},TRUE,TRUE)</f>
        <v>-6.8075080190013503E-8</v>
      </c>
      <c r="BQ15" s="56">
        <v>2.8646249720284229E-5</v>
      </c>
      <c r="BR15" s="56">
        <v>-2.3751468216213446E-3</v>
      </c>
      <c r="BS15" s="56">
        <v>1.747190353275016E-2</v>
      </c>
      <c r="BT15" s="56">
        <f t="array" ref="BT15:BX15">LINEST($M3:INDEX($M:$M,COUNT($M:$M)+2),$A$3:INDEX($A:$A,COUNT($A:$A)+2)^{1,2,3,4},TRUE,TRUE)</f>
        <v>-4.6641792062346678E-10</v>
      </c>
      <c r="BU15" s="56">
        <v>1.4607029646435656E-7</v>
      </c>
      <c r="BV15" s="56">
        <v>-1.8615967623465392E-6</v>
      </c>
      <c r="BW15" s="56">
        <v>-9.9147085227520781E-4</v>
      </c>
      <c r="BX15" s="56">
        <v>6.7283385680622088E-3</v>
      </c>
      <c r="BY15" s="57">
        <f>IF('Cumulative Curves'!$B$14=6,#REF!,IF('Cumulative Curves'!$B$14=5,#REF!, IF( 'Cumulative Curves'!$B$14=4, BX15,IF('Cumulative Curves'!$B$14=3, BS15, 0))))</f>
        <v>6.7283385680622088E-3</v>
      </c>
      <c r="BZ15" s="57">
        <f>IF('Cumulative Curves'!$B$14=6,#REF!,IF('Cumulative Curves'!$B$14=5,#REF!, IF( 'Cumulative Curves'!$B$14=4, BW15,IF('Cumulative Curves'!$B$14=3, BR15, 0))))</f>
        <v>-9.9147085227520781E-4</v>
      </c>
      <c r="CA15" s="57">
        <f>IF('Cumulative Curves'!$B$14=6,#REF!,IF('Cumulative Curves'!$B$14=5,#REF!, IF( 'Cumulative Curves'!$B$14=4, BV15,IF('Cumulative Curves'!$B$14=3, BQ15, 0))))</f>
        <v>-1.8615967623465392E-6</v>
      </c>
      <c r="CB15" s="57">
        <f>IF('Cumulative Curves'!$B$14=6,#REF!,IF('Cumulative Curves'!$B$14=5,#REF!, IF( 'Cumulative Curves'!$B$14=4, BU15,IF('Cumulative Curves'!$B$14=3, BP15, 0))))</f>
        <v>1.4607029646435656E-7</v>
      </c>
      <c r="CC15" s="57">
        <f>IF('Cumulative Curves'!$B$14=6,#REF!,IF('Cumulative Curves'!$B$14=5,#REF!, IF( 'Cumulative Curves'!$B$14=4,BT15, 0)))</f>
        <v>-4.6641792062346678E-10</v>
      </c>
      <c r="CD15" s="57">
        <f>IF('Cumulative Curves'!$B$14=6,#REF!,IF('Cumulative Curves'!$B$14=5,#REF!, 0))</f>
        <v>0</v>
      </c>
      <c r="CE15" s="57">
        <f>IF('Cumulative Curves'!$B$14=6,#REF!,0)</f>
        <v>0</v>
      </c>
      <c r="CF15" s="49"/>
      <c r="CG15" s="75">
        <f>IF(ISBLANK('In Process Calc.'!C15),"",'In Process Calc.'!C15)</f>
        <v>233.46666666667443</v>
      </c>
      <c r="CH15" s="75">
        <f t="shared" si="0"/>
        <v>14.144618715440103</v>
      </c>
      <c r="CI15" s="75">
        <f t="shared" si="1"/>
        <v>1124.8409638144567</v>
      </c>
      <c r="CJ15" s="75">
        <f t="shared" si="2"/>
        <v>0</v>
      </c>
      <c r="CK15" s="75">
        <f t="shared" si="3"/>
        <v>13.221735291783247</v>
      </c>
      <c r="CL15" s="75">
        <f t="shared" si="4"/>
        <v>-0.4981571793200561</v>
      </c>
      <c r="CM15" s="75">
        <f t="shared" si="5"/>
        <v>0.143090134183747</v>
      </c>
      <c r="CN15" s="75">
        <f t="shared" si="6"/>
        <v>0.40609196259305802</v>
      </c>
      <c r="CO15" s="75">
        <f t="shared" si="7"/>
        <v>0.11744567131660963</v>
      </c>
      <c r="CP15" s="75">
        <f t="shared" si="8"/>
        <v>0.11391612022765135</v>
      </c>
      <c r="CQ15" s="75">
        <f t="shared" si="9"/>
        <v>6.1631495660693609</v>
      </c>
      <c r="CR15" s="75">
        <f t="shared" si="10"/>
        <v>0.56689642437318843</v>
      </c>
      <c r="CS15" s="75">
        <f t="shared" si="11"/>
        <v>0.14688246332160593</v>
      </c>
      <c r="CT15" s="75">
        <f t="shared" si="12"/>
        <v>5.0908432491818534E-2</v>
      </c>
      <c r="CU15" s="75">
        <f t="shared" si="13"/>
        <v>-5.0057592635933436E-3</v>
      </c>
      <c r="CV15" s="75">
        <f t="shared" si="14"/>
        <v>0.19024336448195556</v>
      </c>
      <c r="CW15" s="75">
        <f t="shared" si="15"/>
        <v>1.1005628940312988</v>
      </c>
      <c r="CX15" s="75">
        <f t="shared" si="16"/>
        <v>0.37842576077918189</v>
      </c>
      <c r="CY15" s="75">
        <f t="shared" si="17"/>
        <v>0.21418657168499644</v>
      </c>
      <c r="CZ15" s="75">
        <f t="shared" si="18"/>
        <v>9.5492043672305932E-2</v>
      </c>
      <c r="DA15" s="75">
        <f t="shared" si="19"/>
        <v>-0.60005149116184153</v>
      </c>
      <c r="DB15" s="75">
        <f t="shared" si="20"/>
        <v>0.11639455763880457</v>
      </c>
      <c r="DC15" s="75">
        <f t="shared" si="21"/>
        <v>0.1918046808064908</v>
      </c>
      <c r="DD15" s="75">
        <f t="shared" si="22"/>
        <v>0.37548150696315097</v>
      </c>
      <c r="DE15" s="75">
        <f t="shared" si="23"/>
        <v>0.13932750362201332</v>
      </c>
      <c r="DF15" s="75">
        <f t="shared" si="24"/>
        <v>4.840483912230456E-2</v>
      </c>
      <c r="DG15" s="75">
        <f t="shared" si="25"/>
        <v>6.7846893383389978E-2</v>
      </c>
      <c r="DH15" s="75">
        <f t="shared" si="26"/>
        <v>0.22506208150325102</v>
      </c>
      <c r="DI15" s="75">
        <f t="shared" si="27"/>
        <v>0</v>
      </c>
      <c r="DJ15" s="75">
        <f t="shared" si="28"/>
        <v>5.4581448049169996</v>
      </c>
      <c r="DK15" s="75">
        <f t="shared" si="29"/>
        <v>4.3599361344351069</v>
      </c>
      <c r="DL15" s="75">
        <f t="shared" si="30"/>
        <v>19.950194127781423</v>
      </c>
    </row>
    <row r="16" spans="1:116" s="48" customFormat="1" ht="12" x14ac:dyDescent="0.15">
      <c r="A16" s="113"/>
      <c r="B16" s="113"/>
      <c r="C16" s="113"/>
      <c r="D16" s="113"/>
      <c r="E16" s="113"/>
      <c r="F16" s="113"/>
      <c r="G16" s="113"/>
      <c r="H16" s="113"/>
      <c r="I16" s="113"/>
      <c r="J16" s="113"/>
      <c r="K16" s="113"/>
      <c r="L16" s="113"/>
      <c r="M16" s="113"/>
      <c r="N16" s="113"/>
      <c r="O16" s="113"/>
      <c r="P16" s="113"/>
      <c r="Q16" s="113"/>
      <c r="R16" s="113"/>
      <c r="S16" s="113"/>
      <c r="T16" s="113"/>
      <c r="U16" s="113"/>
      <c r="V16" s="113"/>
      <c r="W16" s="113"/>
      <c r="X16" s="113"/>
      <c r="Y16" s="113"/>
      <c r="Z16" s="113"/>
      <c r="AA16" s="113"/>
      <c r="AB16" s="113"/>
      <c r="AC16" s="113"/>
      <c r="AD16" s="113"/>
      <c r="AE16" s="113"/>
      <c r="AF16" s="113"/>
      <c r="AH16" s="113" t="str">
        <f>IF(ISBLANK('In Process Calc.'!C24),"",'In Process Calc.'!C24)</f>
        <v/>
      </c>
      <c r="AI16" s="113" t="str">
        <f>IF(ISBLANK(Glutamine!H20),"",Glutamine!H20)</f>
        <v/>
      </c>
      <c r="AJ16" s="113" t="str">
        <f>IF(ISBLANK('In Process Calc.'!K24),"",'In Process Calc.'!K24)</f>
        <v/>
      </c>
      <c r="AK16" s="113" t="str">
        <f>IF(ISBLANK('In Process Calc.'!L24),"",'In Process Calc.'!L24)</f>
        <v/>
      </c>
      <c r="AL16" s="113" t="str">
        <f>IF(ISBLANK('In Process Calc.'!M24),"",'In Process Calc.'!M24)</f>
        <v/>
      </c>
      <c r="AM16" s="113" t="str">
        <f>IF(ISBLANK('In Process Calc.'!N24),"",'In Process Calc.'!N24)</f>
        <v/>
      </c>
      <c r="AN16" s="113" t="str">
        <f>IF(ISBLANK('In Process Calc.'!O24),"",'In Process Calc.'!O24)</f>
        <v/>
      </c>
      <c r="AO16" s="113" t="str">
        <f>IF(ISBLANK('In Process Calc.'!P24),"",'In Process Calc.'!P24)</f>
        <v/>
      </c>
      <c r="AP16" s="113" t="str">
        <f>IF(ISBLANK('In Process Calc.'!Q24),"",'In Process Calc.'!Q24)</f>
        <v/>
      </c>
      <c r="AQ16" s="113" t="str">
        <f>IF(ISBLANK('In Process Calc.'!R24),"",'In Process Calc.'!R24)</f>
        <v/>
      </c>
      <c r="AR16" s="113" t="str">
        <f>IF(ISBLANK('In Process Calc.'!S24),"",'In Process Calc.'!S24)</f>
        <v/>
      </c>
      <c r="AS16" s="113" t="str">
        <f>IF(ISBLANK('In Process Calc.'!T24),"",'In Process Calc.'!T24)</f>
        <v/>
      </c>
      <c r="AT16" s="113" t="str">
        <f>IF(ISBLANK('In Process Calc.'!U24),"",'In Process Calc.'!U24)</f>
        <v/>
      </c>
      <c r="AU16" s="113" t="str">
        <f>IF(ISBLANK('In Process Calc.'!V24),"",'In Process Calc.'!V24)</f>
        <v/>
      </c>
      <c r="AV16" s="113" t="str">
        <f>IF(ISBLANK('In Process Calc.'!W24),"",'In Process Calc.'!W24)</f>
        <v/>
      </c>
      <c r="AW16" s="113" t="str">
        <f>IF(ISBLANK('In Process Calc.'!X24),"",'In Process Calc.'!X24)</f>
        <v/>
      </c>
      <c r="AX16" s="113" t="str">
        <f>IF(ISBLANK('In Process Calc.'!Y24),"",'In Process Calc.'!Y24)</f>
        <v/>
      </c>
      <c r="AY16" s="113" t="str">
        <f>IF(ISBLANK('In Process Calc.'!Z24),"",'In Process Calc.'!Z24)</f>
        <v/>
      </c>
      <c r="AZ16" s="113" t="str">
        <f>IF(ISBLANK('In Process Calc.'!AA24),"",'In Process Calc.'!AA24)</f>
        <v/>
      </c>
      <c r="BA16" s="113" t="str">
        <f>IF(ISBLANK('In Process Calc.'!AB24),"",'In Process Calc.'!AB24)</f>
        <v/>
      </c>
      <c r="BB16" s="113" t="str">
        <f>IF(ISBLANK('In Process Calc.'!AC24),"",'In Process Calc.'!AC24)</f>
        <v/>
      </c>
      <c r="BC16" s="113" t="str">
        <f>IF(ISBLANK('In Process Calc.'!AD24),"",'In Process Calc.'!AD24)</f>
        <v/>
      </c>
      <c r="BD16" s="113" t="str">
        <f>IF(ISBLANK('In Process Calc.'!AE24),"",'In Process Calc.'!AE24)</f>
        <v/>
      </c>
      <c r="BE16" s="113" t="str">
        <f>IF(ISBLANK('In Process Calc.'!AF24),"",'In Process Calc.'!AF24)</f>
        <v/>
      </c>
      <c r="BF16" s="113" t="str">
        <f>IF(ISBLANK('In Process Calc.'!AG24),"",'In Process Calc.'!AG24)</f>
        <v/>
      </c>
      <c r="BG16" s="113" t="str">
        <f>IF(ISBLANK('In Process Calc.'!AH24),"",'In Process Calc.'!AH24)</f>
        <v/>
      </c>
      <c r="BH16" s="113" t="str">
        <f>IF(ISBLANK('In Process Calc.'!AI24),"",'In Process Calc.'!AI24)</f>
        <v/>
      </c>
      <c r="BI16" s="113" t="str">
        <f>IF(ISBLANK('In Process Calc.'!AJ24),"",'In Process Calc.'!AJ24)</f>
        <v/>
      </c>
      <c r="BJ16" s="113" t="str">
        <f>IF(ISBLANK('In Process Calc.'!AK24),"",'In Process Calc.'!AK24)</f>
        <v/>
      </c>
      <c r="BK16" s="113" t="str">
        <f>IF(ISBLANK('In Process Calc.'!AL24),"",'In Process Calc.'!AL24)</f>
        <v/>
      </c>
      <c r="BL16" s="113" t="str">
        <f>IF(ISBLANK('In Process Calc.'!AM24),"",'In Process Calc.'!AM24)</f>
        <v/>
      </c>
      <c r="BM16" s="113" t="str">
        <f>IF(ISBLANK('In Process Calc.'!AN24),"",'In Process Calc.'!AN24)</f>
        <v/>
      </c>
      <c r="BO16" s="54" t="s">
        <v>53</v>
      </c>
      <c r="BP16" s="56">
        <f t="array" ref="BP16:BS16">LINEST($AU3:INDEX($AU:$AU,COUNT($AU:$AU)+2),$AH$3:INDEX($AH:$AH,COUNT($AH:$AH)+2)^{1,2,3},TRUE,TRUE)</f>
        <v>-1.8178334770590394E-8</v>
      </c>
      <c r="BQ16" s="56">
        <v>8.8757553429911088E-6</v>
      </c>
      <c r="BR16" s="56">
        <v>-8.8891029548729579E-4</v>
      </c>
      <c r="BS16" s="56">
        <v>5.9796492080943647E-3</v>
      </c>
      <c r="BT16" s="56">
        <f t="array" ref="BT16:BX16">LINEST($AU3:INDEX($AU:$AU,COUNT($AU:$AU)+2),$AH$3:INDEX($AH:$AH,COUNT($AH:$AH)+2)^{1,2,3,4},TRUE,TRUE)</f>
        <v>-1.6356067384122926E-10</v>
      </c>
      <c r="BU16" s="56">
        <v>5.691689754542617E-8</v>
      </c>
      <c r="BV16" s="56">
        <v>-1.8225555655473601E-6</v>
      </c>
      <c r="BW16" s="56">
        <v>-4.0369100197976468E-4</v>
      </c>
      <c r="BX16" s="56">
        <v>2.2121594797141209E-3</v>
      </c>
      <c r="BY16" s="57">
        <f>IF('Cumulative Curves'!$B$15=6,#REF!,IF('Cumulative Curves'!$B$15=5,#REF!, IF( 'Cumulative Curves'!$B$15=4, BX16,IF('Cumulative Curves'!$B$15=3, BS16, 0))))</f>
        <v>5.9796492080943647E-3</v>
      </c>
      <c r="BZ16" s="57">
        <f>IF('Cumulative Curves'!$B$15=6,#REF!,IF('Cumulative Curves'!$B$15=5,#REF!, IF( 'Cumulative Curves'!$B$15=4, BW16,IF('Cumulative Curves'!$B$15=3, BR16, 0))))</f>
        <v>-8.8891029548729579E-4</v>
      </c>
      <c r="CA16" s="57">
        <f>IF('Cumulative Curves'!$B$15=6,#REF!,IF('Cumulative Curves'!$B$15=5,#REF!, IF( 'Cumulative Curves'!$B$15=4, BV16,IF('Cumulative Curves'!$B$15=3, BQ16, 0))))</f>
        <v>8.8757553429911088E-6</v>
      </c>
      <c r="CB16" s="57">
        <f>IF('Cumulative Curves'!$B$15=6,#REF!,IF('Cumulative Curves'!$B$15=5,#REF!, IF( 'Cumulative Curves'!$B$15=4, BU16,IF('Cumulative Curves'!$B$15=3, BP16, 0))))</f>
        <v>-1.8178334770590394E-8</v>
      </c>
      <c r="CC16" s="57">
        <f>IF('Cumulative Curves'!$B$15=6,#REF!,IF('Cumulative Curves'!$B$15=5,#REF!, IF( 'Cumulative Curves'!$B$15=4,BT16, 0)))</f>
        <v>0</v>
      </c>
      <c r="CD16" s="57">
        <f>IF('Cumulative Curves'!$B$15=6,#REF!,IF('Cumulative Curves'!$B$15=5,#REF!, 0))</f>
        <v>0</v>
      </c>
      <c r="CE16" s="57">
        <f>IF('Cumulative Curves'!$B$15=6,#REF!,0)</f>
        <v>0</v>
      </c>
      <c r="CF16" s="49"/>
      <c r="CG16" s="75"/>
      <c r="CH16" s="75"/>
      <c r="CI16" s="75"/>
      <c r="CJ16" s="75"/>
      <c r="CK16" s="75"/>
      <c r="CL16" s="75"/>
      <c r="CM16" s="75"/>
      <c r="CN16" s="75"/>
      <c r="CO16" s="75"/>
      <c r="CP16" s="75"/>
      <c r="CQ16" s="75"/>
      <c r="CR16" s="75"/>
      <c r="CS16" s="75"/>
      <c r="CT16" s="75"/>
      <c r="CU16" s="75"/>
      <c r="CV16" s="75"/>
      <c r="CW16" s="75"/>
      <c r="CX16" s="75"/>
      <c r="CY16" s="75"/>
      <c r="CZ16" s="75"/>
      <c r="DA16" s="75"/>
      <c r="DB16" s="75"/>
      <c r="DC16" s="75"/>
      <c r="DD16" s="75"/>
      <c r="DE16" s="75"/>
      <c r="DF16" s="75"/>
      <c r="DG16" s="75"/>
      <c r="DH16" s="75"/>
      <c r="DI16" s="75"/>
      <c r="DJ16" s="75"/>
      <c r="DK16" s="75"/>
      <c r="DL16" s="75"/>
    </row>
    <row r="17" spans="1:116" s="48" customFormat="1" ht="12" x14ac:dyDescent="0.15">
      <c r="A17" s="113"/>
      <c r="B17" s="113"/>
      <c r="C17" s="113"/>
      <c r="D17" s="113"/>
      <c r="E17" s="113"/>
      <c r="F17" s="113"/>
      <c r="G17" s="113"/>
      <c r="H17" s="113"/>
      <c r="I17" s="113"/>
      <c r="J17" s="113"/>
      <c r="K17" s="113"/>
      <c r="L17" s="113"/>
      <c r="M17" s="113"/>
      <c r="N17" s="113"/>
      <c r="O17" s="113"/>
      <c r="P17" s="113"/>
      <c r="Q17" s="113"/>
      <c r="R17" s="113"/>
      <c r="S17" s="113"/>
      <c r="T17" s="113"/>
      <c r="U17" s="113"/>
      <c r="V17" s="113"/>
      <c r="W17" s="113"/>
      <c r="X17" s="113"/>
      <c r="Y17" s="113"/>
      <c r="Z17" s="113"/>
      <c r="AA17" s="113"/>
      <c r="AB17" s="113"/>
      <c r="AC17" s="113"/>
      <c r="AD17" s="113"/>
      <c r="AE17" s="113"/>
      <c r="AF17" s="113"/>
      <c r="AH17" s="113" t="str">
        <f>IF(ISBLANK('In Process Calc.'!C25),"",'In Process Calc.'!C25)</f>
        <v/>
      </c>
      <c r="AI17" s="113" t="str">
        <f>IF(ISBLANK(Glutamine!H21),"",Glutamine!H21)</f>
        <v/>
      </c>
      <c r="AJ17" s="113" t="str">
        <f>IF(ISBLANK('In Process Calc.'!K25),"",'In Process Calc.'!K25)</f>
        <v/>
      </c>
      <c r="AK17" s="113" t="str">
        <f>IF(ISBLANK('In Process Calc.'!L25),"",'In Process Calc.'!L25)</f>
        <v/>
      </c>
      <c r="AL17" s="113" t="str">
        <f>IF(ISBLANK('In Process Calc.'!M25),"",'In Process Calc.'!M25)</f>
        <v/>
      </c>
      <c r="AM17" s="113" t="str">
        <f>IF(ISBLANK('In Process Calc.'!N25),"",'In Process Calc.'!N25)</f>
        <v/>
      </c>
      <c r="AN17" s="113" t="str">
        <f>IF(ISBLANK('In Process Calc.'!O25),"",'In Process Calc.'!O25)</f>
        <v/>
      </c>
      <c r="AO17" s="113" t="str">
        <f>IF(ISBLANK('In Process Calc.'!P25),"",'In Process Calc.'!P25)</f>
        <v/>
      </c>
      <c r="AP17" s="113" t="str">
        <f>IF(ISBLANK('In Process Calc.'!Q25),"",'In Process Calc.'!Q25)</f>
        <v/>
      </c>
      <c r="AQ17" s="113" t="str">
        <f>IF(ISBLANK('In Process Calc.'!R25),"",'In Process Calc.'!R25)</f>
        <v/>
      </c>
      <c r="AR17" s="113" t="str">
        <f>IF(ISBLANK('In Process Calc.'!S25),"",'In Process Calc.'!S25)</f>
        <v/>
      </c>
      <c r="AS17" s="113" t="str">
        <f>IF(ISBLANK('In Process Calc.'!T25),"",'In Process Calc.'!T25)</f>
        <v/>
      </c>
      <c r="AT17" s="113" t="str">
        <f>IF(ISBLANK('In Process Calc.'!U25),"",'In Process Calc.'!U25)</f>
        <v/>
      </c>
      <c r="AU17" s="113" t="str">
        <f>IF(ISBLANK('In Process Calc.'!V25),"",'In Process Calc.'!V25)</f>
        <v/>
      </c>
      <c r="AV17" s="113" t="str">
        <f>IF(ISBLANK('In Process Calc.'!W25),"",'In Process Calc.'!W25)</f>
        <v/>
      </c>
      <c r="AW17" s="113" t="str">
        <f>IF(ISBLANK('In Process Calc.'!X25),"",'In Process Calc.'!X25)</f>
        <v/>
      </c>
      <c r="AX17" s="113" t="str">
        <f>IF(ISBLANK('In Process Calc.'!Y25),"",'In Process Calc.'!Y25)</f>
        <v/>
      </c>
      <c r="AY17" s="113" t="str">
        <f>IF(ISBLANK('In Process Calc.'!Z25),"",'In Process Calc.'!Z25)</f>
        <v/>
      </c>
      <c r="AZ17" s="113" t="str">
        <f>IF(ISBLANK('In Process Calc.'!AA25),"",'In Process Calc.'!AA25)</f>
        <v/>
      </c>
      <c r="BA17" s="113" t="str">
        <f>IF(ISBLANK('In Process Calc.'!AB25),"",'In Process Calc.'!AB25)</f>
        <v/>
      </c>
      <c r="BB17" s="113" t="str">
        <f>IF(ISBLANK('In Process Calc.'!AC25),"",'In Process Calc.'!AC25)</f>
        <v/>
      </c>
      <c r="BC17" s="113" t="str">
        <f>IF(ISBLANK('In Process Calc.'!AD25),"",'In Process Calc.'!AD25)</f>
        <v/>
      </c>
      <c r="BD17" s="113" t="str">
        <f>IF(ISBLANK('In Process Calc.'!AE25),"",'In Process Calc.'!AE25)</f>
        <v/>
      </c>
      <c r="BE17" s="113" t="str">
        <f>IF(ISBLANK('In Process Calc.'!AF25),"",'In Process Calc.'!AF25)</f>
        <v/>
      </c>
      <c r="BF17" s="113" t="str">
        <f>IF(ISBLANK('In Process Calc.'!AG25),"",'In Process Calc.'!AG25)</f>
        <v/>
      </c>
      <c r="BG17" s="113" t="str">
        <f>IF(ISBLANK('In Process Calc.'!AH25),"",'In Process Calc.'!AH25)</f>
        <v/>
      </c>
      <c r="BH17" s="113" t="str">
        <f>IF(ISBLANK('In Process Calc.'!AI25),"",'In Process Calc.'!AI25)</f>
        <v/>
      </c>
      <c r="BI17" s="113" t="str">
        <f>IF(ISBLANK('In Process Calc.'!AJ25),"",'In Process Calc.'!AJ25)</f>
        <v/>
      </c>
      <c r="BJ17" s="113" t="str">
        <f>IF(ISBLANK('In Process Calc.'!AK25),"",'In Process Calc.'!AK25)</f>
        <v/>
      </c>
      <c r="BK17" s="113" t="str">
        <f>IF(ISBLANK('In Process Calc.'!AL25),"",'In Process Calc.'!AL25)</f>
        <v/>
      </c>
      <c r="BL17" s="113" t="str">
        <f>IF(ISBLANK('In Process Calc.'!AM25),"",'In Process Calc.'!AM25)</f>
        <v/>
      </c>
      <c r="BM17" s="113" t="str">
        <f>IF(ISBLANK('In Process Calc.'!AN25),"",'In Process Calc.'!AN25)</f>
        <v/>
      </c>
      <c r="BO17" s="54" t="s">
        <v>335</v>
      </c>
      <c r="BP17" s="56">
        <f t="array" ref="BP17:BS17">LINEST($AV3:INDEX($AV:$AV,COUNT($AV:$AV)+2),$AH$3:INDEX($AH:$AH,COUNT($AH:$AH)+2)^{1,2,3},TRUE,TRUE)</f>
        <v>4.7867245959405487E-10</v>
      </c>
      <c r="BQ17" s="56">
        <v>-1.2224549736006478E-6</v>
      </c>
      <c r="BR17" s="56">
        <v>2.4585305103416038E-4</v>
      </c>
      <c r="BS17" s="56">
        <v>-1.8636275629813738E-3</v>
      </c>
      <c r="BT17" s="56">
        <f t="array" ref="BT17:BX17">LINEST($AV3:INDEX($AV:$AV,COUNT($AV:$AV)+2),$AH$3:INDEX($AH:$AH,COUNT($AH:$AH)+2)^{1,2,3,4},TRUE,TRUE)</f>
        <v>5.0201924021540046E-11</v>
      </c>
      <c r="BU17" s="56">
        <v>-2.2570420323968858E-8</v>
      </c>
      <c r="BV17" s="56">
        <v>2.0611937102547961E-6</v>
      </c>
      <c r="BW17" s="56">
        <v>9.6923962308981585E-5</v>
      </c>
      <c r="BX17" s="56">
        <v>-7.0726626503469017E-4</v>
      </c>
      <c r="BY17" s="57">
        <f>IF('Cumulative Curves'!$B$16=6,#REF!,IF('Cumulative Curves'!$B$16=5,#REF!, IF( 'Cumulative Curves'!$B$16=4, BX17,IF('Cumulative Curves'!$B$16=3, BS17, 0))))</f>
        <v>-1.8636275629813738E-3</v>
      </c>
      <c r="BZ17" s="57">
        <f>IF('Cumulative Curves'!$B$16=6,#REF!,IF('Cumulative Curves'!$B$16=5,#REF!, IF( 'Cumulative Curves'!$B$16=4, BW17,IF('Cumulative Curves'!$B$16=3, BR17, 0))))</f>
        <v>2.4585305103416038E-4</v>
      </c>
      <c r="CA17" s="57">
        <f>IF('Cumulative Curves'!$B$16=6,#REF!,IF('Cumulative Curves'!$B$16=5,#REF!, IF( 'Cumulative Curves'!$B$16=4, BV17,IF('Cumulative Curves'!$B$16=3, BQ17, 0))))</f>
        <v>-1.2224549736006478E-6</v>
      </c>
      <c r="CB17" s="57">
        <f>IF('Cumulative Curves'!$B$16=6,#REF!,IF('Cumulative Curves'!$B$16=5,#REF!, IF( 'Cumulative Curves'!$B$16=4, BU17,IF('Cumulative Curves'!$B$16=3, BP17, 0))))</f>
        <v>4.7867245959405487E-10</v>
      </c>
      <c r="CC17" s="57">
        <f>IF('Cumulative Curves'!$B$16=6,#REF!,IF('Cumulative Curves'!$B$16=5,#REF!, IF( 'Cumulative Curves'!$B$16=4,BT17, 0)))</f>
        <v>0</v>
      </c>
      <c r="CD17" s="57">
        <f>IF('Cumulative Curves'!$B$16=6,#REF!,IF('Cumulative Curves'!$B$16=5,#REF!, 0))</f>
        <v>0</v>
      </c>
      <c r="CE17" s="57">
        <f>IF('Cumulative Curves'!$B$16=6,#REF!,0)</f>
        <v>0</v>
      </c>
      <c r="CF17" s="49"/>
      <c r="CG17" s="75"/>
      <c r="CH17" s="75"/>
      <c r="CI17" s="75"/>
      <c r="CJ17" s="75"/>
      <c r="CK17" s="75"/>
      <c r="CL17" s="75"/>
      <c r="CM17" s="75"/>
      <c r="CN17" s="75"/>
      <c r="CO17" s="75"/>
      <c r="CP17" s="75"/>
      <c r="CQ17" s="75"/>
      <c r="CR17" s="75"/>
      <c r="CS17" s="75"/>
      <c r="CT17" s="75"/>
      <c r="CU17" s="75"/>
      <c r="CV17" s="75"/>
      <c r="CW17" s="75"/>
      <c r="CX17" s="75"/>
      <c r="CY17" s="75"/>
      <c r="CZ17" s="75"/>
      <c r="DA17" s="75"/>
      <c r="DB17" s="75"/>
      <c r="DC17" s="75"/>
      <c r="DD17" s="75"/>
      <c r="DE17" s="75"/>
      <c r="DF17" s="75"/>
      <c r="DG17" s="75"/>
      <c r="DH17" s="75"/>
      <c r="DI17" s="75"/>
      <c r="DJ17" s="75"/>
      <c r="DK17" s="75"/>
      <c r="DL17" s="75"/>
    </row>
    <row r="18" spans="1:116" s="48" customFormat="1" ht="12" x14ac:dyDescent="0.15">
      <c r="A18" s="113" t="str">
        <f>IF(ISBLANK('In Process Calc.'!C18),"",'In Process Calc.'!C18)</f>
        <v/>
      </c>
      <c r="B18" s="113" t="str">
        <f>IF(ISBLANK(Glutamine!H20),"",Glutamine!H20)</f>
        <v/>
      </c>
      <c r="C18" s="113" t="str">
        <f>IF(ISBLANK('In Process Calc.'!K18),"",'In Process Calc.'!K18)</f>
        <v/>
      </c>
      <c r="D18" s="113" t="str">
        <f>IF(ISBLANK('In Process Calc.'!L18),"",'In Process Calc.'!L18)</f>
        <v/>
      </c>
      <c r="E18" s="113" t="str">
        <f>IF(ISBLANK('In Process Calc.'!M18),"",'In Process Calc.'!M18)</f>
        <v/>
      </c>
      <c r="F18" s="113" t="str">
        <f>IF(ISBLANK('In Process Calc.'!N18),"",'In Process Calc.'!N18)</f>
        <v/>
      </c>
      <c r="G18" s="113" t="str">
        <f>IF(ISBLANK('In Process Calc.'!O18),"",'In Process Calc.'!O18)</f>
        <v/>
      </c>
      <c r="H18" s="113" t="str">
        <f>IF(ISBLANK('In Process Calc.'!P18),"",'In Process Calc.'!P18)</f>
        <v/>
      </c>
      <c r="I18" s="113" t="str">
        <f>IF(ISBLANK('In Process Calc.'!Q18),"",'In Process Calc.'!Q18)</f>
        <v/>
      </c>
      <c r="J18" s="113" t="str">
        <f>IF(ISBLANK('In Process Calc.'!R18),"",'In Process Calc.'!R18)</f>
        <v/>
      </c>
      <c r="K18" s="113" t="str">
        <f>IF(ISBLANK('In Process Calc.'!S18),"",'In Process Calc.'!S18)</f>
        <v/>
      </c>
      <c r="L18" s="113" t="str">
        <f>IF(ISBLANK('In Process Calc.'!T18),"",'In Process Calc.'!T18)</f>
        <v/>
      </c>
      <c r="M18" s="113" t="str">
        <f>IF(ISBLANK('In Process Calc.'!U18),"",'In Process Calc.'!U18)</f>
        <v/>
      </c>
      <c r="N18" s="113" t="str">
        <f>IF(ISBLANK('In Process Calc.'!V18),"",'In Process Calc.'!V18)</f>
        <v/>
      </c>
      <c r="O18" s="113" t="str">
        <f>IF(ISBLANK('In Process Calc.'!W18),"",'In Process Calc.'!W18)</f>
        <v/>
      </c>
      <c r="P18" s="113" t="str">
        <f>IF(ISBLANK('In Process Calc.'!X18),"",'In Process Calc.'!X18)</f>
        <v/>
      </c>
      <c r="Q18" s="113" t="str">
        <f>IF(ISBLANK('In Process Calc.'!Y18),"",'In Process Calc.'!Y18)</f>
        <v/>
      </c>
      <c r="R18" s="113" t="str">
        <f>IF(ISBLANK('In Process Calc.'!Z18),"",'In Process Calc.'!Z18)</f>
        <v/>
      </c>
      <c r="S18" s="113" t="str">
        <f>IF(ISBLANK('In Process Calc.'!AA18),"",'In Process Calc.'!AA18)</f>
        <v/>
      </c>
      <c r="T18" s="113" t="str">
        <f>IF(ISBLANK('In Process Calc.'!AB18),"",'In Process Calc.'!AB18)</f>
        <v/>
      </c>
      <c r="U18" s="113" t="str">
        <f>IF(ISBLANK('In Process Calc.'!AC18),"",'In Process Calc.'!AC18)</f>
        <v/>
      </c>
      <c r="V18" s="113" t="str">
        <f>IF(ISBLANK('In Process Calc.'!AD18),"",'In Process Calc.'!AD18)</f>
        <v/>
      </c>
      <c r="W18" s="113" t="str">
        <f>IF(ISBLANK('In Process Calc.'!AE18),"",'In Process Calc.'!AE18)</f>
        <v/>
      </c>
      <c r="X18" s="113" t="str">
        <f>IF(ISBLANK('In Process Calc.'!AF18),"",'In Process Calc.'!AF18)</f>
        <v/>
      </c>
      <c r="Y18" s="113" t="str">
        <f>IF(ISBLANK('In Process Calc.'!AG18),"",'In Process Calc.'!AG18)</f>
        <v/>
      </c>
      <c r="Z18" s="113" t="str">
        <f>IF(ISBLANK('In Process Calc.'!AH18),"",'In Process Calc.'!AH18)</f>
        <v/>
      </c>
      <c r="AA18" s="113" t="str">
        <f>IF(ISBLANK('In Process Calc.'!AI18),"",'In Process Calc.'!AI18)</f>
        <v/>
      </c>
      <c r="AB18" s="113" t="str">
        <f>IF(ISBLANK('In Process Calc.'!AJ18),"",'In Process Calc.'!AJ18)</f>
        <v/>
      </c>
      <c r="AC18" s="113" t="str">
        <f>IF(ISBLANK('In Process Calc.'!AK18),"",'In Process Calc.'!AK18)</f>
        <v/>
      </c>
      <c r="AD18" s="113" t="str">
        <f>IF(ISBLANK('In Process Calc.'!AL18),"",'In Process Calc.'!AL18)</f>
        <v/>
      </c>
      <c r="AE18" s="113" t="str">
        <f>IF(ISBLANK('In Process Calc.'!AM18),"",'In Process Calc.'!AM18)</f>
        <v/>
      </c>
      <c r="AF18" s="113" t="str">
        <f>IF(ISBLANK('In Process Calc.'!AN18),"",'In Process Calc.'!AN18)</f>
        <v/>
      </c>
      <c r="AH18" s="113" t="str">
        <f>IF(ISBLANK('In Process Calc.'!C26),"",'In Process Calc.'!C26)</f>
        <v/>
      </c>
      <c r="AI18" s="113" t="str">
        <f>IF(ISBLANK(Glutamine!H22),"",Glutamine!H22)</f>
        <v/>
      </c>
      <c r="AJ18" s="113" t="str">
        <f>IF(ISBLANK('In Process Calc.'!K26),"",'In Process Calc.'!K26)</f>
        <v/>
      </c>
      <c r="AK18" s="113" t="str">
        <f>IF(ISBLANK('In Process Calc.'!L26),"",'In Process Calc.'!L26)</f>
        <v/>
      </c>
      <c r="AL18" s="113" t="str">
        <f>IF(ISBLANK('In Process Calc.'!M26),"",'In Process Calc.'!M26)</f>
        <v/>
      </c>
      <c r="AM18" s="113" t="str">
        <f>IF(ISBLANK('In Process Calc.'!N26),"",'In Process Calc.'!N26)</f>
        <v/>
      </c>
      <c r="AN18" s="113" t="str">
        <f>IF(ISBLANK('In Process Calc.'!O26),"",'In Process Calc.'!O26)</f>
        <v/>
      </c>
      <c r="AO18" s="113" t="str">
        <f>IF(ISBLANK('In Process Calc.'!P26),"",'In Process Calc.'!P26)</f>
        <v/>
      </c>
      <c r="AP18" s="113" t="str">
        <f>IF(ISBLANK('In Process Calc.'!Q26),"",'In Process Calc.'!Q26)</f>
        <v/>
      </c>
      <c r="AQ18" s="113" t="str">
        <f>IF(ISBLANK('In Process Calc.'!R26),"",'In Process Calc.'!R26)</f>
        <v/>
      </c>
      <c r="AR18" s="113" t="str">
        <f>IF(ISBLANK('In Process Calc.'!S26),"",'In Process Calc.'!S26)</f>
        <v/>
      </c>
      <c r="AS18" s="113" t="str">
        <f>IF(ISBLANK('In Process Calc.'!T26),"",'In Process Calc.'!T26)</f>
        <v/>
      </c>
      <c r="AT18" s="113" t="str">
        <f>IF(ISBLANK('In Process Calc.'!U26),"",'In Process Calc.'!U26)</f>
        <v/>
      </c>
      <c r="AU18" s="113" t="str">
        <f>IF(ISBLANK('In Process Calc.'!V26),"",'In Process Calc.'!V26)</f>
        <v/>
      </c>
      <c r="AV18" s="113" t="str">
        <f>IF(ISBLANK('In Process Calc.'!W26),"",'In Process Calc.'!W26)</f>
        <v/>
      </c>
      <c r="AW18" s="113" t="str">
        <f>IF(ISBLANK('In Process Calc.'!X26),"",'In Process Calc.'!X26)</f>
        <v/>
      </c>
      <c r="AX18" s="113" t="str">
        <f>IF(ISBLANK('In Process Calc.'!Y26),"",'In Process Calc.'!Y26)</f>
        <v/>
      </c>
      <c r="AY18" s="113" t="str">
        <f>IF(ISBLANK('In Process Calc.'!Z26),"",'In Process Calc.'!Z26)</f>
        <v/>
      </c>
      <c r="AZ18" s="113" t="str">
        <f>IF(ISBLANK('In Process Calc.'!AA26),"",'In Process Calc.'!AA26)</f>
        <v/>
      </c>
      <c r="BA18" s="113" t="str">
        <f>IF(ISBLANK('In Process Calc.'!AB26),"",'In Process Calc.'!AB26)</f>
        <v/>
      </c>
      <c r="BB18" s="113" t="str">
        <f>IF(ISBLANK('In Process Calc.'!AC26),"",'In Process Calc.'!AC26)</f>
        <v/>
      </c>
      <c r="BC18" s="113" t="str">
        <f>IF(ISBLANK('In Process Calc.'!AD26),"",'In Process Calc.'!AD26)</f>
        <v/>
      </c>
      <c r="BD18" s="113" t="str">
        <f>IF(ISBLANK('In Process Calc.'!AE26),"",'In Process Calc.'!AE26)</f>
        <v/>
      </c>
      <c r="BE18" s="113" t="str">
        <f>IF(ISBLANK('In Process Calc.'!AF26),"",'In Process Calc.'!AF26)</f>
        <v/>
      </c>
      <c r="BF18" s="113" t="str">
        <f>IF(ISBLANK('In Process Calc.'!AG26),"",'In Process Calc.'!AG26)</f>
        <v/>
      </c>
      <c r="BG18" s="113" t="str">
        <f>IF(ISBLANK('In Process Calc.'!AH26),"",'In Process Calc.'!AH26)</f>
        <v/>
      </c>
      <c r="BH18" s="113" t="str">
        <f>IF(ISBLANK('In Process Calc.'!AI26),"",'In Process Calc.'!AI26)</f>
        <v/>
      </c>
      <c r="BI18" s="113" t="str">
        <f>IF(ISBLANK('In Process Calc.'!AJ26),"",'In Process Calc.'!AJ26)</f>
        <v/>
      </c>
      <c r="BJ18" s="113" t="str">
        <f>IF(ISBLANK('In Process Calc.'!AK26),"",'In Process Calc.'!AK26)</f>
        <v/>
      </c>
      <c r="BK18" s="113" t="str">
        <f>IF(ISBLANK('In Process Calc.'!AL26),"",'In Process Calc.'!AL26)</f>
        <v/>
      </c>
      <c r="BL18" s="113" t="str">
        <f>IF(ISBLANK('In Process Calc.'!AM26),"",'In Process Calc.'!AM26)</f>
        <v/>
      </c>
      <c r="BM18" s="113" t="str">
        <f>IF(ISBLANK('In Process Calc.'!AN26),"",'In Process Calc.'!AN26)</f>
        <v/>
      </c>
      <c r="BO18" s="54" t="s">
        <v>60</v>
      </c>
      <c r="BP18" s="56">
        <f t="array" ref="BP18:BS18">LINEST($AW3:INDEX($AW:$AW,COUNT($AW:$AW)+2),$AH$3:INDEX($AH:$AH,COUNT($AH:$AH)+2)^{1,2,3},TRUE,TRUE)</f>
        <v>-2.5353131322714283E-8</v>
      </c>
      <c r="BQ18" s="56">
        <v>1.2625084753335967E-5</v>
      </c>
      <c r="BR18" s="56">
        <v>-7.7589839534501531E-4</v>
      </c>
      <c r="BS18" s="56">
        <v>5.8693844912132975E-3</v>
      </c>
      <c r="BT18" s="56">
        <f t="array" ref="BT18:BX18">LINEST($AW3:INDEX($AW:$AW,COUNT($AW:$AW)+2),$AH$3:INDEX($AH:$AH,COUNT($AH:$AH)+2)^{1,2,3,4},TRUE,TRUE)</f>
        <v>-1.4157780346068798E-10</v>
      </c>
      <c r="BU18" s="56">
        <v>3.964915677003444E-8</v>
      </c>
      <c r="BV18" s="56">
        <v>3.3646474880757441E-6</v>
      </c>
      <c r="BW18" s="56">
        <v>-3.5589351178585662E-4</v>
      </c>
      <c r="BX18" s="56">
        <v>2.6082526569036063E-3</v>
      </c>
      <c r="BY18" s="57">
        <f>IF('Cumulative Curves'!$B$17=6,#REF!,IF('Cumulative Curves'!$B$17=5,#REF!, IF( 'Cumulative Curves'!$B$17=4, BX18,IF('Cumulative Curves'!$B$17=3, BS18, 0))))</f>
        <v>5.8693844912132975E-3</v>
      </c>
      <c r="BZ18" s="57">
        <f>IF('Cumulative Curves'!$B$17=6,#REF!,IF('Cumulative Curves'!$B$17=5,#REF!, IF( 'Cumulative Curves'!$B$17=4, BW18,IF('Cumulative Curves'!$B$17=3, BR18, 0))))</f>
        <v>-7.7589839534501531E-4</v>
      </c>
      <c r="CA18" s="57">
        <f>IF('Cumulative Curves'!$B$17=6,#REF!,IF('Cumulative Curves'!$B$17=5,#REF!, IF( 'Cumulative Curves'!$B$17=4, BV18,IF('Cumulative Curves'!$B$17=3, BQ18, 0))))</f>
        <v>1.2625084753335967E-5</v>
      </c>
      <c r="CB18" s="57">
        <f>IF('Cumulative Curves'!$B$17=6,#REF!,IF('Cumulative Curves'!$B$17=5,#REF!, IF( 'Cumulative Curves'!$B$17=4, BU18,IF('Cumulative Curves'!$B$17=3, BP18, 0))))</f>
        <v>-2.5353131322714283E-8</v>
      </c>
      <c r="CC18" s="57">
        <f>IF('Cumulative Curves'!$B$17=6,#REF!,IF('Cumulative Curves'!$B$17=5,#REF!, IF( 'Cumulative Curves'!$B$17=4,BT18, 0)))</f>
        <v>0</v>
      </c>
      <c r="CD18" s="57">
        <f>IF('Cumulative Curves'!$B$17=6,#REF!,IF('Cumulative Curves'!$B$17=5,#REF!, 0))</f>
        <v>0</v>
      </c>
      <c r="CE18" s="57">
        <f>IF('Cumulative Curves'!$B$17=6,#REF!,0)</f>
        <v>0</v>
      </c>
      <c r="CF18" s="49"/>
      <c r="CG18" s="75"/>
      <c r="CH18" s="75"/>
      <c r="CI18" s="75"/>
      <c r="CJ18" s="75"/>
      <c r="CK18" s="75"/>
      <c r="CL18" s="75"/>
      <c r="CM18" s="75"/>
      <c r="CN18" s="75"/>
      <c r="CO18" s="75"/>
      <c r="CP18" s="75"/>
      <c r="CQ18" s="75"/>
      <c r="CR18" s="75"/>
      <c r="CS18" s="75"/>
      <c r="CT18" s="75"/>
      <c r="CU18" s="75"/>
      <c r="CV18" s="75"/>
      <c r="CW18" s="75"/>
      <c r="CX18" s="75"/>
      <c r="CY18" s="75"/>
      <c r="CZ18" s="75"/>
      <c r="DA18" s="75"/>
      <c r="DB18" s="75"/>
      <c r="DC18" s="75"/>
      <c r="DD18" s="75"/>
      <c r="DE18" s="75"/>
      <c r="DF18" s="75"/>
      <c r="DG18" s="75"/>
      <c r="DH18" s="75"/>
      <c r="DI18" s="75"/>
      <c r="DJ18" s="75"/>
      <c r="DK18" s="75"/>
      <c r="DL18" s="75"/>
    </row>
    <row r="19" spans="1:116" s="48" customFormat="1" ht="12" x14ac:dyDescent="0.15">
      <c r="A19" s="113" t="str">
        <f>IF(ISBLANK('In Process Calc.'!C19),"",'In Process Calc.'!C19)</f>
        <v/>
      </c>
      <c r="B19" s="113" t="str">
        <f>IF(ISBLANK(Glutamine!H21),"",Glutamine!H21)</f>
        <v/>
      </c>
      <c r="C19" s="113" t="str">
        <f>IF(ISBLANK('In Process Calc.'!K19),"",'In Process Calc.'!K19)</f>
        <v/>
      </c>
      <c r="D19" s="113" t="str">
        <f>IF(ISBLANK('In Process Calc.'!L19),"",'In Process Calc.'!L19)</f>
        <v/>
      </c>
      <c r="E19" s="113" t="str">
        <f>IF(ISBLANK('In Process Calc.'!M19),"",'In Process Calc.'!M19)</f>
        <v/>
      </c>
      <c r="F19" s="113" t="str">
        <f>IF(ISBLANK('In Process Calc.'!N19),"",'In Process Calc.'!N19)</f>
        <v/>
      </c>
      <c r="G19" s="113" t="str">
        <f>IF(ISBLANK('In Process Calc.'!O19),"",'In Process Calc.'!O19)</f>
        <v/>
      </c>
      <c r="H19" s="113" t="str">
        <f>IF(ISBLANK('In Process Calc.'!P19),"",'In Process Calc.'!P19)</f>
        <v/>
      </c>
      <c r="I19" s="113" t="str">
        <f>IF(ISBLANK('In Process Calc.'!Q19),"",'In Process Calc.'!Q19)</f>
        <v/>
      </c>
      <c r="J19" s="113" t="str">
        <f>IF(ISBLANK('In Process Calc.'!R19),"",'In Process Calc.'!R19)</f>
        <v/>
      </c>
      <c r="K19" s="113" t="str">
        <f>IF(ISBLANK('In Process Calc.'!S19),"",'In Process Calc.'!S19)</f>
        <v/>
      </c>
      <c r="L19" s="113" t="str">
        <f>IF(ISBLANK('In Process Calc.'!T19),"",'In Process Calc.'!T19)</f>
        <v/>
      </c>
      <c r="M19" s="113" t="str">
        <f>IF(ISBLANK('In Process Calc.'!U19),"",'In Process Calc.'!U19)</f>
        <v/>
      </c>
      <c r="N19" s="113" t="str">
        <f>IF(ISBLANK('In Process Calc.'!V19),"",'In Process Calc.'!V19)</f>
        <v/>
      </c>
      <c r="O19" s="113" t="str">
        <f>IF(ISBLANK('In Process Calc.'!W19),"",'In Process Calc.'!W19)</f>
        <v/>
      </c>
      <c r="P19" s="113" t="str">
        <f>IF(ISBLANK('In Process Calc.'!X19),"",'In Process Calc.'!X19)</f>
        <v/>
      </c>
      <c r="Q19" s="113" t="str">
        <f>IF(ISBLANK('In Process Calc.'!Y19),"",'In Process Calc.'!Y19)</f>
        <v/>
      </c>
      <c r="R19" s="113" t="str">
        <f>IF(ISBLANK('In Process Calc.'!Z19),"",'In Process Calc.'!Z19)</f>
        <v/>
      </c>
      <c r="S19" s="113" t="str">
        <f>IF(ISBLANK('In Process Calc.'!AA19),"",'In Process Calc.'!AA19)</f>
        <v/>
      </c>
      <c r="T19" s="113" t="str">
        <f>IF(ISBLANK('In Process Calc.'!AB19),"",'In Process Calc.'!AB19)</f>
        <v/>
      </c>
      <c r="U19" s="113" t="str">
        <f>IF(ISBLANK('In Process Calc.'!AC19),"",'In Process Calc.'!AC19)</f>
        <v/>
      </c>
      <c r="V19" s="113" t="str">
        <f>IF(ISBLANK('In Process Calc.'!AD19),"",'In Process Calc.'!AD19)</f>
        <v/>
      </c>
      <c r="W19" s="113" t="str">
        <f>IF(ISBLANK('In Process Calc.'!AE19),"",'In Process Calc.'!AE19)</f>
        <v/>
      </c>
      <c r="X19" s="113" t="str">
        <f>IF(ISBLANK('In Process Calc.'!AF19),"",'In Process Calc.'!AF19)</f>
        <v/>
      </c>
      <c r="Y19" s="113" t="str">
        <f>IF(ISBLANK('In Process Calc.'!AG19),"",'In Process Calc.'!AG19)</f>
        <v/>
      </c>
      <c r="Z19" s="113" t="str">
        <f>IF(ISBLANK('In Process Calc.'!AH19),"",'In Process Calc.'!AH19)</f>
        <v/>
      </c>
      <c r="AA19" s="113" t="str">
        <f>IF(ISBLANK('In Process Calc.'!AI19),"",'In Process Calc.'!AI19)</f>
        <v/>
      </c>
      <c r="AB19" s="113" t="str">
        <f>IF(ISBLANK('In Process Calc.'!AJ19),"",'In Process Calc.'!AJ19)</f>
        <v/>
      </c>
      <c r="AC19" s="113" t="str">
        <f>IF(ISBLANK('In Process Calc.'!AK19),"",'In Process Calc.'!AK19)</f>
        <v/>
      </c>
      <c r="AD19" s="113" t="str">
        <f>IF(ISBLANK('In Process Calc.'!AL19),"",'In Process Calc.'!AL19)</f>
        <v/>
      </c>
      <c r="AE19" s="113" t="str">
        <f>IF(ISBLANK('In Process Calc.'!AM19),"",'In Process Calc.'!AM19)</f>
        <v/>
      </c>
      <c r="AF19" s="113" t="str">
        <f>IF(ISBLANK('In Process Calc.'!AN19),"",'In Process Calc.'!AN19)</f>
        <v/>
      </c>
      <c r="AH19" s="113" t="str">
        <f>IF(ISBLANK('In Process Calc.'!C27),"",'In Process Calc.'!C27)</f>
        <v/>
      </c>
      <c r="AI19" s="113" t="str">
        <f>IF(ISBLANK(Glutamine!H23),"",Glutamine!H23)</f>
        <v/>
      </c>
      <c r="AJ19" s="113" t="str">
        <f>IF(ISBLANK('In Process Calc.'!K27),"",'In Process Calc.'!K27)</f>
        <v/>
      </c>
      <c r="AK19" s="113" t="str">
        <f>IF(ISBLANK('In Process Calc.'!L27),"",'In Process Calc.'!L27)</f>
        <v/>
      </c>
      <c r="AL19" s="113" t="str">
        <f>IF(ISBLANK('In Process Calc.'!M27),"",'In Process Calc.'!M27)</f>
        <v/>
      </c>
      <c r="AM19" s="113" t="str">
        <f>IF(ISBLANK('In Process Calc.'!N27),"",'In Process Calc.'!N27)</f>
        <v/>
      </c>
      <c r="AN19" s="113" t="str">
        <f>IF(ISBLANK('In Process Calc.'!O27),"",'In Process Calc.'!O27)</f>
        <v/>
      </c>
      <c r="AO19" s="113" t="str">
        <f>IF(ISBLANK('In Process Calc.'!P27),"",'In Process Calc.'!P27)</f>
        <v/>
      </c>
      <c r="AP19" s="113" t="str">
        <f>IF(ISBLANK('In Process Calc.'!Q27),"",'In Process Calc.'!Q27)</f>
        <v/>
      </c>
      <c r="AQ19" s="113" t="str">
        <f>IF(ISBLANK('In Process Calc.'!R27),"",'In Process Calc.'!R27)</f>
        <v/>
      </c>
      <c r="AR19" s="113" t="str">
        <f>IF(ISBLANK('In Process Calc.'!S27),"",'In Process Calc.'!S27)</f>
        <v/>
      </c>
      <c r="AS19" s="113" t="str">
        <f>IF(ISBLANK('In Process Calc.'!T27),"",'In Process Calc.'!T27)</f>
        <v/>
      </c>
      <c r="AT19" s="113" t="str">
        <f>IF(ISBLANK('In Process Calc.'!U27),"",'In Process Calc.'!U27)</f>
        <v/>
      </c>
      <c r="AU19" s="113" t="str">
        <f>IF(ISBLANK('In Process Calc.'!V27),"",'In Process Calc.'!V27)</f>
        <v/>
      </c>
      <c r="AV19" s="113" t="str">
        <f>IF(ISBLANK('In Process Calc.'!W27),"",'In Process Calc.'!W27)</f>
        <v/>
      </c>
      <c r="AW19" s="113" t="str">
        <f>IF(ISBLANK('In Process Calc.'!X27),"",'In Process Calc.'!X27)</f>
        <v/>
      </c>
      <c r="AX19" s="113" t="str">
        <f>IF(ISBLANK('In Process Calc.'!Y27),"",'In Process Calc.'!Y27)</f>
        <v/>
      </c>
      <c r="AY19" s="113" t="str">
        <f>IF(ISBLANK('In Process Calc.'!Z27),"",'In Process Calc.'!Z27)</f>
        <v/>
      </c>
      <c r="AZ19" s="113" t="str">
        <f>IF(ISBLANK('In Process Calc.'!AA27),"",'In Process Calc.'!AA27)</f>
        <v/>
      </c>
      <c r="BA19" s="113" t="str">
        <f>IF(ISBLANK('In Process Calc.'!AB27),"",'In Process Calc.'!AB27)</f>
        <v/>
      </c>
      <c r="BB19" s="113" t="str">
        <f>IF(ISBLANK('In Process Calc.'!AC27),"",'In Process Calc.'!AC27)</f>
        <v/>
      </c>
      <c r="BC19" s="113" t="str">
        <f>IF(ISBLANK('In Process Calc.'!AD27),"",'In Process Calc.'!AD27)</f>
        <v/>
      </c>
      <c r="BD19" s="113" t="str">
        <f>IF(ISBLANK('In Process Calc.'!AE27),"",'In Process Calc.'!AE27)</f>
        <v/>
      </c>
      <c r="BE19" s="113" t="str">
        <f>IF(ISBLANK('In Process Calc.'!AF27),"",'In Process Calc.'!AF27)</f>
        <v/>
      </c>
      <c r="BF19" s="113" t="str">
        <f>IF(ISBLANK('In Process Calc.'!AG27),"",'In Process Calc.'!AG27)</f>
        <v/>
      </c>
      <c r="BG19" s="113" t="str">
        <f>IF(ISBLANK('In Process Calc.'!AH27),"",'In Process Calc.'!AH27)</f>
        <v/>
      </c>
      <c r="BH19" s="113" t="str">
        <f>IF(ISBLANK('In Process Calc.'!AI27),"",'In Process Calc.'!AI27)</f>
        <v/>
      </c>
      <c r="BI19" s="113" t="str">
        <f>IF(ISBLANK('In Process Calc.'!AJ27),"",'In Process Calc.'!AJ27)</f>
        <v/>
      </c>
      <c r="BJ19" s="113" t="str">
        <f>IF(ISBLANK('In Process Calc.'!AK27),"",'In Process Calc.'!AK27)</f>
        <v/>
      </c>
      <c r="BK19" s="113" t="str">
        <f>IF(ISBLANK('In Process Calc.'!AL27),"",'In Process Calc.'!AL27)</f>
        <v/>
      </c>
      <c r="BL19" s="113" t="str">
        <f>IF(ISBLANK('In Process Calc.'!AM27),"",'In Process Calc.'!AM27)</f>
        <v/>
      </c>
      <c r="BM19" s="113" t="str">
        <f>IF(ISBLANK('In Process Calc.'!AN27),"",'In Process Calc.'!AN27)</f>
        <v/>
      </c>
      <c r="BO19" s="54" t="s">
        <v>110</v>
      </c>
      <c r="BP19" s="56">
        <f t="array" ref="BP19:BS19">LINEST($Q3:INDEX($Q:$Q,COUNT($Q:$Q)+2),$A$3:INDEX($A:$A,COUNT($A:$A)+2)^{1,2,3},TRUE,TRUE)</f>
        <v>8.291491602372858E-8</v>
      </c>
      <c r="BQ19" s="56">
        <v>-9.2678885365924125E-5</v>
      </c>
      <c r="BR19" s="56">
        <v>2.2859485441110911E-2</v>
      </c>
      <c r="BS19" s="56">
        <v>-0.11845747582044686</v>
      </c>
      <c r="BT19" s="56">
        <f t="array" ref="BT19:BX19">LINEST($Q3:INDEX($Q:$Q,COUNT($Q:$Q)+2),$A$3:INDEX($A:$A,COUNT($A:$A)+2)^{1,2,3,4},TRUE,TRUE)</f>
        <v>3.2984200753741154E-10</v>
      </c>
      <c r="BU19" s="56">
        <v>-6.8524678848857969E-8</v>
      </c>
      <c r="BV19" s="56">
        <v>-7.1104308394218463E-5</v>
      </c>
      <c r="BW19" s="56">
        <v>2.1880975741268516E-2</v>
      </c>
      <c r="BX19" s="56">
        <v>-0.11085982813288819</v>
      </c>
      <c r="BY19" s="57">
        <f>IF('Cumulative Curves'!$B$18=6,CB36,IF('Cumulative Curves'!$B$18=5,BU36,IF('Cumulative Curves'!$B$18=4,BX19,IF('Cumulative Curves'!$B$18=3,BS19,0))))</f>
        <v>-1.5944010031905265E-3</v>
      </c>
      <c r="BZ19" s="57">
        <f>IF('Cumulative Curves'!$B$18=6,CA36,IF('Cumulative Curves'!$B$18=5,BT36,IF('Cumulative Curves'!$B$18=4,BW19,IF('Cumulative Curves'!$B$18=3,BR19,0))))</f>
        <v>-1.1431263097988611E-2</v>
      </c>
      <c r="CA19" s="57">
        <f>IF('Cumulative Curves'!$B$18=6,BZ36,IF('Cumulative Curves'!$B$18=5,BS36,IF('Cumulative Curves'!$B$18=4,BV19,IF('Cumulative Curves'!$B$18=3,BQ19,0))))</f>
        <v>1.1058663162199702E-3</v>
      </c>
      <c r="CB19" s="57">
        <f>IF('Cumulative Curves'!$B$18=6,BY36,IF('Cumulative Curves'!$B$18=5,BR36, IF( 'Cumulative Curves'!$B$18=4, BU19,IF('Cumulative Curves'!$B$18=3, BP19, 0))))</f>
        <v>-1.4353864779139599E-5</v>
      </c>
      <c r="CC19" s="57">
        <f>IF('Cumulative Curves'!$B$18=6,BX36,IF('Cumulative Curves'!$B$18=5,BQ36, IF( 'Cumulative Curves'!$B$18=4,BT19, 0)))</f>
        <v>7.0799727927583796E-8</v>
      </c>
      <c r="CD19" s="57">
        <f>IF('Cumulative Curves'!$B$18=6,BW36,IF('Cumulative Curves'!$B$18=5,BP36, 0))</f>
        <v>-1.2137776748492945E-10</v>
      </c>
      <c r="CE19" s="57">
        <f>IF('Cumulative Curves'!$B$18=6,BV36,0)</f>
        <v>0</v>
      </c>
      <c r="CF19" s="49"/>
      <c r="CG19" s="75"/>
      <c r="CH19" s="75"/>
      <c r="CI19" s="75"/>
      <c r="CJ19" s="75"/>
      <c r="CK19" s="75"/>
      <c r="CL19" s="75"/>
      <c r="CM19" s="75"/>
      <c r="CN19" s="75"/>
      <c r="CO19" s="75"/>
      <c r="CP19" s="75"/>
      <c r="CQ19" s="75"/>
      <c r="CR19" s="75"/>
      <c r="CS19" s="75"/>
      <c r="CT19" s="75"/>
      <c r="CU19" s="75"/>
      <c r="CV19" s="75"/>
      <c r="CW19" s="75"/>
      <c r="CX19" s="75"/>
      <c r="CY19" s="75"/>
      <c r="CZ19" s="75"/>
      <c r="DA19" s="75"/>
      <c r="DB19" s="75"/>
      <c r="DC19" s="75"/>
      <c r="DD19" s="75"/>
      <c r="DE19" s="75"/>
      <c r="DF19" s="75"/>
      <c r="DG19" s="75"/>
      <c r="DH19" s="75"/>
      <c r="DI19" s="75"/>
      <c r="DJ19" s="75"/>
      <c r="DK19" s="75"/>
      <c r="DL19" s="75"/>
    </row>
    <row r="20" spans="1:116" s="48" customFormat="1" ht="12" x14ac:dyDescent="0.15">
      <c r="A20" s="113" t="str">
        <f>IF(ISBLANK('In Process Calc.'!C20),"",'In Process Calc.'!C20)</f>
        <v/>
      </c>
      <c r="B20" s="113" t="str">
        <f>IF(ISBLANK(Glutamine!H22),"",Glutamine!H22)</f>
        <v/>
      </c>
      <c r="C20" s="113" t="str">
        <f>IF(ISBLANK('In Process Calc.'!K20),"",'In Process Calc.'!K20)</f>
        <v/>
      </c>
      <c r="D20" s="113" t="str">
        <f>IF(ISBLANK('In Process Calc.'!L20),"",'In Process Calc.'!L20)</f>
        <v/>
      </c>
      <c r="E20" s="113" t="str">
        <f>IF(ISBLANK('In Process Calc.'!M20),"",'In Process Calc.'!M20)</f>
        <v/>
      </c>
      <c r="F20" s="113" t="str">
        <f>IF(ISBLANK('In Process Calc.'!N20),"",'In Process Calc.'!N20)</f>
        <v/>
      </c>
      <c r="G20" s="113" t="str">
        <f>IF(ISBLANK('In Process Calc.'!O20),"",'In Process Calc.'!O20)</f>
        <v/>
      </c>
      <c r="H20" s="113" t="str">
        <f>IF(ISBLANK('In Process Calc.'!P20),"",'In Process Calc.'!P20)</f>
        <v/>
      </c>
      <c r="I20" s="113" t="str">
        <f>IF(ISBLANK('In Process Calc.'!Q20),"",'In Process Calc.'!Q20)</f>
        <v/>
      </c>
      <c r="J20" s="113" t="str">
        <f>IF(ISBLANK('In Process Calc.'!R20),"",'In Process Calc.'!R20)</f>
        <v/>
      </c>
      <c r="K20" s="113" t="str">
        <f>IF(ISBLANK('In Process Calc.'!S20),"",'In Process Calc.'!S20)</f>
        <v/>
      </c>
      <c r="L20" s="113" t="str">
        <f>IF(ISBLANK('In Process Calc.'!T20),"",'In Process Calc.'!T20)</f>
        <v/>
      </c>
      <c r="M20" s="113" t="str">
        <f>IF(ISBLANK('In Process Calc.'!U20),"",'In Process Calc.'!U20)</f>
        <v/>
      </c>
      <c r="N20" s="113" t="str">
        <f>IF(ISBLANK('In Process Calc.'!V20),"",'In Process Calc.'!V20)</f>
        <v/>
      </c>
      <c r="O20" s="113" t="str">
        <f>IF(ISBLANK('In Process Calc.'!W20),"",'In Process Calc.'!W20)</f>
        <v/>
      </c>
      <c r="P20" s="113" t="str">
        <f>IF(ISBLANK('In Process Calc.'!X20),"",'In Process Calc.'!X20)</f>
        <v/>
      </c>
      <c r="Q20" s="113" t="str">
        <f>IF(ISBLANK('In Process Calc.'!Y20),"",'In Process Calc.'!Y20)</f>
        <v/>
      </c>
      <c r="R20" s="113" t="str">
        <f>IF(ISBLANK('In Process Calc.'!Z20),"",'In Process Calc.'!Z20)</f>
        <v/>
      </c>
      <c r="S20" s="113" t="str">
        <f>IF(ISBLANK('In Process Calc.'!AA20),"",'In Process Calc.'!AA20)</f>
        <v/>
      </c>
      <c r="T20" s="113" t="str">
        <f>IF(ISBLANK('In Process Calc.'!AB20),"",'In Process Calc.'!AB20)</f>
        <v/>
      </c>
      <c r="U20" s="113" t="str">
        <f>IF(ISBLANK('In Process Calc.'!AC20),"",'In Process Calc.'!AC20)</f>
        <v/>
      </c>
      <c r="V20" s="113" t="str">
        <f>IF(ISBLANK('In Process Calc.'!AD20),"",'In Process Calc.'!AD20)</f>
        <v/>
      </c>
      <c r="W20" s="113" t="str">
        <f>IF(ISBLANK('In Process Calc.'!AE20),"",'In Process Calc.'!AE20)</f>
        <v/>
      </c>
      <c r="X20" s="113" t="str">
        <f>IF(ISBLANK('In Process Calc.'!AF20),"",'In Process Calc.'!AF20)</f>
        <v/>
      </c>
      <c r="Y20" s="113" t="str">
        <f>IF(ISBLANK('In Process Calc.'!AG20),"",'In Process Calc.'!AG20)</f>
        <v/>
      </c>
      <c r="Z20" s="113" t="str">
        <f>IF(ISBLANK('In Process Calc.'!AH20),"",'In Process Calc.'!AH20)</f>
        <v/>
      </c>
      <c r="AA20" s="113" t="str">
        <f>IF(ISBLANK('In Process Calc.'!AI20),"",'In Process Calc.'!AI20)</f>
        <v/>
      </c>
      <c r="AB20" s="113" t="str">
        <f>IF(ISBLANK('In Process Calc.'!AJ20),"",'In Process Calc.'!AJ20)</f>
        <v/>
      </c>
      <c r="AC20" s="113" t="str">
        <f>IF(ISBLANK('In Process Calc.'!AK20),"",'In Process Calc.'!AK20)</f>
        <v/>
      </c>
      <c r="AD20" s="113" t="str">
        <f>IF(ISBLANK('In Process Calc.'!AL20),"",'In Process Calc.'!AL20)</f>
        <v/>
      </c>
      <c r="AE20" s="113" t="str">
        <f>IF(ISBLANK('In Process Calc.'!AM20),"",'In Process Calc.'!AM20)</f>
        <v/>
      </c>
      <c r="AF20" s="113" t="str">
        <f>IF(ISBLANK('In Process Calc.'!AN20),"",'In Process Calc.'!AN20)</f>
        <v/>
      </c>
      <c r="AH20" s="113" t="str">
        <f>IF(ISBLANK('In Process Calc.'!C28),"",'In Process Calc.'!C28)</f>
        <v/>
      </c>
      <c r="AI20" s="113" t="str">
        <f>IF(ISBLANK(Glutamine!H24),"",Glutamine!H24)</f>
        <v/>
      </c>
      <c r="AJ20" s="113" t="str">
        <f>IF(ISBLANK('In Process Calc.'!K28),"",'In Process Calc.'!K28)</f>
        <v/>
      </c>
      <c r="AK20" s="113" t="str">
        <f>IF(ISBLANK('In Process Calc.'!L28),"",'In Process Calc.'!L28)</f>
        <v/>
      </c>
      <c r="AL20" s="113" t="str">
        <f>IF(ISBLANK('In Process Calc.'!M28),"",'In Process Calc.'!M28)</f>
        <v/>
      </c>
      <c r="AM20" s="113" t="str">
        <f>IF(ISBLANK('In Process Calc.'!N28),"",'In Process Calc.'!N28)</f>
        <v/>
      </c>
      <c r="AN20" s="113" t="str">
        <f>IF(ISBLANK('In Process Calc.'!O28),"",'In Process Calc.'!O28)</f>
        <v/>
      </c>
      <c r="AO20" s="113" t="str">
        <f>IF(ISBLANK('In Process Calc.'!P28),"",'In Process Calc.'!P28)</f>
        <v/>
      </c>
      <c r="AP20" s="113" t="str">
        <f>IF(ISBLANK('In Process Calc.'!Q28),"",'In Process Calc.'!Q28)</f>
        <v/>
      </c>
      <c r="AQ20" s="113" t="str">
        <f>IF(ISBLANK('In Process Calc.'!R28),"",'In Process Calc.'!R28)</f>
        <v/>
      </c>
      <c r="AR20" s="113" t="str">
        <f>IF(ISBLANK('In Process Calc.'!S28),"",'In Process Calc.'!S28)</f>
        <v/>
      </c>
      <c r="AS20" s="113" t="str">
        <f>IF(ISBLANK('In Process Calc.'!T28),"",'In Process Calc.'!T28)</f>
        <v/>
      </c>
      <c r="AT20" s="113" t="str">
        <f>IF(ISBLANK('In Process Calc.'!U28),"",'In Process Calc.'!U28)</f>
        <v/>
      </c>
      <c r="AU20" s="113" t="str">
        <f>IF(ISBLANK('In Process Calc.'!V28),"",'In Process Calc.'!V28)</f>
        <v/>
      </c>
      <c r="AV20" s="113" t="str">
        <f>IF(ISBLANK('In Process Calc.'!W28),"",'In Process Calc.'!W28)</f>
        <v/>
      </c>
      <c r="AW20" s="113" t="str">
        <f>IF(ISBLANK('In Process Calc.'!X28),"",'In Process Calc.'!X28)</f>
        <v/>
      </c>
      <c r="AX20" s="113" t="str">
        <f>IF(ISBLANK('In Process Calc.'!Y28),"",'In Process Calc.'!Y28)</f>
        <v/>
      </c>
      <c r="AY20" s="113" t="str">
        <f>IF(ISBLANK('In Process Calc.'!Z28),"",'In Process Calc.'!Z28)</f>
        <v/>
      </c>
      <c r="AZ20" s="113" t="str">
        <f>IF(ISBLANK('In Process Calc.'!AA28),"",'In Process Calc.'!AA28)</f>
        <v/>
      </c>
      <c r="BA20" s="113" t="str">
        <f>IF(ISBLANK('In Process Calc.'!AB28),"",'In Process Calc.'!AB28)</f>
        <v/>
      </c>
      <c r="BB20" s="113" t="str">
        <f>IF(ISBLANK('In Process Calc.'!AC28),"",'In Process Calc.'!AC28)</f>
        <v/>
      </c>
      <c r="BC20" s="113" t="str">
        <f>IF(ISBLANK('In Process Calc.'!AD28),"",'In Process Calc.'!AD28)</f>
        <v/>
      </c>
      <c r="BD20" s="113" t="str">
        <f>IF(ISBLANK('In Process Calc.'!AE28),"",'In Process Calc.'!AE28)</f>
        <v/>
      </c>
      <c r="BE20" s="113" t="str">
        <f>IF(ISBLANK('In Process Calc.'!AF28),"",'In Process Calc.'!AF28)</f>
        <v/>
      </c>
      <c r="BF20" s="113" t="str">
        <f>IF(ISBLANK('In Process Calc.'!AG28),"",'In Process Calc.'!AG28)</f>
        <v/>
      </c>
      <c r="BG20" s="113" t="str">
        <f>IF(ISBLANK('In Process Calc.'!AH28),"",'In Process Calc.'!AH28)</f>
        <v/>
      </c>
      <c r="BH20" s="113" t="str">
        <f>IF(ISBLANK('In Process Calc.'!AI28),"",'In Process Calc.'!AI28)</f>
        <v/>
      </c>
      <c r="BI20" s="113" t="str">
        <f>IF(ISBLANK('In Process Calc.'!AJ28),"",'In Process Calc.'!AJ28)</f>
        <v/>
      </c>
      <c r="BJ20" s="113" t="str">
        <f>IF(ISBLANK('In Process Calc.'!AK28),"",'In Process Calc.'!AK28)</f>
        <v/>
      </c>
      <c r="BK20" s="113" t="str">
        <f>IF(ISBLANK('In Process Calc.'!AL28),"",'In Process Calc.'!AL28)</f>
        <v/>
      </c>
      <c r="BL20" s="113" t="str">
        <f>IF(ISBLANK('In Process Calc.'!AM28),"",'In Process Calc.'!AM28)</f>
        <v/>
      </c>
      <c r="BM20" s="113" t="str">
        <f>IF(ISBLANK('In Process Calc.'!AN28),"",'In Process Calc.'!AN28)</f>
        <v/>
      </c>
      <c r="BO20" s="54" t="s">
        <v>61</v>
      </c>
      <c r="BP20" s="56">
        <f t="array" ref="BP20:BS20">LINEST($AY3:INDEX($AY:$AY,COUNT($AY:$AY)+2),$AH$3:INDEX($AH:$AH,COUNT($AH:$AH)+2)^{1,2,3},TRUE,TRUE)</f>
        <v>-5.0300266012134302E-8</v>
      </c>
      <c r="BQ20" s="56">
        <v>2.4302204779161983E-5</v>
      </c>
      <c r="BR20" s="56">
        <v>-1.3556956362718578E-3</v>
      </c>
      <c r="BS20" s="56">
        <v>1.0398624521156224E-2</v>
      </c>
      <c r="BT20" s="56">
        <f t="array" ref="BT20:BX20">LINEST($AY3:INDEX($AY:$AY,COUNT($AY:$AY)+2),$AH$3:INDEX($AH:$AH,COUNT($AH:$AH)+2)^{1,2,3,4},TRUE,TRUE)</f>
        <v>-2.5874076558238667E-10</v>
      </c>
      <c r="BU20" s="56">
        <v>6.8494780772121831E-8</v>
      </c>
      <c r="BV20" s="56">
        <v>7.3782762460681444E-6</v>
      </c>
      <c r="BW20" s="56">
        <v>-5.8811496709858073E-4</v>
      </c>
      <c r="BX20" s="56">
        <v>4.4387372588235996E-3</v>
      </c>
      <c r="BY20" s="57">
        <f>IF('Cumulative Curves'!$B$19=6,#REF!,IF('Cumulative Curves'!$B$19=5,#REF!, IF( 'Cumulative Curves'!$B$19=4, BX20,IF('Cumulative Curves'!$B$19=3, BS20, 0))))</f>
        <v>1.0398624521156224E-2</v>
      </c>
      <c r="BZ20" s="57">
        <f>IF('Cumulative Curves'!$B$19=6,#REF!,IF('Cumulative Curves'!$B$19=5,#REF!, IF( 'Cumulative Curves'!$B$19=4, BW20,IF('Cumulative Curves'!$B$19=3, BR20, 0))))</f>
        <v>-1.3556956362718578E-3</v>
      </c>
      <c r="CA20" s="57">
        <f>IF('Cumulative Curves'!$B$19=6,#REF!,IF('Cumulative Curves'!$B$19=5,#REF!, IF( 'Cumulative Curves'!$B$19=4, BV20,IF('Cumulative Curves'!$B$19=3, BQ20, 0))))</f>
        <v>2.4302204779161983E-5</v>
      </c>
      <c r="CB20" s="57">
        <f>IF('Cumulative Curves'!$B$19=6,#REF!,IF('Cumulative Curves'!$B$19=5,#REF!, IF( 'Cumulative Curves'!$B$19=4, BU20,IF('Cumulative Curves'!$B$19=3, BP20, 0))))</f>
        <v>-5.0300266012134302E-8</v>
      </c>
      <c r="CC20" s="57">
        <f>IF('Cumulative Curves'!$B$19=6,#REF!,IF('Cumulative Curves'!$B$19=5,#REF!, IF( 'Cumulative Curves'!$B$19=4,BT20, 0)))</f>
        <v>0</v>
      </c>
      <c r="CD20" s="57">
        <f>IF('Cumulative Curves'!$B$19=6,#REF!,IF('Cumulative Curves'!$B$19=5,#REF!, 0))</f>
        <v>0</v>
      </c>
      <c r="CE20" s="57">
        <f>IF('Cumulative Curves'!$B$19=6,#REF!,0)</f>
        <v>0</v>
      </c>
      <c r="CF20" s="49"/>
      <c r="CG20" s="75"/>
      <c r="CH20" s="75"/>
      <c r="CI20" s="75"/>
      <c r="CJ20" s="75"/>
      <c r="CK20" s="75"/>
      <c r="CL20" s="75"/>
      <c r="CM20" s="75"/>
      <c r="CN20" s="75"/>
      <c r="CO20" s="75"/>
      <c r="CP20" s="75"/>
      <c r="CQ20" s="75"/>
      <c r="CR20" s="75"/>
      <c r="CS20" s="75"/>
      <c r="CT20" s="75"/>
      <c r="CU20" s="75"/>
      <c r="CV20" s="75"/>
      <c r="CW20" s="75"/>
      <c r="CX20" s="75"/>
      <c r="CY20" s="75"/>
      <c r="CZ20" s="75"/>
      <c r="DA20" s="75"/>
      <c r="DB20" s="75"/>
      <c r="DC20" s="75"/>
      <c r="DD20" s="75"/>
      <c r="DE20" s="75"/>
      <c r="DF20" s="75"/>
      <c r="DG20" s="75"/>
      <c r="DH20" s="75"/>
      <c r="DI20" s="75"/>
      <c r="DJ20" s="75"/>
      <c r="DK20" s="75"/>
      <c r="DL20" s="75"/>
    </row>
    <row r="21" spans="1:116" s="48" customFormat="1" ht="12" x14ac:dyDescent="0.15">
      <c r="A21" s="113" t="str">
        <f>IF(ISBLANK('In Process Calc.'!C21),"",'In Process Calc.'!C21)</f>
        <v/>
      </c>
      <c r="B21" s="113" t="str">
        <f>IF(ISBLANK(Glutamine!H23),"",Glutamine!H23)</f>
        <v/>
      </c>
      <c r="C21" s="113" t="str">
        <f>IF(ISBLANK('In Process Calc.'!K21),"",'In Process Calc.'!K21)</f>
        <v/>
      </c>
      <c r="D21" s="113" t="str">
        <f>IF(ISBLANK('In Process Calc.'!L21),"",'In Process Calc.'!L21)</f>
        <v/>
      </c>
      <c r="E21" s="113" t="str">
        <f>IF(ISBLANK('In Process Calc.'!M21),"",'In Process Calc.'!M21)</f>
        <v/>
      </c>
      <c r="F21" s="113" t="str">
        <f>IF(ISBLANK('In Process Calc.'!N21),"",'In Process Calc.'!N21)</f>
        <v/>
      </c>
      <c r="G21" s="113" t="str">
        <f>IF(ISBLANK('In Process Calc.'!O21),"",'In Process Calc.'!O21)</f>
        <v/>
      </c>
      <c r="H21" s="113" t="str">
        <f>IF(ISBLANK('In Process Calc.'!P21),"",'In Process Calc.'!P21)</f>
        <v/>
      </c>
      <c r="I21" s="113" t="str">
        <f>IF(ISBLANK('In Process Calc.'!Q21),"",'In Process Calc.'!Q21)</f>
        <v/>
      </c>
      <c r="J21" s="113" t="str">
        <f>IF(ISBLANK('In Process Calc.'!R21),"",'In Process Calc.'!R21)</f>
        <v/>
      </c>
      <c r="K21" s="113" t="str">
        <f>IF(ISBLANK('In Process Calc.'!S21),"",'In Process Calc.'!S21)</f>
        <v/>
      </c>
      <c r="L21" s="113" t="str">
        <f>IF(ISBLANK('In Process Calc.'!T21),"",'In Process Calc.'!T21)</f>
        <v/>
      </c>
      <c r="M21" s="113" t="str">
        <f>IF(ISBLANK('In Process Calc.'!U21),"",'In Process Calc.'!U21)</f>
        <v/>
      </c>
      <c r="N21" s="113" t="str">
        <f>IF(ISBLANK('In Process Calc.'!V21),"",'In Process Calc.'!V21)</f>
        <v/>
      </c>
      <c r="O21" s="113" t="str">
        <f>IF(ISBLANK('In Process Calc.'!W21),"",'In Process Calc.'!W21)</f>
        <v/>
      </c>
      <c r="P21" s="113" t="str">
        <f>IF(ISBLANK('In Process Calc.'!X21),"",'In Process Calc.'!X21)</f>
        <v/>
      </c>
      <c r="Q21" s="113" t="str">
        <f>IF(ISBLANK('In Process Calc.'!Y21),"",'In Process Calc.'!Y21)</f>
        <v/>
      </c>
      <c r="R21" s="113" t="str">
        <f>IF(ISBLANK('In Process Calc.'!Z21),"",'In Process Calc.'!Z21)</f>
        <v/>
      </c>
      <c r="S21" s="113" t="str">
        <f>IF(ISBLANK('In Process Calc.'!AA21),"",'In Process Calc.'!AA21)</f>
        <v/>
      </c>
      <c r="T21" s="113" t="str">
        <f>IF(ISBLANK('In Process Calc.'!AB21),"",'In Process Calc.'!AB21)</f>
        <v/>
      </c>
      <c r="U21" s="113" t="str">
        <f>IF(ISBLANK('In Process Calc.'!AC21),"",'In Process Calc.'!AC21)</f>
        <v/>
      </c>
      <c r="V21" s="113" t="str">
        <f>IF(ISBLANK('In Process Calc.'!AD21),"",'In Process Calc.'!AD21)</f>
        <v/>
      </c>
      <c r="W21" s="113" t="str">
        <f>IF(ISBLANK('In Process Calc.'!AE21),"",'In Process Calc.'!AE21)</f>
        <v/>
      </c>
      <c r="X21" s="113" t="str">
        <f>IF(ISBLANK('In Process Calc.'!AF21),"",'In Process Calc.'!AF21)</f>
        <v/>
      </c>
      <c r="Y21" s="113" t="str">
        <f>IF(ISBLANK('In Process Calc.'!AG21),"",'In Process Calc.'!AG21)</f>
        <v/>
      </c>
      <c r="Z21" s="113" t="str">
        <f>IF(ISBLANK('In Process Calc.'!AH21),"",'In Process Calc.'!AH21)</f>
        <v/>
      </c>
      <c r="AA21" s="113" t="str">
        <f>IF(ISBLANK('In Process Calc.'!AI21),"",'In Process Calc.'!AI21)</f>
        <v/>
      </c>
      <c r="AB21" s="113" t="str">
        <f>IF(ISBLANK('In Process Calc.'!AJ21),"",'In Process Calc.'!AJ21)</f>
        <v/>
      </c>
      <c r="AC21" s="113" t="str">
        <f>IF(ISBLANK('In Process Calc.'!AK21),"",'In Process Calc.'!AK21)</f>
        <v/>
      </c>
      <c r="AD21" s="113" t="str">
        <f>IF(ISBLANK('In Process Calc.'!AL21),"",'In Process Calc.'!AL21)</f>
        <v/>
      </c>
      <c r="AE21" s="113" t="str">
        <f>IF(ISBLANK('In Process Calc.'!AM21),"",'In Process Calc.'!AM21)</f>
        <v/>
      </c>
      <c r="AF21" s="113" t="str">
        <f>IF(ISBLANK('In Process Calc.'!AN21),"",'In Process Calc.'!AN21)</f>
        <v/>
      </c>
      <c r="AH21" s="113" t="str">
        <f>IF(ISBLANK('In Process Calc.'!C29),"",'In Process Calc.'!C29)</f>
        <v/>
      </c>
      <c r="AI21" s="113" t="str">
        <f>IF(ISBLANK(Glutamine!H25),"",Glutamine!H25)</f>
        <v/>
      </c>
      <c r="AJ21" s="113" t="str">
        <f>IF(ISBLANK('In Process Calc.'!K29),"",'In Process Calc.'!K29)</f>
        <v/>
      </c>
      <c r="AK21" s="113" t="str">
        <f>IF(ISBLANK('In Process Calc.'!L29),"",'In Process Calc.'!L29)</f>
        <v/>
      </c>
      <c r="AL21" s="113" t="str">
        <f>IF(ISBLANK('In Process Calc.'!M29),"",'In Process Calc.'!M29)</f>
        <v/>
      </c>
      <c r="AM21" s="113" t="str">
        <f>IF(ISBLANK('In Process Calc.'!N29),"",'In Process Calc.'!N29)</f>
        <v/>
      </c>
      <c r="AN21" s="113" t="str">
        <f>IF(ISBLANK('In Process Calc.'!O29),"",'In Process Calc.'!O29)</f>
        <v/>
      </c>
      <c r="AO21" s="113" t="str">
        <f>IF(ISBLANK('In Process Calc.'!P29),"",'In Process Calc.'!P29)</f>
        <v/>
      </c>
      <c r="AP21" s="113" t="str">
        <f>IF(ISBLANK('In Process Calc.'!Q29),"",'In Process Calc.'!Q29)</f>
        <v/>
      </c>
      <c r="AQ21" s="113" t="str">
        <f>IF(ISBLANK('In Process Calc.'!R29),"",'In Process Calc.'!R29)</f>
        <v/>
      </c>
      <c r="AR21" s="113" t="str">
        <f>IF(ISBLANK('In Process Calc.'!S29),"",'In Process Calc.'!S29)</f>
        <v/>
      </c>
      <c r="AS21" s="113" t="str">
        <f>IF(ISBLANK('In Process Calc.'!T29),"",'In Process Calc.'!T29)</f>
        <v/>
      </c>
      <c r="AT21" s="113" t="str">
        <f>IF(ISBLANK('In Process Calc.'!U29),"",'In Process Calc.'!U29)</f>
        <v/>
      </c>
      <c r="AU21" s="113" t="str">
        <f>IF(ISBLANK('In Process Calc.'!V29),"",'In Process Calc.'!V29)</f>
        <v/>
      </c>
      <c r="AV21" s="113" t="str">
        <f>IF(ISBLANK('In Process Calc.'!W29),"",'In Process Calc.'!W29)</f>
        <v/>
      </c>
      <c r="AW21" s="113" t="str">
        <f>IF(ISBLANK('In Process Calc.'!X29),"",'In Process Calc.'!X29)</f>
        <v/>
      </c>
      <c r="AX21" s="113" t="str">
        <f>IF(ISBLANK('In Process Calc.'!Y29),"",'In Process Calc.'!Y29)</f>
        <v/>
      </c>
      <c r="AY21" s="113" t="str">
        <f>IF(ISBLANK('In Process Calc.'!Z29),"",'In Process Calc.'!Z29)</f>
        <v/>
      </c>
      <c r="AZ21" s="113" t="str">
        <f>IF(ISBLANK('In Process Calc.'!AA29),"",'In Process Calc.'!AA29)</f>
        <v/>
      </c>
      <c r="BA21" s="113" t="str">
        <f>IF(ISBLANK('In Process Calc.'!AB29),"",'In Process Calc.'!AB29)</f>
        <v/>
      </c>
      <c r="BB21" s="113" t="str">
        <f>IF(ISBLANK('In Process Calc.'!AC29),"",'In Process Calc.'!AC29)</f>
        <v/>
      </c>
      <c r="BC21" s="113" t="str">
        <f>IF(ISBLANK('In Process Calc.'!AD29),"",'In Process Calc.'!AD29)</f>
        <v/>
      </c>
      <c r="BD21" s="113" t="str">
        <f>IF(ISBLANK('In Process Calc.'!AE29),"",'In Process Calc.'!AE29)</f>
        <v/>
      </c>
      <c r="BE21" s="113" t="str">
        <f>IF(ISBLANK('In Process Calc.'!AF29),"",'In Process Calc.'!AF29)</f>
        <v/>
      </c>
      <c r="BF21" s="113" t="str">
        <f>IF(ISBLANK('In Process Calc.'!AG29),"",'In Process Calc.'!AG29)</f>
        <v/>
      </c>
      <c r="BG21" s="113" t="str">
        <f>IF(ISBLANK('In Process Calc.'!AH29),"",'In Process Calc.'!AH29)</f>
        <v/>
      </c>
      <c r="BH21" s="113" t="str">
        <f>IF(ISBLANK('In Process Calc.'!AI29),"",'In Process Calc.'!AI29)</f>
        <v/>
      </c>
      <c r="BI21" s="113" t="str">
        <f>IF(ISBLANK('In Process Calc.'!AJ29),"",'In Process Calc.'!AJ29)</f>
        <v/>
      </c>
      <c r="BJ21" s="113" t="str">
        <f>IF(ISBLANK('In Process Calc.'!AK29),"",'In Process Calc.'!AK29)</f>
        <v/>
      </c>
      <c r="BK21" s="113" t="str">
        <f>IF(ISBLANK('In Process Calc.'!AL29),"",'In Process Calc.'!AL29)</f>
        <v/>
      </c>
      <c r="BL21" s="113" t="str">
        <f>IF(ISBLANK('In Process Calc.'!AM29),"",'In Process Calc.'!AM29)</f>
        <v/>
      </c>
      <c r="BM21" s="113" t="str">
        <f>IF(ISBLANK('In Process Calc.'!AN29),"",'In Process Calc.'!AN29)</f>
        <v/>
      </c>
      <c r="BO21" s="54" t="s">
        <v>62</v>
      </c>
      <c r="BP21" s="56">
        <f t="array" ref="BP21:BS21">LINEST($AZ3:INDEX($AZ:$AZ,COUNT($AZ:$AZ)+2),$AH$3:INDEX($AH:$AH,COUNT($AH:$AH)+2)^{1,2,3},TRUE,TRUE)</f>
        <v>-3.4600389106839436E-8</v>
      </c>
      <c r="BQ21" s="56">
        <v>1.5366597386061535E-5</v>
      </c>
      <c r="BR21" s="56">
        <v>-8.0147315172440195E-4</v>
      </c>
      <c r="BS21" s="56">
        <v>4.0286036298082667E-3</v>
      </c>
      <c r="BT21" s="56">
        <f t="array" ref="BT21:BX21">LINEST($AZ3:INDEX($AZ:$AZ,COUNT($AZ:$AZ)+2),$AH$3:INDEX($AH:$AH,COUNT($AH:$AH)+2)^{1,2,3,4},TRUE,TRUE)</f>
        <v>1.2301541627304952E-12</v>
      </c>
      <c r="BU21" s="56">
        <v>-3.5165186930578259E-8</v>
      </c>
      <c r="BV21" s="56">
        <v>1.5447060320025152E-5</v>
      </c>
      <c r="BW21" s="56">
        <v>-8.051225285564238E-4</v>
      </c>
      <c r="BX21" s="56">
        <v>4.0569392502454501E-3</v>
      </c>
      <c r="BY21" s="57">
        <f>IF('Cumulative Curves'!$B$20=6,#REF!,IF('Cumulative Curves'!$B$20=5,#REF!, IF( 'Cumulative Curves'!$B$20=4, BX21,IF('Cumulative Curves'!$B$20=3, BS21, 0))))</f>
        <v>4.0286036298082667E-3</v>
      </c>
      <c r="BZ21" s="57">
        <f>IF('Cumulative Curves'!$B$20=6,#REF!,IF('Cumulative Curves'!$B$20=5,#REF!, IF( 'Cumulative Curves'!$B$20=4, BW21,IF('Cumulative Curves'!$B$20=3, BR21, 0))))</f>
        <v>-8.0147315172440195E-4</v>
      </c>
      <c r="CA21" s="57">
        <f>IF('Cumulative Curves'!$B$20=6,#REF!,IF('Cumulative Curves'!$B$20=5,#REF!, IF( 'Cumulative Curves'!$B$20=4, BV21,IF('Cumulative Curves'!$B$20=3, BQ21, 0))))</f>
        <v>1.5366597386061535E-5</v>
      </c>
      <c r="CB21" s="57">
        <f>IF('Cumulative Curves'!$B$20=6,#REF!,IF('Cumulative Curves'!$B$20=5,#REF!, IF( 'Cumulative Curves'!$B$20=4, BU21,IF('Cumulative Curves'!$B$20=3, BP21, 0))))</f>
        <v>-3.4600389106839436E-8</v>
      </c>
      <c r="CC21" s="57">
        <f>IF('Cumulative Curves'!$B$20=6,#REF!,IF('Cumulative Curves'!$B$20=5,#REF!, IF( 'Cumulative Curves'!$B$20=4,BT21, 0)))</f>
        <v>0</v>
      </c>
      <c r="CD21" s="57">
        <f>IF('Cumulative Curves'!$B$20=6,#REF!,IF('Cumulative Curves'!$B$20=5,#REF!, 0))</f>
        <v>0</v>
      </c>
      <c r="CE21" s="57">
        <f>IF('Cumulative Curves'!$B$20=6,#REF!,0)</f>
        <v>0</v>
      </c>
      <c r="CF21" s="49"/>
      <c r="CG21" s="75"/>
      <c r="CH21" s="75"/>
      <c r="CI21" s="75"/>
      <c r="CJ21" s="75"/>
      <c r="CK21" s="75"/>
      <c r="CL21" s="75"/>
      <c r="CM21" s="75"/>
      <c r="CN21" s="75"/>
      <c r="CO21" s="75"/>
      <c r="CP21" s="75"/>
      <c r="CQ21" s="75"/>
      <c r="CR21" s="75"/>
      <c r="CS21" s="75"/>
      <c r="CT21" s="75"/>
      <c r="CU21" s="75"/>
      <c r="CV21" s="75"/>
      <c r="CW21" s="75"/>
      <c r="CX21" s="75"/>
      <c r="CY21" s="75"/>
      <c r="CZ21" s="75"/>
      <c r="DA21" s="75"/>
      <c r="DB21" s="75"/>
      <c r="DC21" s="75"/>
      <c r="DD21" s="75"/>
      <c r="DE21" s="75"/>
      <c r="DF21" s="75"/>
      <c r="DG21" s="75"/>
      <c r="DH21" s="75"/>
      <c r="DI21" s="75"/>
      <c r="DJ21" s="75"/>
      <c r="DK21" s="75"/>
      <c r="DL21" s="75"/>
    </row>
    <row r="22" spans="1:116" s="48" customFormat="1" ht="12" x14ac:dyDescent="0.15">
      <c r="A22" s="113" t="str">
        <f>IF(ISBLANK('In Process Calc.'!C22),"",'In Process Calc.'!C22)</f>
        <v/>
      </c>
      <c r="B22" s="113" t="str">
        <f>IF(ISBLANK(Glutamine!H24),"",Glutamine!H24)</f>
        <v/>
      </c>
      <c r="C22" s="113" t="str">
        <f>IF(ISBLANK('In Process Calc.'!K22),"",'In Process Calc.'!K22)</f>
        <v/>
      </c>
      <c r="D22" s="113" t="str">
        <f>IF(ISBLANK('In Process Calc.'!L22),"",'In Process Calc.'!L22)</f>
        <v/>
      </c>
      <c r="E22" s="113" t="str">
        <f>IF(ISBLANK('In Process Calc.'!M22),"",'In Process Calc.'!M22)</f>
        <v/>
      </c>
      <c r="F22" s="113" t="str">
        <f>IF(ISBLANK('In Process Calc.'!N22),"",'In Process Calc.'!N22)</f>
        <v/>
      </c>
      <c r="G22" s="113" t="str">
        <f>IF(ISBLANK('In Process Calc.'!O22),"",'In Process Calc.'!O22)</f>
        <v/>
      </c>
      <c r="H22" s="113" t="str">
        <f>IF(ISBLANK('In Process Calc.'!P22),"",'In Process Calc.'!P22)</f>
        <v/>
      </c>
      <c r="I22" s="113" t="str">
        <f>IF(ISBLANK('In Process Calc.'!Q22),"",'In Process Calc.'!Q22)</f>
        <v/>
      </c>
      <c r="J22" s="113" t="str">
        <f>IF(ISBLANK('In Process Calc.'!R22),"",'In Process Calc.'!R22)</f>
        <v/>
      </c>
      <c r="K22" s="113" t="str">
        <f>IF(ISBLANK('In Process Calc.'!S22),"",'In Process Calc.'!S22)</f>
        <v/>
      </c>
      <c r="L22" s="113" t="str">
        <f>IF(ISBLANK('In Process Calc.'!T22),"",'In Process Calc.'!T22)</f>
        <v/>
      </c>
      <c r="M22" s="113" t="str">
        <f>IF(ISBLANK('In Process Calc.'!U22),"",'In Process Calc.'!U22)</f>
        <v/>
      </c>
      <c r="N22" s="113" t="str">
        <f>IF(ISBLANK('In Process Calc.'!V22),"",'In Process Calc.'!V22)</f>
        <v/>
      </c>
      <c r="O22" s="113" t="str">
        <f>IF(ISBLANK('In Process Calc.'!W22),"",'In Process Calc.'!W22)</f>
        <v/>
      </c>
      <c r="P22" s="113" t="str">
        <f>IF(ISBLANK('In Process Calc.'!X22),"",'In Process Calc.'!X22)</f>
        <v/>
      </c>
      <c r="Q22" s="113" t="str">
        <f>IF(ISBLANK('In Process Calc.'!Y22),"",'In Process Calc.'!Y22)</f>
        <v/>
      </c>
      <c r="R22" s="113" t="str">
        <f>IF(ISBLANK('In Process Calc.'!Z22),"",'In Process Calc.'!Z22)</f>
        <v/>
      </c>
      <c r="S22" s="113" t="str">
        <f>IF(ISBLANK('In Process Calc.'!AA22),"",'In Process Calc.'!AA22)</f>
        <v/>
      </c>
      <c r="T22" s="113" t="str">
        <f>IF(ISBLANK('In Process Calc.'!AB22),"",'In Process Calc.'!AB22)</f>
        <v/>
      </c>
      <c r="U22" s="113" t="str">
        <f>IF(ISBLANK('In Process Calc.'!AC22),"",'In Process Calc.'!AC22)</f>
        <v/>
      </c>
      <c r="V22" s="113" t="str">
        <f>IF(ISBLANK('In Process Calc.'!AD22),"",'In Process Calc.'!AD22)</f>
        <v/>
      </c>
      <c r="W22" s="113" t="str">
        <f>IF(ISBLANK('In Process Calc.'!AE22),"",'In Process Calc.'!AE22)</f>
        <v/>
      </c>
      <c r="X22" s="113" t="str">
        <f>IF(ISBLANK('In Process Calc.'!AF22),"",'In Process Calc.'!AF22)</f>
        <v/>
      </c>
      <c r="Y22" s="113" t="str">
        <f>IF(ISBLANK('In Process Calc.'!AG22),"",'In Process Calc.'!AG22)</f>
        <v/>
      </c>
      <c r="Z22" s="113" t="str">
        <f>IF(ISBLANK('In Process Calc.'!AH22),"",'In Process Calc.'!AH22)</f>
        <v/>
      </c>
      <c r="AA22" s="113" t="str">
        <f>IF(ISBLANK('In Process Calc.'!AI22),"",'In Process Calc.'!AI22)</f>
        <v/>
      </c>
      <c r="AB22" s="113" t="str">
        <f>IF(ISBLANK('In Process Calc.'!AJ22),"",'In Process Calc.'!AJ22)</f>
        <v/>
      </c>
      <c r="AC22" s="113" t="str">
        <f>IF(ISBLANK('In Process Calc.'!AK22),"",'In Process Calc.'!AK22)</f>
        <v/>
      </c>
      <c r="AD22" s="113" t="str">
        <f>IF(ISBLANK('In Process Calc.'!AL22),"",'In Process Calc.'!AL22)</f>
        <v/>
      </c>
      <c r="AE22" s="113" t="str">
        <f>IF(ISBLANK('In Process Calc.'!AM22),"",'In Process Calc.'!AM22)</f>
        <v/>
      </c>
      <c r="AF22" s="113" t="str">
        <f>IF(ISBLANK('In Process Calc.'!AN22),"",'In Process Calc.'!AN22)</f>
        <v/>
      </c>
      <c r="AH22" s="113" t="str">
        <f>IF(ISBLANK('In Process Calc.'!C30),"",'In Process Calc.'!C30)</f>
        <v/>
      </c>
      <c r="AI22" s="113" t="str">
        <f>IF(ISBLANK(Glutamine!H26),"",Glutamine!H26)</f>
        <v/>
      </c>
      <c r="AJ22" s="113" t="str">
        <f>IF(ISBLANK('In Process Calc.'!K30),"",'In Process Calc.'!K30)</f>
        <v/>
      </c>
      <c r="AK22" s="113" t="str">
        <f>IF(ISBLANK('In Process Calc.'!L30),"",'In Process Calc.'!L30)</f>
        <v/>
      </c>
      <c r="AL22" s="113" t="str">
        <f>IF(ISBLANK('In Process Calc.'!M30),"",'In Process Calc.'!M30)</f>
        <v/>
      </c>
      <c r="AM22" s="113" t="str">
        <f>IF(ISBLANK('In Process Calc.'!N30),"",'In Process Calc.'!N30)</f>
        <v/>
      </c>
      <c r="AN22" s="113" t="str">
        <f>IF(ISBLANK('In Process Calc.'!O30),"",'In Process Calc.'!O30)</f>
        <v/>
      </c>
      <c r="AO22" s="113" t="str">
        <f>IF(ISBLANK('In Process Calc.'!P30),"",'In Process Calc.'!P30)</f>
        <v/>
      </c>
      <c r="AP22" s="113" t="str">
        <f>IF(ISBLANK('In Process Calc.'!Q30),"",'In Process Calc.'!Q30)</f>
        <v/>
      </c>
      <c r="AQ22" s="113" t="str">
        <f>IF(ISBLANK('In Process Calc.'!R30),"",'In Process Calc.'!R30)</f>
        <v/>
      </c>
      <c r="AR22" s="113" t="str">
        <f>IF(ISBLANK('In Process Calc.'!S30),"",'In Process Calc.'!S30)</f>
        <v/>
      </c>
      <c r="AS22" s="113" t="str">
        <f>IF(ISBLANK('In Process Calc.'!T30),"",'In Process Calc.'!T30)</f>
        <v/>
      </c>
      <c r="AT22" s="113" t="str">
        <f>IF(ISBLANK('In Process Calc.'!U30),"",'In Process Calc.'!U30)</f>
        <v/>
      </c>
      <c r="AU22" s="113" t="str">
        <f>IF(ISBLANK('In Process Calc.'!V30),"",'In Process Calc.'!V30)</f>
        <v/>
      </c>
      <c r="AV22" s="113" t="str">
        <f>IF(ISBLANK('In Process Calc.'!W30),"",'In Process Calc.'!W30)</f>
        <v/>
      </c>
      <c r="AW22" s="113" t="str">
        <f>IF(ISBLANK('In Process Calc.'!X30),"",'In Process Calc.'!X30)</f>
        <v/>
      </c>
      <c r="AX22" s="113" t="str">
        <f>IF(ISBLANK('In Process Calc.'!Y30),"",'In Process Calc.'!Y30)</f>
        <v/>
      </c>
      <c r="AY22" s="113" t="str">
        <f>IF(ISBLANK('In Process Calc.'!Z30),"",'In Process Calc.'!Z30)</f>
        <v/>
      </c>
      <c r="AZ22" s="113" t="str">
        <f>IF(ISBLANK('In Process Calc.'!AA30),"",'In Process Calc.'!AA30)</f>
        <v/>
      </c>
      <c r="BA22" s="113" t="str">
        <f>IF(ISBLANK('In Process Calc.'!AB30),"",'In Process Calc.'!AB30)</f>
        <v/>
      </c>
      <c r="BB22" s="113" t="str">
        <f>IF(ISBLANK('In Process Calc.'!AC30),"",'In Process Calc.'!AC30)</f>
        <v/>
      </c>
      <c r="BC22" s="113" t="str">
        <f>IF(ISBLANK('In Process Calc.'!AD30),"",'In Process Calc.'!AD30)</f>
        <v/>
      </c>
      <c r="BD22" s="113" t="str">
        <f>IF(ISBLANK('In Process Calc.'!AE30),"",'In Process Calc.'!AE30)</f>
        <v/>
      </c>
      <c r="BE22" s="113" t="str">
        <f>IF(ISBLANK('In Process Calc.'!AF30),"",'In Process Calc.'!AF30)</f>
        <v/>
      </c>
      <c r="BF22" s="113" t="str">
        <f>IF(ISBLANK('In Process Calc.'!AG30),"",'In Process Calc.'!AG30)</f>
        <v/>
      </c>
      <c r="BG22" s="113" t="str">
        <f>IF(ISBLANK('In Process Calc.'!AH30),"",'In Process Calc.'!AH30)</f>
        <v/>
      </c>
      <c r="BH22" s="113" t="str">
        <f>IF(ISBLANK('In Process Calc.'!AI30),"",'In Process Calc.'!AI30)</f>
        <v/>
      </c>
      <c r="BI22" s="113" t="str">
        <f>IF(ISBLANK('In Process Calc.'!AJ30),"",'In Process Calc.'!AJ30)</f>
        <v/>
      </c>
      <c r="BJ22" s="113" t="str">
        <f>IF(ISBLANK('In Process Calc.'!AK30),"",'In Process Calc.'!AK30)</f>
        <v/>
      </c>
      <c r="BK22" s="113" t="str">
        <f>IF(ISBLANK('In Process Calc.'!AL30),"",'In Process Calc.'!AL30)</f>
        <v/>
      </c>
      <c r="BL22" s="113" t="str">
        <f>IF(ISBLANK('In Process Calc.'!AM30),"",'In Process Calc.'!AM30)</f>
        <v/>
      </c>
      <c r="BM22" s="113" t="str">
        <f>IF(ISBLANK('In Process Calc.'!AN30),"",'In Process Calc.'!AN30)</f>
        <v/>
      </c>
      <c r="BO22" s="54" t="s">
        <v>58</v>
      </c>
      <c r="BP22" s="56">
        <f t="array" ref="BP22:BS22">LINEST($BA3:INDEX($BA:$BA,COUNT($BA:$BA)+2),$AH$3:INDEX($AH:$AH,COUNT($AH:$AH)+2)^{1,2,3},TRUE,TRUE)</f>
        <v>-1.4159538428872399E-8</v>
      </c>
      <c r="BQ22" s="56">
        <v>6.3807303204647742E-6</v>
      </c>
      <c r="BR22" s="56">
        <v>-3.1818397402670297E-4</v>
      </c>
      <c r="BS22" s="56">
        <v>2.1720616764922956E-3</v>
      </c>
      <c r="BT22" s="56">
        <f t="array" ref="BT22:BX22">LINEST($BA3:INDEX($BA:$BA,COUNT($BA:$BA)+2),$AH$3:INDEX($AH:$AH,COUNT($AH:$AH)+2)^{1,2,3,4},TRUE,TRUE)</f>
        <v>-2.9636850126101485E-11</v>
      </c>
      <c r="BU22" s="56">
        <v>-5.5244026116150574E-10</v>
      </c>
      <c r="BV22" s="56">
        <v>4.4422188827669342E-6</v>
      </c>
      <c r="BW22" s="56">
        <v>-2.3026325847661552E-4</v>
      </c>
      <c r="BX22" s="56">
        <v>1.4894004608750309E-3</v>
      </c>
      <c r="BY22" s="57">
        <f>IF('Cumulative Curves'!$B$21=6,#REF!,IF('Cumulative Curves'!$B$21=5,#REF!, IF( 'Cumulative Curves'!$B$21=4, BX22,IF('Cumulative Curves'!$B$21=3, BS22, 0))))</f>
        <v>2.1720616764922956E-3</v>
      </c>
      <c r="BZ22" s="57">
        <f>IF('Cumulative Curves'!$B$21=6,#REF!,IF('Cumulative Curves'!$B$21=5,#REF!, IF( 'Cumulative Curves'!$B$21=4, BW22,IF('Cumulative Curves'!$B$21=3, BR22, 0))))</f>
        <v>-3.1818397402670297E-4</v>
      </c>
      <c r="CA22" s="57">
        <f>IF('Cumulative Curves'!$B$21=6,#REF!,IF('Cumulative Curves'!$B$21=5,#REF!, IF( 'Cumulative Curves'!$B$21=4, BV22,IF('Cumulative Curves'!$B$21=3, BQ22, 0))))</f>
        <v>6.3807303204647742E-6</v>
      </c>
      <c r="CB22" s="57">
        <f>IF('Cumulative Curves'!$B$21=6,#REF!,IF('Cumulative Curves'!$B$21=5,#REF!, IF( 'Cumulative Curves'!$B$21=4, BU22,IF('Cumulative Curves'!$B$21=3, BP22, 0))))</f>
        <v>-1.4159538428872399E-8</v>
      </c>
      <c r="CC22" s="57">
        <f>IF('Cumulative Curves'!$B$21=6,#REF!,IF('Cumulative Curves'!$B$21=5,#REF!, IF( 'Cumulative Curves'!$B$21=4,BT22, 0)))</f>
        <v>0</v>
      </c>
      <c r="CD22" s="57">
        <f>IF('Cumulative Curves'!$B$21=6,#REF!,IF('Cumulative Curves'!$B$21=5,#REF!, 0))</f>
        <v>0</v>
      </c>
      <c r="CE22" s="57">
        <f>IF('Cumulative Curves'!$B$21=6,#REF!,0)</f>
        <v>0</v>
      </c>
      <c r="CF22" s="49"/>
      <c r="CG22" s="75"/>
      <c r="CH22" s="75"/>
      <c r="CI22" s="75"/>
      <c r="CJ22" s="75"/>
      <c r="CK22" s="75"/>
      <c r="CL22" s="75"/>
      <c r="CM22" s="75"/>
      <c r="CN22" s="75"/>
      <c r="CO22" s="75"/>
      <c r="CP22" s="75"/>
      <c r="CQ22" s="75"/>
      <c r="CR22" s="75"/>
      <c r="CS22" s="75"/>
      <c r="CT22" s="75"/>
      <c r="CU22" s="75"/>
      <c r="CV22" s="75"/>
      <c r="CW22" s="75"/>
      <c r="CX22" s="75"/>
      <c r="CY22" s="75"/>
      <c r="CZ22" s="75"/>
      <c r="DA22" s="75"/>
      <c r="DB22" s="75"/>
      <c r="DC22" s="75"/>
      <c r="DD22" s="75"/>
      <c r="DE22" s="75"/>
      <c r="DF22" s="75"/>
      <c r="DG22" s="75"/>
      <c r="DH22" s="75"/>
      <c r="DI22" s="75"/>
      <c r="DJ22" s="75"/>
      <c r="DK22" s="75"/>
      <c r="DL22" s="75"/>
    </row>
    <row r="23" spans="1:116" s="48" customFormat="1" ht="12" x14ac:dyDescent="0.15">
      <c r="A23" s="113" t="str">
        <f>IF(ISBLANK('In Process Calc.'!C23),"",'In Process Calc.'!C23)</f>
        <v/>
      </c>
      <c r="B23" s="113" t="str">
        <f>IF(ISBLANK(Glutamine!H25),"",Glutamine!H25)</f>
        <v/>
      </c>
      <c r="C23" s="113" t="str">
        <f>IF(ISBLANK('In Process Calc.'!K23),"",'In Process Calc.'!K23)</f>
        <v/>
      </c>
      <c r="D23" s="113" t="str">
        <f>IF(ISBLANK('In Process Calc.'!L23),"",'In Process Calc.'!L23)</f>
        <v/>
      </c>
      <c r="E23" s="113" t="str">
        <f>IF(ISBLANK('In Process Calc.'!M23),"",'In Process Calc.'!M23)</f>
        <v/>
      </c>
      <c r="F23" s="113" t="str">
        <f>IF(ISBLANK('In Process Calc.'!N23),"",'In Process Calc.'!N23)</f>
        <v/>
      </c>
      <c r="G23" s="113" t="str">
        <f>IF(ISBLANK('In Process Calc.'!O23),"",'In Process Calc.'!O23)</f>
        <v/>
      </c>
      <c r="H23" s="113" t="str">
        <f>IF(ISBLANK('In Process Calc.'!P23),"",'In Process Calc.'!P23)</f>
        <v/>
      </c>
      <c r="I23" s="113" t="str">
        <f>IF(ISBLANK('In Process Calc.'!Q23),"",'In Process Calc.'!Q23)</f>
        <v/>
      </c>
      <c r="J23" s="113" t="str">
        <f>IF(ISBLANK('In Process Calc.'!R23),"",'In Process Calc.'!R23)</f>
        <v/>
      </c>
      <c r="K23" s="113" t="str">
        <f>IF(ISBLANK('In Process Calc.'!S23),"",'In Process Calc.'!S23)</f>
        <v/>
      </c>
      <c r="L23" s="113" t="str">
        <f>IF(ISBLANK('In Process Calc.'!T23),"",'In Process Calc.'!T23)</f>
        <v/>
      </c>
      <c r="M23" s="113" t="str">
        <f>IF(ISBLANK('In Process Calc.'!U23),"",'In Process Calc.'!U23)</f>
        <v/>
      </c>
      <c r="N23" s="113" t="str">
        <f>IF(ISBLANK('In Process Calc.'!V23),"",'In Process Calc.'!V23)</f>
        <v/>
      </c>
      <c r="O23" s="113" t="str">
        <f>IF(ISBLANK('In Process Calc.'!W23),"",'In Process Calc.'!W23)</f>
        <v/>
      </c>
      <c r="P23" s="113" t="str">
        <f>IF(ISBLANK('In Process Calc.'!X23),"",'In Process Calc.'!X23)</f>
        <v/>
      </c>
      <c r="Q23" s="113" t="str">
        <f>IF(ISBLANK('In Process Calc.'!Y23),"",'In Process Calc.'!Y23)</f>
        <v/>
      </c>
      <c r="R23" s="113" t="str">
        <f>IF(ISBLANK('In Process Calc.'!Z23),"",'In Process Calc.'!Z23)</f>
        <v/>
      </c>
      <c r="S23" s="113" t="str">
        <f>IF(ISBLANK('In Process Calc.'!AA23),"",'In Process Calc.'!AA23)</f>
        <v/>
      </c>
      <c r="T23" s="113" t="str">
        <f>IF(ISBLANK('In Process Calc.'!AB23),"",'In Process Calc.'!AB23)</f>
        <v/>
      </c>
      <c r="U23" s="113" t="str">
        <f>IF(ISBLANK('In Process Calc.'!AC23),"",'In Process Calc.'!AC23)</f>
        <v/>
      </c>
      <c r="V23" s="113" t="str">
        <f>IF(ISBLANK('In Process Calc.'!AD23),"",'In Process Calc.'!AD23)</f>
        <v/>
      </c>
      <c r="W23" s="113" t="str">
        <f>IF(ISBLANK('In Process Calc.'!AE23),"",'In Process Calc.'!AE23)</f>
        <v/>
      </c>
      <c r="X23" s="113" t="str">
        <f>IF(ISBLANK('In Process Calc.'!AF23),"",'In Process Calc.'!AF23)</f>
        <v/>
      </c>
      <c r="Y23" s="113" t="str">
        <f>IF(ISBLANK('In Process Calc.'!AG23),"",'In Process Calc.'!AG23)</f>
        <v/>
      </c>
      <c r="Z23" s="113" t="str">
        <f>IF(ISBLANK('In Process Calc.'!AH23),"",'In Process Calc.'!AH23)</f>
        <v/>
      </c>
      <c r="AA23" s="113" t="str">
        <f>IF(ISBLANK('In Process Calc.'!AI23),"",'In Process Calc.'!AI23)</f>
        <v/>
      </c>
      <c r="AB23" s="113" t="str">
        <f>IF(ISBLANK('In Process Calc.'!AJ23),"",'In Process Calc.'!AJ23)</f>
        <v/>
      </c>
      <c r="AC23" s="113" t="str">
        <f>IF(ISBLANK('In Process Calc.'!AK23),"",'In Process Calc.'!AK23)</f>
        <v/>
      </c>
      <c r="AD23" s="113" t="str">
        <f>IF(ISBLANK('In Process Calc.'!AL23),"",'In Process Calc.'!AL23)</f>
        <v/>
      </c>
      <c r="AE23" s="113" t="str">
        <f>IF(ISBLANK('In Process Calc.'!AM23),"",'In Process Calc.'!AM23)</f>
        <v/>
      </c>
      <c r="AF23" s="113" t="str">
        <f>IF(ISBLANK('In Process Calc.'!AN23),"",'In Process Calc.'!AN23)</f>
        <v/>
      </c>
      <c r="AH23" s="113" t="str">
        <f>IF(ISBLANK('In Process Calc.'!C31),"",'In Process Calc.'!C31)</f>
        <v/>
      </c>
      <c r="AI23" s="113" t="str">
        <f>IF(ISBLANK(Glutamine!H27),"",Glutamine!H27)</f>
        <v/>
      </c>
      <c r="AJ23" s="113" t="str">
        <f>IF(ISBLANK('In Process Calc.'!K31),"",'In Process Calc.'!K31)</f>
        <v/>
      </c>
      <c r="AK23" s="113" t="str">
        <f>IF(ISBLANK('In Process Calc.'!L31),"",'In Process Calc.'!L31)</f>
        <v/>
      </c>
      <c r="AL23" s="113" t="str">
        <f>IF(ISBLANK('In Process Calc.'!M31),"",'In Process Calc.'!M31)</f>
        <v/>
      </c>
      <c r="AM23" s="113" t="str">
        <f>IF(ISBLANK('In Process Calc.'!N31),"",'In Process Calc.'!N31)</f>
        <v/>
      </c>
      <c r="AN23" s="113" t="str">
        <f>IF(ISBLANK('In Process Calc.'!O31),"",'In Process Calc.'!O31)</f>
        <v/>
      </c>
      <c r="AO23" s="113" t="str">
        <f>IF(ISBLANK('In Process Calc.'!P31),"",'In Process Calc.'!P31)</f>
        <v/>
      </c>
      <c r="AP23" s="113" t="str">
        <f>IF(ISBLANK('In Process Calc.'!Q31),"",'In Process Calc.'!Q31)</f>
        <v/>
      </c>
      <c r="AQ23" s="113" t="str">
        <f>IF(ISBLANK('In Process Calc.'!R31),"",'In Process Calc.'!R31)</f>
        <v/>
      </c>
      <c r="AR23" s="113" t="str">
        <f>IF(ISBLANK('In Process Calc.'!S31),"",'In Process Calc.'!S31)</f>
        <v/>
      </c>
      <c r="AS23" s="113" t="str">
        <f>IF(ISBLANK('In Process Calc.'!T31),"",'In Process Calc.'!T31)</f>
        <v/>
      </c>
      <c r="AT23" s="113" t="str">
        <f>IF(ISBLANK('In Process Calc.'!U31),"",'In Process Calc.'!U31)</f>
        <v/>
      </c>
      <c r="AU23" s="113" t="str">
        <f>IF(ISBLANK('In Process Calc.'!V31),"",'In Process Calc.'!V31)</f>
        <v/>
      </c>
      <c r="AV23" s="113" t="str">
        <f>IF(ISBLANK('In Process Calc.'!W31),"",'In Process Calc.'!W31)</f>
        <v/>
      </c>
      <c r="AW23" s="113" t="str">
        <f>IF(ISBLANK('In Process Calc.'!X31),"",'In Process Calc.'!X31)</f>
        <v/>
      </c>
      <c r="AX23" s="113" t="str">
        <f>IF(ISBLANK('In Process Calc.'!Y31),"",'In Process Calc.'!Y31)</f>
        <v/>
      </c>
      <c r="AY23" s="113" t="str">
        <f>IF(ISBLANK('In Process Calc.'!Z31),"",'In Process Calc.'!Z31)</f>
        <v/>
      </c>
      <c r="AZ23" s="113" t="str">
        <f>IF(ISBLANK('In Process Calc.'!AA31),"",'In Process Calc.'!AA31)</f>
        <v/>
      </c>
      <c r="BA23" s="113" t="str">
        <f>IF(ISBLANK('In Process Calc.'!AB31),"",'In Process Calc.'!AB31)</f>
        <v/>
      </c>
      <c r="BB23" s="113" t="str">
        <f>IF(ISBLANK('In Process Calc.'!AC31),"",'In Process Calc.'!AC31)</f>
        <v/>
      </c>
      <c r="BC23" s="113" t="str">
        <f>IF(ISBLANK('In Process Calc.'!AD31),"",'In Process Calc.'!AD31)</f>
        <v/>
      </c>
      <c r="BD23" s="113" t="str">
        <f>IF(ISBLANK('In Process Calc.'!AE31),"",'In Process Calc.'!AE31)</f>
        <v/>
      </c>
      <c r="BE23" s="113" t="str">
        <f>IF(ISBLANK('In Process Calc.'!AF31),"",'In Process Calc.'!AF31)</f>
        <v/>
      </c>
      <c r="BF23" s="113" t="str">
        <f>IF(ISBLANK('In Process Calc.'!AG31),"",'In Process Calc.'!AG31)</f>
        <v/>
      </c>
      <c r="BG23" s="113" t="str">
        <f>IF(ISBLANK('In Process Calc.'!AH31),"",'In Process Calc.'!AH31)</f>
        <v/>
      </c>
      <c r="BH23" s="113" t="str">
        <f>IF(ISBLANK('In Process Calc.'!AI31),"",'In Process Calc.'!AI31)</f>
        <v/>
      </c>
      <c r="BI23" s="113" t="str">
        <f>IF(ISBLANK('In Process Calc.'!AJ31),"",'In Process Calc.'!AJ31)</f>
        <v/>
      </c>
      <c r="BJ23" s="113" t="str">
        <f>IF(ISBLANK('In Process Calc.'!AK31),"",'In Process Calc.'!AK31)</f>
        <v/>
      </c>
      <c r="BK23" s="113" t="str">
        <f>IF(ISBLANK('In Process Calc.'!AL31),"",'In Process Calc.'!AL31)</f>
        <v/>
      </c>
      <c r="BL23" s="113" t="str">
        <f>IF(ISBLANK('In Process Calc.'!AM31),"",'In Process Calc.'!AM31)</f>
        <v/>
      </c>
      <c r="BM23" s="113" t="str">
        <f>IF(ISBLANK('In Process Calc.'!AN31),"",'In Process Calc.'!AN31)</f>
        <v/>
      </c>
      <c r="BO23" s="54" t="s">
        <v>109</v>
      </c>
      <c r="BP23" s="56">
        <f t="array" ref="BP23:BS23">LINEST($U3:INDEX($U:$U,COUNT($U:$U)+2),$A$3:INDEX($A:$A,COUNT($A:$A)+2)^{1,2,3},TRUE,TRUE)</f>
        <v>6.1736274612467891E-8</v>
      </c>
      <c r="BQ23" s="56">
        <v>-1.6880303423949111E-5</v>
      </c>
      <c r="BR23" s="56">
        <v>-2.0352270089177681E-3</v>
      </c>
      <c r="BS23" s="56">
        <v>9.5709588392349498E-3</v>
      </c>
      <c r="BT23" s="56">
        <f t="array" ref="BT23:BX23">LINEST($U3:INDEX($U:$U,COUNT($U:$U)+2),$A$3:INDEX($A:$A,COUNT($A:$A)+2)^{1,2,3,4},TRUE,TRUE)</f>
        <v>2.8557185305351464E-10</v>
      </c>
      <c r="BU23" s="56">
        <v>-6.9377667048020135E-8</v>
      </c>
      <c r="BV23" s="56">
        <v>1.7986149183636164E-6</v>
      </c>
      <c r="BW23" s="56">
        <v>-2.8824048147439458E-3</v>
      </c>
      <c r="BX23" s="56">
        <v>1.6148878811232947E-2</v>
      </c>
      <c r="BY23" s="57">
        <f>IF('Cumulative Curves'!$B$22=6,#REF!,IF('Cumulative Curves'!$B$22=5,#REF!, IF( 'Cumulative Curves'!$B$22=4, BX23,IF('Cumulative Curves'!$B$22=3, BS23, 0))))</f>
        <v>9.5709588392349498E-3</v>
      </c>
      <c r="BZ23" s="57">
        <f>IF('Cumulative Curves'!$B$22=6,#REF!,IF('Cumulative Curves'!$B$22=5,#REF!, IF( 'Cumulative Curves'!$B$22=4, BW23,IF('Cumulative Curves'!$B$22=3, BR23, 0))))</f>
        <v>-2.0352270089177681E-3</v>
      </c>
      <c r="CA23" s="57">
        <f>IF('Cumulative Curves'!$B$22=6,#REF!,IF('Cumulative Curves'!$B$22=5,#REF!, IF( 'Cumulative Curves'!$B$22=4, BV23,IF('Cumulative Curves'!$B$22=3, BQ23, 0))))</f>
        <v>-1.6880303423949111E-5</v>
      </c>
      <c r="CB23" s="57">
        <f>IF('Cumulative Curves'!$B$22=6,#REF!,IF('Cumulative Curves'!$B$22=5,#REF!, IF( 'Cumulative Curves'!$B$22=4, BU23,IF('Cumulative Curves'!$B$22=3, BP23, 0))))</f>
        <v>6.1736274612467891E-8</v>
      </c>
      <c r="CC23" s="57">
        <f>IF('Cumulative Curves'!$B$22=6,#REF!,IF('Cumulative Curves'!$B$22=5,#REF!, IF( 'Cumulative Curves'!$B$22=4,BT23, 0)))</f>
        <v>0</v>
      </c>
      <c r="CD23" s="57">
        <f>IF('Cumulative Curves'!$B$22=6,#REF!,IF('Cumulative Curves'!$B$22=5,#REF!, 0))</f>
        <v>0</v>
      </c>
      <c r="CE23" s="57">
        <f>IF('Cumulative Curves'!$B$22=6,#REF!,0)</f>
        <v>0</v>
      </c>
      <c r="CF23" s="49"/>
      <c r="CG23" s="75"/>
      <c r="CH23" s="75"/>
      <c r="CI23" s="75"/>
      <c r="CJ23" s="75"/>
      <c r="CK23" s="75"/>
      <c r="CL23" s="75"/>
      <c r="CM23" s="75"/>
      <c r="CN23" s="75"/>
      <c r="CO23" s="75"/>
      <c r="CP23" s="75"/>
      <c r="CQ23" s="75"/>
      <c r="CR23" s="75"/>
      <c r="CS23" s="75"/>
      <c r="CT23" s="75"/>
      <c r="CU23" s="75"/>
      <c r="CV23" s="75"/>
      <c r="CW23" s="75"/>
      <c r="CX23" s="75"/>
      <c r="CY23" s="75"/>
      <c r="CZ23" s="75"/>
      <c r="DA23" s="75"/>
      <c r="DB23" s="75"/>
      <c r="DC23" s="75"/>
      <c r="DD23" s="75"/>
      <c r="DE23" s="75"/>
      <c r="DF23" s="75"/>
      <c r="DG23" s="75"/>
      <c r="DH23" s="75"/>
      <c r="DI23" s="75"/>
      <c r="DJ23" s="75"/>
      <c r="DK23" s="75"/>
      <c r="DL23" s="75"/>
    </row>
    <row r="24" spans="1:116" s="48" customFormat="1" ht="12" x14ac:dyDescent="0.15">
      <c r="A24" s="113" t="str">
        <f>IF(ISBLANK('In Process Calc.'!C24),"",'In Process Calc.'!C24)</f>
        <v/>
      </c>
      <c r="B24" s="113" t="str">
        <f>IF(ISBLANK(Glutamine!H26),"",Glutamine!H26)</f>
        <v/>
      </c>
      <c r="C24" s="113" t="str">
        <f>IF(ISBLANK('In Process Calc.'!K24),"",'In Process Calc.'!K24)</f>
        <v/>
      </c>
      <c r="D24" s="113" t="str">
        <f>IF(ISBLANK('In Process Calc.'!L24),"",'In Process Calc.'!L24)</f>
        <v/>
      </c>
      <c r="E24" s="113" t="str">
        <f>IF(ISBLANK('In Process Calc.'!M24),"",'In Process Calc.'!M24)</f>
        <v/>
      </c>
      <c r="F24" s="113" t="str">
        <f>IF(ISBLANK('In Process Calc.'!N24),"",'In Process Calc.'!N24)</f>
        <v/>
      </c>
      <c r="G24" s="113" t="str">
        <f>IF(ISBLANK('In Process Calc.'!O24),"",'In Process Calc.'!O24)</f>
        <v/>
      </c>
      <c r="H24" s="113" t="str">
        <f>IF(ISBLANK('In Process Calc.'!P24),"",'In Process Calc.'!P24)</f>
        <v/>
      </c>
      <c r="I24" s="113" t="str">
        <f>IF(ISBLANK('In Process Calc.'!Q24),"",'In Process Calc.'!Q24)</f>
        <v/>
      </c>
      <c r="J24" s="113" t="str">
        <f>IF(ISBLANK('In Process Calc.'!R24),"",'In Process Calc.'!R24)</f>
        <v/>
      </c>
      <c r="K24" s="113" t="str">
        <f>IF(ISBLANK('In Process Calc.'!S24),"",'In Process Calc.'!S24)</f>
        <v/>
      </c>
      <c r="L24" s="113" t="str">
        <f>IF(ISBLANK('In Process Calc.'!T24),"",'In Process Calc.'!T24)</f>
        <v/>
      </c>
      <c r="M24" s="113" t="str">
        <f>IF(ISBLANK('In Process Calc.'!U24),"",'In Process Calc.'!U24)</f>
        <v/>
      </c>
      <c r="N24" s="113" t="str">
        <f>IF(ISBLANK('In Process Calc.'!V24),"",'In Process Calc.'!V24)</f>
        <v/>
      </c>
      <c r="O24" s="113" t="str">
        <f>IF(ISBLANK('In Process Calc.'!W24),"",'In Process Calc.'!W24)</f>
        <v/>
      </c>
      <c r="P24" s="113" t="str">
        <f>IF(ISBLANK('In Process Calc.'!X24),"",'In Process Calc.'!X24)</f>
        <v/>
      </c>
      <c r="Q24" s="113" t="str">
        <f>IF(ISBLANK('In Process Calc.'!Y24),"",'In Process Calc.'!Y24)</f>
        <v/>
      </c>
      <c r="R24" s="113" t="str">
        <f>IF(ISBLANK('In Process Calc.'!Z24),"",'In Process Calc.'!Z24)</f>
        <v/>
      </c>
      <c r="S24" s="113" t="str">
        <f>IF(ISBLANK('In Process Calc.'!AA24),"",'In Process Calc.'!AA24)</f>
        <v/>
      </c>
      <c r="T24" s="113" t="str">
        <f>IF(ISBLANK('In Process Calc.'!AB24),"",'In Process Calc.'!AB24)</f>
        <v/>
      </c>
      <c r="U24" s="113" t="str">
        <f>IF(ISBLANK('In Process Calc.'!AC24),"",'In Process Calc.'!AC24)</f>
        <v/>
      </c>
      <c r="V24" s="113" t="str">
        <f>IF(ISBLANK('In Process Calc.'!AD24),"",'In Process Calc.'!AD24)</f>
        <v/>
      </c>
      <c r="W24" s="113" t="str">
        <f>IF(ISBLANK('In Process Calc.'!AE24),"",'In Process Calc.'!AE24)</f>
        <v/>
      </c>
      <c r="X24" s="113" t="str">
        <f>IF(ISBLANK('In Process Calc.'!AF24),"",'In Process Calc.'!AF24)</f>
        <v/>
      </c>
      <c r="Y24" s="113" t="str">
        <f>IF(ISBLANK('In Process Calc.'!AG24),"",'In Process Calc.'!AG24)</f>
        <v/>
      </c>
      <c r="Z24" s="113" t="str">
        <f>IF(ISBLANK('In Process Calc.'!AH24),"",'In Process Calc.'!AH24)</f>
        <v/>
      </c>
      <c r="AA24" s="113" t="str">
        <f>IF(ISBLANK('In Process Calc.'!AI24),"",'In Process Calc.'!AI24)</f>
        <v/>
      </c>
      <c r="AB24" s="113" t="str">
        <f>IF(ISBLANK('In Process Calc.'!AJ24),"",'In Process Calc.'!AJ24)</f>
        <v/>
      </c>
      <c r="AC24" s="113" t="str">
        <f>IF(ISBLANK('In Process Calc.'!AK24),"",'In Process Calc.'!AK24)</f>
        <v/>
      </c>
      <c r="AD24" s="113" t="str">
        <f>IF(ISBLANK('In Process Calc.'!AL24),"",'In Process Calc.'!AL24)</f>
        <v/>
      </c>
      <c r="AE24" s="113" t="str">
        <f>IF(ISBLANK('In Process Calc.'!AM24),"",'In Process Calc.'!AM24)</f>
        <v/>
      </c>
      <c r="AF24" s="113" t="str">
        <f>IF(ISBLANK('In Process Calc.'!AN24),"",'In Process Calc.'!AN24)</f>
        <v/>
      </c>
      <c r="AH24" s="113" t="str">
        <f>IF(ISBLANK('In Process Calc.'!C32),"",'In Process Calc.'!C32)</f>
        <v/>
      </c>
      <c r="AI24" s="113" t="str">
        <f>IF(ISBLANK(Glutamine!H28),"",Glutamine!H28)</f>
        <v/>
      </c>
      <c r="AJ24" s="113" t="str">
        <f>IF(ISBLANK('In Process Calc.'!K32),"",'In Process Calc.'!K32)</f>
        <v/>
      </c>
      <c r="AK24" s="113" t="str">
        <f>IF(ISBLANK('In Process Calc.'!L32),"",'In Process Calc.'!L32)</f>
        <v/>
      </c>
      <c r="AL24" s="113" t="str">
        <f>IF(ISBLANK('In Process Calc.'!M32),"",'In Process Calc.'!M32)</f>
        <v/>
      </c>
      <c r="AM24" s="113" t="str">
        <f>IF(ISBLANK('In Process Calc.'!N32),"",'In Process Calc.'!N32)</f>
        <v/>
      </c>
      <c r="AN24" s="113" t="str">
        <f>IF(ISBLANK('In Process Calc.'!O32),"",'In Process Calc.'!O32)</f>
        <v/>
      </c>
      <c r="AO24" s="113" t="str">
        <f>IF(ISBLANK('In Process Calc.'!P32),"",'In Process Calc.'!P32)</f>
        <v/>
      </c>
      <c r="AP24" s="113" t="str">
        <f>IF(ISBLANK('In Process Calc.'!Q32),"",'In Process Calc.'!Q32)</f>
        <v/>
      </c>
      <c r="AQ24" s="113" t="str">
        <f>IF(ISBLANK('In Process Calc.'!R32),"",'In Process Calc.'!R32)</f>
        <v/>
      </c>
      <c r="AR24" s="113" t="str">
        <f>IF(ISBLANK('In Process Calc.'!S32),"",'In Process Calc.'!S32)</f>
        <v/>
      </c>
      <c r="AS24" s="113" t="str">
        <f>IF(ISBLANK('In Process Calc.'!T32),"",'In Process Calc.'!T32)</f>
        <v/>
      </c>
      <c r="AT24" s="113" t="str">
        <f>IF(ISBLANK('In Process Calc.'!U32),"",'In Process Calc.'!U32)</f>
        <v/>
      </c>
      <c r="AU24" s="113" t="str">
        <f>IF(ISBLANK('In Process Calc.'!V32),"",'In Process Calc.'!V32)</f>
        <v/>
      </c>
      <c r="AV24" s="113" t="str">
        <f>IF(ISBLANK('In Process Calc.'!W32),"",'In Process Calc.'!W32)</f>
        <v/>
      </c>
      <c r="AW24" s="113" t="str">
        <f>IF(ISBLANK('In Process Calc.'!X32),"",'In Process Calc.'!X32)</f>
        <v/>
      </c>
      <c r="AX24" s="113" t="str">
        <f>IF(ISBLANK('In Process Calc.'!Y32),"",'In Process Calc.'!Y32)</f>
        <v/>
      </c>
      <c r="AY24" s="113" t="str">
        <f>IF(ISBLANK('In Process Calc.'!Z32),"",'In Process Calc.'!Z32)</f>
        <v/>
      </c>
      <c r="AZ24" s="113" t="str">
        <f>IF(ISBLANK('In Process Calc.'!AA32),"",'In Process Calc.'!AA32)</f>
        <v/>
      </c>
      <c r="BA24" s="113" t="str">
        <f>IF(ISBLANK('In Process Calc.'!AB32),"",'In Process Calc.'!AB32)</f>
        <v/>
      </c>
      <c r="BB24" s="113" t="str">
        <f>IF(ISBLANK('In Process Calc.'!AC32),"",'In Process Calc.'!AC32)</f>
        <v/>
      </c>
      <c r="BC24" s="113" t="str">
        <f>IF(ISBLANK('In Process Calc.'!AD32),"",'In Process Calc.'!AD32)</f>
        <v/>
      </c>
      <c r="BD24" s="113" t="str">
        <f>IF(ISBLANK('In Process Calc.'!AE32),"",'In Process Calc.'!AE32)</f>
        <v/>
      </c>
      <c r="BE24" s="113" t="str">
        <f>IF(ISBLANK('In Process Calc.'!AF32),"",'In Process Calc.'!AF32)</f>
        <v/>
      </c>
      <c r="BF24" s="113" t="str">
        <f>IF(ISBLANK('In Process Calc.'!AG32),"",'In Process Calc.'!AG32)</f>
        <v/>
      </c>
      <c r="BG24" s="113" t="str">
        <f>IF(ISBLANK('In Process Calc.'!AH32),"",'In Process Calc.'!AH32)</f>
        <v/>
      </c>
      <c r="BH24" s="113" t="str">
        <f>IF(ISBLANK('In Process Calc.'!AI32),"",'In Process Calc.'!AI32)</f>
        <v/>
      </c>
      <c r="BI24" s="113" t="str">
        <f>IF(ISBLANK('In Process Calc.'!AJ32),"",'In Process Calc.'!AJ32)</f>
        <v/>
      </c>
      <c r="BJ24" s="113" t="str">
        <f>IF(ISBLANK('In Process Calc.'!AK32),"",'In Process Calc.'!AK32)</f>
        <v/>
      </c>
      <c r="BK24" s="113" t="str">
        <f>IF(ISBLANK('In Process Calc.'!AL32),"",'In Process Calc.'!AL32)</f>
        <v/>
      </c>
      <c r="BL24" s="113" t="str">
        <f>IF(ISBLANK('In Process Calc.'!AM32),"",'In Process Calc.'!AM32)</f>
        <v/>
      </c>
      <c r="BM24" s="113" t="str">
        <f>IF(ISBLANK('In Process Calc.'!AN32),"",'In Process Calc.'!AN32)</f>
        <v/>
      </c>
      <c r="BO24" s="54" t="s">
        <v>65</v>
      </c>
      <c r="BP24" s="56">
        <f t="array" ref="BP24:BS24">LINEST($BC3:INDEX($BC:$BC,COUNT($BC:$BC)+2),$AH$3:INDEX($AH:$AH,COUNT($AH:$AH)+2)^{1,2,3},TRUE,TRUE)</f>
        <v>-1.5044271548775245E-8</v>
      </c>
      <c r="BQ24" s="56">
        <v>7.1039400388506638E-6</v>
      </c>
      <c r="BR24" s="56">
        <v>-3.4662508320579423E-4</v>
      </c>
      <c r="BS24" s="56">
        <v>1.5535286376058902E-3</v>
      </c>
      <c r="BT24" s="56">
        <f t="array" ref="BT24:BX24">LINEST($BC3:INDEX($BC:$BC,COUNT($BC:$BC)+2),$AH$3:INDEX($AH:$AH,COUNT($AH:$AH)+2)^{1,2,3,4},TRUE,TRUE)</f>
        <v>1.474569317537765E-11</v>
      </c>
      <c r="BU24" s="56">
        <v>-2.1814427409961008E-8</v>
      </c>
      <c r="BV24" s="56">
        <v>8.0684384506464065E-6</v>
      </c>
      <c r="BW24" s="56">
        <v>-3.9036967447460497E-4</v>
      </c>
      <c r="BX24" s="56">
        <v>1.8931839243651345E-3</v>
      </c>
      <c r="BY24" s="57">
        <f>IF('Cumulative Curves'!$B$26=6,#REF!,IF('Cumulative Curves'!$B$26=5,#REF!, IF( 'Cumulative Curves'!$B$26=4, BX24,IF('Cumulative Curves'!$B$26=3, BS24, 0))))</f>
        <v>1.5535286376058902E-3</v>
      </c>
      <c r="BZ24" s="57">
        <f>IF('Cumulative Curves'!$B$26=6,#REF!,IF('Cumulative Curves'!$B$26=5,#REF!, IF( 'Cumulative Curves'!$B$26=4, BW24,IF('Cumulative Curves'!$B$26=3, BR24, 0))))</f>
        <v>-3.4662508320579423E-4</v>
      </c>
      <c r="CA24" s="57">
        <f>IF('Cumulative Curves'!$B$26=6,#REF!,IF('Cumulative Curves'!$B$26=5,#REF!, IF( 'Cumulative Curves'!$B$26=4, BV24,IF('Cumulative Curves'!$B$26=3, BQ24, 0))))</f>
        <v>7.1039400388506638E-6</v>
      </c>
      <c r="CB24" s="57">
        <f>IF('Cumulative Curves'!$B$26=6,#REF!,IF('Cumulative Curves'!$B$26=5,#REF!, IF( 'Cumulative Curves'!$B$26=4, BU24,IF('Cumulative Curves'!$B$26=3, BP24, 0))))</f>
        <v>-1.5044271548775245E-8</v>
      </c>
      <c r="CC24" s="57">
        <f>IF('Cumulative Curves'!$B$26=6,#REF!,IF('Cumulative Curves'!$B$26=5,#REF!, IF( 'Cumulative Curves'!$B$26=4,BT24, 0)))</f>
        <v>0</v>
      </c>
      <c r="CD24" s="57">
        <f>IF('Cumulative Curves'!$B$26=6,#REF!,IF('Cumulative Curves'!$B$26=5,#REF!, 0))</f>
        <v>0</v>
      </c>
      <c r="CE24" s="57">
        <f>IF('Cumulative Curves'!$B$26=6,#REF!,0)</f>
        <v>0</v>
      </c>
      <c r="CF24" s="49"/>
      <c r="CG24" s="75"/>
      <c r="CH24" s="75"/>
      <c r="CI24" s="75"/>
      <c r="CJ24" s="75"/>
      <c r="CK24" s="75"/>
      <c r="CL24" s="75"/>
      <c r="CM24" s="75"/>
      <c r="CN24" s="75"/>
      <c r="CO24" s="75"/>
      <c r="CP24" s="75"/>
      <c r="CQ24" s="75"/>
      <c r="CR24" s="75"/>
      <c r="CS24" s="75"/>
      <c r="CT24" s="75"/>
      <c r="CU24" s="75"/>
      <c r="CV24" s="75"/>
      <c r="CW24" s="75"/>
      <c r="CX24" s="75"/>
      <c r="CY24" s="75"/>
      <c r="CZ24" s="75"/>
      <c r="DA24" s="75"/>
      <c r="DB24" s="75"/>
      <c r="DC24" s="75"/>
      <c r="DD24" s="75"/>
      <c r="DE24" s="75"/>
      <c r="DF24" s="75"/>
      <c r="DG24" s="75"/>
      <c r="DH24" s="75"/>
      <c r="DI24" s="75"/>
      <c r="DJ24" s="75"/>
      <c r="DK24" s="75"/>
      <c r="DL24" s="75"/>
    </row>
    <row r="25" spans="1:116" s="48" customFormat="1" ht="12" x14ac:dyDescent="0.15">
      <c r="A25" s="113" t="str">
        <f>IF(ISBLANK('In Process Calc.'!C25),"",'In Process Calc.'!C25)</f>
        <v/>
      </c>
      <c r="B25" s="113" t="str">
        <f>IF(ISBLANK(Glutamine!H27),"",Glutamine!H27)</f>
        <v/>
      </c>
      <c r="C25" s="113" t="str">
        <f>IF(ISBLANK('In Process Calc.'!K25),"",'In Process Calc.'!K25)</f>
        <v/>
      </c>
      <c r="D25" s="113" t="str">
        <f>IF(ISBLANK('In Process Calc.'!L25),"",'In Process Calc.'!L25)</f>
        <v/>
      </c>
      <c r="E25" s="113" t="str">
        <f>IF(ISBLANK('In Process Calc.'!M25),"",'In Process Calc.'!M25)</f>
        <v/>
      </c>
      <c r="F25" s="113" t="str">
        <f>IF(ISBLANK('In Process Calc.'!N25),"",'In Process Calc.'!N25)</f>
        <v/>
      </c>
      <c r="G25" s="113" t="str">
        <f>IF(ISBLANK('In Process Calc.'!O25),"",'In Process Calc.'!O25)</f>
        <v/>
      </c>
      <c r="H25" s="113" t="str">
        <f>IF(ISBLANK('In Process Calc.'!P25),"",'In Process Calc.'!P25)</f>
        <v/>
      </c>
      <c r="I25" s="113" t="str">
        <f>IF(ISBLANK('In Process Calc.'!Q25),"",'In Process Calc.'!Q25)</f>
        <v/>
      </c>
      <c r="J25" s="113" t="str">
        <f>IF(ISBLANK('In Process Calc.'!R25),"",'In Process Calc.'!R25)</f>
        <v/>
      </c>
      <c r="K25" s="113" t="str">
        <f>IF(ISBLANK('In Process Calc.'!S25),"",'In Process Calc.'!S25)</f>
        <v/>
      </c>
      <c r="L25" s="113" t="str">
        <f>IF(ISBLANK('In Process Calc.'!T25),"",'In Process Calc.'!T25)</f>
        <v/>
      </c>
      <c r="M25" s="113" t="str">
        <f>IF(ISBLANK('In Process Calc.'!U25),"",'In Process Calc.'!U25)</f>
        <v/>
      </c>
      <c r="N25" s="113" t="str">
        <f>IF(ISBLANK('In Process Calc.'!V25),"",'In Process Calc.'!V25)</f>
        <v/>
      </c>
      <c r="O25" s="113" t="str">
        <f>IF(ISBLANK('In Process Calc.'!W25),"",'In Process Calc.'!W25)</f>
        <v/>
      </c>
      <c r="P25" s="113" t="str">
        <f>IF(ISBLANK('In Process Calc.'!X25),"",'In Process Calc.'!X25)</f>
        <v/>
      </c>
      <c r="Q25" s="113" t="str">
        <f>IF(ISBLANK('In Process Calc.'!Y25),"",'In Process Calc.'!Y25)</f>
        <v/>
      </c>
      <c r="R25" s="113" t="str">
        <f>IF(ISBLANK('In Process Calc.'!Z25),"",'In Process Calc.'!Z25)</f>
        <v/>
      </c>
      <c r="S25" s="113" t="str">
        <f>IF(ISBLANK('In Process Calc.'!AA25),"",'In Process Calc.'!AA25)</f>
        <v/>
      </c>
      <c r="T25" s="113" t="str">
        <f>IF(ISBLANK('In Process Calc.'!AB25),"",'In Process Calc.'!AB25)</f>
        <v/>
      </c>
      <c r="U25" s="113" t="str">
        <f>IF(ISBLANK('In Process Calc.'!AC25),"",'In Process Calc.'!AC25)</f>
        <v/>
      </c>
      <c r="V25" s="113" t="str">
        <f>IF(ISBLANK('In Process Calc.'!AD25),"",'In Process Calc.'!AD25)</f>
        <v/>
      </c>
      <c r="W25" s="113" t="str">
        <f>IF(ISBLANK('In Process Calc.'!AE25),"",'In Process Calc.'!AE25)</f>
        <v/>
      </c>
      <c r="X25" s="113" t="str">
        <f>IF(ISBLANK('In Process Calc.'!AF25),"",'In Process Calc.'!AF25)</f>
        <v/>
      </c>
      <c r="Y25" s="113" t="str">
        <f>IF(ISBLANK('In Process Calc.'!AG25),"",'In Process Calc.'!AG25)</f>
        <v/>
      </c>
      <c r="Z25" s="113" t="str">
        <f>IF(ISBLANK('In Process Calc.'!AH25),"",'In Process Calc.'!AH25)</f>
        <v/>
      </c>
      <c r="AA25" s="113" t="str">
        <f>IF(ISBLANK('In Process Calc.'!AI25),"",'In Process Calc.'!AI25)</f>
        <v/>
      </c>
      <c r="AB25" s="113" t="str">
        <f>IF(ISBLANK('In Process Calc.'!AJ25),"",'In Process Calc.'!AJ25)</f>
        <v/>
      </c>
      <c r="AC25" s="113" t="str">
        <f>IF(ISBLANK('In Process Calc.'!AK25),"",'In Process Calc.'!AK25)</f>
        <v/>
      </c>
      <c r="AD25" s="113" t="str">
        <f>IF(ISBLANK('In Process Calc.'!AL25),"",'In Process Calc.'!AL25)</f>
        <v/>
      </c>
      <c r="AE25" s="113" t="str">
        <f>IF(ISBLANK('In Process Calc.'!AM25),"",'In Process Calc.'!AM25)</f>
        <v/>
      </c>
      <c r="AF25" s="113" t="str">
        <f>IF(ISBLANK('In Process Calc.'!AN25),"",'In Process Calc.'!AN25)</f>
        <v/>
      </c>
      <c r="AH25" s="113" t="str">
        <f>IF(ISBLANK('In Process Calc.'!C33),"",'In Process Calc.'!C33)</f>
        <v/>
      </c>
      <c r="AI25" s="113" t="str">
        <f>IF(ISBLANK(Glutamine!H29),"",Glutamine!H29)</f>
        <v/>
      </c>
      <c r="AJ25" s="113" t="str">
        <f>IF(ISBLANK('In Process Calc.'!K33),"",'In Process Calc.'!K33)</f>
        <v/>
      </c>
      <c r="AK25" s="113" t="str">
        <f>IF(ISBLANK('In Process Calc.'!L33),"",'In Process Calc.'!L33)</f>
        <v/>
      </c>
      <c r="AL25" s="113" t="str">
        <f>IF(ISBLANK('In Process Calc.'!M33),"",'In Process Calc.'!M33)</f>
        <v/>
      </c>
      <c r="AM25" s="113" t="str">
        <f>IF(ISBLANK('In Process Calc.'!N33),"",'In Process Calc.'!N33)</f>
        <v/>
      </c>
      <c r="AN25" s="113" t="str">
        <f>IF(ISBLANK('In Process Calc.'!O33),"",'In Process Calc.'!O33)</f>
        <v/>
      </c>
      <c r="AO25" s="113" t="str">
        <f>IF(ISBLANK('In Process Calc.'!P33),"",'In Process Calc.'!P33)</f>
        <v/>
      </c>
      <c r="AP25" s="113" t="str">
        <f>IF(ISBLANK('In Process Calc.'!Q33),"",'In Process Calc.'!Q33)</f>
        <v/>
      </c>
      <c r="AQ25" s="113" t="str">
        <f>IF(ISBLANK('In Process Calc.'!R33),"",'In Process Calc.'!R33)</f>
        <v/>
      </c>
      <c r="AR25" s="113" t="str">
        <f>IF(ISBLANK('In Process Calc.'!S33),"",'In Process Calc.'!S33)</f>
        <v/>
      </c>
      <c r="AS25" s="113" t="str">
        <f>IF(ISBLANK('In Process Calc.'!T33),"",'In Process Calc.'!T33)</f>
        <v/>
      </c>
      <c r="AT25" s="113" t="str">
        <f>IF(ISBLANK('In Process Calc.'!U33),"",'In Process Calc.'!U33)</f>
        <v/>
      </c>
      <c r="AU25" s="113" t="str">
        <f>IF(ISBLANK('In Process Calc.'!V33),"",'In Process Calc.'!V33)</f>
        <v/>
      </c>
      <c r="AV25" s="113" t="str">
        <f>IF(ISBLANK('In Process Calc.'!W33),"",'In Process Calc.'!W33)</f>
        <v/>
      </c>
      <c r="AW25" s="113" t="str">
        <f>IF(ISBLANK('In Process Calc.'!X33),"",'In Process Calc.'!X33)</f>
        <v/>
      </c>
      <c r="AX25" s="113" t="str">
        <f>IF(ISBLANK('In Process Calc.'!Y33),"",'In Process Calc.'!Y33)</f>
        <v/>
      </c>
      <c r="AY25" s="113" t="str">
        <f>IF(ISBLANK('In Process Calc.'!Z33),"",'In Process Calc.'!Z33)</f>
        <v/>
      </c>
      <c r="AZ25" s="113" t="str">
        <f>IF(ISBLANK('In Process Calc.'!AA33),"",'In Process Calc.'!AA33)</f>
        <v/>
      </c>
      <c r="BA25" s="113" t="str">
        <f>IF(ISBLANK('In Process Calc.'!AB33),"",'In Process Calc.'!AB33)</f>
        <v/>
      </c>
      <c r="BB25" s="113" t="str">
        <f>IF(ISBLANK('In Process Calc.'!AC33),"",'In Process Calc.'!AC33)</f>
        <v/>
      </c>
      <c r="BC25" s="113" t="str">
        <f>IF(ISBLANK('In Process Calc.'!AD33),"",'In Process Calc.'!AD33)</f>
        <v/>
      </c>
      <c r="BD25" s="113" t="str">
        <f>IF(ISBLANK('In Process Calc.'!AE33),"",'In Process Calc.'!AE33)</f>
        <v/>
      </c>
      <c r="BE25" s="113" t="str">
        <f>IF(ISBLANK('In Process Calc.'!AF33),"",'In Process Calc.'!AF33)</f>
        <v/>
      </c>
      <c r="BF25" s="113" t="str">
        <f>IF(ISBLANK('In Process Calc.'!AG33),"",'In Process Calc.'!AG33)</f>
        <v/>
      </c>
      <c r="BG25" s="113" t="str">
        <f>IF(ISBLANK('In Process Calc.'!AH33),"",'In Process Calc.'!AH33)</f>
        <v/>
      </c>
      <c r="BH25" s="113" t="str">
        <f>IF(ISBLANK('In Process Calc.'!AI33),"",'In Process Calc.'!AI33)</f>
        <v/>
      </c>
      <c r="BI25" s="113" t="str">
        <f>IF(ISBLANK('In Process Calc.'!AJ33),"",'In Process Calc.'!AJ33)</f>
        <v/>
      </c>
      <c r="BJ25" s="113" t="str">
        <f>IF(ISBLANK('In Process Calc.'!AK33),"",'In Process Calc.'!AK33)</f>
        <v/>
      </c>
      <c r="BK25" s="113" t="str">
        <f>IF(ISBLANK('In Process Calc.'!AL33),"",'In Process Calc.'!AL33)</f>
        <v/>
      </c>
      <c r="BL25" s="113" t="str">
        <f>IF(ISBLANK('In Process Calc.'!AM33),"",'In Process Calc.'!AM33)</f>
        <v/>
      </c>
      <c r="BM25" s="113" t="str">
        <f>IF(ISBLANK('In Process Calc.'!AN33),"",'In Process Calc.'!AN33)</f>
        <v/>
      </c>
      <c r="BO25" s="54" t="s">
        <v>364</v>
      </c>
      <c r="BP25" s="56">
        <f t="array" ref="BP25:BS25">LINEST($BD3:INDEX($BD:$BD,COUNT($BD:$BD)+2),$AH$3:INDEX($AH:$AH,COUNT($AH:$AH)+2)^{1,2,3},TRUE,TRUE)</f>
        <v>-1.8218801993247641E-8</v>
      </c>
      <c r="BQ25" s="56">
        <v>1.0243284750877318E-5</v>
      </c>
      <c r="BR25" s="56">
        <v>-5.9281175557659646E-4</v>
      </c>
      <c r="BS25" s="56">
        <v>3.7222298970097309E-3</v>
      </c>
      <c r="BT25" s="56">
        <f t="array" ref="BT25:BX25">LINEST($BD3:INDEX($BD:$BD,COUNT($BD:$BD)+2),$AH$3:INDEX($AH:$AH,COUNT($AH:$AH)+2)^{1,2,3,4},TRUE,TRUE)</f>
        <v>-2.8923338323965597E-11</v>
      </c>
      <c r="BU25" s="56">
        <v>-4.939296842141861E-9</v>
      </c>
      <c r="BV25" s="56">
        <v>8.3514432792348401E-6</v>
      </c>
      <c r="BW25" s="56">
        <v>-5.0700774500461309E-4</v>
      </c>
      <c r="BX25" s="56">
        <v>3.0560038569300094E-3</v>
      </c>
      <c r="BY25" s="57">
        <f>IF('Cumulative Curves'!$B$27=6,#REF!,IF('Cumulative Curves'!$B$27=5,#REF!, IF( 'Cumulative Curves'!$B$27=4, BX25,IF('Cumulative Curves'!$B$27=3, BS25, 0))))</f>
        <v>3.7222298970097309E-3</v>
      </c>
      <c r="BZ25" s="57">
        <f>IF('Cumulative Curves'!$B$27=6,#REF!,IF('Cumulative Curves'!$B$27=5,#REF!, IF( 'Cumulative Curves'!$B$27=4, BW25,IF('Cumulative Curves'!$B$27=3, BR25, 0))))</f>
        <v>-5.9281175557659646E-4</v>
      </c>
      <c r="CA25" s="57">
        <f>IF('Cumulative Curves'!$B$27=6,#REF!,IF('Cumulative Curves'!$B$27=5,#REF!, IF( 'Cumulative Curves'!$B$27=4, BV25,IF('Cumulative Curves'!$B$27=3, BQ25, 0))))</f>
        <v>1.0243284750877318E-5</v>
      </c>
      <c r="CB25" s="57">
        <f>IF('Cumulative Curves'!$B$27=6,#REF!,IF('Cumulative Curves'!$B$27=5,#REF!, IF( 'Cumulative Curves'!$B$27=4, BU25,IF('Cumulative Curves'!$B$27=3, BP25, 0))))</f>
        <v>-1.8218801993247641E-8</v>
      </c>
      <c r="CC25" s="57">
        <f>IF('Cumulative Curves'!$B$27=6,#REF!,IF('Cumulative Curves'!$B$27=5,#REF!, IF( 'Cumulative Curves'!$B$27=4,BT25, 0)))</f>
        <v>0</v>
      </c>
      <c r="CD25" s="57">
        <f>IF('Cumulative Curves'!$B$27=6,#REF!,IF('Cumulative Curves'!$B$27=5,#REF!, 0))</f>
        <v>0</v>
      </c>
      <c r="CE25" s="57">
        <f>IF('Cumulative Curves'!$B$27=6,#REF!,0)</f>
        <v>0</v>
      </c>
      <c r="CF25" s="49"/>
      <c r="CG25" s="75"/>
      <c r="CH25" s="75"/>
      <c r="CI25" s="75"/>
      <c r="CJ25" s="75"/>
      <c r="CK25" s="75"/>
      <c r="CL25" s="75"/>
      <c r="CM25" s="75"/>
      <c r="CN25" s="75"/>
      <c r="CO25" s="75"/>
      <c r="CP25" s="75"/>
      <c r="CQ25" s="75"/>
      <c r="CR25" s="75"/>
      <c r="CS25" s="75"/>
      <c r="CT25" s="75"/>
      <c r="CU25" s="75"/>
      <c r="CV25" s="75"/>
      <c r="CW25" s="75"/>
      <c r="CX25" s="75"/>
      <c r="CY25" s="75"/>
      <c r="CZ25" s="75"/>
      <c r="DA25" s="75"/>
      <c r="DB25" s="75"/>
      <c r="DC25" s="75"/>
      <c r="DD25" s="75"/>
      <c r="DE25" s="75"/>
      <c r="DF25" s="75"/>
      <c r="DG25" s="75"/>
      <c r="DH25" s="75"/>
      <c r="DI25" s="75"/>
      <c r="DJ25" s="75"/>
      <c r="DK25" s="75"/>
      <c r="DL25" s="75"/>
    </row>
    <row r="26" spans="1:116" s="48" customFormat="1" ht="12" x14ac:dyDescent="0.15">
      <c r="A26" s="113" t="str">
        <f>IF(ISBLANK('In Process Calc.'!C26),"",'In Process Calc.'!C26)</f>
        <v/>
      </c>
      <c r="B26" s="113" t="str">
        <f>IF(ISBLANK(Glutamine!H28),"",Glutamine!H28)</f>
        <v/>
      </c>
      <c r="C26" s="113" t="str">
        <f>IF(ISBLANK('In Process Calc.'!K26),"",'In Process Calc.'!K26)</f>
        <v/>
      </c>
      <c r="D26" s="113" t="str">
        <f>IF(ISBLANK('In Process Calc.'!L26),"",'In Process Calc.'!L26)</f>
        <v/>
      </c>
      <c r="E26" s="113" t="str">
        <f>IF(ISBLANK('In Process Calc.'!M26),"",'In Process Calc.'!M26)</f>
        <v/>
      </c>
      <c r="F26" s="113" t="str">
        <f>IF(ISBLANK('In Process Calc.'!N26),"",'In Process Calc.'!N26)</f>
        <v/>
      </c>
      <c r="G26" s="113" t="str">
        <f>IF(ISBLANK('In Process Calc.'!O26),"",'In Process Calc.'!O26)</f>
        <v/>
      </c>
      <c r="H26" s="113" t="str">
        <f>IF(ISBLANK('In Process Calc.'!P26),"",'In Process Calc.'!P26)</f>
        <v/>
      </c>
      <c r="I26" s="113" t="str">
        <f>IF(ISBLANK('In Process Calc.'!Q26),"",'In Process Calc.'!Q26)</f>
        <v/>
      </c>
      <c r="J26" s="113" t="str">
        <f>IF(ISBLANK('In Process Calc.'!R26),"",'In Process Calc.'!R26)</f>
        <v/>
      </c>
      <c r="K26" s="113" t="str">
        <f>IF(ISBLANK('In Process Calc.'!S26),"",'In Process Calc.'!S26)</f>
        <v/>
      </c>
      <c r="L26" s="113" t="str">
        <f>IF(ISBLANK('In Process Calc.'!T26),"",'In Process Calc.'!T26)</f>
        <v/>
      </c>
      <c r="M26" s="113" t="str">
        <f>IF(ISBLANK('In Process Calc.'!U26),"",'In Process Calc.'!U26)</f>
        <v/>
      </c>
      <c r="N26" s="113" t="str">
        <f>IF(ISBLANK('In Process Calc.'!V26),"",'In Process Calc.'!V26)</f>
        <v/>
      </c>
      <c r="O26" s="113" t="str">
        <f>IF(ISBLANK('In Process Calc.'!W26),"",'In Process Calc.'!W26)</f>
        <v/>
      </c>
      <c r="P26" s="113" t="str">
        <f>IF(ISBLANK('In Process Calc.'!X26),"",'In Process Calc.'!X26)</f>
        <v/>
      </c>
      <c r="Q26" s="113" t="str">
        <f>IF(ISBLANK('In Process Calc.'!Y26),"",'In Process Calc.'!Y26)</f>
        <v/>
      </c>
      <c r="R26" s="113" t="str">
        <f>IF(ISBLANK('In Process Calc.'!Z26),"",'In Process Calc.'!Z26)</f>
        <v/>
      </c>
      <c r="S26" s="113" t="str">
        <f>IF(ISBLANK('In Process Calc.'!AA26),"",'In Process Calc.'!AA26)</f>
        <v/>
      </c>
      <c r="T26" s="113" t="str">
        <f>IF(ISBLANK('In Process Calc.'!AB26),"",'In Process Calc.'!AB26)</f>
        <v/>
      </c>
      <c r="U26" s="113" t="str">
        <f>IF(ISBLANK('In Process Calc.'!AC26),"",'In Process Calc.'!AC26)</f>
        <v/>
      </c>
      <c r="V26" s="113" t="str">
        <f>IF(ISBLANK('In Process Calc.'!AD26),"",'In Process Calc.'!AD26)</f>
        <v/>
      </c>
      <c r="W26" s="113" t="str">
        <f>IF(ISBLANK('In Process Calc.'!AE26),"",'In Process Calc.'!AE26)</f>
        <v/>
      </c>
      <c r="X26" s="113" t="str">
        <f>IF(ISBLANK('In Process Calc.'!AF26),"",'In Process Calc.'!AF26)</f>
        <v/>
      </c>
      <c r="Y26" s="113" t="str">
        <f>IF(ISBLANK('In Process Calc.'!AG26),"",'In Process Calc.'!AG26)</f>
        <v/>
      </c>
      <c r="Z26" s="113" t="str">
        <f>IF(ISBLANK('In Process Calc.'!AH26),"",'In Process Calc.'!AH26)</f>
        <v/>
      </c>
      <c r="AA26" s="113" t="str">
        <f>IF(ISBLANK('In Process Calc.'!AI26),"",'In Process Calc.'!AI26)</f>
        <v/>
      </c>
      <c r="AB26" s="113" t="str">
        <f>IF(ISBLANK('In Process Calc.'!AJ26),"",'In Process Calc.'!AJ26)</f>
        <v/>
      </c>
      <c r="AC26" s="113" t="str">
        <f>IF(ISBLANK('In Process Calc.'!AK26),"",'In Process Calc.'!AK26)</f>
        <v/>
      </c>
      <c r="AD26" s="113" t="str">
        <f>IF(ISBLANK('In Process Calc.'!AL26),"",'In Process Calc.'!AL26)</f>
        <v/>
      </c>
      <c r="AE26" s="113" t="str">
        <f>IF(ISBLANK('In Process Calc.'!AM26),"",'In Process Calc.'!AM26)</f>
        <v/>
      </c>
      <c r="AF26" s="113" t="str">
        <f>IF(ISBLANK('In Process Calc.'!AN26),"",'In Process Calc.'!AN26)</f>
        <v/>
      </c>
      <c r="AH26" s="113" t="str">
        <f>IF(ISBLANK('In Process Calc.'!C34),"",'In Process Calc.'!C34)</f>
        <v/>
      </c>
      <c r="AI26" s="113" t="str">
        <f>IF(ISBLANK(Glutamine!H30),"",Glutamine!H30)</f>
        <v/>
      </c>
      <c r="AJ26" s="113" t="str">
        <f>IF(ISBLANK('In Process Calc.'!K34),"",'In Process Calc.'!K34)</f>
        <v/>
      </c>
      <c r="AK26" s="113" t="str">
        <f>IF(ISBLANK('In Process Calc.'!L34),"",'In Process Calc.'!L34)</f>
        <v/>
      </c>
      <c r="AL26" s="113" t="str">
        <f>IF(ISBLANK('In Process Calc.'!M34),"",'In Process Calc.'!M34)</f>
        <v/>
      </c>
      <c r="AM26" s="113" t="str">
        <f>IF(ISBLANK('In Process Calc.'!N34),"",'In Process Calc.'!N34)</f>
        <v/>
      </c>
      <c r="AN26" s="113" t="str">
        <f>IF(ISBLANK('In Process Calc.'!O34),"",'In Process Calc.'!O34)</f>
        <v/>
      </c>
      <c r="AO26" s="113" t="str">
        <f>IF(ISBLANK('In Process Calc.'!P34),"",'In Process Calc.'!P34)</f>
        <v/>
      </c>
      <c r="AP26" s="113" t="str">
        <f>IF(ISBLANK('In Process Calc.'!Q34),"",'In Process Calc.'!Q34)</f>
        <v/>
      </c>
      <c r="AQ26" s="113" t="str">
        <f>IF(ISBLANK('In Process Calc.'!R34),"",'In Process Calc.'!R34)</f>
        <v/>
      </c>
      <c r="AR26" s="113" t="str">
        <f>IF(ISBLANK('In Process Calc.'!S34),"",'In Process Calc.'!S34)</f>
        <v/>
      </c>
      <c r="AS26" s="113" t="str">
        <f>IF(ISBLANK('In Process Calc.'!T34),"",'In Process Calc.'!T34)</f>
        <v/>
      </c>
      <c r="AT26" s="113" t="str">
        <f>IF(ISBLANK('In Process Calc.'!U34),"",'In Process Calc.'!U34)</f>
        <v/>
      </c>
      <c r="AU26" s="113" t="str">
        <f>IF(ISBLANK('In Process Calc.'!V34),"",'In Process Calc.'!V34)</f>
        <v/>
      </c>
      <c r="AV26" s="113" t="str">
        <f>IF(ISBLANK('In Process Calc.'!W34),"",'In Process Calc.'!W34)</f>
        <v/>
      </c>
      <c r="AW26" s="113" t="str">
        <f>IF(ISBLANK('In Process Calc.'!X34),"",'In Process Calc.'!X34)</f>
        <v/>
      </c>
      <c r="AX26" s="113" t="str">
        <f>IF(ISBLANK('In Process Calc.'!Y34),"",'In Process Calc.'!Y34)</f>
        <v/>
      </c>
      <c r="AY26" s="113" t="str">
        <f>IF(ISBLANK('In Process Calc.'!Z34),"",'In Process Calc.'!Z34)</f>
        <v/>
      </c>
      <c r="AZ26" s="113" t="str">
        <f>IF(ISBLANK('In Process Calc.'!AA34),"",'In Process Calc.'!AA34)</f>
        <v/>
      </c>
      <c r="BA26" s="113" t="str">
        <f>IF(ISBLANK('In Process Calc.'!AB34),"",'In Process Calc.'!AB34)</f>
        <v/>
      </c>
      <c r="BB26" s="113" t="str">
        <f>IF(ISBLANK('In Process Calc.'!AC34),"",'In Process Calc.'!AC34)</f>
        <v/>
      </c>
      <c r="BC26" s="113" t="str">
        <f>IF(ISBLANK('In Process Calc.'!AD34),"",'In Process Calc.'!AD34)</f>
        <v/>
      </c>
      <c r="BD26" s="113" t="str">
        <f>IF(ISBLANK('In Process Calc.'!AE34),"",'In Process Calc.'!AE34)</f>
        <v/>
      </c>
      <c r="BE26" s="113" t="str">
        <f>IF(ISBLANK('In Process Calc.'!AF34),"",'In Process Calc.'!AF34)</f>
        <v/>
      </c>
      <c r="BF26" s="113" t="str">
        <f>IF(ISBLANK('In Process Calc.'!AG34),"",'In Process Calc.'!AG34)</f>
        <v/>
      </c>
      <c r="BG26" s="113" t="str">
        <f>IF(ISBLANK('In Process Calc.'!AH34),"",'In Process Calc.'!AH34)</f>
        <v/>
      </c>
      <c r="BH26" s="113" t="str">
        <f>IF(ISBLANK('In Process Calc.'!AI34),"",'In Process Calc.'!AI34)</f>
        <v/>
      </c>
      <c r="BI26" s="113" t="str">
        <f>IF(ISBLANK('In Process Calc.'!AJ34),"",'In Process Calc.'!AJ34)</f>
        <v/>
      </c>
      <c r="BJ26" s="113" t="str">
        <f>IF(ISBLANK('In Process Calc.'!AK34),"",'In Process Calc.'!AK34)</f>
        <v/>
      </c>
      <c r="BK26" s="113" t="str">
        <f>IF(ISBLANK('In Process Calc.'!AL34),"",'In Process Calc.'!AL34)</f>
        <v/>
      </c>
      <c r="BL26" s="113" t="str">
        <f>IF(ISBLANK('In Process Calc.'!AM34),"",'In Process Calc.'!AM34)</f>
        <v/>
      </c>
      <c r="BM26" s="113" t="str">
        <f>IF(ISBLANK('In Process Calc.'!AN34),"",'In Process Calc.'!AN34)</f>
        <v/>
      </c>
      <c r="BO26" s="54" t="s">
        <v>51</v>
      </c>
      <c r="BP26" s="56">
        <f t="array" ref="BP26:BS26">LINEST($BE3:INDEX($BE:$BE,COUNT($BE:$BE)+2),$AH$3:INDEX($AH:$AH,COUNT($AH:$AH)+2)^{1,2,3},TRUE,TRUE)</f>
        <v>-5.4572278610684646E-8</v>
      </c>
      <c r="BQ26" s="56">
        <v>2.2040267827032181E-5</v>
      </c>
      <c r="BR26" s="56">
        <v>-5.53514654232247E-4</v>
      </c>
      <c r="BS26" s="56">
        <v>-2.1739951676233438E-3</v>
      </c>
      <c r="BT26" s="56">
        <f t="array" ref="BT26:BX26">LINEST($BE3:INDEX($BE:$BE,COUNT($BE:$BE)+2),$AH$3:INDEX($AH:$AH,COUNT($AH:$AH)+2)^{1,2,3,4},TRUE,TRUE)</f>
        <v>4.1484298865754689E-10</v>
      </c>
      <c r="BU26" s="56">
        <v>-2.4503817653275834E-7</v>
      </c>
      <c r="BV26" s="56">
        <v>4.9174658794349314E-5</v>
      </c>
      <c r="BW26" s="56">
        <v>-1.784188367819196E-3</v>
      </c>
      <c r="BX26" s="56">
        <v>7.3815823557061289E-3</v>
      </c>
      <c r="BY26" s="57">
        <f>IF('Cumulative Curves'!$B$28=6,#REF!,IF('Cumulative Curves'!$B$28=5,#REF!, IF( 'Cumulative Curves'!$B$28=4, BX26,IF('Cumulative Curves'!$B$28=3, BS26, 0))))</f>
        <v>-2.1739951676233438E-3</v>
      </c>
      <c r="BZ26" s="57">
        <f>IF('Cumulative Curves'!$B$28=6,#REF!,IF('Cumulative Curves'!$B$28=5,#REF!, IF( 'Cumulative Curves'!$B$28=4, BW26,IF('Cumulative Curves'!$B$28=3, BR26, 0))))</f>
        <v>-5.53514654232247E-4</v>
      </c>
      <c r="CA26" s="57">
        <f>IF('Cumulative Curves'!$B$28=6,#REF!,IF('Cumulative Curves'!$B$28=5,#REF!, IF( 'Cumulative Curves'!$B$28=4, BV26,IF('Cumulative Curves'!$B$28=3, BQ26, 0))))</f>
        <v>2.2040267827032181E-5</v>
      </c>
      <c r="CB26" s="57">
        <f>IF('Cumulative Curves'!$B$28=6,#REF!,IF('Cumulative Curves'!$B$28=5,#REF!, IF( 'Cumulative Curves'!$B$28=4, BU26,IF('Cumulative Curves'!$B$28=3, BP26, 0))))</f>
        <v>-5.4572278610684646E-8</v>
      </c>
      <c r="CC26" s="57">
        <f>IF('Cumulative Curves'!$B$28=6,#REF!,IF('Cumulative Curves'!$B$28=5,#REF!, IF( 'Cumulative Curves'!$B$28=4,BT26, 0)))</f>
        <v>0</v>
      </c>
      <c r="CD26" s="57">
        <f>IF('Cumulative Curves'!$B$28=6,#REF!,IF('Cumulative Curves'!$B$28=5,#REF!, 0))</f>
        <v>0</v>
      </c>
      <c r="CE26" s="57">
        <f>IF('Cumulative Curves'!$B$28=6,#REF!,0)</f>
        <v>0</v>
      </c>
      <c r="CF26" s="49"/>
      <c r="CG26" s="75"/>
      <c r="CH26" s="75"/>
      <c r="CI26" s="75"/>
      <c r="CJ26" s="75"/>
      <c r="CK26" s="75"/>
      <c r="CL26" s="75"/>
      <c r="CM26" s="75"/>
      <c r="CN26" s="75"/>
      <c r="CO26" s="75"/>
      <c r="CP26" s="75"/>
      <c r="CQ26" s="75"/>
      <c r="CR26" s="75"/>
      <c r="CS26" s="75"/>
      <c r="CT26" s="75"/>
      <c r="CU26" s="75"/>
      <c r="CV26" s="75"/>
      <c r="CW26" s="75"/>
      <c r="CX26" s="75"/>
      <c r="CY26" s="75"/>
      <c r="CZ26" s="75"/>
      <c r="DA26" s="75"/>
      <c r="DB26" s="75"/>
      <c r="DC26" s="75"/>
      <c r="DD26" s="75"/>
      <c r="DE26" s="75"/>
      <c r="DF26" s="75"/>
      <c r="DG26" s="75"/>
      <c r="DH26" s="75"/>
      <c r="DI26" s="75"/>
      <c r="DJ26" s="75"/>
      <c r="DK26" s="75"/>
      <c r="DL26" s="75"/>
    </row>
    <row r="27" spans="1:116" s="48" customFormat="1" ht="12" x14ac:dyDescent="0.15">
      <c r="A27" s="113" t="str">
        <f>IF(ISBLANK('In Process Calc.'!C27),"",'In Process Calc.'!C27)</f>
        <v/>
      </c>
      <c r="B27" s="113" t="str">
        <f>IF(ISBLANK(Glutamine!H29),"",Glutamine!H29)</f>
        <v/>
      </c>
      <c r="C27" s="113" t="str">
        <f>IF(ISBLANK('In Process Calc.'!K27),"",'In Process Calc.'!K27)</f>
        <v/>
      </c>
      <c r="D27" s="113" t="str">
        <f>IF(ISBLANK('In Process Calc.'!L27),"",'In Process Calc.'!L27)</f>
        <v/>
      </c>
      <c r="E27" s="113" t="str">
        <f>IF(ISBLANK('In Process Calc.'!M27),"",'In Process Calc.'!M27)</f>
        <v/>
      </c>
      <c r="F27" s="113" t="str">
        <f>IF(ISBLANK('In Process Calc.'!N27),"",'In Process Calc.'!N27)</f>
        <v/>
      </c>
      <c r="G27" s="113" t="str">
        <f>IF(ISBLANK('In Process Calc.'!O27),"",'In Process Calc.'!O27)</f>
        <v/>
      </c>
      <c r="H27" s="113" t="str">
        <f>IF(ISBLANK('In Process Calc.'!P27),"",'In Process Calc.'!P27)</f>
        <v/>
      </c>
      <c r="I27" s="113" t="str">
        <f>IF(ISBLANK('In Process Calc.'!Q27),"",'In Process Calc.'!Q27)</f>
        <v/>
      </c>
      <c r="J27" s="113" t="str">
        <f>IF(ISBLANK('In Process Calc.'!R27),"",'In Process Calc.'!R27)</f>
        <v/>
      </c>
      <c r="K27" s="113" t="str">
        <f>IF(ISBLANK('In Process Calc.'!S27),"",'In Process Calc.'!S27)</f>
        <v/>
      </c>
      <c r="L27" s="113" t="str">
        <f>IF(ISBLANK('In Process Calc.'!T27),"",'In Process Calc.'!T27)</f>
        <v/>
      </c>
      <c r="M27" s="113" t="str">
        <f>IF(ISBLANK('In Process Calc.'!U27),"",'In Process Calc.'!U27)</f>
        <v/>
      </c>
      <c r="N27" s="113" t="str">
        <f>IF(ISBLANK('In Process Calc.'!V27),"",'In Process Calc.'!V27)</f>
        <v/>
      </c>
      <c r="O27" s="113" t="str">
        <f>IF(ISBLANK('In Process Calc.'!W27),"",'In Process Calc.'!W27)</f>
        <v/>
      </c>
      <c r="P27" s="113" t="str">
        <f>IF(ISBLANK('In Process Calc.'!X27),"",'In Process Calc.'!X27)</f>
        <v/>
      </c>
      <c r="Q27" s="113" t="str">
        <f>IF(ISBLANK('In Process Calc.'!Y27),"",'In Process Calc.'!Y27)</f>
        <v/>
      </c>
      <c r="R27" s="113" t="str">
        <f>IF(ISBLANK('In Process Calc.'!Z27),"",'In Process Calc.'!Z27)</f>
        <v/>
      </c>
      <c r="S27" s="113" t="str">
        <f>IF(ISBLANK('In Process Calc.'!AA27),"",'In Process Calc.'!AA27)</f>
        <v/>
      </c>
      <c r="T27" s="113" t="str">
        <f>IF(ISBLANK('In Process Calc.'!AB27),"",'In Process Calc.'!AB27)</f>
        <v/>
      </c>
      <c r="U27" s="113" t="str">
        <f>IF(ISBLANK('In Process Calc.'!AC27),"",'In Process Calc.'!AC27)</f>
        <v/>
      </c>
      <c r="V27" s="113" t="str">
        <f>IF(ISBLANK('In Process Calc.'!AD27),"",'In Process Calc.'!AD27)</f>
        <v/>
      </c>
      <c r="W27" s="113" t="str">
        <f>IF(ISBLANK('In Process Calc.'!AE27),"",'In Process Calc.'!AE27)</f>
        <v/>
      </c>
      <c r="X27" s="113" t="str">
        <f>IF(ISBLANK('In Process Calc.'!AF27),"",'In Process Calc.'!AF27)</f>
        <v/>
      </c>
      <c r="Y27" s="113" t="str">
        <f>IF(ISBLANK('In Process Calc.'!AG27),"",'In Process Calc.'!AG27)</f>
        <v/>
      </c>
      <c r="Z27" s="113" t="str">
        <f>IF(ISBLANK('In Process Calc.'!AH27),"",'In Process Calc.'!AH27)</f>
        <v/>
      </c>
      <c r="AA27" s="113" t="str">
        <f>IF(ISBLANK('In Process Calc.'!AI27),"",'In Process Calc.'!AI27)</f>
        <v/>
      </c>
      <c r="AB27" s="113" t="str">
        <f>IF(ISBLANK('In Process Calc.'!AJ27),"",'In Process Calc.'!AJ27)</f>
        <v/>
      </c>
      <c r="AC27" s="113" t="str">
        <f>IF(ISBLANK('In Process Calc.'!AK27),"",'In Process Calc.'!AK27)</f>
        <v/>
      </c>
      <c r="AD27" s="113" t="str">
        <f>IF(ISBLANK('In Process Calc.'!AL27),"",'In Process Calc.'!AL27)</f>
        <v/>
      </c>
      <c r="AE27" s="113" t="str">
        <f>IF(ISBLANK('In Process Calc.'!AM27),"",'In Process Calc.'!AM27)</f>
        <v/>
      </c>
      <c r="AF27" s="113" t="str">
        <f>IF(ISBLANK('In Process Calc.'!AN27),"",'In Process Calc.'!AN27)</f>
        <v/>
      </c>
      <c r="AH27" s="113" t="str">
        <f>IF(ISBLANK('In Process Calc.'!C35),"",'In Process Calc.'!C35)</f>
        <v/>
      </c>
      <c r="AI27" s="113" t="str">
        <f>IF(ISBLANK(Glutamine!H31),"",Glutamine!H31)</f>
        <v/>
      </c>
      <c r="AJ27" s="113" t="str">
        <f>IF(ISBLANK('In Process Calc.'!K35),"",'In Process Calc.'!K35)</f>
        <v/>
      </c>
      <c r="AK27" s="113" t="str">
        <f>IF(ISBLANK('In Process Calc.'!L35),"",'In Process Calc.'!L35)</f>
        <v/>
      </c>
      <c r="AL27" s="113" t="str">
        <f>IF(ISBLANK('In Process Calc.'!M35),"",'In Process Calc.'!M35)</f>
        <v/>
      </c>
      <c r="AM27" s="113" t="str">
        <f>IF(ISBLANK('In Process Calc.'!N35),"",'In Process Calc.'!N35)</f>
        <v/>
      </c>
      <c r="AN27" s="113" t="str">
        <f>IF(ISBLANK('In Process Calc.'!O35),"",'In Process Calc.'!O35)</f>
        <v/>
      </c>
      <c r="AO27" s="113" t="str">
        <f>IF(ISBLANK('In Process Calc.'!P35),"",'In Process Calc.'!P35)</f>
        <v/>
      </c>
      <c r="AP27" s="113" t="str">
        <f>IF(ISBLANK('In Process Calc.'!Q35),"",'In Process Calc.'!Q35)</f>
        <v/>
      </c>
      <c r="AQ27" s="113" t="str">
        <f>IF(ISBLANK('In Process Calc.'!R35),"",'In Process Calc.'!R35)</f>
        <v/>
      </c>
      <c r="AR27" s="113" t="str">
        <f>IF(ISBLANK('In Process Calc.'!S35),"",'In Process Calc.'!S35)</f>
        <v/>
      </c>
      <c r="AS27" s="113" t="str">
        <f>IF(ISBLANK('In Process Calc.'!T35),"",'In Process Calc.'!T35)</f>
        <v/>
      </c>
      <c r="AT27" s="113" t="str">
        <f>IF(ISBLANK('In Process Calc.'!U35),"",'In Process Calc.'!U35)</f>
        <v/>
      </c>
      <c r="AU27" s="113" t="str">
        <f>IF(ISBLANK('In Process Calc.'!V35),"",'In Process Calc.'!V35)</f>
        <v/>
      </c>
      <c r="AV27" s="113" t="str">
        <f>IF(ISBLANK('In Process Calc.'!W35),"",'In Process Calc.'!W35)</f>
        <v/>
      </c>
      <c r="AW27" s="113" t="str">
        <f>IF(ISBLANK('In Process Calc.'!X35),"",'In Process Calc.'!X35)</f>
        <v/>
      </c>
      <c r="AX27" s="113" t="str">
        <f>IF(ISBLANK('In Process Calc.'!Y35),"",'In Process Calc.'!Y35)</f>
        <v/>
      </c>
      <c r="AY27" s="113" t="str">
        <f>IF(ISBLANK('In Process Calc.'!Z35),"",'In Process Calc.'!Z35)</f>
        <v/>
      </c>
      <c r="AZ27" s="113" t="str">
        <f>IF(ISBLANK('In Process Calc.'!AA35),"",'In Process Calc.'!AA35)</f>
        <v/>
      </c>
      <c r="BA27" s="113" t="str">
        <f>IF(ISBLANK('In Process Calc.'!AB35),"",'In Process Calc.'!AB35)</f>
        <v/>
      </c>
      <c r="BB27" s="113" t="str">
        <f>IF(ISBLANK('In Process Calc.'!AC35),"",'In Process Calc.'!AC35)</f>
        <v/>
      </c>
      <c r="BC27" s="113" t="str">
        <f>IF(ISBLANK('In Process Calc.'!AD35),"",'In Process Calc.'!AD35)</f>
        <v/>
      </c>
      <c r="BD27" s="113" t="str">
        <f>IF(ISBLANK('In Process Calc.'!AE35),"",'In Process Calc.'!AE35)</f>
        <v/>
      </c>
      <c r="BE27" s="113" t="str">
        <f>IF(ISBLANK('In Process Calc.'!AF35),"",'In Process Calc.'!AF35)</f>
        <v/>
      </c>
      <c r="BF27" s="113" t="str">
        <f>IF(ISBLANK('In Process Calc.'!AG35),"",'In Process Calc.'!AG35)</f>
        <v/>
      </c>
      <c r="BG27" s="113" t="str">
        <f>IF(ISBLANK('In Process Calc.'!AH35),"",'In Process Calc.'!AH35)</f>
        <v/>
      </c>
      <c r="BH27" s="113" t="str">
        <f>IF(ISBLANK('In Process Calc.'!AI35),"",'In Process Calc.'!AI35)</f>
        <v/>
      </c>
      <c r="BI27" s="113" t="str">
        <f>IF(ISBLANK('In Process Calc.'!AJ35),"",'In Process Calc.'!AJ35)</f>
        <v/>
      </c>
      <c r="BJ27" s="113" t="str">
        <f>IF(ISBLANK('In Process Calc.'!AK35),"",'In Process Calc.'!AK35)</f>
        <v/>
      </c>
      <c r="BK27" s="113" t="str">
        <f>IF(ISBLANK('In Process Calc.'!AL35),"",'In Process Calc.'!AL35)</f>
        <v/>
      </c>
      <c r="BL27" s="113" t="str">
        <f>IF(ISBLANK('In Process Calc.'!AM35),"",'In Process Calc.'!AM35)</f>
        <v/>
      </c>
      <c r="BM27" s="113" t="str">
        <f>IF(ISBLANK('In Process Calc.'!AN35),"",'In Process Calc.'!AN35)</f>
        <v/>
      </c>
      <c r="BO27" s="54" t="s">
        <v>54</v>
      </c>
      <c r="BP27" s="56">
        <f t="array" ref="BP27:BS27">LINEST($BF3:INDEX($BF:$BF,COUNT($BF:$BF)+2),$AH$3:INDEX($AH:$AH,COUNT($AH:$AH)+2)^{1,2,3},TRUE,TRUE)</f>
        <v>-1.4487591330016797E-8</v>
      </c>
      <c r="BQ27" s="56">
        <v>9.2353052327080482E-6</v>
      </c>
      <c r="BR27" s="56">
        <v>-7.8612971044174492E-4</v>
      </c>
      <c r="BS27" s="56">
        <v>3.838474124893021E-3</v>
      </c>
      <c r="BT27" s="56">
        <f t="array" ref="BT27:BX27">LINEST($BF3:INDEX($BF:$BF,COUNT($BF:$BF)+2),$AH$3:INDEX($AH:$AH,COUNT($AH:$AH)+2)^{1,2,3,4},TRUE,TRUE)</f>
        <v>-2.060230318849364E-11</v>
      </c>
      <c r="BU27" s="56">
        <v>-5.0285037153084121E-9</v>
      </c>
      <c r="BV27" s="56">
        <v>7.887732862369014E-6</v>
      </c>
      <c r="BW27" s="56">
        <v>-7.2501089280069969E-4</v>
      </c>
      <c r="BX27" s="56">
        <v>3.3639164954779258E-3</v>
      </c>
      <c r="BY27" s="57">
        <f>IF('Cumulative Curves'!$B$29=6,#REF!,IF('Cumulative Curves'!$B$29=5,#REF!, IF( 'Cumulative Curves'!$B$29=4, BX27,IF('Cumulative Curves'!$B$29=3, BS27, 0))))</f>
        <v>3.838474124893021E-3</v>
      </c>
      <c r="BZ27" s="57">
        <f>IF('Cumulative Curves'!$B$29=6,#REF!,IF('Cumulative Curves'!$B$29=5,#REF!, IF( 'Cumulative Curves'!$B$29=4, BW27,IF('Cumulative Curves'!$B$29=3, BR27, 0))))</f>
        <v>-7.8612971044174492E-4</v>
      </c>
      <c r="CA27" s="57">
        <f>IF('Cumulative Curves'!$B$29=6,#REF!,IF('Cumulative Curves'!$B$29=5,#REF!, IF( 'Cumulative Curves'!$B$29=4, BV27,IF('Cumulative Curves'!$B$29=3, BQ27, 0))))</f>
        <v>9.2353052327080482E-6</v>
      </c>
      <c r="CB27" s="57">
        <f>IF('Cumulative Curves'!$B$29=6,#REF!,IF('Cumulative Curves'!$B$29=5,#REF!, IF( 'Cumulative Curves'!$B$29=4, BU27,IF('Cumulative Curves'!$B$29=3, BP27, 0))))</f>
        <v>-1.4487591330016797E-8</v>
      </c>
      <c r="CC27" s="57">
        <f>IF('Cumulative Curves'!$B$29=6,#REF!,IF('Cumulative Curves'!$B$29=5,#REF!, IF( 'Cumulative Curves'!$B$29=4,BT27, 0)))</f>
        <v>0</v>
      </c>
      <c r="CD27" s="57">
        <f>IF('Cumulative Curves'!$B$29=6,#REF!,IF('Cumulative Curves'!$B$29=5,#REF!, 0))</f>
        <v>0</v>
      </c>
      <c r="CE27" s="57">
        <f>IF('Cumulative Curves'!$B$29=6,#REF!,0)</f>
        <v>0</v>
      </c>
      <c r="CF27" s="49"/>
    </row>
    <row r="28" spans="1:116" s="48" customFormat="1" ht="12" x14ac:dyDescent="0.15">
      <c r="A28" s="113" t="str">
        <f>IF(ISBLANK('In Process Calc.'!C28),"",'In Process Calc.'!C28)</f>
        <v/>
      </c>
      <c r="B28" s="113" t="str">
        <f>IF(ISBLANK(Glutamine!H30),"",Glutamine!H30)</f>
        <v/>
      </c>
      <c r="C28" s="113" t="str">
        <f>IF(ISBLANK('In Process Calc.'!K28),"",'In Process Calc.'!K28)</f>
        <v/>
      </c>
      <c r="D28" s="113" t="str">
        <f>IF(ISBLANK('In Process Calc.'!L28),"",'In Process Calc.'!L28)</f>
        <v/>
      </c>
      <c r="E28" s="113" t="str">
        <f>IF(ISBLANK('In Process Calc.'!M28),"",'In Process Calc.'!M28)</f>
        <v/>
      </c>
      <c r="F28" s="113" t="str">
        <f>IF(ISBLANK('In Process Calc.'!N28),"",'In Process Calc.'!N28)</f>
        <v/>
      </c>
      <c r="G28" s="113" t="str">
        <f>IF(ISBLANK('In Process Calc.'!O28),"",'In Process Calc.'!O28)</f>
        <v/>
      </c>
      <c r="H28" s="113" t="str">
        <f>IF(ISBLANK('In Process Calc.'!P28),"",'In Process Calc.'!P28)</f>
        <v/>
      </c>
      <c r="I28" s="113" t="str">
        <f>IF(ISBLANK('In Process Calc.'!Q28),"",'In Process Calc.'!Q28)</f>
        <v/>
      </c>
      <c r="J28" s="113" t="str">
        <f>IF(ISBLANK('In Process Calc.'!R28),"",'In Process Calc.'!R28)</f>
        <v/>
      </c>
      <c r="K28" s="113" t="str">
        <f>IF(ISBLANK('In Process Calc.'!S28),"",'In Process Calc.'!S28)</f>
        <v/>
      </c>
      <c r="L28" s="113" t="str">
        <f>IF(ISBLANK('In Process Calc.'!T28),"",'In Process Calc.'!T28)</f>
        <v/>
      </c>
      <c r="M28" s="113" t="str">
        <f>IF(ISBLANK('In Process Calc.'!U28),"",'In Process Calc.'!U28)</f>
        <v/>
      </c>
      <c r="N28" s="113" t="str">
        <f>IF(ISBLANK('In Process Calc.'!V28),"",'In Process Calc.'!V28)</f>
        <v/>
      </c>
      <c r="O28" s="113" t="str">
        <f>IF(ISBLANK('In Process Calc.'!W28),"",'In Process Calc.'!W28)</f>
        <v/>
      </c>
      <c r="P28" s="113" t="str">
        <f>IF(ISBLANK('In Process Calc.'!X28),"",'In Process Calc.'!X28)</f>
        <v/>
      </c>
      <c r="Q28" s="113" t="str">
        <f>IF(ISBLANK('In Process Calc.'!Y28),"",'In Process Calc.'!Y28)</f>
        <v/>
      </c>
      <c r="R28" s="113" t="str">
        <f>IF(ISBLANK('In Process Calc.'!Z28),"",'In Process Calc.'!Z28)</f>
        <v/>
      </c>
      <c r="S28" s="113" t="str">
        <f>IF(ISBLANK('In Process Calc.'!AA28),"",'In Process Calc.'!AA28)</f>
        <v/>
      </c>
      <c r="T28" s="113" t="str">
        <f>IF(ISBLANK('In Process Calc.'!AB28),"",'In Process Calc.'!AB28)</f>
        <v/>
      </c>
      <c r="U28" s="113" t="str">
        <f>IF(ISBLANK('In Process Calc.'!AC28),"",'In Process Calc.'!AC28)</f>
        <v/>
      </c>
      <c r="V28" s="113" t="str">
        <f>IF(ISBLANK('In Process Calc.'!AD28),"",'In Process Calc.'!AD28)</f>
        <v/>
      </c>
      <c r="W28" s="113" t="str">
        <f>IF(ISBLANK('In Process Calc.'!AE28),"",'In Process Calc.'!AE28)</f>
        <v/>
      </c>
      <c r="X28" s="113" t="str">
        <f>IF(ISBLANK('In Process Calc.'!AF28),"",'In Process Calc.'!AF28)</f>
        <v/>
      </c>
      <c r="Y28" s="113" t="str">
        <f>IF(ISBLANK('In Process Calc.'!AG28),"",'In Process Calc.'!AG28)</f>
        <v/>
      </c>
      <c r="Z28" s="113" t="str">
        <f>IF(ISBLANK('In Process Calc.'!AH28),"",'In Process Calc.'!AH28)</f>
        <v/>
      </c>
      <c r="AA28" s="113" t="str">
        <f>IF(ISBLANK('In Process Calc.'!AI28),"",'In Process Calc.'!AI28)</f>
        <v/>
      </c>
      <c r="AB28" s="113" t="str">
        <f>IF(ISBLANK('In Process Calc.'!AJ28),"",'In Process Calc.'!AJ28)</f>
        <v/>
      </c>
      <c r="AC28" s="113" t="str">
        <f>IF(ISBLANK('In Process Calc.'!AK28),"",'In Process Calc.'!AK28)</f>
        <v/>
      </c>
      <c r="AD28" s="113" t="str">
        <f>IF(ISBLANK('In Process Calc.'!AL28),"",'In Process Calc.'!AL28)</f>
        <v/>
      </c>
      <c r="AE28" s="113" t="str">
        <f>IF(ISBLANK('In Process Calc.'!AM28),"",'In Process Calc.'!AM28)</f>
        <v/>
      </c>
      <c r="AF28" s="113" t="str">
        <f>IF(ISBLANK('In Process Calc.'!AN28),"",'In Process Calc.'!AN28)</f>
        <v/>
      </c>
      <c r="AH28" s="113" t="str">
        <f>IF(ISBLANK('In Process Calc.'!C36),"",'In Process Calc.'!C36)</f>
        <v/>
      </c>
      <c r="AI28" s="113" t="str">
        <f>IF(ISBLANK(Glutamine!H32),"",Glutamine!H32)</f>
        <v/>
      </c>
      <c r="AJ28" s="113" t="str">
        <f>IF(ISBLANK('In Process Calc.'!K36),"",'In Process Calc.'!K36)</f>
        <v/>
      </c>
      <c r="AK28" s="113" t="str">
        <f>IF(ISBLANK('In Process Calc.'!L36),"",'In Process Calc.'!L36)</f>
        <v/>
      </c>
      <c r="AL28" s="113" t="str">
        <f>IF(ISBLANK('In Process Calc.'!M36),"",'In Process Calc.'!M36)</f>
        <v/>
      </c>
      <c r="AM28" s="113" t="str">
        <f>IF(ISBLANK('In Process Calc.'!N36),"",'In Process Calc.'!N36)</f>
        <v/>
      </c>
      <c r="AN28" s="113" t="str">
        <f>IF(ISBLANK('In Process Calc.'!O36),"",'In Process Calc.'!O36)</f>
        <v/>
      </c>
      <c r="AO28" s="113" t="str">
        <f>IF(ISBLANK('In Process Calc.'!P36),"",'In Process Calc.'!P36)</f>
        <v/>
      </c>
      <c r="AP28" s="113" t="str">
        <f>IF(ISBLANK('In Process Calc.'!Q36),"",'In Process Calc.'!Q36)</f>
        <v/>
      </c>
      <c r="AQ28" s="113" t="str">
        <f>IF(ISBLANK('In Process Calc.'!R36),"",'In Process Calc.'!R36)</f>
        <v/>
      </c>
      <c r="AR28" s="113" t="str">
        <f>IF(ISBLANK('In Process Calc.'!S36),"",'In Process Calc.'!S36)</f>
        <v/>
      </c>
      <c r="AS28" s="113" t="str">
        <f>IF(ISBLANK('In Process Calc.'!T36),"",'In Process Calc.'!T36)</f>
        <v/>
      </c>
      <c r="AT28" s="113" t="str">
        <f>IF(ISBLANK('In Process Calc.'!U36),"",'In Process Calc.'!U36)</f>
        <v/>
      </c>
      <c r="AU28" s="113" t="str">
        <f>IF(ISBLANK('In Process Calc.'!V36),"",'In Process Calc.'!V36)</f>
        <v/>
      </c>
      <c r="AV28" s="113" t="str">
        <f>IF(ISBLANK('In Process Calc.'!W36),"",'In Process Calc.'!W36)</f>
        <v/>
      </c>
      <c r="AW28" s="113" t="str">
        <f>IF(ISBLANK('In Process Calc.'!X36),"",'In Process Calc.'!X36)</f>
        <v/>
      </c>
      <c r="AX28" s="113" t="str">
        <f>IF(ISBLANK('In Process Calc.'!Y36),"",'In Process Calc.'!Y36)</f>
        <v/>
      </c>
      <c r="AY28" s="113" t="str">
        <f>IF(ISBLANK('In Process Calc.'!Z36),"",'In Process Calc.'!Z36)</f>
        <v/>
      </c>
      <c r="AZ28" s="113" t="str">
        <f>IF(ISBLANK('In Process Calc.'!AA36),"",'In Process Calc.'!AA36)</f>
        <v/>
      </c>
      <c r="BA28" s="113" t="str">
        <f>IF(ISBLANK('In Process Calc.'!AB36),"",'In Process Calc.'!AB36)</f>
        <v/>
      </c>
      <c r="BB28" s="113" t="str">
        <f>IF(ISBLANK('In Process Calc.'!AC36),"",'In Process Calc.'!AC36)</f>
        <v/>
      </c>
      <c r="BC28" s="113" t="str">
        <f>IF(ISBLANK('In Process Calc.'!AD36),"",'In Process Calc.'!AD36)</f>
        <v/>
      </c>
      <c r="BD28" s="113" t="str">
        <f>IF(ISBLANK('In Process Calc.'!AE36),"",'In Process Calc.'!AE36)</f>
        <v/>
      </c>
      <c r="BE28" s="113" t="str">
        <f>IF(ISBLANK('In Process Calc.'!AF36),"",'In Process Calc.'!AF36)</f>
        <v/>
      </c>
      <c r="BF28" s="113" t="str">
        <f>IF(ISBLANK('In Process Calc.'!AG36),"",'In Process Calc.'!AG36)</f>
        <v/>
      </c>
      <c r="BG28" s="113" t="str">
        <f>IF(ISBLANK('In Process Calc.'!AH36),"",'In Process Calc.'!AH36)</f>
        <v/>
      </c>
      <c r="BH28" s="113" t="str">
        <f>IF(ISBLANK('In Process Calc.'!AI36),"",'In Process Calc.'!AI36)</f>
        <v/>
      </c>
      <c r="BI28" s="113" t="str">
        <f>IF(ISBLANK('In Process Calc.'!AJ36),"",'In Process Calc.'!AJ36)</f>
        <v/>
      </c>
      <c r="BJ28" s="113" t="str">
        <f>IF(ISBLANK('In Process Calc.'!AK36),"",'In Process Calc.'!AK36)</f>
        <v/>
      </c>
      <c r="BK28" s="113" t="str">
        <f>IF(ISBLANK('In Process Calc.'!AL36),"",'In Process Calc.'!AL36)</f>
        <v/>
      </c>
      <c r="BL28" s="113" t="str">
        <f>IF(ISBLANK('In Process Calc.'!AM36),"",'In Process Calc.'!AM36)</f>
        <v/>
      </c>
      <c r="BM28" s="113" t="str">
        <f>IF(ISBLANK('In Process Calc.'!AN36),"",'In Process Calc.'!AN36)</f>
        <v/>
      </c>
      <c r="BO28" s="54" t="s">
        <v>353</v>
      </c>
      <c r="BP28" s="56">
        <f t="array" ref="BP28:BS28">LINEST($BG3:INDEX($BG:$BG,COUNT($BG:$BG)+2),$AH$3:INDEX($AH:$AH,COUNT($AH:$AH)+2)^{1,2,3},TRUE,TRUE)</f>
        <v>-6.4124867209061961E-9</v>
      </c>
      <c r="BQ28" s="56">
        <v>3.0453464561231589E-6</v>
      </c>
      <c r="BR28" s="56">
        <v>-1.5935677406408568E-4</v>
      </c>
      <c r="BS28" s="56">
        <v>1.219656498058299E-3</v>
      </c>
      <c r="BT28" s="56">
        <f t="array" ref="BT28:BX28">LINEST($BG3:INDEX($BG:$BG,COUNT($BG:$BG)+2),$AH$3:INDEX($AH:$AH,COUNT($AH:$AH)+2)^{1,2,3,4},TRUE,TRUE)</f>
        <v>-2.5939509689299318E-11</v>
      </c>
      <c r="BU28" s="56">
        <v>5.4970601190168298E-9</v>
      </c>
      <c r="BV28" s="56">
        <v>1.3486736988285075E-6</v>
      </c>
      <c r="BW28" s="56">
        <v>-8.240459314074654E-5</v>
      </c>
      <c r="BX28" s="56">
        <v>6.2216057181553944E-4</v>
      </c>
      <c r="BY28" s="57">
        <f>IF('Cumulative Curves'!$B$30=6,#REF!,IF('Cumulative Curves'!$B$30=5,#REF!, IF( 'Cumulative Curves'!$B$30=4, BX28,IF('Cumulative Curves'!$B$30=3, BS28, 0))))</f>
        <v>1.219656498058299E-3</v>
      </c>
      <c r="BZ28" s="57">
        <f>IF('Cumulative Curves'!$B$30=6,#REF!,IF('Cumulative Curves'!$B$30=5,#REF!, IF( 'Cumulative Curves'!$B$30=4, BW28,IF('Cumulative Curves'!$B$30=3, BR28, 0))))</f>
        <v>-1.5935677406408568E-4</v>
      </c>
      <c r="CA28" s="57">
        <f>IF('Cumulative Curves'!$B$30=6,#REF!,IF('Cumulative Curves'!$B$30=5,#REF!, IF( 'Cumulative Curves'!$B$30=4, BV28,IF('Cumulative Curves'!$B$30=3, BQ28, 0))))</f>
        <v>3.0453464561231589E-6</v>
      </c>
      <c r="CB28" s="57">
        <f>IF('Cumulative Curves'!$B$30=6,#REF!,IF('Cumulative Curves'!$B$30=5,#REF!, IF( 'Cumulative Curves'!$B$30=4, BU28,IF('Cumulative Curves'!$B$30=3, BP28, 0))))</f>
        <v>-6.4124867209061961E-9</v>
      </c>
      <c r="CC28" s="57">
        <f>IF('Cumulative Curves'!$B$30=6,#REF!,IF('Cumulative Curves'!$B$30=5,#REF!, IF( 'Cumulative Curves'!$B$30=4,BT28, 0)))</f>
        <v>0</v>
      </c>
      <c r="CD28" s="57">
        <f>IF('Cumulative Curves'!$B$30=6,#REF!,IF('Cumulative Curves'!$B$30=5,#REF!, 0))</f>
        <v>0</v>
      </c>
      <c r="CE28" s="57">
        <f>IF('Cumulative Curves'!$B$30=6,#REF!,0)</f>
        <v>0</v>
      </c>
      <c r="CF28" s="49"/>
    </row>
    <row r="29" spans="1:116" s="48" customFormat="1" ht="12" x14ac:dyDescent="0.15">
      <c r="A29" s="113" t="str">
        <f>IF(ISBLANK('In Process Calc.'!C29),"",'In Process Calc.'!C29)</f>
        <v/>
      </c>
      <c r="B29" s="113" t="str">
        <f>IF(ISBLANK(Glutamine!H31),"",Glutamine!H31)</f>
        <v/>
      </c>
      <c r="C29" s="113" t="str">
        <f>IF(ISBLANK('In Process Calc.'!K29),"",'In Process Calc.'!K29)</f>
        <v/>
      </c>
      <c r="D29" s="113" t="str">
        <f>IF(ISBLANK('In Process Calc.'!L29),"",'In Process Calc.'!L29)</f>
        <v/>
      </c>
      <c r="E29" s="113" t="str">
        <f>IF(ISBLANK('In Process Calc.'!M29),"",'In Process Calc.'!M29)</f>
        <v/>
      </c>
      <c r="F29" s="113" t="str">
        <f>IF(ISBLANK('In Process Calc.'!N29),"",'In Process Calc.'!N29)</f>
        <v/>
      </c>
      <c r="G29" s="113" t="str">
        <f>IF(ISBLANK('In Process Calc.'!O29),"",'In Process Calc.'!O29)</f>
        <v/>
      </c>
      <c r="H29" s="113" t="str">
        <f>IF(ISBLANK('In Process Calc.'!P29),"",'In Process Calc.'!P29)</f>
        <v/>
      </c>
      <c r="I29" s="113" t="str">
        <f>IF(ISBLANK('In Process Calc.'!Q29),"",'In Process Calc.'!Q29)</f>
        <v/>
      </c>
      <c r="J29" s="113" t="str">
        <f>IF(ISBLANK('In Process Calc.'!R29),"",'In Process Calc.'!R29)</f>
        <v/>
      </c>
      <c r="K29" s="113" t="str">
        <f>IF(ISBLANK('In Process Calc.'!S29),"",'In Process Calc.'!S29)</f>
        <v/>
      </c>
      <c r="L29" s="113" t="str">
        <f>IF(ISBLANK('In Process Calc.'!T29),"",'In Process Calc.'!T29)</f>
        <v/>
      </c>
      <c r="M29" s="113" t="str">
        <f>IF(ISBLANK('In Process Calc.'!U29),"",'In Process Calc.'!U29)</f>
        <v/>
      </c>
      <c r="N29" s="113" t="str">
        <f>IF(ISBLANK('In Process Calc.'!V29),"",'In Process Calc.'!V29)</f>
        <v/>
      </c>
      <c r="O29" s="113" t="str">
        <f>IF(ISBLANK('In Process Calc.'!W29),"",'In Process Calc.'!W29)</f>
        <v/>
      </c>
      <c r="P29" s="113" t="str">
        <f>IF(ISBLANK('In Process Calc.'!X29),"",'In Process Calc.'!X29)</f>
        <v/>
      </c>
      <c r="Q29" s="113" t="str">
        <f>IF(ISBLANK('In Process Calc.'!Y29),"",'In Process Calc.'!Y29)</f>
        <v/>
      </c>
      <c r="R29" s="113" t="str">
        <f>IF(ISBLANK('In Process Calc.'!Z29),"",'In Process Calc.'!Z29)</f>
        <v/>
      </c>
      <c r="S29" s="113" t="str">
        <f>IF(ISBLANK('In Process Calc.'!AA29),"",'In Process Calc.'!AA29)</f>
        <v/>
      </c>
      <c r="T29" s="113" t="str">
        <f>IF(ISBLANK('In Process Calc.'!AB29),"",'In Process Calc.'!AB29)</f>
        <v/>
      </c>
      <c r="U29" s="113" t="str">
        <f>IF(ISBLANK('In Process Calc.'!AC29),"",'In Process Calc.'!AC29)</f>
        <v/>
      </c>
      <c r="V29" s="113" t="str">
        <f>IF(ISBLANK('In Process Calc.'!AD29),"",'In Process Calc.'!AD29)</f>
        <v/>
      </c>
      <c r="W29" s="113" t="str">
        <f>IF(ISBLANK('In Process Calc.'!AE29),"",'In Process Calc.'!AE29)</f>
        <v/>
      </c>
      <c r="X29" s="113" t="str">
        <f>IF(ISBLANK('In Process Calc.'!AF29),"",'In Process Calc.'!AF29)</f>
        <v/>
      </c>
      <c r="Y29" s="113" t="str">
        <f>IF(ISBLANK('In Process Calc.'!AG29),"",'In Process Calc.'!AG29)</f>
        <v/>
      </c>
      <c r="Z29" s="113" t="str">
        <f>IF(ISBLANK('In Process Calc.'!AH29),"",'In Process Calc.'!AH29)</f>
        <v/>
      </c>
      <c r="AA29" s="113" t="str">
        <f>IF(ISBLANK('In Process Calc.'!AI29),"",'In Process Calc.'!AI29)</f>
        <v/>
      </c>
      <c r="AB29" s="113" t="str">
        <f>IF(ISBLANK('In Process Calc.'!AJ29),"",'In Process Calc.'!AJ29)</f>
        <v/>
      </c>
      <c r="AC29" s="113" t="str">
        <f>IF(ISBLANK('In Process Calc.'!AK29),"",'In Process Calc.'!AK29)</f>
        <v/>
      </c>
      <c r="AD29" s="113" t="str">
        <f>IF(ISBLANK('In Process Calc.'!AL29),"",'In Process Calc.'!AL29)</f>
        <v/>
      </c>
      <c r="AE29" s="113" t="str">
        <f>IF(ISBLANK('In Process Calc.'!AM29),"",'In Process Calc.'!AM29)</f>
        <v/>
      </c>
      <c r="AF29" s="113" t="str">
        <f>IF(ISBLANK('In Process Calc.'!AN29),"",'In Process Calc.'!AN29)</f>
        <v/>
      </c>
      <c r="AH29" s="113" t="str">
        <f>IF(ISBLANK('In Process Calc.'!C37),"",'In Process Calc.'!C37)</f>
        <v/>
      </c>
      <c r="AI29" s="113" t="str">
        <f>IF(ISBLANK(Glutamine!H33),"",Glutamine!H33)</f>
        <v/>
      </c>
      <c r="AJ29" s="113" t="str">
        <f>IF(ISBLANK('In Process Calc.'!K37),"",'In Process Calc.'!K37)</f>
        <v/>
      </c>
      <c r="AK29" s="113" t="str">
        <f>IF(ISBLANK('In Process Calc.'!L37),"",'In Process Calc.'!L37)</f>
        <v/>
      </c>
      <c r="AL29" s="113" t="str">
        <f>IF(ISBLANK('In Process Calc.'!M37),"",'In Process Calc.'!M37)</f>
        <v/>
      </c>
      <c r="AM29" s="113" t="str">
        <f>IF(ISBLANK('In Process Calc.'!N37),"",'In Process Calc.'!N37)</f>
        <v/>
      </c>
      <c r="AN29" s="113" t="str">
        <f>IF(ISBLANK('In Process Calc.'!O37),"",'In Process Calc.'!O37)</f>
        <v/>
      </c>
      <c r="AO29" s="113" t="str">
        <f>IF(ISBLANK('In Process Calc.'!P37),"",'In Process Calc.'!P37)</f>
        <v/>
      </c>
      <c r="AP29" s="113" t="str">
        <f>IF(ISBLANK('In Process Calc.'!Q37),"",'In Process Calc.'!Q37)</f>
        <v/>
      </c>
      <c r="AQ29" s="113" t="str">
        <f>IF(ISBLANK('In Process Calc.'!R37),"",'In Process Calc.'!R37)</f>
        <v/>
      </c>
      <c r="AR29" s="113" t="str">
        <f>IF(ISBLANK('In Process Calc.'!S37),"",'In Process Calc.'!S37)</f>
        <v/>
      </c>
      <c r="AS29" s="113" t="str">
        <f>IF(ISBLANK('In Process Calc.'!T37),"",'In Process Calc.'!T37)</f>
        <v/>
      </c>
      <c r="AT29" s="113" t="str">
        <f>IF(ISBLANK('In Process Calc.'!U37),"",'In Process Calc.'!U37)</f>
        <v/>
      </c>
      <c r="AU29" s="113" t="str">
        <f>IF(ISBLANK('In Process Calc.'!V37),"",'In Process Calc.'!V37)</f>
        <v/>
      </c>
      <c r="AV29" s="113" t="str">
        <f>IF(ISBLANK('In Process Calc.'!W37),"",'In Process Calc.'!W37)</f>
        <v/>
      </c>
      <c r="AW29" s="113" t="str">
        <f>IF(ISBLANK('In Process Calc.'!X37),"",'In Process Calc.'!X37)</f>
        <v/>
      </c>
      <c r="AX29" s="113" t="str">
        <f>IF(ISBLANK('In Process Calc.'!Y37),"",'In Process Calc.'!Y37)</f>
        <v/>
      </c>
      <c r="AY29" s="113" t="str">
        <f>IF(ISBLANK('In Process Calc.'!Z37),"",'In Process Calc.'!Z37)</f>
        <v/>
      </c>
      <c r="AZ29" s="113" t="str">
        <f>IF(ISBLANK('In Process Calc.'!AA37),"",'In Process Calc.'!AA37)</f>
        <v/>
      </c>
      <c r="BA29" s="113" t="str">
        <f>IF(ISBLANK('In Process Calc.'!AB37),"",'In Process Calc.'!AB37)</f>
        <v/>
      </c>
      <c r="BB29" s="113" t="str">
        <f>IF(ISBLANK('In Process Calc.'!AC37),"",'In Process Calc.'!AC37)</f>
        <v/>
      </c>
      <c r="BC29" s="113" t="str">
        <f>IF(ISBLANK('In Process Calc.'!AD37),"",'In Process Calc.'!AD37)</f>
        <v/>
      </c>
      <c r="BD29" s="113" t="str">
        <f>IF(ISBLANK('In Process Calc.'!AE37),"",'In Process Calc.'!AE37)</f>
        <v/>
      </c>
      <c r="BE29" s="113" t="str">
        <f>IF(ISBLANK('In Process Calc.'!AF37),"",'In Process Calc.'!AF37)</f>
        <v/>
      </c>
      <c r="BF29" s="113" t="str">
        <f>IF(ISBLANK('In Process Calc.'!AG37),"",'In Process Calc.'!AG37)</f>
        <v/>
      </c>
      <c r="BG29" s="113" t="str">
        <f>IF(ISBLANK('In Process Calc.'!AH37),"",'In Process Calc.'!AH37)</f>
        <v/>
      </c>
      <c r="BH29" s="113" t="str">
        <f>IF(ISBLANK('In Process Calc.'!AI37),"",'In Process Calc.'!AI37)</f>
        <v/>
      </c>
      <c r="BI29" s="113" t="str">
        <f>IF(ISBLANK('In Process Calc.'!AJ37),"",'In Process Calc.'!AJ37)</f>
        <v/>
      </c>
      <c r="BJ29" s="113" t="str">
        <f>IF(ISBLANK('In Process Calc.'!AK37),"",'In Process Calc.'!AK37)</f>
        <v/>
      </c>
      <c r="BK29" s="113" t="str">
        <f>IF(ISBLANK('In Process Calc.'!AL37),"",'In Process Calc.'!AL37)</f>
        <v/>
      </c>
      <c r="BL29" s="113" t="str">
        <f>IF(ISBLANK('In Process Calc.'!AM37),"",'In Process Calc.'!AM37)</f>
        <v/>
      </c>
      <c r="BM29" s="113" t="str">
        <f>IF(ISBLANK('In Process Calc.'!AN37),"",'In Process Calc.'!AN37)</f>
        <v/>
      </c>
      <c r="BO29" s="54" t="s">
        <v>56</v>
      </c>
      <c r="BP29" s="56">
        <f t="array" ref="BP29:BS29">LINEST($BH3:INDEX($BH:$BH,COUNT($BH:$BH)+2),$AH$3:INDEX($AH:$AH,COUNT($AH:$AH)+2)^{1,2,3},TRUE,TRUE)</f>
        <v>-1.5016515915538221E-8</v>
      </c>
      <c r="BQ29" s="56">
        <v>6.2641285258062533E-6</v>
      </c>
      <c r="BR29" s="56">
        <v>-3.5883083954042555E-4</v>
      </c>
      <c r="BS29" s="56">
        <v>1.2776386198757109E-3</v>
      </c>
      <c r="BT29" s="56">
        <f t="array" ref="BT29:BX29">LINEST($BH3:INDEX($BH:$BH,COUNT($BH:$BH)+2),$AH$3:INDEX($AH:$AH,COUNT($AH:$AH)+2)^{1,2,3,4},TRUE,TRUE)</f>
        <v>-1.4199279397608507E-11</v>
      </c>
      <c r="BU29" s="56">
        <v>-8.4972337431102332E-9</v>
      </c>
      <c r="BV29" s="56">
        <v>5.3353703952284914E-6</v>
      </c>
      <c r="BW29" s="56">
        <v>-3.1670724004785117E-4</v>
      </c>
      <c r="BX29" s="56">
        <v>9.505695388763221E-4</v>
      </c>
      <c r="BY29" s="57">
        <f>IF('Cumulative Curves'!$B$31=6,#REF!,IF('Cumulative Curves'!$B$31=5,#REF!, IF( 'Cumulative Curves'!$B$31=4, BX29,IF('Cumulative Curves'!$B$31=3, BS29, 0))))</f>
        <v>1.2776386198757109E-3</v>
      </c>
      <c r="BZ29" s="57">
        <f>IF('Cumulative Curves'!$B$31=6,#REF!,IF('Cumulative Curves'!$B$31=5,#REF!, IF( 'Cumulative Curves'!$B$31=4, BW29,IF('Cumulative Curves'!$B$31=3, BR29, 0))))</f>
        <v>-3.5883083954042555E-4</v>
      </c>
      <c r="CA29" s="57">
        <f>IF('Cumulative Curves'!$B$31=6,#REF!,IF('Cumulative Curves'!$B$31=5,#REF!, IF( 'Cumulative Curves'!$B$31=4, BV29,IF('Cumulative Curves'!$B$31=3, BQ29, 0))))</f>
        <v>6.2641285258062533E-6</v>
      </c>
      <c r="CB29" s="57">
        <f>IF('Cumulative Curves'!$B$31=6,#REF!,IF('Cumulative Curves'!$B$31=5,#REF!, IF( 'Cumulative Curves'!$B$31=4, BU29,IF('Cumulative Curves'!$B$31=3, BP29, 0))))</f>
        <v>-1.5016515915538221E-8</v>
      </c>
      <c r="CC29" s="57">
        <f>IF('Cumulative Curves'!$B$31=6,#REF!,IF('Cumulative Curves'!$B$31=5,#REF!, IF( 'Cumulative Curves'!$B$31=4,BT29, 0)))</f>
        <v>0</v>
      </c>
      <c r="CD29" s="57">
        <f>IF('Cumulative Curves'!$B$31=6,#REF!,IF('Cumulative Curves'!$B$31=5,#REF!, 0))</f>
        <v>0</v>
      </c>
      <c r="CE29" s="57">
        <f>IF('Cumulative Curves'!$B$31=6,#REF!,0)</f>
        <v>0</v>
      </c>
      <c r="CF29" s="49"/>
    </row>
    <row r="30" spans="1:116" s="48" customFormat="1" ht="12" x14ac:dyDescent="0.15">
      <c r="A30" s="113" t="str">
        <f>IF(ISBLANK('In Process Calc.'!C30),"",'In Process Calc.'!C30)</f>
        <v/>
      </c>
      <c r="B30" s="113" t="str">
        <f>IF(ISBLANK(Glutamine!H32),"",Glutamine!H32)</f>
        <v/>
      </c>
      <c r="C30" s="113" t="str">
        <f>IF(ISBLANK('In Process Calc.'!K30),"",'In Process Calc.'!K30)</f>
        <v/>
      </c>
      <c r="D30" s="113" t="str">
        <f>IF(ISBLANK('In Process Calc.'!L30),"",'In Process Calc.'!L30)</f>
        <v/>
      </c>
      <c r="E30" s="113" t="str">
        <f>IF(ISBLANK('In Process Calc.'!M30),"",'In Process Calc.'!M30)</f>
        <v/>
      </c>
      <c r="F30" s="113" t="str">
        <f>IF(ISBLANK('In Process Calc.'!N30),"",'In Process Calc.'!N30)</f>
        <v/>
      </c>
      <c r="G30" s="113" t="str">
        <f>IF(ISBLANK('In Process Calc.'!O30),"",'In Process Calc.'!O30)</f>
        <v/>
      </c>
      <c r="H30" s="113" t="str">
        <f>IF(ISBLANK('In Process Calc.'!P30),"",'In Process Calc.'!P30)</f>
        <v/>
      </c>
      <c r="I30" s="113" t="str">
        <f>IF(ISBLANK('In Process Calc.'!Q30),"",'In Process Calc.'!Q30)</f>
        <v/>
      </c>
      <c r="J30" s="113" t="str">
        <f>IF(ISBLANK('In Process Calc.'!R30),"",'In Process Calc.'!R30)</f>
        <v/>
      </c>
      <c r="K30" s="113" t="str">
        <f>IF(ISBLANK('In Process Calc.'!S30),"",'In Process Calc.'!S30)</f>
        <v/>
      </c>
      <c r="L30" s="113" t="str">
        <f>IF(ISBLANK('In Process Calc.'!T30),"",'In Process Calc.'!T30)</f>
        <v/>
      </c>
      <c r="M30" s="113" t="str">
        <f>IF(ISBLANK('In Process Calc.'!U30),"",'In Process Calc.'!U30)</f>
        <v/>
      </c>
      <c r="N30" s="113" t="str">
        <f>IF(ISBLANK('In Process Calc.'!V30),"",'In Process Calc.'!V30)</f>
        <v/>
      </c>
      <c r="O30" s="113" t="str">
        <f>IF(ISBLANK('In Process Calc.'!W30),"",'In Process Calc.'!W30)</f>
        <v/>
      </c>
      <c r="P30" s="113" t="str">
        <f>IF(ISBLANK('In Process Calc.'!X30),"",'In Process Calc.'!X30)</f>
        <v/>
      </c>
      <c r="Q30" s="113" t="str">
        <f>IF(ISBLANK('In Process Calc.'!Y30),"",'In Process Calc.'!Y30)</f>
        <v/>
      </c>
      <c r="R30" s="113" t="str">
        <f>IF(ISBLANK('In Process Calc.'!Z30),"",'In Process Calc.'!Z30)</f>
        <v/>
      </c>
      <c r="S30" s="113" t="str">
        <f>IF(ISBLANK('In Process Calc.'!AA30),"",'In Process Calc.'!AA30)</f>
        <v/>
      </c>
      <c r="T30" s="113" t="str">
        <f>IF(ISBLANK('In Process Calc.'!AB30),"",'In Process Calc.'!AB30)</f>
        <v/>
      </c>
      <c r="U30" s="113" t="str">
        <f>IF(ISBLANK('In Process Calc.'!AC30),"",'In Process Calc.'!AC30)</f>
        <v/>
      </c>
      <c r="V30" s="113" t="str">
        <f>IF(ISBLANK('In Process Calc.'!AD30),"",'In Process Calc.'!AD30)</f>
        <v/>
      </c>
      <c r="W30" s="113" t="str">
        <f>IF(ISBLANK('In Process Calc.'!AE30),"",'In Process Calc.'!AE30)</f>
        <v/>
      </c>
      <c r="X30" s="113" t="str">
        <f>IF(ISBLANK('In Process Calc.'!AF30),"",'In Process Calc.'!AF30)</f>
        <v/>
      </c>
      <c r="Y30" s="113" t="str">
        <f>IF(ISBLANK('In Process Calc.'!AG30),"",'In Process Calc.'!AG30)</f>
        <v/>
      </c>
      <c r="Z30" s="113" t="str">
        <f>IF(ISBLANK('In Process Calc.'!AH30),"",'In Process Calc.'!AH30)</f>
        <v/>
      </c>
      <c r="AA30" s="113" t="str">
        <f>IF(ISBLANK('In Process Calc.'!AI30),"",'In Process Calc.'!AI30)</f>
        <v/>
      </c>
      <c r="AB30" s="113" t="str">
        <f>IF(ISBLANK('In Process Calc.'!AJ30),"",'In Process Calc.'!AJ30)</f>
        <v/>
      </c>
      <c r="AC30" s="113" t="str">
        <f>IF(ISBLANK('In Process Calc.'!AK30),"",'In Process Calc.'!AK30)</f>
        <v/>
      </c>
      <c r="AD30" s="113" t="str">
        <f>IF(ISBLANK('In Process Calc.'!AL30),"",'In Process Calc.'!AL30)</f>
        <v/>
      </c>
      <c r="AE30" s="113" t="str">
        <f>IF(ISBLANK('In Process Calc.'!AM30),"",'In Process Calc.'!AM30)</f>
        <v/>
      </c>
      <c r="AF30" s="113" t="str">
        <f>IF(ISBLANK('In Process Calc.'!AN30),"",'In Process Calc.'!AN30)</f>
        <v/>
      </c>
      <c r="AH30" s="113" t="str">
        <f>IF(ISBLANK('In Process Calc.'!C38),"",'In Process Calc.'!C38)</f>
        <v/>
      </c>
      <c r="AI30" s="113" t="str">
        <f>IF(ISBLANK(Glutamine!H34),"",Glutamine!H34)</f>
        <v/>
      </c>
      <c r="AJ30" s="113" t="str">
        <f>IF(ISBLANK('In Process Calc.'!K38),"",'In Process Calc.'!K38)</f>
        <v/>
      </c>
      <c r="AK30" s="113" t="str">
        <f>IF(ISBLANK('In Process Calc.'!L38),"",'In Process Calc.'!L38)</f>
        <v/>
      </c>
      <c r="AL30" s="113" t="str">
        <f>IF(ISBLANK('In Process Calc.'!M38),"",'In Process Calc.'!M38)</f>
        <v/>
      </c>
      <c r="AM30" s="113" t="str">
        <f>IF(ISBLANK('In Process Calc.'!N38),"",'In Process Calc.'!N38)</f>
        <v/>
      </c>
      <c r="AN30" s="113" t="str">
        <f>IF(ISBLANK('In Process Calc.'!O38),"",'In Process Calc.'!O38)</f>
        <v/>
      </c>
      <c r="AO30" s="113" t="str">
        <f>IF(ISBLANK('In Process Calc.'!P38),"",'In Process Calc.'!P38)</f>
        <v/>
      </c>
      <c r="AP30" s="113" t="str">
        <f>IF(ISBLANK('In Process Calc.'!Q38),"",'In Process Calc.'!Q38)</f>
        <v/>
      </c>
      <c r="AQ30" s="113" t="str">
        <f>IF(ISBLANK('In Process Calc.'!R38),"",'In Process Calc.'!R38)</f>
        <v/>
      </c>
      <c r="AR30" s="113" t="str">
        <f>IF(ISBLANK('In Process Calc.'!S38),"",'In Process Calc.'!S38)</f>
        <v/>
      </c>
      <c r="AS30" s="113" t="str">
        <f>IF(ISBLANK('In Process Calc.'!T38),"",'In Process Calc.'!T38)</f>
        <v/>
      </c>
      <c r="AT30" s="113" t="str">
        <f>IF(ISBLANK('In Process Calc.'!U38),"",'In Process Calc.'!U38)</f>
        <v/>
      </c>
      <c r="AU30" s="113" t="str">
        <f>IF(ISBLANK('In Process Calc.'!V38),"",'In Process Calc.'!V38)</f>
        <v/>
      </c>
      <c r="AV30" s="113" t="str">
        <f>IF(ISBLANK('In Process Calc.'!W38),"",'In Process Calc.'!W38)</f>
        <v/>
      </c>
      <c r="AW30" s="113" t="str">
        <f>IF(ISBLANK('In Process Calc.'!X38),"",'In Process Calc.'!X38)</f>
        <v/>
      </c>
      <c r="AX30" s="113" t="str">
        <f>IF(ISBLANK('In Process Calc.'!Y38),"",'In Process Calc.'!Y38)</f>
        <v/>
      </c>
      <c r="AY30" s="113" t="str">
        <f>IF(ISBLANK('In Process Calc.'!Z38),"",'In Process Calc.'!Z38)</f>
        <v/>
      </c>
      <c r="AZ30" s="113" t="str">
        <f>IF(ISBLANK('In Process Calc.'!AA38),"",'In Process Calc.'!AA38)</f>
        <v/>
      </c>
      <c r="BA30" s="113" t="str">
        <f>IF(ISBLANK('In Process Calc.'!AB38),"",'In Process Calc.'!AB38)</f>
        <v/>
      </c>
      <c r="BB30" s="113" t="str">
        <f>IF(ISBLANK('In Process Calc.'!AC38),"",'In Process Calc.'!AC38)</f>
        <v/>
      </c>
      <c r="BC30" s="113" t="str">
        <f>IF(ISBLANK('In Process Calc.'!AD38),"",'In Process Calc.'!AD38)</f>
        <v/>
      </c>
      <c r="BD30" s="113" t="str">
        <f>IF(ISBLANK('In Process Calc.'!AE38),"",'In Process Calc.'!AE38)</f>
        <v/>
      </c>
      <c r="BE30" s="113" t="str">
        <f>IF(ISBLANK('In Process Calc.'!AF38),"",'In Process Calc.'!AF38)</f>
        <v/>
      </c>
      <c r="BF30" s="113" t="str">
        <f>IF(ISBLANK('In Process Calc.'!AG38),"",'In Process Calc.'!AG38)</f>
        <v/>
      </c>
      <c r="BG30" s="113" t="str">
        <f>IF(ISBLANK('In Process Calc.'!AH38),"",'In Process Calc.'!AH38)</f>
        <v/>
      </c>
      <c r="BH30" s="113" t="str">
        <f>IF(ISBLANK('In Process Calc.'!AI38),"",'In Process Calc.'!AI38)</f>
        <v/>
      </c>
      <c r="BI30" s="113" t="str">
        <f>IF(ISBLANK('In Process Calc.'!AJ38),"",'In Process Calc.'!AJ38)</f>
        <v/>
      </c>
      <c r="BJ30" s="113" t="str">
        <f>IF(ISBLANK('In Process Calc.'!AK38),"",'In Process Calc.'!AK38)</f>
        <v/>
      </c>
      <c r="BK30" s="113" t="str">
        <f>IF(ISBLANK('In Process Calc.'!AL38),"",'In Process Calc.'!AL38)</f>
        <v/>
      </c>
      <c r="BL30" s="113" t="str">
        <f>IF(ISBLANK('In Process Calc.'!AM38),"",'In Process Calc.'!AM38)</f>
        <v/>
      </c>
      <c r="BM30" s="113" t="str">
        <f>IF(ISBLANK('In Process Calc.'!AN38),"",'In Process Calc.'!AN38)</f>
        <v/>
      </c>
      <c r="BO30" s="54" t="s">
        <v>59</v>
      </c>
      <c r="BP30" s="56">
        <f t="array" ref="BP30:BS30">LINEST($BI3:INDEX($BI:$BI,COUNT($BI:$BI)+2),$AH$3:INDEX($AH:$AH,COUNT($AH:$AH)+2)^{1,2,3},TRUE,TRUE)</f>
        <v>-2.352580708094092E-8</v>
      </c>
      <c r="BQ30" s="56">
        <v>1.2549795801584059E-5</v>
      </c>
      <c r="BR30" s="56">
        <v>-7.0117015811904464E-4</v>
      </c>
      <c r="BS30" s="56">
        <v>4.0916966530614024E-3</v>
      </c>
      <c r="BT30" s="56">
        <f t="array" ref="BT30:BX30">LINEST($BI3:INDEX($BI:$BI,COUNT($BI:$BI)+2),$AH$3:INDEX($AH:$AH,COUNT($AH:$AH)+2)^{1,2,3,4},TRUE,TRUE)</f>
        <v>-3.9735929711582993E-11</v>
      </c>
      <c r="BU30" s="56">
        <v>-5.281941957954169E-9</v>
      </c>
      <c r="BV30" s="56">
        <v>9.9507154706543963E-6</v>
      </c>
      <c r="BW30" s="56">
        <v>-5.8328950081486404E-4</v>
      </c>
      <c r="BX30" s="56">
        <v>3.1764111903630175E-3</v>
      </c>
      <c r="BY30" s="57">
        <f>IF('Cumulative Curves'!$B$32=6,#REF!,IF('Cumulative Curves'!$B$32=5,#REF!, IF( 'Cumulative Curves'!$B$32=4, BX30,IF('Cumulative Curves'!$B$32=3, BS30, 0))))</f>
        <v>4.0916966530614024E-3</v>
      </c>
      <c r="BZ30" s="57">
        <f>IF('Cumulative Curves'!$B$32=6,#REF!,IF('Cumulative Curves'!$B$32=5,#REF!, IF( 'Cumulative Curves'!$B$32=4, BW30,IF('Cumulative Curves'!$B$32=3, BR30, 0))))</f>
        <v>-7.0117015811904464E-4</v>
      </c>
      <c r="CA30" s="57">
        <f>IF('Cumulative Curves'!$B$32=6,#REF!,IF('Cumulative Curves'!$B$32=5,#REF!, IF( 'Cumulative Curves'!$B$32=4, BV30,IF('Cumulative Curves'!$B$32=3, BQ30, 0))))</f>
        <v>1.2549795801584059E-5</v>
      </c>
      <c r="CB30" s="57">
        <f>IF('Cumulative Curves'!$B$32=6,#REF!,IF('Cumulative Curves'!$B$32=5,#REF!, IF( 'Cumulative Curves'!$B$32=4, BU30,IF('Cumulative Curves'!$B$32=3, BP30, 0))))</f>
        <v>-2.352580708094092E-8</v>
      </c>
      <c r="CC30" s="57">
        <f>IF('Cumulative Curves'!$B$32=6,#REF!,IF('Cumulative Curves'!$B$32=5,#REF!, IF( 'Cumulative Curves'!$B$32=4,BT30, 0)))</f>
        <v>0</v>
      </c>
      <c r="CD30" s="57">
        <f>IF('Cumulative Curves'!$B$32=6,#REF!,IF('Cumulative Curves'!$B$32=5,#REF!, 0))</f>
        <v>0</v>
      </c>
      <c r="CE30" s="57">
        <f>IF('Cumulative Curves'!$B$32=6,#REF!,0)</f>
        <v>0</v>
      </c>
      <c r="CF30" s="49"/>
    </row>
    <row r="31" spans="1:116" s="48" customFormat="1" ht="12" x14ac:dyDescent="0.15">
      <c r="A31" s="113" t="str">
        <f>IF(ISBLANK('In Process Calc.'!C31),"",'In Process Calc.'!C31)</f>
        <v/>
      </c>
      <c r="B31" s="113" t="str">
        <f>IF(ISBLANK(Glutamine!H33),"",Glutamine!H33)</f>
        <v/>
      </c>
      <c r="C31" s="113" t="str">
        <f>IF(ISBLANK('In Process Calc.'!K31),"",'In Process Calc.'!K31)</f>
        <v/>
      </c>
      <c r="D31" s="113" t="str">
        <f>IF(ISBLANK('In Process Calc.'!L31),"",'In Process Calc.'!L31)</f>
        <v/>
      </c>
      <c r="E31" s="113" t="str">
        <f>IF(ISBLANK('In Process Calc.'!M31),"",'In Process Calc.'!M31)</f>
        <v/>
      </c>
      <c r="F31" s="113" t="str">
        <f>IF(ISBLANK('In Process Calc.'!N31),"",'In Process Calc.'!N31)</f>
        <v/>
      </c>
      <c r="G31" s="113" t="str">
        <f>IF(ISBLANK('In Process Calc.'!O31),"",'In Process Calc.'!O31)</f>
        <v/>
      </c>
      <c r="H31" s="113" t="str">
        <f>IF(ISBLANK('In Process Calc.'!P31),"",'In Process Calc.'!P31)</f>
        <v/>
      </c>
      <c r="I31" s="113" t="str">
        <f>IF(ISBLANK('In Process Calc.'!Q31),"",'In Process Calc.'!Q31)</f>
        <v/>
      </c>
      <c r="J31" s="113" t="str">
        <f>IF(ISBLANK('In Process Calc.'!R31),"",'In Process Calc.'!R31)</f>
        <v/>
      </c>
      <c r="K31" s="113" t="str">
        <f>IF(ISBLANK('In Process Calc.'!S31),"",'In Process Calc.'!S31)</f>
        <v/>
      </c>
      <c r="L31" s="113" t="str">
        <f>IF(ISBLANK('In Process Calc.'!T31),"",'In Process Calc.'!T31)</f>
        <v/>
      </c>
      <c r="M31" s="113" t="str">
        <f>IF(ISBLANK('In Process Calc.'!U31),"",'In Process Calc.'!U31)</f>
        <v/>
      </c>
      <c r="N31" s="113" t="str">
        <f>IF(ISBLANK('In Process Calc.'!V31),"",'In Process Calc.'!V31)</f>
        <v/>
      </c>
      <c r="O31" s="113" t="str">
        <f>IF(ISBLANK('In Process Calc.'!W31),"",'In Process Calc.'!W31)</f>
        <v/>
      </c>
      <c r="P31" s="113" t="str">
        <f>IF(ISBLANK('In Process Calc.'!X31),"",'In Process Calc.'!X31)</f>
        <v/>
      </c>
      <c r="Q31" s="113" t="str">
        <f>IF(ISBLANK('In Process Calc.'!Y31),"",'In Process Calc.'!Y31)</f>
        <v/>
      </c>
      <c r="R31" s="113" t="str">
        <f>IF(ISBLANK('In Process Calc.'!Z31),"",'In Process Calc.'!Z31)</f>
        <v/>
      </c>
      <c r="S31" s="113" t="str">
        <f>IF(ISBLANK('In Process Calc.'!AA31),"",'In Process Calc.'!AA31)</f>
        <v/>
      </c>
      <c r="T31" s="113" t="str">
        <f>IF(ISBLANK('In Process Calc.'!AB31),"",'In Process Calc.'!AB31)</f>
        <v/>
      </c>
      <c r="U31" s="113" t="str">
        <f>IF(ISBLANK('In Process Calc.'!AC31),"",'In Process Calc.'!AC31)</f>
        <v/>
      </c>
      <c r="V31" s="113" t="str">
        <f>IF(ISBLANK('In Process Calc.'!AD31),"",'In Process Calc.'!AD31)</f>
        <v/>
      </c>
      <c r="W31" s="113" t="str">
        <f>IF(ISBLANK('In Process Calc.'!AE31),"",'In Process Calc.'!AE31)</f>
        <v/>
      </c>
      <c r="X31" s="113" t="str">
        <f>IF(ISBLANK('In Process Calc.'!AF31),"",'In Process Calc.'!AF31)</f>
        <v/>
      </c>
      <c r="Y31" s="113" t="str">
        <f>IF(ISBLANK('In Process Calc.'!AG31),"",'In Process Calc.'!AG31)</f>
        <v/>
      </c>
      <c r="Z31" s="113" t="str">
        <f>IF(ISBLANK('In Process Calc.'!AH31),"",'In Process Calc.'!AH31)</f>
        <v/>
      </c>
      <c r="AA31" s="113" t="str">
        <f>IF(ISBLANK('In Process Calc.'!AI31),"",'In Process Calc.'!AI31)</f>
        <v/>
      </c>
      <c r="AB31" s="113" t="str">
        <f>IF(ISBLANK('In Process Calc.'!AJ31),"",'In Process Calc.'!AJ31)</f>
        <v/>
      </c>
      <c r="AC31" s="113" t="str">
        <f>IF(ISBLANK('In Process Calc.'!AK31),"",'In Process Calc.'!AK31)</f>
        <v/>
      </c>
      <c r="AD31" s="113" t="str">
        <f>IF(ISBLANK('In Process Calc.'!AL31),"",'In Process Calc.'!AL31)</f>
        <v/>
      </c>
      <c r="AE31" s="113" t="str">
        <f>IF(ISBLANK('In Process Calc.'!AM31),"",'In Process Calc.'!AM31)</f>
        <v/>
      </c>
      <c r="AF31" s="113" t="str">
        <f>IF(ISBLANK('In Process Calc.'!AN31),"",'In Process Calc.'!AN31)</f>
        <v/>
      </c>
      <c r="AH31" s="113" t="str">
        <f>IF(ISBLANK('In Process Calc.'!C39),"",'In Process Calc.'!C39)</f>
        <v/>
      </c>
      <c r="AI31" s="113" t="str">
        <f>IF(ISBLANK(Glutamine!H35),"",Glutamine!H35)</f>
        <v/>
      </c>
      <c r="AJ31" s="113" t="str">
        <f>IF(ISBLANK('In Process Calc.'!K39),"",'In Process Calc.'!K39)</f>
        <v/>
      </c>
      <c r="AK31" s="113" t="str">
        <f>IF(ISBLANK('In Process Calc.'!L39),"",'In Process Calc.'!L39)</f>
        <v/>
      </c>
      <c r="AL31" s="113" t="str">
        <f>IF(ISBLANK('In Process Calc.'!M39),"",'In Process Calc.'!M39)</f>
        <v/>
      </c>
      <c r="AM31" s="113" t="str">
        <f>IF(ISBLANK('In Process Calc.'!N39),"",'In Process Calc.'!N39)</f>
        <v/>
      </c>
      <c r="AN31" s="113" t="str">
        <f>IF(ISBLANK('In Process Calc.'!O39),"",'In Process Calc.'!O39)</f>
        <v/>
      </c>
      <c r="AO31" s="113" t="str">
        <f>IF(ISBLANK('In Process Calc.'!P39),"",'In Process Calc.'!P39)</f>
        <v/>
      </c>
      <c r="AP31" s="113" t="str">
        <f>IF(ISBLANK('In Process Calc.'!Q39),"",'In Process Calc.'!Q39)</f>
        <v/>
      </c>
      <c r="AQ31" s="113" t="str">
        <f>IF(ISBLANK('In Process Calc.'!R39),"",'In Process Calc.'!R39)</f>
        <v/>
      </c>
      <c r="AR31" s="113" t="str">
        <f>IF(ISBLANK('In Process Calc.'!S39),"",'In Process Calc.'!S39)</f>
        <v/>
      </c>
      <c r="AS31" s="113" t="str">
        <f>IF(ISBLANK('In Process Calc.'!T39),"",'In Process Calc.'!T39)</f>
        <v/>
      </c>
      <c r="AT31" s="113" t="str">
        <f>IF(ISBLANK('In Process Calc.'!U39),"",'In Process Calc.'!U39)</f>
        <v/>
      </c>
      <c r="AU31" s="113" t="str">
        <f>IF(ISBLANK('In Process Calc.'!V39),"",'In Process Calc.'!V39)</f>
        <v/>
      </c>
      <c r="AV31" s="113" t="str">
        <f>IF(ISBLANK('In Process Calc.'!W39),"",'In Process Calc.'!W39)</f>
        <v/>
      </c>
      <c r="AW31" s="113" t="str">
        <f>IF(ISBLANK('In Process Calc.'!X39),"",'In Process Calc.'!X39)</f>
        <v/>
      </c>
      <c r="AX31" s="113" t="str">
        <f>IF(ISBLANK('In Process Calc.'!Y39),"",'In Process Calc.'!Y39)</f>
        <v/>
      </c>
      <c r="AY31" s="113" t="str">
        <f>IF(ISBLANK('In Process Calc.'!Z39),"",'In Process Calc.'!Z39)</f>
        <v/>
      </c>
      <c r="AZ31" s="113" t="str">
        <f>IF(ISBLANK('In Process Calc.'!AA39),"",'In Process Calc.'!AA39)</f>
        <v/>
      </c>
      <c r="BA31" s="113" t="str">
        <f>IF(ISBLANK('In Process Calc.'!AB39),"",'In Process Calc.'!AB39)</f>
        <v/>
      </c>
      <c r="BB31" s="113" t="str">
        <f>IF(ISBLANK('In Process Calc.'!AC39),"",'In Process Calc.'!AC39)</f>
        <v/>
      </c>
      <c r="BC31" s="113" t="str">
        <f>IF(ISBLANK('In Process Calc.'!AD39),"",'In Process Calc.'!AD39)</f>
        <v/>
      </c>
      <c r="BD31" s="113" t="str">
        <f>IF(ISBLANK('In Process Calc.'!AE39),"",'In Process Calc.'!AE39)</f>
        <v/>
      </c>
      <c r="BE31" s="113" t="str">
        <f>IF(ISBLANK('In Process Calc.'!AF39),"",'In Process Calc.'!AF39)</f>
        <v/>
      </c>
      <c r="BF31" s="113" t="str">
        <f>IF(ISBLANK('In Process Calc.'!AG39),"",'In Process Calc.'!AG39)</f>
        <v/>
      </c>
      <c r="BG31" s="113" t="str">
        <f>IF(ISBLANK('In Process Calc.'!AH39),"",'In Process Calc.'!AH39)</f>
        <v/>
      </c>
      <c r="BH31" s="113" t="str">
        <f>IF(ISBLANK('In Process Calc.'!AI39),"",'In Process Calc.'!AI39)</f>
        <v/>
      </c>
      <c r="BI31" s="113" t="str">
        <f>IF(ISBLANK('In Process Calc.'!AJ39),"",'In Process Calc.'!AJ39)</f>
        <v/>
      </c>
      <c r="BJ31" s="113" t="str">
        <f>IF(ISBLANK('In Process Calc.'!AK39),"",'In Process Calc.'!AK39)</f>
        <v/>
      </c>
      <c r="BK31" s="113" t="str">
        <f>IF(ISBLANK('In Process Calc.'!AL39),"",'In Process Calc.'!AL39)</f>
        <v/>
      </c>
      <c r="BL31" s="113" t="str">
        <f>IF(ISBLANK('In Process Calc.'!AM39),"",'In Process Calc.'!AM39)</f>
        <v/>
      </c>
      <c r="BM31" s="113" t="str">
        <f>IF(ISBLANK('In Process Calc.'!AN39),"",'In Process Calc.'!AN39)</f>
        <v/>
      </c>
      <c r="BO31" s="54" t="s">
        <v>57</v>
      </c>
      <c r="BP31" s="56">
        <f t="array" ref="BP31:BS31">LINEST($AC3:INDEX($AC:$AC,COUNT($AC:$AC)+2),$A$3:INDEX($A:$A,COUNT($A:$A)+2)^{1,2,3},TRUE,TRUE)</f>
        <v>0</v>
      </c>
      <c r="BQ31" s="56">
        <v>0</v>
      </c>
      <c r="BR31" s="56">
        <v>0</v>
      </c>
      <c r="BS31" s="56">
        <v>0</v>
      </c>
      <c r="BT31" s="56">
        <f t="array" ref="BT31:BX31">LINEST($AC3:INDEX($AC:$AC,COUNT($AC:$AC)+2),$A$3:INDEX($A:$A,COUNT($A:$A)+2)^{1,2,3,4},TRUE,TRUE)</f>
        <v>0</v>
      </c>
      <c r="BU31" s="56">
        <v>0</v>
      </c>
      <c r="BV31" s="56">
        <v>0</v>
      </c>
      <c r="BW31" s="56">
        <v>0</v>
      </c>
      <c r="BX31" s="56">
        <v>0</v>
      </c>
      <c r="BY31" s="57">
        <f>IF('Cumulative Curves'!$B$11=6,#REF!,IF('Cumulative Curves'!$B$11=5,#REF!, IF( 'Cumulative Curves'!$B$11=4, BX31,IF('Cumulative Curves'!$B$11=3, BS31, 0))))</f>
        <v>0</v>
      </c>
      <c r="BZ31" s="57">
        <f>IF('Cumulative Curves'!$B$11=6,#REF!,IF('Cumulative Curves'!$B$11=5,#REF!, IF( 'Cumulative Curves'!$B$11=4, BW31,IF('Cumulative Curves'!$B$11=3, BR31, 0))))</f>
        <v>0</v>
      </c>
      <c r="CA31" s="57">
        <f>IF('Cumulative Curves'!$B$11=6,#REF!,IF('Cumulative Curves'!$B$11=5,#REF!, IF( 'Cumulative Curves'!$B$11=4, BV31,IF('Cumulative Curves'!$B$11=3, BQ31, 0))))</f>
        <v>0</v>
      </c>
      <c r="CB31" s="57">
        <f>IF('Cumulative Curves'!$B$11=6,#REF!,IF('Cumulative Curves'!$B$11=5,#REF!, IF( 'Cumulative Curves'!$B$11=4, BU31,IF('Cumulative Curves'!$B$11=3, BP31, 0))))</f>
        <v>0</v>
      </c>
      <c r="CC31" s="57">
        <f>IF('Cumulative Curves'!$B$11=6,#REF!,IF('Cumulative Curves'!$B$11=5,#REF!, IF( 'Cumulative Curves'!$B$11=4,BT31, 0)))</f>
        <v>0</v>
      </c>
      <c r="CD31" s="57">
        <f>IF('Cumulative Curves'!$B$11=6,#REF!,IF('Cumulative Curves'!$B$11=5,#REF!, 0))</f>
        <v>0</v>
      </c>
      <c r="CE31" s="57">
        <f>IF('Cumulative Curves'!$B$11=6,#REF!,0)</f>
        <v>0</v>
      </c>
      <c r="CF31" s="49"/>
    </row>
    <row r="32" spans="1:116" s="48" customFormat="1" ht="12" x14ac:dyDescent="0.15">
      <c r="A32" s="113" t="str">
        <f>IF(ISBLANK('In Process Calc.'!C32),"",'In Process Calc.'!C32)</f>
        <v/>
      </c>
      <c r="B32" s="113" t="str">
        <f>IF(ISBLANK(Glutamine!H34),"",Glutamine!H34)</f>
        <v/>
      </c>
      <c r="C32" s="113" t="str">
        <f>IF(ISBLANK('In Process Calc.'!K32),"",'In Process Calc.'!K32)</f>
        <v/>
      </c>
      <c r="D32" s="113" t="str">
        <f>IF(ISBLANK('In Process Calc.'!L32),"",'In Process Calc.'!L32)</f>
        <v/>
      </c>
      <c r="E32" s="113" t="str">
        <f>IF(ISBLANK('In Process Calc.'!M32),"",'In Process Calc.'!M32)</f>
        <v/>
      </c>
      <c r="F32" s="113" t="str">
        <f>IF(ISBLANK('In Process Calc.'!N32),"",'In Process Calc.'!N32)</f>
        <v/>
      </c>
      <c r="G32" s="113" t="str">
        <f>IF(ISBLANK('In Process Calc.'!O32),"",'In Process Calc.'!O32)</f>
        <v/>
      </c>
      <c r="H32" s="113" t="str">
        <f>IF(ISBLANK('In Process Calc.'!P32),"",'In Process Calc.'!P32)</f>
        <v/>
      </c>
      <c r="I32" s="113" t="str">
        <f>IF(ISBLANK('In Process Calc.'!Q32),"",'In Process Calc.'!Q32)</f>
        <v/>
      </c>
      <c r="J32" s="113" t="str">
        <f>IF(ISBLANK('In Process Calc.'!R32),"",'In Process Calc.'!R32)</f>
        <v/>
      </c>
      <c r="K32" s="113" t="str">
        <f>IF(ISBLANK('In Process Calc.'!S32),"",'In Process Calc.'!S32)</f>
        <v/>
      </c>
      <c r="L32" s="113" t="str">
        <f>IF(ISBLANK('In Process Calc.'!T32),"",'In Process Calc.'!T32)</f>
        <v/>
      </c>
      <c r="M32" s="113" t="str">
        <f>IF(ISBLANK('In Process Calc.'!U32),"",'In Process Calc.'!U32)</f>
        <v/>
      </c>
      <c r="N32" s="113" t="str">
        <f>IF(ISBLANK('In Process Calc.'!V32),"",'In Process Calc.'!V32)</f>
        <v/>
      </c>
      <c r="O32" s="113" t="str">
        <f>IF(ISBLANK('In Process Calc.'!W32),"",'In Process Calc.'!W32)</f>
        <v/>
      </c>
      <c r="P32" s="113" t="str">
        <f>IF(ISBLANK('In Process Calc.'!X32),"",'In Process Calc.'!X32)</f>
        <v/>
      </c>
      <c r="Q32" s="113" t="str">
        <f>IF(ISBLANK('In Process Calc.'!Y32),"",'In Process Calc.'!Y32)</f>
        <v/>
      </c>
      <c r="R32" s="113" t="str">
        <f>IF(ISBLANK('In Process Calc.'!Z32),"",'In Process Calc.'!Z32)</f>
        <v/>
      </c>
      <c r="S32" s="113" t="str">
        <f>IF(ISBLANK('In Process Calc.'!AA32),"",'In Process Calc.'!AA32)</f>
        <v/>
      </c>
      <c r="T32" s="113" t="str">
        <f>IF(ISBLANK('In Process Calc.'!AB32),"",'In Process Calc.'!AB32)</f>
        <v/>
      </c>
      <c r="U32" s="113" t="str">
        <f>IF(ISBLANK('In Process Calc.'!AC32),"",'In Process Calc.'!AC32)</f>
        <v/>
      </c>
      <c r="V32" s="113" t="str">
        <f>IF(ISBLANK('In Process Calc.'!AD32),"",'In Process Calc.'!AD32)</f>
        <v/>
      </c>
      <c r="W32" s="113" t="str">
        <f>IF(ISBLANK('In Process Calc.'!AE32),"",'In Process Calc.'!AE32)</f>
        <v/>
      </c>
      <c r="X32" s="113" t="str">
        <f>IF(ISBLANK('In Process Calc.'!AF32),"",'In Process Calc.'!AF32)</f>
        <v/>
      </c>
      <c r="Y32" s="113" t="str">
        <f>IF(ISBLANK('In Process Calc.'!AG32),"",'In Process Calc.'!AG32)</f>
        <v/>
      </c>
      <c r="Z32" s="113" t="str">
        <f>IF(ISBLANK('In Process Calc.'!AH32),"",'In Process Calc.'!AH32)</f>
        <v/>
      </c>
      <c r="AA32" s="113" t="str">
        <f>IF(ISBLANK('In Process Calc.'!AI32),"",'In Process Calc.'!AI32)</f>
        <v/>
      </c>
      <c r="AB32" s="113" t="str">
        <f>IF(ISBLANK('In Process Calc.'!AJ32),"",'In Process Calc.'!AJ32)</f>
        <v/>
      </c>
      <c r="AC32" s="113" t="str">
        <f>IF(ISBLANK('In Process Calc.'!AK32),"",'In Process Calc.'!AK32)</f>
        <v/>
      </c>
      <c r="AD32" s="113" t="str">
        <f>IF(ISBLANK('In Process Calc.'!AL32),"",'In Process Calc.'!AL32)</f>
        <v/>
      </c>
      <c r="AE32" s="113" t="str">
        <f>IF(ISBLANK('In Process Calc.'!AM32),"",'In Process Calc.'!AM32)</f>
        <v/>
      </c>
      <c r="AF32" s="113" t="str">
        <f>IF(ISBLANK('In Process Calc.'!AN32),"",'In Process Calc.'!AN32)</f>
        <v/>
      </c>
      <c r="AH32" s="113" t="str">
        <f>IF(ISBLANK('In Process Calc.'!C40),"",'In Process Calc.'!C40)</f>
        <v/>
      </c>
      <c r="AI32" s="113" t="str">
        <f>IF(ISBLANK(Glutamine!H36),"",Glutamine!H36)</f>
        <v/>
      </c>
      <c r="AJ32" s="113" t="str">
        <f>IF(ISBLANK('In Process Calc.'!K40),"",'In Process Calc.'!K40)</f>
        <v/>
      </c>
      <c r="AK32" s="113" t="str">
        <f>IF(ISBLANK('In Process Calc.'!L40),"",'In Process Calc.'!L40)</f>
        <v/>
      </c>
      <c r="AL32" s="113" t="str">
        <f>IF(ISBLANK('In Process Calc.'!M40),"",'In Process Calc.'!M40)</f>
        <v/>
      </c>
      <c r="AM32" s="113" t="str">
        <f>IF(ISBLANK('In Process Calc.'!N40),"",'In Process Calc.'!N40)</f>
        <v/>
      </c>
      <c r="AN32" s="113" t="str">
        <f>IF(ISBLANK('In Process Calc.'!O40),"",'In Process Calc.'!O40)</f>
        <v/>
      </c>
      <c r="AO32" s="113" t="str">
        <f>IF(ISBLANK('In Process Calc.'!P40),"",'In Process Calc.'!P40)</f>
        <v/>
      </c>
      <c r="AP32" s="113" t="str">
        <f>IF(ISBLANK('In Process Calc.'!Q40),"",'In Process Calc.'!Q40)</f>
        <v/>
      </c>
      <c r="AQ32" s="113" t="str">
        <f>IF(ISBLANK('In Process Calc.'!R40),"",'In Process Calc.'!R40)</f>
        <v/>
      </c>
      <c r="AR32" s="113" t="str">
        <f>IF(ISBLANK('In Process Calc.'!S40),"",'In Process Calc.'!S40)</f>
        <v/>
      </c>
      <c r="AS32" s="113" t="str">
        <f>IF(ISBLANK('In Process Calc.'!T40),"",'In Process Calc.'!T40)</f>
        <v/>
      </c>
      <c r="AT32" s="113" t="str">
        <f>IF(ISBLANK('In Process Calc.'!U40),"",'In Process Calc.'!U40)</f>
        <v/>
      </c>
      <c r="AU32" s="113" t="str">
        <f>IF(ISBLANK('In Process Calc.'!V40),"",'In Process Calc.'!V40)</f>
        <v/>
      </c>
      <c r="AV32" s="113" t="str">
        <f>IF(ISBLANK('In Process Calc.'!W40),"",'In Process Calc.'!W40)</f>
        <v/>
      </c>
      <c r="AW32" s="113" t="str">
        <f>IF(ISBLANK('In Process Calc.'!X40),"",'In Process Calc.'!X40)</f>
        <v/>
      </c>
      <c r="AX32" s="113" t="str">
        <f>IF(ISBLANK('In Process Calc.'!Y40),"",'In Process Calc.'!Y40)</f>
        <v/>
      </c>
      <c r="AY32" s="113" t="str">
        <f>IF(ISBLANK('In Process Calc.'!Z40),"",'In Process Calc.'!Z40)</f>
        <v/>
      </c>
      <c r="AZ32" s="113" t="str">
        <f>IF(ISBLANK('In Process Calc.'!AA40),"",'In Process Calc.'!AA40)</f>
        <v/>
      </c>
      <c r="BA32" s="113" t="str">
        <f>IF(ISBLANK('In Process Calc.'!AB40),"",'In Process Calc.'!AB40)</f>
        <v/>
      </c>
      <c r="BB32" s="113" t="str">
        <f>IF(ISBLANK('In Process Calc.'!AC40),"",'In Process Calc.'!AC40)</f>
        <v/>
      </c>
      <c r="BC32" s="113" t="str">
        <f>IF(ISBLANK('In Process Calc.'!AD40),"",'In Process Calc.'!AD40)</f>
        <v/>
      </c>
      <c r="BD32" s="113" t="str">
        <f>IF(ISBLANK('In Process Calc.'!AE40),"",'In Process Calc.'!AE40)</f>
        <v/>
      </c>
      <c r="BE32" s="113" t="str">
        <f>IF(ISBLANK('In Process Calc.'!AF40),"",'In Process Calc.'!AF40)</f>
        <v/>
      </c>
      <c r="BF32" s="113" t="str">
        <f>IF(ISBLANK('In Process Calc.'!AG40),"",'In Process Calc.'!AG40)</f>
        <v/>
      </c>
      <c r="BG32" s="113" t="str">
        <f>IF(ISBLANK('In Process Calc.'!AH40),"",'In Process Calc.'!AH40)</f>
        <v/>
      </c>
      <c r="BH32" s="113" t="str">
        <f>IF(ISBLANK('In Process Calc.'!AI40),"",'In Process Calc.'!AI40)</f>
        <v/>
      </c>
      <c r="BI32" s="113" t="str">
        <f>IF(ISBLANK('In Process Calc.'!AJ40),"",'In Process Calc.'!AJ40)</f>
        <v/>
      </c>
      <c r="BJ32" s="113" t="str">
        <f>IF(ISBLANK('In Process Calc.'!AK40),"",'In Process Calc.'!AK40)</f>
        <v/>
      </c>
      <c r="BK32" s="113" t="str">
        <f>IF(ISBLANK('In Process Calc.'!AL40),"",'In Process Calc.'!AL40)</f>
        <v/>
      </c>
      <c r="BL32" s="113" t="str">
        <f>IF(ISBLANK('In Process Calc.'!AM40),"",'In Process Calc.'!AM40)</f>
        <v/>
      </c>
      <c r="BM32" s="113" t="str">
        <f>IF(ISBLANK('In Process Calc.'!AN40),"",'In Process Calc.'!AN40)</f>
        <v/>
      </c>
      <c r="BO32" s="54" t="s">
        <v>114</v>
      </c>
      <c r="BP32" s="56">
        <f t="array" ref="BP32:BS32">LINEST($BK3:INDEX($BK:$BK,COUNT($BK:$BK)+2),$AH$3:INDEX($AH:$AH,COUNT($AH:$AH)+2)^{1,2,3},TRUE,TRUE)</f>
        <v>-7.1351152001628886E-7</v>
      </c>
      <c r="BQ32" s="56">
        <v>3.1182626317634554E-4</v>
      </c>
      <c r="BR32" s="56">
        <v>-1.0774310956980322E-2</v>
      </c>
      <c r="BS32" s="56">
        <v>5.6758056966591752E-2</v>
      </c>
      <c r="BT32" s="56">
        <f t="array" ref="BT32:BX32">LINEST($BK3:INDEX($BK:$BK,COUNT($BK:$BK)+2),$AH$3:INDEX($AH:$AH,COUNT($AH:$AH)+2)^{1,2,3,4},TRUE,TRUE)</f>
        <v>7.5173347099352738E-11</v>
      </c>
      <c r="BU32" s="56">
        <v>-7.4802568428219736E-7</v>
      </c>
      <c r="BV32" s="56">
        <v>3.1674326321319541E-4</v>
      </c>
      <c r="BW32" s="56">
        <v>-1.0997320299712444E-2</v>
      </c>
      <c r="BX32" s="56">
        <v>5.8489615087460617E-2</v>
      </c>
      <c r="BY32" s="57">
        <f>IF('Cumulative Curves'!$B$23=6,#REF!,IF('Cumulative Curves'!$B$23=5,#REF!, IF( 'Cumulative Curves'!$B$23=4, BX32,IF('Cumulative Curves'!$B$23=3, BS32, 0))))</f>
        <v>5.6758056966591752E-2</v>
      </c>
      <c r="BZ32" s="57">
        <f>IF('Cumulative Curves'!$B$23=6,#REF!,IF('Cumulative Curves'!$B$23=5,#REF!, IF( 'Cumulative Curves'!$B$23=4, BW32,IF('Cumulative Curves'!$B$23=3, BR32, 0))))</f>
        <v>-1.0774310956980322E-2</v>
      </c>
      <c r="CA32" s="57">
        <f>IF('Cumulative Curves'!$B$23=6,#REF!,IF('Cumulative Curves'!$B$23=5,#REF!, IF( 'Cumulative Curves'!$B$23=4, BV32,IF('Cumulative Curves'!$B$23=3, BQ32, 0))))</f>
        <v>3.1182626317634554E-4</v>
      </c>
      <c r="CB32" s="57">
        <f>IF('Cumulative Curves'!$B$23=6,#REF!,IF('Cumulative Curves'!$B$23=5,#REF!, IF( 'Cumulative Curves'!$B$23=4, BU32,IF('Cumulative Curves'!$B$23=3, BP32, 0))))</f>
        <v>-7.1351152001628886E-7</v>
      </c>
      <c r="CC32" s="57">
        <f>IF('Cumulative Curves'!$B$23=6,#REF!,IF('Cumulative Curves'!$B$23=5,#REF!, IF( 'Cumulative Curves'!$B$23=4,BT32, 0)))</f>
        <v>0</v>
      </c>
      <c r="CD32" s="57">
        <f>IF('Cumulative Curves'!$B$23=6,#REF!,IF('Cumulative Curves'!$B$23=5,#REF!, 0))</f>
        <v>0</v>
      </c>
      <c r="CE32" s="57">
        <f>IF('Cumulative Curves'!$B$23=6,#REF!,0)</f>
        <v>0</v>
      </c>
      <c r="CF32" s="49"/>
    </row>
    <row r="33" spans="1:116" s="48" customFormat="1" ht="12" x14ac:dyDescent="0.15">
      <c r="A33" s="113" t="str">
        <f>IF(ISBLANK('In Process Calc.'!C33),"",'In Process Calc.'!C33)</f>
        <v/>
      </c>
      <c r="B33" s="113" t="str">
        <f>IF(ISBLANK(Glutamine!H35),"",Glutamine!H35)</f>
        <v/>
      </c>
      <c r="C33" s="113" t="str">
        <f>IF(ISBLANK('In Process Calc.'!K33),"",'In Process Calc.'!K33)</f>
        <v/>
      </c>
      <c r="D33" s="113" t="str">
        <f>IF(ISBLANK('In Process Calc.'!L33),"",'In Process Calc.'!L33)</f>
        <v/>
      </c>
      <c r="E33" s="113" t="str">
        <f>IF(ISBLANK('In Process Calc.'!M33),"",'In Process Calc.'!M33)</f>
        <v/>
      </c>
      <c r="F33" s="113" t="str">
        <f>IF(ISBLANK('In Process Calc.'!N33),"",'In Process Calc.'!N33)</f>
        <v/>
      </c>
      <c r="G33" s="113" t="str">
        <f>IF(ISBLANK('In Process Calc.'!O33),"",'In Process Calc.'!O33)</f>
        <v/>
      </c>
      <c r="H33" s="113" t="str">
        <f>IF(ISBLANK('In Process Calc.'!P33),"",'In Process Calc.'!P33)</f>
        <v/>
      </c>
      <c r="I33" s="113" t="str">
        <f>IF(ISBLANK('In Process Calc.'!Q33),"",'In Process Calc.'!Q33)</f>
        <v/>
      </c>
      <c r="J33" s="113" t="str">
        <f>IF(ISBLANK('In Process Calc.'!R33),"",'In Process Calc.'!R33)</f>
        <v/>
      </c>
      <c r="K33" s="113" t="str">
        <f>IF(ISBLANK('In Process Calc.'!S33),"",'In Process Calc.'!S33)</f>
        <v/>
      </c>
      <c r="L33" s="113" t="str">
        <f>IF(ISBLANK('In Process Calc.'!T33),"",'In Process Calc.'!T33)</f>
        <v/>
      </c>
      <c r="M33" s="113" t="str">
        <f>IF(ISBLANK('In Process Calc.'!U33),"",'In Process Calc.'!U33)</f>
        <v/>
      </c>
      <c r="N33" s="113" t="str">
        <f>IF(ISBLANK('In Process Calc.'!V33),"",'In Process Calc.'!V33)</f>
        <v/>
      </c>
      <c r="O33" s="113" t="str">
        <f>IF(ISBLANK('In Process Calc.'!W33),"",'In Process Calc.'!W33)</f>
        <v/>
      </c>
      <c r="P33" s="113" t="str">
        <f>IF(ISBLANK('In Process Calc.'!X33),"",'In Process Calc.'!X33)</f>
        <v/>
      </c>
      <c r="Q33" s="113" t="str">
        <f>IF(ISBLANK('In Process Calc.'!Y33),"",'In Process Calc.'!Y33)</f>
        <v/>
      </c>
      <c r="R33" s="113" t="str">
        <f>IF(ISBLANK('In Process Calc.'!Z33),"",'In Process Calc.'!Z33)</f>
        <v/>
      </c>
      <c r="S33" s="113" t="str">
        <f>IF(ISBLANK('In Process Calc.'!AA33),"",'In Process Calc.'!AA33)</f>
        <v/>
      </c>
      <c r="T33" s="113" t="str">
        <f>IF(ISBLANK('In Process Calc.'!AB33),"",'In Process Calc.'!AB33)</f>
        <v/>
      </c>
      <c r="U33" s="113" t="str">
        <f>IF(ISBLANK('In Process Calc.'!AC33),"",'In Process Calc.'!AC33)</f>
        <v/>
      </c>
      <c r="V33" s="113" t="str">
        <f>IF(ISBLANK('In Process Calc.'!AD33),"",'In Process Calc.'!AD33)</f>
        <v/>
      </c>
      <c r="W33" s="113" t="str">
        <f>IF(ISBLANK('In Process Calc.'!AE33),"",'In Process Calc.'!AE33)</f>
        <v/>
      </c>
      <c r="X33" s="113" t="str">
        <f>IF(ISBLANK('In Process Calc.'!AF33),"",'In Process Calc.'!AF33)</f>
        <v/>
      </c>
      <c r="Y33" s="113" t="str">
        <f>IF(ISBLANK('In Process Calc.'!AG33),"",'In Process Calc.'!AG33)</f>
        <v/>
      </c>
      <c r="Z33" s="113" t="str">
        <f>IF(ISBLANK('In Process Calc.'!AH33),"",'In Process Calc.'!AH33)</f>
        <v/>
      </c>
      <c r="AA33" s="113" t="str">
        <f>IF(ISBLANK('In Process Calc.'!AI33),"",'In Process Calc.'!AI33)</f>
        <v/>
      </c>
      <c r="AB33" s="113" t="str">
        <f>IF(ISBLANK('In Process Calc.'!AJ33),"",'In Process Calc.'!AJ33)</f>
        <v/>
      </c>
      <c r="AC33" s="113" t="str">
        <f>IF(ISBLANK('In Process Calc.'!AK33),"",'In Process Calc.'!AK33)</f>
        <v/>
      </c>
      <c r="AD33" s="113" t="str">
        <f>IF(ISBLANK('In Process Calc.'!AL33),"",'In Process Calc.'!AL33)</f>
        <v/>
      </c>
      <c r="AE33" s="113" t="str">
        <f>IF(ISBLANK('In Process Calc.'!AM33),"",'In Process Calc.'!AM33)</f>
        <v/>
      </c>
      <c r="AF33" s="113" t="str">
        <f>IF(ISBLANK('In Process Calc.'!AN33),"",'In Process Calc.'!AN33)</f>
        <v/>
      </c>
      <c r="AH33" s="113" t="str">
        <f>IF(ISBLANK('In Process Calc.'!C41),"",'In Process Calc.'!C41)</f>
        <v/>
      </c>
      <c r="AI33" s="113" t="str">
        <f>IF(ISBLANK(Glutamine!H37),"",Glutamine!H37)</f>
        <v/>
      </c>
      <c r="AJ33" s="113" t="str">
        <f>IF(ISBLANK('In Process Calc.'!K41),"",'In Process Calc.'!K41)</f>
        <v/>
      </c>
      <c r="AK33" s="113" t="str">
        <f>IF(ISBLANK('In Process Calc.'!L41),"",'In Process Calc.'!L41)</f>
        <v/>
      </c>
      <c r="AL33" s="113" t="str">
        <f>IF(ISBLANK('In Process Calc.'!M41),"",'In Process Calc.'!M41)</f>
        <v/>
      </c>
      <c r="AM33" s="113" t="str">
        <f>IF(ISBLANK('In Process Calc.'!N41),"",'In Process Calc.'!N41)</f>
        <v/>
      </c>
      <c r="AN33" s="113" t="str">
        <f>IF(ISBLANK('In Process Calc.'!O41),"",'In Process Calc.'!O41)</f>
        <v/>
      </c>
      <c r="AO33" s="113" t="str">
        <f>IF(ISBLANK('In Process Calc.'!P41),"",'In Process Calc.'!P41)</f>
        <v/>
      </c>
      <c r="AP33" s="113" t="str">
        <f>IF(ISBLANK('In Process Calc.'!Q41),"",'In Process Calc.'!Q41)</f>
        <v/>
      </c>
      <c r="AQ33" s="113" t="str">
        <f>IF(ISBLANK('In Process Calc.'!R41),"",'In Process Calc.'!R41)</f>
        <v/>
      </c>
      <c r="AR33" s="113" t="str">
        <f>IF(ISBLANK('In Process Calc.'!S41),"",'In Process Calc.'!S41)</f>
        <v/>
      </c>
      <c r="AS33" s="113" t="str">
        <f>IF(ISBLANK('In Process Calc.'!T41),"",'In Process Calc.'!T41)</f>
        <v/>
      </c>
      <c r="AT33" s="113" t="str">
        <f>IF(ISBLANK('In Process Calc.'!U41),"",'In Process Calc.'!U41)</f>
        <v/>
      </c>
      <c r="AU33" s="113" t="str">
        <f>IF(ISBLANK('In Process Calc.'!V41),"",'In Process Calc.'!V41)</f>
        <v/>
      </c>
      <c r="AV33" s="113" t="str">
        <f>IF(ISBLANK('In Process Calc.'!W41),"",'In Process Calc.'!W41)</f>
        <v/>
      </c>
      <c r="AW33" s="113" t="str">
        <f>IF(ISBLANK('In Process Calc.'!X41),"",'In Process Calc.'!X41)</f>
        <v/>
      </c>
      <c r="AX33" s="113" t="str">
        <f>IF(ISBLANK('In Process Calc.'!Y41),"",'In Process Calc.'!Y41)</f>
        <v/>
      </c>
      <c r="AY33" s="113" t="str">
        <f>IF(ISBLANK('In Process Calc.'!Z41),"",'In Process Calc.'!Z41)</f>
        <v/>
      </c>
      <c r="AZ33" s="113" t="str">
        <f>IF(ISBLANK('In Process Calc.'!AA41),"",'In Process Calc.'!AA41)</f>
        <v/>
      </c>
      <c r="BA33" s="113" t="str">
        <f>IF(ISBLANK('In Process Calc.'!AB41),"",'In Process Calc.'!AB41)</f>
        <v/>
      </c>
      <c r="BB33" s="113" t="str">
        <f>IF(ISBLANK('In Process Calc.'!AC41),"",'In Process Calc.'!AC41)</f>
        <v/>
      </c>
      <c r="BC33" s="113" t="str">
        <f>IF(ISBLANK('In Process Calc.'!AD41),"",'In Process Calc.'!AD41)</f>
        <v/>
      </c>
      <c r="BD33" s="113" t="str">
        <f>IF(ISBLANK('In Process Calc.'!AE41),"",'In Process Calc.'!AE41)</f>
        <v/>
      </c>
      <c r="BE33" s="113" t="str">
        <f>IF(ISBLANK('In Process Calc.'!AF41),"",'In Process Calc.'!AF41)</f>
        <v/>
      </c>
      <c r="BF33" s="113" t="str">
        <f>IF(ISBLANK('In Process Calc.'!AG41),"",'In Process Calc.'!AG41)</f>
        <v/>
      </c>
      <c r="BG33" s="113" t="str">
        <f>IF(ISBLANK('In Process Calc.'!AH41),"",'In Process Calc.'!AH41)</f>
        <v/>
      </c>
      <c r="BH33" s="113" t="str">
        <f>IF(ISBLANK('In Process Calc.'!AI41),"",'In Process Calc.'!AI41)</f>
        <v/>
      </c>
      <c r="BI33" s="113" t="str">
        <f>IF(ISBLANK('In Process Calc.'!AJ41),"",'In Process Calc.'!AJ41)</f>
        <v/>
      </c>
      <c r="BJ33" s="113" t="str">
        <f>IF(ISBLANK('In Process Calc.'!AK41),"",'In Process Calc.'!AK41)</f>
        <v/>
      </c>
      <c r="BK33" s="113" t="str">
        <f>IF(ISBLANK('In Process Calc.'!AL41),"",'In Process Calc.'!AL41)</f>
        <v/>
      </c>
      <c r="BL33" s="113" t="str">
        <f>IF(ISBLANK('In Process Calc.'!AM41),"",'In Process Calc.'!AM41)</f>
        <v/>
      </c>
      <c r="BM33" s="113" t="str">
        <f>IF(ISBLANK('In Process Calc.'!AN41),"",'In Process Calc.'!AN41)</f>
        <v/>
      </c>
      <c r="BO33" s="54" t="s">
        <v>113</v>
      </c>
      <c r="BP33" s="56">
        <f t="array" ref="BP33:BS33">LINEST($BL3:INDEX($BL:$BL,COUNT($BL:$BL)+2),$AH$3:INDEX($AH:$AH,COUNT($AH:$AH)+2)^{1,2,3},TRUE,TRUE)</f>
        <v>-4.0055768489854144E-7</v>
      </c>
      <c r="BQ33" s="56">
        <v>2.114248110607447E-4</v>
      </c>
      <c r="BR33" s="56">
        <v>-9.0316638365678416E-3</v>
      </c>
      <c r="BS33" s="56">
        <v>4.175751170680142E-2</v>
      </c>
      <c r="BT33" s="56">
        <f t="array" ref="BT33:BX33">LINEST($BL3:INDEX($BL:$BL,COUNT($BL:$BL)+2),$AH$3:INDEX($AH:$AH,COUNT($AH:$AH)+2)^{1,2,3,4},TRUE,TRUE)</f>
        <v>3.3505328332181075E-10</v>
      </c>
      <c r="BU33" s="56">
        <v>-5.5438992071899185E-7</v>
      </c>
      <c r="BV33" s="56">
        <v>2.3334025143966481E-4</v>
      </c>
      <c r="BW33" s="56">
        <v>-1.0025633313476508E-2</v>
      </c>
      <c r="BX33" s="56">
        <v>4.9475196977530667E-2</v>
      </c>
      <c r="BY33" s="57">
        <f>IF('Cumulative Curves'!$B$24=6,#REF!,IF('Cumulative Curves'!$B$24=5,#REF!, IF( 'Cumulative Curves'!$B$24=4, BX33,IF('Cumulative Curves'!$B$24=3, BS33, 0))))</f>
        <v>4.175751170680142E-2</v>
      </c>
      <c r="BZ33" s="57">
        <f>IF('Cumulative Curves'!$B$24=6,#REF!,IF('Cumulative Curves'!$B$24=5,#REF!, IF( 'Cumulative Curves'!$B$24=4, BW33,IF('Cumulative Curves'!$B$24=3, BR33, 0))))</f>
        <v>-9.0316638365678416E-3</v>
      </c>
      <c r="CA33" s="57">
        <f>IF('Cumulative Curves'!$B$24=6,#REF!,IF('Cumulative Curves'!$B$24=5,#REF!, IF( 'Cumulative Curves'!$B$24=4, BV33,IF('Cumulative Curves'!$B$24=3, BQ33, 0))))</f>
        <v>2.114248110607447E-4</v>
      </c>
      <c r="CB33" s="57">
        <f>IF('Cumulative Curves'!$B$24=6,#REF!,IF('Cumulative Curves'!$B$24=5,#REF!, IF( 'Cumulative Curves'!$B$24=4, BU33,IF('Cumulative Curves'!$B$24=3, BP33, 0))))</f>
        <v>-4.0055768489854144E-7</v>
      </c>
      <c r="CC33" s="57">
        <f>IF('Cumulative Curves'!$B$24=6,#REF!,IF('Cumulative Curves'!$B$24=5,#REF!, IF( 'Cumulative Curves'!$B$24=4,BT33, 0)))</f>
        <v>0</v>
      </c>
      <c r="CD33" s="57">
        <f>IF('Cumulative Curves'!$B$24=6,#REF!,IF('Cumulative Curves'!$B$24=5,#REF!, 0))</f>
        <v>0</v>
      </c>
      <c r="CE33" s="57">
        <f>IF('Cumulative Curves'!$B$24=6,#REF!,0)</f>
        <v>0</v>
      </c>
      <c r="CF33" s="49"/>
    </row>
    <row r="34" spans="1:116" s="48" customFormat="1" ht="12" x14ac:dyDescent="0.15">
      <c r="A34" s="113" t="str">
        <f>IF(ISBLANK('In Process Calc.'!C34),"",'In Process Calc.'!C34)</f>
        <v/>
      </c>
      <c r="B34" s="113" t="str">
        <f>IF(ISBLANK(Glutamine!H36),"",Glutamine!H36)</f>
        <v/>
      </c>
      <c r="C34" s="113" t="str">
        <f>IF(ISBLANK('In Process Calc.'!K34),"",'In Process Calc.'!K34)</f>
        <v/>
      </c>
      <c r="D34" s="113" t="str">
        <f>IF(ISBLANK('In Process Calc.'!L34),"",'In Process Calc.'!L34)</f>
        <v/>
      </c>
      <c r="E34" s="113" t="str">
        <f>IF(ISBLANK('In Process Calc.'!M34),"",'In Process Calc.'!M34)</f>
        <v/>
      </c>
      <c r="F34" s="113" t="str">
        <f>IF(ISBLANK('In Process Calc.'!N34),"",'In Process Calc.'!N34)</f>
        <v/>
      </c>
      <c r="G34" s="113" t="str">
        <f>IF(ISBLANK('In Process Calc.'!O34),"",'In Process Calc.'!O34)</f>
        <v/>
      </c>
      <c r="H34" s="113" t="str">
        <f>IF(ISBLANK('In Process Calc.'!P34),"",'In Process Calc.'!P34)</f>
        <v/>
      </c>
      <c r="I34" s="113" t="str">
        <f>IF(ISBLANK('In Process Calc.'!Q34),"",'In Process Calc.'!Q34)</f>
        <v/>
      </c>
      <c r="J34" s="113" t="str">
        <f>IF(ISBLANK('In Process Calc.'!R34),"",'In Process Calc.'!R34)</f>
        <v/>
      </c>
      <c r="K34" s="113" t="str">
        <f>IF(ISBLANK('In Process Calc.'!S34),"",'In Process Calc.'!S34)</f>
        <v/>
      </c>
      <c r="L34" s="113" t="str">
        <f>IF(ISBLANK('In Process Calc.'!T34),"",'In Process Calc.'!T34)</f>
        <v/>
      </c>
      <c r="M34" s="113" t="str">
        <f>IF(ISBLANK('In Process Calc.'!U34),"",'In Process Calc.'!U34)</f>
        <v/>
      </c>
      <c r="N34" s="113" t="str">
        <f>IF(ISBLANK('In Process Calc.'!V34),"",'In Process Calc.'!V34)</f>
        <v/>
      </c>
      <c r="O34" s="113" t="str">
        <f>IF(ISBLANK('In Process Calc.'!W34),"",'In Process Calc.'!W34)</f>
        <v/>
      </c>
      <c r="P34" s="113" t="str">
        <f>IF(ISBLANK('In Process Calc.'!X34),"",'In Process Calc.'!X34)</f>
        <v/>
      </c>
      <c r="Q34" s="113" t="str">
        <f>IF(ISBLANK('In Process Calc.'!Y34),"",'In Process Calc.'!Y34)</f>
        <v/>
      </c>
      <c r="R34" s="113" t="str">
        <f>IF(ISBLANK('In Process Calc.'!Z34),"",'In Process Calc.'!Z34)</f>
        <v/>
      </c>
      <c r="S34" s="113" t="str">
        <f>IF(ISBLANK('In Process Calc.'!AA34),"",'In Process Calc.'!AA34)</f>
        <v/>
      </c>
      <c r="T34" s="113" t="str">
        <f>IF(ISBLANK('In Process Calc.'!AB34),"",'In Process Calc.'!AB34)</f>
        <v/>
      </c>
      <c r="U34" s="113" t="str">
        <f>IF(ISBLANK('In Process Calc.'!AC34),"",'In Process Calc.'!AC34)</f>
        <v/>
      </c>
      <c r="V34" s="113" t="str">
        <f>IF(ISBLANK('In Process Calc.'!AD34),"",'In Process Calc.'!AD34)</f>
        <v/>
      </c>
      <c r="W34" s="113" t="str">
        <f>IF(ISBLANK('In Process Calc.'!AE34),"",'In Process Calc.'!AE34)</f>
        <v/>
      </c>
      <c r="X34" s="113" t="str">
        <f>IF(ISBLANK('In Process Calc.'!AF34),"",'In Process Calc.'!AF34)</f>
        <v/>
      </c>
      <c r="Y34" s="113" t="str">
        <f>IF(ISBLANK('In Process Calc.'!AG34),"",'In Process Calc.'!AG34)</f>
        <v/>
      </c>
      <c r="Z34" s="113" t="str">
        <f>IF(ISBLANK('In Process Calc.'!AH34),"",'In Process Calc.'!AH34)</f>
        <v/>
      </c>
      <c r="AA34" s="113" t="str">
        <f>IF(ISBLANK('In Process Calc.'!AI34),"",'In Process Calc.'!AI34)</f>
        <v/>
      </c>
      <c r="AB34" s="113" t="str">
        <f>IF(ISBLANK('In Process Calc.'!AJ34),"",'In Process Calc.'!AJ34)</f>
        <v/>
      </c>
      <c r="AC34" s="113" t="str">
        <f>IF(ISBLANK('In Process Calc.'!AK34),"",'In Process Calc.'!AK34)</f>
        <v/>
      </c>
      <c r="AD34" s="113" t="str">
        <f>IF(ISBLANK('In Process Calc.'!AL34),"",'In Process Calc.'!AL34)</f>
        <v/>
      </c>
      <c r="AE34" s="113" t="str">
        <f>IF(ISBLANK('In Process Calc.'!AM34),"",'In Process Calc.'!AM34)</f>
        <v/>
      </c>
      <c r="AF34" s="113" t="str">
        <f>IF(ISBLANK('In Process Calc.'!AN34),"",'In Process Calc.'!AN34)</f>
        <v/>
      </c>
      <c r="AH34" s="113" t="str">
        <f>IF(ISBLANK('In Process Calc.'!C42),"",'In Process Calc.'!C42)</f>
        <v/>
      </c>
      <c r="AI34" s="113" t="str">
        <f>IF(ISBLANK(Glutamine!H38),"",Glutamine!H38)</f>
        <v/>
      </c>
      <c r="AJ34" s="113" t="str">
        <f>IF(ISBLANK('In Process Calc.'!K42),"",'In Process Calc.'!K42)</f>
        <v/>
      </c>
      <c r="AK34" s="113" t="str">
        <f>IF(ISBLANK('In Process Calc.'!L42),"",'In Process Calc.'!L42)</f>
        <v/>
      </c>
      <c r="AL34" s="113" t="str">
        <f>IF(ISBLANK('In Process Calc.'!M42),"",'In Process Calc.'!M42)</f>
        <v/>
      </c>
      <c r="AM34" s="113" t="str">
        <f>IF(ISBLANK('In Process Calc.'!N42),"",'In Process Calc.'!N42)</f>
        <v/>
      </c>
      <c r="AN34" s="113" t="str">
        <f>IF(ISBLANK('In Process Calc.'!O42),"",'In Process Calc.'!O42)</f>
        <v/>
      </c>
      <c r="AO34" s="113" t="str">
        <f>IF(ISBLANK('In Process Calc.'!P42),"",'In Process Calc.'!P42)</f>
        <v/>
      </c>
      <c r="AP34" s="113" t="str">
        <f>IF(ISBLANK('In Process Calc.'!Q42),"",'In Process Calc.'!Q42)</f>
        <v/>
      </c>
      <c r="AQ34" s="113" t="str">
        <f>IF(ISBLANK('In Process Calc.'!R42),"",'In Process Calc.'!R42)</f>
        <v/>
      </c>
      <c r="AR34" s="113" t="str">
        <f>IF(ISBLANK('In Process Calc.'!S42),"",'In Process Calc.'!S42)</f>
        <v/>
      </c>
      <c r="AS34" s="113" t="str">
        <f>IF(ISBLANK('In Process Calc.'!T42),"",'In Process Calc.'!T42)</f>
        <v/>
      </c>
      <c r="AT34" s="113" t="str">
        <f>IF(ISBLANK('In Process Calc.'!U42),"",'In Process Calc.'!U42)</f>
        <v/>
      </c>
      <c r="AU34" s="113" t="str">
        <f>IF(ISBLANK('In Process Calc.'!V42),"",'In Process Calc.'!V42)</f>
        <v/>
      </c>
      <c r="AV34" s="113" t="str">
        <f>IF(ISBLANK('In Process Calc.'!W42),"",'In Process Calc.'!W42)</f>
        <v/>
      </c>
      <c r="AW34" s="113" t="str">
        <f>IF(ISBLANK('In Process Calc.'!X42),"",'In Process Calc.'!X42)</f>
        <v/>
      </c>
      <c r="AX34" s="113" t="str">
        <f>IF(ISBLANK('In Process Calc.'!Y42),"",'In Process Calc.'!Y42)</f>
        <v/>
      </c>
      <c r="AY34" s="113" t="str">
        <f>IF(ISBLANK('In Process Calc.'!Z42),"",'In Process Calc.'!Z42)</f>
        <v/>
      </c>
      <c r="AZ34" s="113" t="str">
        <f>IF(ISBLANK('In Process Calc.'!AA42),"",'In Process Calc.'!AA42)</f>
        <v/>
      </c>
      <c r="BA34" s="113" t="str">
        <f>IF(ISBLANK('In Process Calc.'!AB42),"",'In Process Calc.'!AB42)</f>
        <v/>
      </c>
      <c r="BB34" s="113" t="str">
        <f>IF(ISBLANK('In Process Calc.'!AC42),"",'In Process Calc.'!AC42)</f>
        <v/>
      </c>
      <c r="BC34" s="113" t="str">
        <f>IF(ISBLANK('In Process Calc.'!AD42),"",'In Process Calc.'!AD42)</f>
        <v/>
      </c>
      <c r="BD34" s="113" t="str">
        <f>IF(ISBLANK('In Process Calc.'!AE42),"",'In Process Calc.'!AE42)</f>
        <v/>
      </c>
      <c r="BE34" s="113" t="str">
        <f>IF(ISBLANK('In Process Calc.'!AF42),"",'In Process Calc.'!AF42)</f>
        <v/>
      </c>
      <c r="BF34" s="113" t="str">
        <f>IF(ISBLANK('In Process Calc.'!AG42),"",'In Process Calc.'!AG42)</f>
        <v/>
      </c>
      <c r="BG34" s="113" t="str">
        <f>IF(ISBLANK('In Process Calc.'!AH42),"",'In Process Calc.'!AH42)</f>
        <v/>
      </c>
      <c r="BH34" s="113" t="str">
        <f>IF(ISBLANK('In Process Calc.'!AI42),"",'In Process Calc.'!AI42)</f>
        <v/>
      </c>
      <c r="BI34" s="113" t="str">
        <f>IF(ISBLANK('In Process Calc.'!AJ42),"",'In Process Calc.'!AJ42)</f>
        <v/>
      </c>
      <c r="BJ34" s="113" t="str">
        <f>IF(ISBLANK('In Process Calc.'!AK42),"",'In Process Calc.'!AK42)</f>
        <v/>
      </c>
      <c r="BK34" s="113" t="str">
        <f>IF(ISBLANK('In Process Calc.'!AL42),"",'In Process Calc.'!AL42)</f>
        <v/>
      </c>
      <c r="BL34" s="113" t="str">
        <f>IF(ISBLANK('In Process Calc.'!AM42),"",'In Process Calc.'!AM42)</f>
        <v/>
      </c>
      <c r="BM34" s="113" t="str">
        <f>IF(ISBLANK('In Process Calc.'!AN42),"",'In Process Calc.'!AN42)</f>
        <v/>
      </c>
      <c r="BO34" s="54" t="s">
        <v>245</v>
      </c>
      <c r="BP34" s="56">
        <f t="array" ref="BP34:BS34">LINEST($BM3:INDEX($BM:$BM,COUNT($BM:$BM)+2),$AH$3:INDEX($AH:$AH,COUNT($AH:$AH)+2)^{1,2,3},TRUE,TRUE)</f>
        <v>-3.7758663725390654E-6</v>
      </c>
      <c r="BQ34" s="56">
        <v>1.5629062268017258E-3</v>
      </c>
      <c r="BR34" s="56">
        <v>-7.555938617922138E-2</v>
      </c>
      <c r="BS34" s="56">
        <v>0.45172023168839992</v>
      </c>
      <c r="BT34" s="56">
        <f t="array" ref="BT34:BX34">LINEST($BM3:INDEX($BM:$BM,COUNT($BM:$BM)+2),$AH$3:INDEX($AH:$AH,COUNT($AH:$AH)+2)^{1,2,3,4},TRUE,TRUE)</f>
        <v>-1.978018267941732E-9</v>
      </c>
      <c r="BU34" s="56">
        <v>-2.8677034390664556E-6</v>
      </c>
      <c r="BV34" s="56">
        <v>1.4335263831251797E-3</v>
      </c>
      <c r="BW34" s="56">
        <v>-6.9691394785108565E-2</v>
      </c>
      <c r="BX34" s="56">
        <v>0.40615815779860065</v>
      </c>
      <c r="BY34" s="57">
        <f>IF('Cumulative Curves'!$B$3=6,#REF!,IF('Cumulative Curves'!$B$3=5,#REF!, IF( 'Cumulative Curves'!$B$3=4, BX34,IF('Cumulative Curves'!$B$3=3, BS34, 0))))</f>
        <v>0.45172023168839992</v>
      </c>
      <c r="BZ34" s="57">
        <f>IF('Cumulative Curves'!$B$3=6,#REF!,IF('Cumulative Curves'!$B$3=5,#REF!, IF( 'Cumulative Curves'!$B$3=4, BW34,IF('Cumulative Curves'!$B$3=3, BR34, 0))))</f>
        <v>-7.555938617922138E-2</v>
      </c>
      <c r="CA34" s="57">
        <f>IF('Cumulative Curves'!$B$3=6,#REF!,IF('Cumulative Curves'!$B$3=5,#REF!, IF( 'Cumulative Curves'!$B$3=4, BV34,IF('Cumulative Curves'!$B$3=3, BQ34, 0))))</f>
        <v>1.5629062268017258E-3</v>
      </c>
      <c r="CB34" s="57">
        <f>IF('Cumulative Curves'!$B$3=6,#REF!,IF('Cumulative Curves'!$B$3=5,#REF!, IF( 'Cumulative Curves'!$B$3=4, BU34,IF('Cumulative Curves'!$B$3=3, BP34, 0))))</f>
        <v>-3.7758663725390654E-6</v>
      </c>
      <c r="CC34" s="57">
        <f>IF('Cumulative Curves'!$B$3=6,#REF!,IF('Cumulative Curves'!$B$3=5,#REF!, IF( 'Cumulative Curves'!$B$3=4,BT34, 0)))</f>
        <v>0</v>
      </c>
      <c r="CD34" s="57">
        <f>IF('Cumulative Curves'!$B$3=6,#REF!,IF('Cumulative Curves'!$B$3=5,#REF!, 0))</f>
        <v>0</v>
      </c>
      <c r="CE34" s="57">
        <f>IF('Cumulative Curves'!$B$3=6,#REF!,0)</f>
        <v>0</v>
      </c>
      <c r="CF34" s="49"/>
    </row>
    <row r="35" spans="1:116" s="48" customFormat="1" ht="18" x14ac:dyDescent="0.2">
      <c r="A35" s="113" t="str">
        <f>IF(ISBLANK('In Process Calc.'!C35),"",'In Process Calc.'!C35)</f>
        <v/>
      </c>
      <c r="B35" s="113" t="str">
        <f>IF(ISBLANK(Glutamine!H37),"",Glutamine!H37)</f>
        <v/>
      </c>
      <c r="C35" s="113" t="str">
        <f>IF(ISBLANK('In Process Calc.'!K35),"",'In Process Calc.'!K35)</f>
        <v/>
      </c>
      <c r="D35" s="113" t="str">
        <f>IF(ISBLANK('In Process Calc.'!L35),"",'In Process Calc.'!L35)</f>
        <v/>
      </c>
      <c r="E35" s="113" t="str">
        <f>IF(ISBLANK('In Process Calc.'!M35),"",'In Process Calc.'!M35)</f>
        <v/>
      </c>
      <c r="F35" s="113" t="str">
        <f>IF(ISBLANK('In Process Calc.'!N35),"",'In Process Calc.'!N35)</f>
        <v/>
      </c>
      <c r="G35" s="113" t="str">
        <f>IF(ISBLANK('In Process Calc.'!O35),"",'In Process Calc.'!O35)</f>
        <v/>
      </c>
      <c r="H35" s="113" t="str">
        <f>IF(ISBLANK('In Process Calc.'!P35),"",'In Process Calc.'!P35)</f>
        <v/>
      </c>
      <c r="I35" s="113" t="str">
        <f>IF(ISBLANK('In Process Calc.'!Q35),"",'In Process Calc.'!Q35)</f>
        <v/>
      </c>
      <c r="J35" s="113" t="str">
        <f>IF(ISBLANK('In Process Calc.'!R35),"",'In Process Calc.'!R35)</f>
        <v/>
      </c>
      <c r="K35" s="113" t="str">
        <f>IF(ISBLANK('In Process Calc.'!S35),"",'In Process Calc.'!S35)</f>
        <v/>
      </c>
      <c r="L35" s="113" t="str">
        <f>IF(ISBLANK('In Process Calc.'!T35),"",'In Process Calc.'!T35)</f>
        <v/>
      </c>
      <c r="M35" s="113" t="str">
        <f>IF(ISBLANK('In Process Calc.'!U35),"",'In Process Calc.'!U35)</f>
        <v/>
      </c>
      <c r="N35" s="113" t="str">
        <f>IF(ISBLANK('In Process Calc.'!V35),"",'In Process Calc.'!V35)</f>
        <v/>
      </c>
      <c r="O35" s="113" t="str">
        <f>IF(ISBLANK('In Process Calc.'!W35),"",'In Process Calc.'!W35)</f>
        <v/>
      </c>
      <c r="P35" s="113" t="str">
        <f>IF(ISBLANK('In Process Calc.'!X35),"",'In Process Calc.'!X35)</f>
        <v/>
      </c>
      <c r="Q35" s="113" t="str">
        <f>IF(ISBLANK('In Process Calc.'!Y35),"",'In Process Calc.'!Y35)</f>
        <v/>
      </c>
      <c r="R35" s="113" t="str">
        <f>IF(ISBLANK('In Process Calc.'!Z35),"",'In Process Calc.'!Z35)</f>
        <v/>
      </c>
      <c r="S35" s="113" t="str">
        <f>IF(ISBLANK('In Process Calc.'!AA35),"",'In Process Calc.'!AA35)</f>
        <v/>
      </c>
      <c r="T35" s="113" t="str">
        <f>IF(ISBLANK('In Process Calc.'!AB35),"",'In Process Calc.'!AB35)</f>
        <v/>
      </c>
      <c r="U35" s="113" t="str">
        <f>IF(ISBLANK('In Process Calc.'!AC35),"",'In Process Calc.'!AC35)</f>
        <v/>
      </c>
      <c r="V35" s="113" t="str">
        <f>IF(ISBLANK('In Process Calc.'!AD35),"",'In Process Calc.'!AD35)</f>
        <v/>
      </c>
      <c r="W35" s="113" t="str">
        <f>IF(ISBLANK('In Process Calc.'!AE35),"",'In Process Calc.'!AE35)</f>
        <v/>
      </c>
      <c r="X35" s="113" t="str">
        <f>IF(ISBLANK('In Process Calc.'!AF35),"",'In Process Calc.'!AF35)</f>
        <v/>
      </c>
      <c r="Y35" s="113" t="str">
        <f>IF(ISBLANK('In Process Calc.'!AG35),"",'In Process Calc.'!AG35)</f>
        <v/>
      </c>
      <c r="Z35" s="113" t="str">
        <f>IF(ISBLANK('In Process Calc.'!AH35),"",'In Process Calc.'!AH35)</f>
        <v/>
      </c>
      <c r="AA35" s="113" t="str">
        <f>IF(ISBLANK('In Process Calc.'!AI35),"",'In Process Calc.'!AI35)</f>
        <v/>
      </c>
      <c r="AB35" s="113" t="str">
        <f>IF(ISBLANK('In Process Calc.'!AJ35),"",'In Process Calc.'!AJ35)</f>
        <v/>
      </c>
      <c r="AC35" s="113" t="str">
        <f>IF(ISBLANK('In Process Calc.'!AK35),"",'In Process Calc.'!AK35)</f>
        <v/>
      </c>
      <c r="AD35" s="113" t="str">
        <f>IF(ISBLANK('In Process Calc.'!AL35),"",'In Process Calc.'!AL35)</f>
        <v/>
      </c>
      <c r="AE35" s="113" t="str">
        <f>IF(ISBLANK('In Process Calc.'!AM35),"",'In Process Calc.'!AM35)</f>
        <v/>
      </c>
      <c r="AF35" s="113" t="str">
        <f>IF(ISBLANK('In Process Calc.'!AN35),"",'In Process Calc.'!AN35)</f>
        <v/>
      </c>
      <c r="AH35" s="113" t="str">
        <f>IF(ISBLANK('In Process Calc.'!C43),"",'In Process Calc.'!C43)</f>
        <v/>
      </c>
      <c r="AI35" s="113" t="str">
        <f>IF(ISBLANK(Glutamine!H39),"",Glutamine!H39)</f>
        <v/>
      </c>
      <c r="AJ35" s="113" t="str">
        <f>IF(ISBLANK('In Process Calc.'!K43),"",'In Process Calc.'!K43)</f>
        <v/>
      </c>
      <c r="AK35" s="113" t="str">
        <f>IF(ISBLANK('In Process Calc.'!L43),"",'In Process Calc.'!L43)</f>
        <v/>
      </c>
      <c r="AL35" s="113" t="str">
        <f>IF(ISBLANK('In Process Calc.'!M43),"",'In Process Calc.'!M43)</f>
        <v/>
      </c>
      <c r="AM35" s="113" t="str">
        <f>IF(ISBLANK('In Process Calc.'!N43),"",'In Process Calc.'!N43)</f>
        <v/>
      </c>
      <c r="AN35" s="113" t="str">
        <f>IF(ISBLANK('In Process Calc.'!O43),"",'In Process Calc.'!O43)</f>
        <v/>
      </c>
      <c r="AO35" s="113" t="str">
        <f>IF(ISBLANK('In Process Calc.'!P43),"",'In Process Calc.'!P43)</f>
        <v/>
      </c>
      <c r="AP35" s="113" t="str">
        <f>IF(ISBLANK('In Process Calc.'!Q43),"",'In Process Calc.'!Q43)</f>
        <v/>
      </c>
      <c r="AQ35" s="113" t="str">
        <f>IF(ISBLANK('In Process Calc.'!R43),"",'In Process Calc.'!R43)</f>
        <v/>
      </c>
      <c r="AR35" s="113" t="str">
        <f>IF(ISBLANK('In Process Calc.'!S43),"",'In Process Calc.'!S43)</f>
        <v/>
      </c>
      <c r="AS35" s="113" t="str">
        <f>IF(ISBLANK('In Process Calc.'!T43),"",'In Process Calc.'!T43)</f>
        <v/>
      </c>
      <c r="AT35" s="113" t="str">
        <f>IF(ISBLANK('In Process Calc.'!U43),"",'In Process Calc.'!U43)</f>
        <v/>
      </c>
      <c r="AU35" s="113" t="str">
        <f>IF(ISBLANK('In Process Calc.'!V43),"",'In Process Calc.'!V43)</f>
        <v/>
      </c>
      <c r="AV35" s="113" t="str">
        <f>IF(ISBLANK('In Process Calc.'!W43),"",'In Process Calc.'!W43)</f>
        <v/>
      </c>
      <c r="AW35" s="113" t="str">
        <f>IF(ISBLANK('In Process Calc.'!X43),"",'In Process Calc.'!X43)</f>
        <v/>
      </c>
      <c r="AX35" s="113" t="str">
        <f>IF(ISBLANK('In Process Calc.'!Y43),"",'In Process Calc.'!Y43)</f>
        <v/>
      </c>
      <c r="AY35" s="113" t="str">
        <f>IF(ISBLANK('In Process Calc.'!Z43),"",'In Process Calc.'!Z43)</f>
        <v/>
      </c>
      <c r="AZ35" s="113" t="str">
        <f>IF(ISBLANK('In Process Calc.'!AA43),"",'In Process Calc.'!AA43)</f>
        <v/>
      </c>
      <c r="BA35" s="113" t="str">
        <f>IF(ISBLANK('In Process Calc.'!AB43),"",'In Process Calc.'!AB43)</f>
        <v/>
      </c>
      <c r="BB35" s="113" t="str">
        <f>IF(ISBLANK('In Process Calc.'!AC43),"",'In Process Calc.'!AC43)</f>
        <v/>
      </c>
      <c r="BC35" s="113" t="str">
        <f>IF(ISBLANK('In Process Calc.'!AD43),"",'In Process Calc.'!AD43)</f>
        <v/>
      </c>
      <c r="BD35" s="113" t="str">
        <f>IF(ISBLANK('In Process Calc.'!AE43),"",'In Process Calc.'!AE43)</f>
        <v/>
      </c>
      <c r="BE35" s="113" t="str">
        <f>IF(ISBLANK('In Process Calc.'!AF43),"",'In Process Calc.'!AF43)</f>
        <v/>
      </c>
      <c r="BF35" s="113" t="str">
        <f>IF(ISBLANK('In Process Calc.'!AG43),"",'In Process Calc.'!AG43)</f>
        <v/>
      </c>
      <c r="BG35" s="113" t="str">
        <f>IF(ISBLANK('In Process Calc.'!AH43),"",'In Process Calc.'!AH43)</f>
        <v/>
      </c>
      <c r="BH35" s="113" t="str">
        <f>IF(ISBLANK('In Process Calc.'!AI43),"",'In Process Calc.'!AI43)</f>
        <v/>
      </c>
      <c r="BI35" s="113" t="str">
        <f>IF(ISBLANK('In Process Calc.'!AJ43),"",'In Process Calc.'!AJ43)</f>
        <v/>
      </c>
      <c r="BJ35" s="113" t="str">
        <f>IF(ISBLANK('In Process Calc.'!AK43),"",'In Process Calc.'!AK43)</f>
        <v/>
      </c>
      <c r="BK35" s="113" t="str">
        <f>IF(ISBLANK('In Process Calc.'!AL43),"",'In Process Calc.'!AL43)</f>
        <v/>
      </c>
      <c r="BL35" s="113" t="str">
        <f>IF(ISBLANK('In Process Calc.'!AM43),"",'In Process Calc.'!AM43)</f>
        <v/>
      </c>
      <c r="BM35" s="113" t="str">
        <f>IF(ISBLANK('In Process Calc.'!AN43),"",'In Process Calc.'!AN43)</f>
        <v/>
      </c>
      <c r="BP35" s="359" t="s">
        <v>619</v>
      </c>
      <c r="BQ35" s="360"/>
      <c r="BR35" s="360"/>
      <c r="BS35" s="360"/>
      <c r="BT35" s="360"/>
      <c r="BU35" s="360"/>
      <c r="BV35" s="359" t="s">
        <v>620</v>
      </c>
      <c r="BW35" s="360"/>
      <c r="BX35" s="360"/>
      <c r="BY35" s="360"/>
      <c r="BZ35" s="360"/>
      <c r="CA35" s="360"/>
      <c r="CB35" s="360"/>
      <c r="CC35" s="49"/>
      <c r="CD35" s="49"/>
      <c r="CE35" s="49"/>
      <c r="CF35" s="49"/>
      <c r="CG35" s="357" t="s">
        <v>480</v>
      </c>
      <c r="CH35" s="357"/>
      <c r="CI35" s="357"/>
      <c r="CJ35" s="357"/>
      <c r="CK35" s="357"/>
      <c r="CL35" s="357"/>
      <c r="CM35" s="357"/>
      <c r="CN35" s="357"/>
      <c r="CO35" s="357"/>
      <c r="CP35" s="357"/>
      <c r="CQ35" s="357"/>
      <c r="CR35" s="357"/>
      <c r="CS35" s="357"/>
      <c r="CT35" s="357"/>
      <c r="CU35" s="357"/>
      <c r="CV35" s="357"/>
      <c r="CW35" s="357"/>
      <c r="CX35" s="357"/>
      <c r="CY35" s="357"/>
      <c r="CZ35" s="357"/>
      <c r="DA35" s="357"/>
      <c r="DB35" s="357"/>
      <c r="DC35" s="357"/>
      <c r="DD35" s="357"/>
      <c r="DE35" s="357"/>
      <c r="DF35" s="357"/>
      <c r="DG35" s="357"/>
      <c r="DH35" s="357"/>
      <c r="DI35" s="357"/>
      <c r="DJ35" s="357"/>
      <c r="DK35" s="357"/>
      <c r="DL35" s="357"/>
    </row>
    <row r="36" spans="1:116" s="48" customFormat="1" ht="105" x14ac:dyDescent="0.15">
      <c r="A36" s="113" t="str">
        <f>IF(ISBLANK('In Process Calc.'!C36),"",'In Process Calc.'!C36)</f>
        <v/>
      </c>
      <c r="B36" s="113" t="str">
        <f>IF(ISBLANK(Glutamine!H38),"",Glutamine!H38)</f>
        <v/>
      </c>
      <c r="C36" s="113" t="str">
        <f>IF(ISBLANK('In Process Calc.'!K36),"",'In Process Calc.'!K36)</f>
        <v/>
      </c>
      <c r="D36" s="113" t="str">
        <f>IF(ISBLANK('In Process Calc.'!L36),"",'In Process Calc.'!L36)</f>
        <v/>
      </c>
      <c r="E36" s="113" t="str">
        <f>IF(ISBLANK('In Process Calc.'!M36),"",'In Process Calc.'!M36)</f>
        <v/>
      </c>
      <c r="F36" s="113" t="str">
        <f>IF(ISBLANK('In Process Calc.'!N36),"",'In Process Calc.'!N36)</f>
        <v/>
      </c>
      <c r="G36" s="113" t="str">
        <f>IF(ISBLANK('In Process Calc.'!O36),"",'In Process Calc.'!O36)</f>
        <v/>
      </c>
      <c r="H36" s="113" t="str">
        <f>IF(ISBLANK('In Process Calc.'!P36),"",'In Process Calc.'!P36)</f>
        <v/>
      </c>
      <c r="I36" s="113" t="str">
        <f>IF(ISBLANK('In Process Calc.'!Q36),"",'In Process Calc.'!Q36)</f>
        <v/>
      </c>
      <c r="J36" s="113" t="str">
        <f>IF(ISBLANK('In Process Calc.'!R36),"",'In Process Calc.'!R36)</f>
        <v/>
      </c>
      <c r="K36" s="113" t="str">
        <f>IF(ISBLANK('In Process Calc.'!S36),"",'In Process Calc.'!S36)</f>
        <v/>
      </c>
      <c r="L36" s="113" t="str">
        <f>IF(ISBLANK('In Process Calc.'!T36),"",'In Process Calc.'!T36)</f>
        <v/>
      </c>
      <c r="M36" s="113" t="str">
        <f>IF(ISBLANK('In Process Calc.'!U36),"",'In Process Calc.'!U36)</f>
        <v/>
      </c>
      <c r="N36" s="113" t="str">
        <f>IF(ISBLANK('In Process Calc.'!V36),"",'In Process Calc.'!V36)</f>
        <v/>
      </c>
      <c r="O36" s="113" t="str">
        <f>IF(ISBLANK('In Process Calc.'!W36),"",'In Process Calc.'!W36)</f>
        <v/>
      </c>
      <c r="P36" s="113" t="str">
        <f>IF(ISBLANK('In Process Calc.'!X36),"",'In Process Calc.'!X36)</f>
        <v/>
      </c>
      <c r="Q36" s="113" t="str">
        <f>IF(ISBLANK('In Process Calc.'!Y36),"",'In Process Calc.'!Y36)</f>
        <v/>
      </c>
      <c r="R36" s="113" t="str">
        <f>IF(ISBLANK('In Process Calc.'!Z36),"",'In Process Calc.'!Z36)</f>
        <v/>
      </c>
      <c r="S36" s="113" t="str">
        <f>IF(ISBLANK('In Process Calc.'!AA36),"",'In Process Calc.'!AA36)</f>
        <v/>
      </c>
      <c r="T36" s="113" t="str">
        <f>IF(ISBLANK('In Process Calc.'!AB36),"",'In Process Calc.'!AB36)</f>
        <v/>
      </c>
      <c r="U36" s="113" t="str">
        <f>IF(ISBLANK('In Process Calc.'!AC36),"",'In Process Calc.'!AC36)</f>
        <v/>
      </c>
      <c r="V36" s="113" t="str">
        <f>IF(ISBLANK('In Process Calc.'!AD36),"",'In Process Calc.'!AD36)</f>
        <v/>
      </c>
      <c r="W36" s="113" t="str">
        <f>IF(ISBLANK('In Process Calc.'!AE36),"",'In Process Calc.'!AE36)</f>
        <v/>
      </c>
      <c r="X36" s="113" t="str">
        <f>IF(ISBLANK('In Process Calc.'!AF36),"",'In Process Calc.'!AF36)</f>
        <v/>
      </c>
      <c r="Y36" s="113" t="str">
        <f>IF(ISBLANK('In Process Calc.'!AG36),"",'In Process Calc.'!AG36)</f>
        <v/>
      </c>
      <c r="Z36" s="113" t="str">
        <f>IF(ISBLANK('In Process Calc.'!AH36),"",'In Process Calc.'!AH36)</f>
        <v/>
      </c>
      <c r="AA36" s="113" t="str">
        <f>IF(ISBLANK('In Process Calc.'!AI36),"",'In Process Calc.'!AI36)</f>
        <v/>
      </c>
      <c r="AB36" s="113" t="str">
        <f>IF(ISBLANK('In Process Calc.'!AJ36),"",'In Process Calc.'!AJ36)</f>
        <v/>
      </c>
      <c r="AC36" s="113" t="str">
        <f>IF(ISBLANK('In Process Calc.'!AK36),"",'In Process Calc.'!AK36)</f>
        <v/>
      </c>
      <c r="AD36" s="113" t="str">
        <f>IF(ISBLANK('In Process Calc.'!AL36),"",'In Process Calc.'!AL36)</f>
        <v/>
      </c>
      <c r="AE36" s="113" t="str">
        <f>IF(ISBLANK('In Process Calc.'!AM36),"",'In Process Calc.'!AM36)</f>
        <v/>
      </c>
      <c r="AF36" s="113" t="str">
        <f>IF(ISBLANK('In Process Calc.'!AN36),"",'In Process Calc.'!AN36)</f>
        <v/>
      </c>
      <c r="AH36" s="113" t="str">
        <f>IF(ISBLANK('In Process Calc.'!C44),"",'In Process Calc.'!C44)</f>
        <v/>
      </c>
      <c r="AI36" s="113" t="str">
        <f>IF(ISBLANK(Glutamine!H40),"",Glutamine!H40)</f>
        <v/>
      </c>
      <c r="AJ36" s="113" t="str">
        <f>IF(ISBLANK('In Process Calc.'!K44),"",'In Process Calc.'!K44)</f>
        <v/>
      </c>
      <c r="AK36" s="113" t="str">
        <f>IF(ISBLANK('In Process Calc.'!L44),"",'In Process Calc.'!L44)</f>
        <v/>
      </c>
      <c r="AL36" s="113" t="str">
        <f>IF(ISBLANK('In Process Calc.'!M44),"",'In Process Calc.'!M44)</f>
        <v/>
      </c>
      <c r="AM36" s="113" t="str">
        <f>IF(ISBLANK('In Process Calc.'!N44),"",'In Process Calc.'!N44)</f>
        <v/>
      </c>
      <c r="AN36" s="113" t="str">
        <f>IF(ISBLANK('In Process Calc.'!O44),"",'In Process Calc.'!O44)</f>
        <v/>
      </c>
      <c r="AO36" s="113" t="str">
        <f>IF(ISBLANK('In Process Calc.'!P44),"",'In Process Calc.'!P44)</f>
        <v/>
      </c>
      <c r="AP36" s="113" t="str">
        <f>IF(ISBLANK('In Process Calc.'!Q44),"",'In Process Calc.'!Q44)</f>
        <v/>
      </c>
      <c r="AQ36" s="113" t="str">
        <f>IF(ISBLANK('In Process Calc.'!R44),"",'In Process Calc.'!R44)</f>
        <v/>
      </c>
      <c r="AR36" s="113" t="str">
        <f>IF(ISBLANK('In Process Calc.'!S44),"",'In Process Calc.'!S44)</f>
        <v/>
      </c>
      <c r="AS36" s="113" t="str">
        <f>IF(ISBLANK('In Process Calc.'!T44),"",'In Process Calc.'!T44)</f>
        <v/>
      </c>
      <c r="AT36" s="113" t="str">
        <f>IF(ISBLANK('In Process Calc.'!U44),"",'In Process Calc.'!U44)</f>
        <v/>
      </c>
      <c r="AU36" s="113" t="str">
        <f>IF(ISBLANK('In Process Calc.'!V44),"",'In Process Calc.'!V44)</f>
        <v/>
      </c>
      <c r="AV36" s="113" t="str">
        <f>IF(ISBLANK('In Process Calc.'!W44),"",'In Process Calc.'!W44)</f>
        <v/>
      </c>
      <c r="AW36" s="113" t="str">
        <f>IF(ISBLANK('In Process Calc.'!X44),"",'In Process Calc.'!X44)</f>
        <v/>
      </c>
      <c r="AX36" s="113" t="str">
        <f>IF(ISBLANK('In Process Calc.'!Y44),"",'In Process Calc.'!Y44)</f>
        <v/>
      </c>
      <c r="AY36" s="113" t="str">
        <f>IF(ISBLANK('In Process Calc.'!Z44),"",'In Process Calc.'!Z44)</f>
        <v/>
      </c>
      <c r="AZ36" s="113" t="str">
        <f>IF(ISBLANK('In Process Calc.'!AA44),"",'In Process Calc.'!AA44)</f>
        <v/>
      </c>
      <c r="BA36" s="113" t="str">
        <f>IF(ISBLANK('In Process Calc.'!AB44),"",'In Process Calc.'!AB44)</f>
        <v/>
      </c>
      <c r="BB36" s="113" t="str">
        <f>IF(ISBLANK('In Process Calc.'!AC44),"",'In Process Calc.'!AC44)</f>
        <v/>
      </c>
      <c r="BC36" s="113" t="str">
        <f>IF(ISBLANK('In Process Calc.'!AD44),"",'In Process Calc.'!AD44)</f>
        <v/>
      </c>
      <c r="BD36" s="113" t="str">
        <f>IF(ISBLANK('In Process Calc.'!AE44),"",'In Process Calc.'!AE44)</f>
        <v/>
      </c>
      <c r="BE36" s="113" t="str">
        <f>IF(ISBLANK('In Process Calc.'!AF44),"",'In Process Calc.'!AF44)</f>
        <v/>
      </c>
      <c r="BF36" s="113" t="str">
        <f>IF(ISBLANK('In Process Calc.'!AG44),"",'In Process Calc.'!AG44)</f>
        <v/>
      </c>
      <c r="BG36" s="113" t="str">
        <f>IF(ISBLANK('In Process Calc.'!AH44),"",'In Process Calc.'!AH44)</f>
        <v/>
      </c>
      <c r="BH36" s="113" t="str">
        <f>IF(ISBLANK('In Process Calc.'!AI44),"",'In Process Calc.'!AI44)</f>
        <v/>
      </c>
      <c r="BI36" s="113" t="str">
        <f>IF(ISBLANK('In Process Calc.'!AJ44),"",'In Process Calc.'!AJ44)</f>
        <v/>
      </c>
      <c r="BJ36" s="113" t="str">
        <f>IF(ISBLANK('In Process Calc.'!AK44),"",'In Process Calc.'!AK44)</f>
        <v/>
      </c>
      <c r="BK36" s="113" t="str">
        <f>IF(ISBLANK('In Process Calc.'!AL44),"",'In Process Calc.'!AL44)</f>
        <v/>
      </c>
      <c r="BL36" s="113" t="str">
        <f>IF(ISBLANK('In Process Calc.'!AM44),"",'In Process Calc.'!AM44)</f>
        <v/>
      </c>
      <c r="BM36" s="113" t="str">
        <f>IF(ISBLANK('In Process Calc.'!AN44),"",'In Process Calc.'!AN44)</f>
        <v/>
      </c>
      <c r="BO36" s="54" t="s">
        <v>110</v>
      </c>
      <c r="BP36" s="48">
        <f t="array" ref="BP36:BU36">LINEST($Q3:INDEX($Q:$Q,COUNT($Q:$Q)+2),$A$3:INDEX($A:$A,COUNT($A:$A)+2)^{1,2,3,4,5},TRUE,TRUE)</f>
        <v>-1.2137776748492945E-10</v>
      </c>
      <c r="BQ36" s="48">
        <v>7.0799727927583796E-8</v>
      </c>
      <c r="BR36" s="48">
        <v>-1.4353864779139599E-5</v>
      </c>
      <c r="BS36" s="48">
        <v>1.1058663162199702E-3</v>
      </c>
      <c r="BT36" s="48">
        <v>-1.1431263097988611E-2</v>
      </c>
      <c r="BU36" s="48">
        <v>-1.5944010031905265E-3</v>
      </c>
      <c r="BV36" s="48">
        <f t="array" ref="BV36:CB36">LINEST($Q3:INDEX($Q:$Q,COUNT($Q:$Q)+2),$A$3:INDEX($A:$A,COUNT($A:$A)+2)^{1,2,3,4,5,6},TRUE,TRUE)</f>
        <v>5.7566833219009304E-13</v>
      </c>
      <c r="BW36" s="48">
        <v>-5.2387446312558992E-10</v>
      </c>
      <c r="BX36" s="48">
        <v>1.7624993730116375E-7</v>
      </c>
      <c r="BY36" s="48">
        <v>-2.7080394389298392E-5</v>
      </c>
      <c r="BZ36" s="48">
        <v>1.798968974549239E-3</v>
      </c>
      <c r="CA36" s="48">
        <v>-2.4930736749971316E-2</v>
      </c>
      <c r="CB36" s="48">
        <v>1.5170036326223268E-2</v>
      </c>
      <c r="CG36" s="73" t="s">
        <v>372</v>
      </c>
      <c r="CH36" s="74" t="s">
        <v>373</v>
      </c>
      <c r="CI36" s="59" t="s">
        <v>112</v>
      </c>
      <c r="CJ36" s="59" t="s">
        <v>111</v>
      </c>
      <c r="CK36" s="59" t="s">
        <v>107</v>
      </c>
      <c r="CL36" s="59" t="s">
        <v>294</v>
      </c>
      <c r="CM36" s="59" t="s">
        <v>55</v>
      </c>
      <c r="CN36" s="59" t="s">
        <v>50</v>
      </c>
      <c r="CO36" s="59" t="s">
        <v>48</v>
      </c>
      <c r="CP36" s="59" t="s">
        <v>352</v>
      </c>
      <c r="CQ36" s="59" t="s">
        <v>108</v>
      </c>
      <c r="CR36" s="59" t="s">
        <v>52</v>
      </c>
      <c r="CS36" s="59" t="s">
        <v>49</v>
      </c>
      <c r="CT36" s="59" t="s">
        <v>53</v>
      </c>
      <c r="CU36" s="59" t="s">
        <v>335</v>
      </c>
      <c r="CV36" s="59" t="s">
        <v>60</v>
      </c>
      <c r="CW36" s="59" t="s">
        <v>110</v>
      </c>
      <c r="CX36" s="59" t="s">
        <v>61</v>
      </c>
      <c r="CY36" s="59" t="s">
        <v>62</v>
      </c>
      <c r="CZ36" s="59" t="s">
        <v>58</v>
      </c>
      <c r="DA36" s="59" t="s">
        <v>109</v>
      </c>
      <c r="DB36" s="59" t="s">
        <v>65</v>
      </c>
      <c r="DC36" s="59" t="s">
        <v>364</v>
      </c>
      <c r="DD36" s="59" t="s">
        <v>51</v>
      </c>
      <c r="DE36" s="59" t="s">
        <v>54</v>
      </c>
      <c r="DF36" s="59" t="s">
        <v>353</v>
      </c>
      <c r="DG36" s="59" t="s">
        <v>56</v>
      </c>
      <c r="DH36" s="59" t="s">
        <v>59</v>
      </c>
      <c r="DI36" s="59" t="s">
        <v>57</v>
      </c>
      <c r="DJ36" s="59" t="s">
        <v>114</v>
      </c>
      <c r="DK36" s="59" t="s">
        <v>113</v>
      </c>
      <c r="DL36" s="59" t="s">
        <v>245</v>
      </c>
    </row>
    <row r="37" spans="1:116" s="48" customFormat="1" ht="11" x14ac:dyDescent="0.15">
      <c r="A37" s="113" t="str">
        <f>IF(ISBLANK('In Process Calc.'!C37),"",'In Process Calc.'!C37)</f>
        <v/>
      </c>
      <c r="B37" s="113" t="str">
        <f>IF(ISBLANK(Glutamine!H39),"",Glutamine!H39)</f>
        <v/>
      </c>
      <c r="C37" s="113" t="str">
        <f>IF(ISBLANK('In Process Calc.'!K37),"",'In Process Calc.'!K37)</f>
        <v/>
      </c>
      <c r="D37" s="113" t="str">
        <f>IF(ISBLANK('In Process Calc.'!L37),"",'In Process Calc.'!L37)</f>
        <v/>
      </c>
      <c r="E37" s="113" t="str">
        <f>IF(ISBLANK('In Process Calc.'!M37),"",'In Process Calc.'!M37)</f>
        <v/>
      </c>
      <c r="F37" s="113" t="str">
        <f>IF(ISBLANK('In Process Calc.'!N37),"",'In Process Calc.'!N37)</f>
        <v/>
      </c>
      <c r="G37" s="113" t="str">
        <f>IF(ISBLANK('In Process Calc.'!O37),"",'In Process Calc.'!O37)</f>
        <v/>
      </c>
      <c r="H37" s="113" t="str">
        <f>IF(ISBLANK('In Process Calc.'!P37),"",'In Process Calc.'!P37)</f>
        <v/>
      </c>
      <c r="I37" s="113" t="str">
        <f>IF(ISBLANK('In Process Calc.'!Q37),"",'In Process Calc.'!Q37)</f>
        <v/>
      </c>
      <c r="J37" s="113" t="str">
        <f>IF(ISBLANK('In Process Calc.'!R37),"",'In Process Calc.'!R37)</f>
        <v/>
      </c>
      <c r="K37" s="113" t="str">
        <f>IF(ISBLANK('In Process Calc.'!S37),"",'In Process Calc.'!S37)</f>
        <v/>
      </c>
      <c r="L37" s="113" t="str">
        <f>IF(ISBLANK('In Process Calc.'!T37),"",'In Process Calc.'!T37)</f>
        <v/>
      </c>
      <c r="M37" s="113" t="str">
        <f>IF(ISBLANK('In Process Calc.'!U37),"",'In Process Calc.'!U37)</f>
        <v/>
      </c>
      <c r="N37" s="113" t="str">
        <f>IF(ISBLANK('In Process Calc.'!V37),"",'In Process Calc.'!V37)</f>
        <v/>
      </c>
      <c r="O37" s="113" t="str">
        <f>IF(ISBLANK('In Process Calc.'!W37),"",'In Process Calc.'!W37)</f>
        <v/>
      </c>
      <c r="P37" s="113" t="str">
        <f>IF(ISBLANK('In Process Calc.'!X37),"",'In Process Calc.'!X37)</f>
        <v/>
      </c>
      <c r="Q37" s="113" t="str">
        <f>IF(ISBLANK('In Process Calc.'!Y37),"",'In Process Calc.'!Y37)</f>
        <v/>
      </c>
      <c r="R37" s="113" t="str">
        <f>IF(ISBLANK('In Process Calc.'!Z37),"",'In Process Calc.'!Z37)</f>
        <v/>
      </c>
      <c r="S37" s="113" t="str">
        <f>IF(ISBLANK('In Process Calc.'!AA37),"",'In Process Calc.'!AA37)</f>
        <v/>
      </c>
      <c r="T37" s="113" t="str">
        <f>IF(ISBLANK('In Process Calc.'!AB37),"",'In Process Calc.'!AB37)</f>
        <v/>
      </c>
      <c r="U37" s="113" t="str">
        <f>IF(ISBLANK('In Process Calc.'!AC37),"",'In Process Calc.'!AC37)</f>
        <v/>
      </c>
      <c r="V37" s="113" t="str">
        <f>IF(ISBLANK('In Process Calc.'!AD37),"",'In Process Calc.'!AD37)</f>
        <v/>
      </c>
      <c r="W37" s="113" t="str">
        <f>IF(ISBLANK('In Process Calc.'!AE37),"",'In Process Calc.'!AE37)</f>
        <v/>
      </c>
      <c r="X37" s="113" t="str">
        <f>IF(ISBLANK('In Process Calc.'!AF37),"",'In Process Calc.'!AF37)</f>
        <v/>
      </c>
      <c r="Y37" s="113" t="str">
        <f>IF(ISBLANK('In Process Calc.'!AG37),"",'In Process Calc.'!AG37)</f>
        <v/>
      </c>
      <c r="Z37" s="113" t="str">
        <f>IF(ISBLANK('In Process Calc.'!AH37),"",'In Process Calc.'!AH37)</f>
        <v/>
      </c>
      <c r="AA37" s="113" t="str">
        <f>IF(ISBLANK('In Process Calc.'!AI37),"",'In Process Calc.'!AI37)</f>
        <v/>
      </c>
      <c r="AB37" s="113" t="str">
        <f>IF(ISBLANK('In Process Calc.'!AJ37),"",'In Process Calc.'!AJ37)</f>
        <v/>
      </c>
      <c r="AC37" s="113" t="str">
        <f>IF(ISBLANK('In Process Calc.'!AK37),"",'In Process Calc.'!AK37)</f>
        <v/>
      </c>
      <c r="AD37" s="113" t="str">
        <f>IF(ISBLANK('In Process Calc.'!AL37),"",'In Process Calc.'!AL37)</f>
        <v/>
      </c>
      <c r="AE37" s="113" t="str">
        <f>IF(ISBLANK('In Process Calc.'!AM37),"",'In Process Calc.'!AM37)</f>
        <v/>
      </c>
      <c r="AF37" s="113" t="str">
        <f>IF(ISBLANK('In Process Calc.'!AN37),"",'In Process Calc.'!AN37)</f>
        <v/>
      </c>
      <c r="AH37" s="113" t="str">
        <f>IF(ISBLANK('In Process Calc.'!C45),"",'In Process Calc.'!C45)</f>
        <v/>
      </c>
      <c r="AI37" s="113" t="str">
        <f>IF(ISBLANK(Glutamine!H41),"",Glutamine!H41)</f>
        <v/>
      </c>
      <c r="AJ37" s="113" t="str">
        <f>IF(ISBLANK('In Process Calc.'!K45),"",'In Process Calc.'!K45)</f>
        <v/>
      </c>
      <c r="AK37" s="113" t="str">
        <f>IF(ISBLANK('In Process Calc.'!L45),"",'In Process Calc.'!L45)</f>
        <v/>
      </c>
      <c r="AL37" s="113" t="str">
        <f>IF(ISBLANK('In Process Calc.'!M45),"",'In Process Calc.'!M45)</f>
        <v/>
      </c>
      <c r="AM37" s="113" t="str">
        <f>IF(ISBLANK('In Process Calc.'!N45),"",'In Process Calc.'!N45)</f>
        <v/>
      </c>
      <c r="AN37" s="113" t="str">
        <f>IF(ISBLANK('In Process Calc.'!O45),"",'In Process Calc.'!O45)</f>
        <v/>
      </c>
      <c r="AO37" s="113" t="str">
        <f>IF(ISBLANK('In Process Calc.'!P45),"",'In Process Calc.'!P45)</f>
        <v/>
      </c>
      <c r="AP37" s="113" t="str">
        <f>IF(ISBLANK('In Process Calc.'!Q45),"",'In Process Calc.'!Q45)</f>
        <v/>
      </c>
      <c r="AQ37" s="113" t="str">
        <f>IF(ISBLANK('In Process Calc.'!R45),"",'In Process Calc.'!R45)</f>
        <v/>
      </c>
      <c r="AR37" s="113" t="str">
        <f>IF(ISBLANK('In Process Calc.'!S45),"",'In Process Calc.'!S45)</f>
        <v/>
      </c>
      <c r="AS37" s="113" t="str">
        <f>IF(ISBLANK('In Process Calc.'!T45),"",'In Process Calc.'!T45)</f>
        <v/>
      </c>
      <c r="AT37" s="113" t="str">
        <f>IF(ISBLANK('In Process Calc.'!U45),"",'In Process Calc.'!U45)</f>
        <v/>
      </c>
      <c r="AU37" s="113" t="str">
        <f>IF(ISBLANK('In Process Calc.'!V45),"",'In Process Calc.'!V45)</f>
        <v/>
      </c>
      <c r="AV37" s="113" t="str">
        <f>IF(ISBLANK('In Process Calc.'!W45),"",'In Process Calc.'!W45)</f>
        <v/>
      </c>
      <c r="AW37" s="113" t="str">
        <f>IF(ISBLANK('In Process Calc.'!X45),"",'In Process Calc.'!X45)</f>
        <v/>
      </c>
      <c r="AX37" s="113" t="str">
        <f>IF(ISBLANK('In Process Calc.'!Y45),"",'In Process Calc.'!Y45)</f>
        <v/>
      </c>
      <c r="AY37" s="113" t="str">
        <f>IF(ISBLANK('In Process Calc.'!Z45),"",'In Process Calc.'!Z45)</f>
        <v/>
      </c>
      <c r="AZ37" s="113" t="str">
        <f>IF(ISBLANK('In Process Calc.'!AA45),"",'In Process Calc.'!AA45)</f>
        <v/>
      </c>
      <c r="BA37" s="113" t="str">
        <f>IF(ISBLANK('In Process Calc.'!AB45),"",'In Process Calc.'!AB45)</f>
        <v/>
      </c>
      <c r="BB37" s="113" t="str">
        <f>IF(ISBLANK('In Process Calc.'!AC45),"",'In Process Calc.'!AC45)</f>
        <v/>
      </c>
      <c r="BC37" s="113" t="str">
        <f>IF(ISBLANK('In Process Calc.'!AD45),"",'In Process Calc.'!AD45)</f>
        <v/>
      </c>
      <c r="BD37" s="113" t="str">
        <f>IF(ISBLANK('In Process Calc.'!AE45),"",'In Process Calc.'!AE45)</f>
        <v/>
      </c>
      <c r="BE37" s="113" t="str">
        <f>IF(ISBLANK('In Process Calc.'!AF45),"",'In Process Calc.'!AF45)</f>
        <v/>
      </c>
      <c r="BF37" s="113" t="str">
        <f>IF(ISBLANK('In Process Calc.'!AG45),"",'In Process Calc.'!AG45)</f>
        <v/>
      </c>
      <c r="BG37" s="113" t="str">
        <f>IF(ISBLANK('In Process Calc.'!AH45),"",'In Process Calc.'!AH45)</f>
        <v/>
      </c>
      <c r="BH37" s="113" t="str">
        <f>IF(ISBLANK('In Process Calc.'!AI45),"",'In Process Calc.'!AI45)</f>
        <v/>
      </c>
      <c r="BI37" s="113" t="str">
        <f>IF(ISBLANK('In Process Calc.'!AJ45),"",'In Process Calc.'!AJ45)</f>
        <v/>
      </c>
      <c r="BJ37" s="113" t="str">
        <f>IF(ISBLANK('In Process Calc.'!AK45),"",'In Process Calc.'!AK45)</f>
        <v/>
      </c>
      <c r="BK37" s="113" t="str">
        <f>IF(ISBLANK('In Process Calc.'!AL45),"",'In Process Calc.'!AL45)</f>
        <v/>
      </c>
      <c r="BL37" s="113" t="str">
        <f>IF(ISBLANK('In Process Calc.'!AM45),"",'In Process Calc.'!AM45)</f>
        <v/>
      </c>
      <c r="BM37" s="113" t="str">
        <f>IF(ISBLANK('In Process Calc.'!AN45),"",'In Process Calc.'!AN45)</f>
        <v/>
      </c>
      <c r="CG37" s="75">
        <f>'In Process Calc.'!C3</f>
        <v>0</v>
      </c>
      <c r="CH37" s="75">
        <f>$BY$4+$BZ$4*$CG37+$CA$4*$CG37^2+$CB$4*$CG37^3+$CC$4*$CG37^4+$CD$4*$CG37^5+$CE$4*$CG37^6</f>
        <v>0.83887402793592969</v>
      </c>
      <c r="CI37" s="75">
        <f>$BY$5+$BZ$5*$CG37+$CA$5*$CG37^2+$CB$5*$CG37^3+$CC$5*$CG37^4+$CD$5*$CG37^5+$CE$5*$CG37^6</f>
        <v>0.75374795144443851</v>
      </c>
      <c r="CJ37" s="75">
        <f>$BY$6+$BZ$6*$CG37+$CA$6*$CG37^2+$CB$6*$CG37^3+$CC$6*$CG37^4+$CD$6*$CG37^5+$CE$6*$CG37^6</f>
        <v>0</v>
      </c>
      <c r="CK37" s="75">
        <f>$BY$7+$BZ$7*$CG37+$CA$7*$CG37^2+$CB$7*$CG37^3+$CC$7*$CG37^4+$CD$7*$CG37^5+$CE$7*$CG37^6</f>
        <v>0.22839424053214641</v>
      </c>
      <c r="CL37" s="75">
        <f>$BY$8+$BZ$8*$CG37+$CA$8*$CG37^2+$CB$8*$CG37^3+$CC$8*$CG37^4+$CD$8*$CG37^5+$CE$8*$CG37^6</f>
        <v>-2.4571504099025199E-2</v>
      </c>
      <c r="CM37" s="75">
        <f>$BY$9+$BZ$9*$CG37+$CA$9*$CG37^2+$CB$9*$CG37^3+$CC$9*$CG37^4+$CD$9*$CG37^5+$CE$9*$CG37^6</f>
        <v>2.7856374504078157E-3</v>
      </c>
      <c r="CN37" s="75">
        <f>$BY$10+$BZ$10*$CG37+$CA$10*$CG37^2+$CB$10*$CG37^3+$CC$10*$CG37^4+$CD$10*$CG37^5+$CE$10*$CG37^6</f>
        <v>1.5322282946100052E-2</v>
      </c>
      <c r="CO37" s="75">
        <f>$BY$11+$BZ$11*$CG37+$CA$11*$CG37^2+$CB$11*$CG37^3+$CC$11*$CG37^4+$CD$11*$CG37^5+$CE$11*$CG37^6</f>
        <v>6.5723977726716426E-3</v>
      </c>
      <c r="CP37" s="75">
        <f>$BY$12+$BZ$12*$CG37+$CA$12*$CG37^2+$CB$12*$CG37^3+$CC$12*$CG37^4+$CD$12*$CG37^5+$CE$12*$CG37^6</f>
        <v>1.7363781518089094E-3</v>
      </c>
      <c r="CQ37" s="75">
        <f>$BY$13+$BZ$13*$CG37+$CA$13*$CG37^2+$CB$13*$CG37^3+$CC$13*$CG37^4+$CD$13*$CG37^5+$CE$13*$CG37^6</f>
        <v>-1.5808933538104863E-2</v>
      </c>
      <c r="CR37" s="75">
        <f>$BY$14+$BZ$14*$CG37+$CA$14*$CG37^2+$CB$14*$CG37^3+$CC$14*$CG37^4+$CD$14*$CG37^5+$CE$14*$CG37^6</f>
        <v>-6.8549918213622885E-3</v>
      </c>
      <c r="CS37" s="75">
        <f>$BY$15+$BZ$15*$CG37+$CA$15*$CG37^2+$CB$15*$CG37^3+$CC$15*$CG37^4+$CD$15*$CG37^5+$CE$15*$CG37^6</f>
        <v>6.7283385680622088E-3</v>
      </c>
      <c r="CT37" s="75">
        <f>$BY$16+$BZ$16*$CG37+$CA$16*$CG37^2+$CB$16*$CG37^3+$CC$16*$CG37^4+$CD$16*$CG37^5+$CE$16*$CG37^6</f>
        <v>5.9796492080943647E-3</v>
      </c>
      <c r="CU37" s="75">
        <f>$BY$17+$BZ$17*$CG37+$CA$17*$CG37^2+$CB$17*$CG37^3+$CC$17*$CG37^4+$CD$17*$CG37^5+$CE$17*$CG37^6</f>
        <v>-1.8636275629813738E-3</v>
      </c>
      <c r="CV37" s="75">
        <f>$BY$18+$BZ$18*$CG37+$CA$18*$CG37^2+$CB$18*$CG37^3+$CC$18*$CG37^4+$CD$18*$CG37^5+$CE$18*$CG37^6</f>
        <v>5.8693844912132975E-3</v>
      </c>
      <c r="CW37" s="75">
        <f>$BY$19+$BZ$19*$CG37+$CA$19*$CG37^2+$CB$19*$CG37^3+$CC$19*$CG37^4+$CD$19*$CG37^5+$CE$19*$CG37^6</f>
        <v>-1.5944010031905265E-3</v>
      </c>
      <c r="CX37" s="75">
        <f>$BY$20+$BZ$20*$CG37+$CA$20*$CG37^2+$CB$20*$CG37^3+$CC$20*$CG37^4+$CD$20*$CG37^5+$CE$20*$CG37^6</f>
        <v>1.0398624521156224E-2</v>
      </c>
      <c r="CY37" s="75">
        <f>$BY$21+$BZ$21*$CG37+$CA$21*$CG37^2+$CB$21*$CG37^3+$CC$21*$CG37^4+$CD$21*$CG37^5+$CE$21*$CG37^6</f>
        <v>4.0286036298082667E-3</v>
      </c>
      <c r="CZ37" s="75">
        <f>$BY$22+$BZ$22*$CG37+$CA$22*$CG37^2+$CB$22*$CG37^3+$CC$22*$CG37^4+$CD$22*$CG37^5+$CE$22*$CG37^6</f>
        <v>2.1720616764922956E-3</v>
      </c>
      <c r="DA37" s="75">
        <f>$BY$23+$BZ$23*$CG37+$CA$23*$CG37^2+$CB$23*$CG37^3+$CC$23*$CG37^4+$CD$23*$CG37^5+$CE$23*$CG37^6</f>
        <v>9.5709588392349498E-3</v>
      </c>
      <c r="DB37" s="75">
        <f>$BY$24+$BZ$24*$CG37+$CA$24*$CG37^2+$CB$24*$CG37^3+$CC$24*$CG37^4+$CD$24*$CG37^5+$CE$24*$CG37^6</f>
        <v>1.5535286376058902E-3</v>
      </c>
      <c r="DC37" s="75">
        <f>$BY$25+$BZ$25*$CG37+$CA$25*$CG37^2+$CB$25*$CG37^3+$CC$25*$CG37^4+$CD$25*$CG37^5+$CE$25*$CG37^6</f>
        <v>3.7222298970097309E-3</v>
      </c>
      <c r="DD37" s="75">
        <f>$BY$26+$BZ$26*$CG37+$CA$26*$CG37^2+$CB$26*$CG37^3+$CC$26*$CG37^4+$CD$26*$CG37^5+$CE$26*$CG37^6</f>
        <v>-2.1739951676233438E-3</v>
      </c>
      <c r="DE37" s="75">
        <f>$BY$27+$BZ$27*$CG37+$CA$27*$CG37^2+$CB$27*$CG37^3+$CC$27*$CG37^4+$CD$27*$CG37^5+$CE$27*$CG37^6</f>
        <v>3.838474124893021E-3</v>
      </c>
      <c r="DF37" s="75">
        <f>$BY$28+$BZ$28*$CG37+$CA$28*$CG37^2+$CB$28*$CG37^3+$CC$28*$CG37^4+$CD$28*$CG37^5+$CE$28*$CG37^6</f>
        <v>1.219656498058299E-3</v>
      </c>
      <c r="DG37" s="75">
        <f>$BY$29+$BZ$29*$CG37+$CA$29*$CG37^2+$CB$29*$CG37^3+$CC$29*$CG37^4+$CD$29*$CG37^5+$CE$29*$CG37^6</f>
        <v>1.2776386198757109E-3</v>
      </c>
      <c r="DH37" s="75">
        <f>$BY$30+$BZ$30*$CG37+$CA$30*$CG37^2+$CB$30*$CG37^3+$CC$30*$CG37^4+$CD$30*$CG37^5+$CE$30*$CG37^6</f>
        <v>4.0916966530614024E-3</v>
      </c>
      <c r="DI37" s="75">
        <f>$BY$31+$BZ$31*$CG37+$CA$31*$CG37^2+$CB$31*$CG37^3+$CC$31*$CG37^4+$CD$31*$CG37^5+$CE$31*$CG37^6</f>
        <v>0</v>
      </c>
      <c r="DJ37" s="75">
        <f>$BY$32+$BZ$32*$CG37+$CA$32*$CG37^2+$CB$32*$CG37^3+$CC$32*$CG37^4+$CD$32*$CG37^5+$CE$32*$CG37^6</f>
        <v>5.6758056966591752E-2</v>
      </c>
      <c r="DK37" s="75">
        <f>$BY$33+$BZ$33*$CG37+$CA$33*$CG37^2+$CB$33*$CG37^3+$CC$33*$CG37^4+$CD$33*$CG37^5+$CE$33*$CG37^6</f>
        <v>4.175751170680142E-2</v>
      </c>
      <c r="DL37" s="75">
        <f>$BY$34+$BZ$34*$CG37+$CA$34*$CG37^2+$CB$34*$CG37^3+$CC$34*$CG37^4+$CD$34*$CG37^5+$CE$34*$CG37^6</f>
        <v>0.45172023168839992</v>
      </c>
    </row>
    <row r="38" spans="1:116" s="48" customFormat="1" ht="11" x14ac:dyDescent="0.15">
      <c r="A38" s="113" t="str">
        <f>IF(ISBLANK('In Process Calc.'!C38),"",'In Process Calc.'!C38)</f>
        <v/>
      </c>
      <c r="B38" s="113" t="str">
        <f>IF(ISBLANK(Glutamine!H40),"",Glutamine!H40)</f>
        <v/>
      </c>
      <c r="C38" s="113" t="str">
        <f>IF(ISBLANK('In Process Calc.'!K38),"",'In Process Calc.'!K38)</f>
        <v/>
      </c>
      <c r="D38" s="113" t="str">
        <f>IF(ISBLANK('In Process Calc.'!L38),"",'In Process Calc.'!L38)</f>
        <v/>
      </c>
      <c r="E38" s="113" t="str">
        <f>IF(ISBLANK('In Process Calc.'!M38),"",'In Process Calc.'!M38)</f>
        <v/>
      </c>
      <c r="F38" s="113" t="str">
        <f>IF(ISBLANK('In Process Calc.'!N38),"",'In Process Calc.'!N38)</f>
        <v/>
      </c>
      <c r="G38" s="113" t="str">
        <f>IF(ISBLANK('In Process Calc.'!O38),"",'In Process Calc.'!O38)</f>
        <v/>
      </c>
      <c r="H38" s="113" t="str">
        <f>IF(ISBLANK('In Process Calc.'!P38),"",'In Process Calc.'!P38)</f>
        <v/>
      </c>
      <c r="I38" s="113" t="str">
        <f>IF(ISBLANK('In Process Calc.'!Q38),"",'In Process Calc.'!Q38)</f>
        <v/>
      </c>
      <c r="J38" s="113" t="str">
        <f>IF(ISBLANK('In Process Calc.'!R38),"",'In Process Calc.'!R38)</f>
        <v/>
      </c>
      <c r="K38" s="113" t="str">
        <f>IF(ISBLANK('In Process Calc.'!S38),"",'In Process Calc.'!S38)</f>
        <v/>
      </c>
      <c r="L38" s="113" t="str">
        <f>IF(ISBLANK('In Process Calc.'!T38),"",'In Process Calc.'!T38)</f>
        <v/>
      </c>
      <c r="M38" s="113" t="str">
        <f>IF(ISBLANK('In Process Calc.'!U38),"",'In Process Calc.'!U38)</f>
        <v/>
      </c>
      <c r="N38" s="113" t="str">
        <f>IF(ISBLANK('In Process Calc.'!V38),"",'In Process Calc.'!V38)</f>
        <v/>
      </c>
      <c r="O38" s="113" t="str">
        <f>IF(ISBLANK('In Process Calc.'!W38),"",'In Process Calc.'!W38)</f>
        <v/>
      </c>
      <c r="P38" s="113" t="str">
        <f>IF(ISBLANK('In Process Calc.'!X38),"",'In Process Calc.'!X38)</f>
        <v/>
      </c>
      <c r="Q38" s="113" t="str">
        <f>IF(ISBLANK('In Process Calc.'!Y38),"",'In Process Calc.'!Y38)</f>
        <v/>
      </c>
      <c r="R38" s="113" t="str">
        <f>IF(ISBLANK('In Process Calc.'!Z38),"",'In Process Calc.'!Z38)</f>
        <v/>
      </c>
      <c r="S38" s="113" t="str">
        <f>IF(ISBLANK('In Process Calc.'!AA38),"",'In Process Calc.'!AA38)</f>
        <v/>
      </c>
      <c r="T38" s="113" t="str">
        <f>IF(ISBLANK('In Process Calc.'!AB38),"",'In Process Calc.'!AB38)</f>
        <v/>
      </c>
      <c r="U38" s="113" t="str">
        <f>IF(ISBLANK('In Process Calc.'!AC38),"",'In Process Calc.'!AC38)</f>
        <v/>
      </c>
      <c r="V38" s="113" t="str">
        <f>IF(ISBLANK('In Process Calc.'!AD38),"",'In Process Calc.'!AD38)</f>
        <v/>
      </c>
      <c r="W38" s="113" t="str">
        <f>IF(ISBLANK('In Process Calc.'!AE38),"",'In Process Calc.'!AE38)</f>
        <v/>
      </c>
      <c r="X38" s="113" t="str">
        <f>IF(ISBLANK('In Process Calc.'!AF38),"",'In Process Calc.'!AF38)</f>
        <v/>
      </c>
      <c r="Y38" s="113" t="str">
        <f>IF(ISBLANK('In Process Calc.'!AG38),"",'In Process Calc.'!AG38)</f>
        <v/>
      </c>
      <c r="Z38" s="113" t="str">
        <f>IF(ISBLANK('In Process Calc.'!AH38),"",'In Process Calc.'!AH38)</f>
        <v/>
      </c>
      <c r="AA38" s="113" t="str">
        <f>IF(ISBLANK('In Process Calc.'!AI38),"",'In Process Calc.'!AI38)</f>
        <v/>
      </c>
      <c r="AB38" s="113" t="str">
        <f>IF(ISBLANK('In Process Calc.'!AJ38),"",'In Process Calc.'!AJ38)</f>
        <v/>
      </c>
      <c r="AC38" s="113" t="str">
        <f>IF(ISBLANK('In Process Calc.'!AK38),"",'In Process Calc.'!AK38)</f>
        <v/>
      </c>
      <c r="AD38" s="113" t="str">
        <f>IF(ISBLANK('In Process Calc.'!AL38),"",'In Process Calc.'!AL38)</f>
        <v/>
      </c>
      <c r="AE38" s="113" t="str">
        <f>IF(ISBLANK('In Process Calc.'!AM38),"",'In Process Calc.'!AM38)</f>
        <v/>
      </c>
      <c r="AF38" s="113" t="str">
        <f>IF(ISBLANK('In Process Calc.'!AN38),"",'In Process Calc.'!AN38)</f>
        <v/>
      </c>
      <c r="AH38" s="113" t="str">
        <f>IF(ISBLANK('In Process Calc.'!C46),"",'In Process Calc.'!C46)</f>
        <v/>
      </c>
      <c r="AI38" s="113" t="str">
        <f>IF(ISBLANK(Glutamine!H42),"",Glutamine!H42)</f>
        <v/>
      </c>
      <c r="AJ38" s="113" t="str">
        <f>IF(ISBLANK('In Process Calc.'!K46),"",'In Process Calc.'!K46)</f>
        <v/>
      </c>
      <c r="AK38" s="113" t="str">
        <f>IF(ISBLANK('In Process Calc.'!L46),"",'In Process Calc.'!L46)</f>
        <v/>
      </c>
      <c r="AL38" s="113" t="str">
        <f>IF(ISBLANK('In Process Calc.'!M46),"",'In Process Calc.'!M46)</f>
        <v/>
      </c>
      <c r="AM38" s="113" t="str">
        <f>IF(ISBLANK('In Process Calc.'!N46),"",'In Process Calc.'!N46)</f>
        <v/>
      </c>
      <c r="AN38" s="113" t="str">
        <f>IF(ISBLANK('In Process Calc.'!O46),"",'In Process Calc.'!O46)</f>
        <v/>
      </c>
      <c r="AO38" s="113" t="str">
        <f>IF(ISBLANK('In Process Calc.'!P46),"",'In Process Calc.'!P46)</f>
        <v/>
      </c>
      <c r="AP38" s="113" t="str">
        <f>IF(ISBLANK('In Process Calc.'!Q46),"",'In Process Calc.'!Q46)</f>
        <v/>
      </c>
      <c r="AQ38" s="113" t="str">
        <f>IF(ISBLANK('In Process Calc.'!R46),"",'In Process Calc.'!R46)</f>
        <v/>
      </c>
      <c r="AR38" s="113" t="str">
        <f>IF(ISBLANK('In Process Calc.'!S46),"",'In Process Calc.'!S46)</f>
        <v/>
      </c>
      <c r="AS38" s="113" t="str">
        <f>IF(ISBLANK('In Process Calc.'!T46),"",'In Process Calc.'!T46)</f>
        <v/>
      </c>
      <c r="AT38" s="113" t="str">
        <f>IF(ISBLANK('In Process Calc.'!U46),"",'In Process Calc.'!U46)</f>
        <v/>
      </c>
      <c r="AU38" s="113" t="str">
        <f>IF(ISBLANK('In Process Calc.'!V46),"",'In Process Calc.'!V46)</f>
        <v/>
      </c>
      <c r="AV38" s="113" t="str">
        <f>IF(ISBLANK('In Process Calc.'!W46),"",'In Process Calc.'!W46)</f>
        <v/>
      </c>
      <c r="AW38" s="113" t="str">
        <f>IF(ISBLANK('In Process Calc.'!X46),"",'In Process Calc.'!X46)</f>
        <v/>
      </c>
      <c r="AX38" s="113" t="str">
        <f>IF(ISBLANK('In Process Calc.'!Y46),"",'In Process Calc.'!Y46)</f>
        <v/>
      </c>
      <c r="AY38" s="113" t="str">
        <f>IF(ISBLANK('In Process Calc.'!Z46),"",'In Process Calc.'!Z46)</f>
        <v/>
      </c>
      <c r="AZ38" s="113" t="str">
        <f>IF(ISBLANK('In Process Calc.'!AA46),"",'In Process Calc.'!AA46)</f>
        <v/>
      </c>
      <c r="BA38" s="113" t="str">
        <f>IF(ISBLANK('In Process Calc.'!AB46),"",'In Process Calc.'!AB46)</f>
        <v/>
      </c>
      <c r="BB38" s="113" t="str">
        <f>IF(ISBLANK('In Process Calc.'!AC46),"",'In Process Calc.'!AC46)</f>
        <v/>
      </c>
      <c r="BC38" s="113" t="str">
        <f>IF(ISBLANK('In Process Calc.'!AD46),"",'In Process Calc.'!AD46)</f>
        <v/>
      </c>
      <c r="BD38" s="113" t="str">
        <f>IF(ISBLANK('In Process Calc.'!AE46),"",'In Process Calc.'!AE46)</f>
        <v/>
      </c>
      <c r="BE38" s="113" t="str">
        <f>IF(ISBLANK('In Process Calc.'!AF46),"",'In Process Calc.'!AF46)</f>
        <v/>
      </c>
      <c r="BF38" s="113" t="str">
        <f>IF(ISBLANK('In Process Calc.'!AG46),"",'In Process Calc.'!AG46)</f>
        <v/>
      </c>
      <c r="BG38" s="113" t="str">
        <f>IF(ISBLANK('In Process Calc.'!AH46),"",'In Process Calc.'!AH46)</f>
        <v/>
      </c>
      <c r="BH38" s="113" t="str">
        <f>IF(ISBLANK('In Process Calc.'!AI46),"",'In Process Calc.'!AI46)</f>
        <v/>
      </c>
      <c r="BI38" s="113" t="str">
        <f>IF(ISBLANK('In Process Calc.'!AJ46),"",'In Process Calc.'!AJ46)</f>
        <v/>
      </c>
      <c r="BJ38" s="113" t="str">
        <f>IF(ISBLANK('In Process Calc.'!AK46),"",'In Process Calc.'!AK46)</f>
        <v/>
      </c>
      <c r="BK38" s="113" t="str">
        <f>IF(ISBLANK('In Process Calc.'!AL46),"",'In Process Calc.'!AL46)</f>
        <v/>
      </c>
      <c r="BL38" s="113" t="str">
        <f>IF(ISBLANK('In Process Calc.'!AM46),"",'In Process Calc.'!AM46)</f>
        <v/>
      </c>
      <c r="BM38" s="113" t="str">
        <f>IF(ISBLANK('In Process Calc.'!AN46),"",'In Process Calc.'!AN46)</f>
        <v/>
      </c>
      <c r="CG38" s="75">
        <f>'In Process Calc.'!C4</f>
        <v>23.883333333302289</v>
      </c>
      <c r="CH38" s="75">
        <f t="shared" ref="CH38:CH60" si="31">IF(CG38&gt;0,$BY$4+$BZ$4*$CG38+$CA$4*$CG38^2+$CB$4*$CG38^3+$CC$4*$CG38^4+$CD$4*$CG38^5+$CE$4*$CG38^6,"")</f>
        <v>-0.56358195361470165</v>
      </c>
      <c r="CI38" s="75">
        <f t="shared" ref="CI38:CI60" si="32">IF(CG38&gt;0,$BY$5+$BZ$5*$CG38+$CA$5*$CG38^2+$CB$5*$CG38^3+$CC$5*$CG38^4+$CD$5*$CG38^5+$CE$5*$CG38^6,"")</f>
        <v>-24.704888737973448</v>
      </c>
      <c r="CJ38" s="75">
        <f t="shared" ref="CJ38:CJ60" si="33">IF(CG38&gt;0,$BY$6+$BZ$6*$CG38+$CA$6*$CG38^2+$CB$6*$CG38^3+$CC$6*$CG38^4+$CD$6*$CG38^5+$CE$6*$CG38^6,"")</f>
        <v>0</v>
      </c>
      <c r="CK38" s="75">
        <f t="shared" ref="CK38:CK60" si="34">IF(CG38&gt;0,$BY$7+$BZ$7*$CG38+$CA$7*$CG38^2+$CB$7*$CG38^3+$CC$7*$CG38^4+$CD$7*$CG38^5+$CE$7*$CG38^6,"")</f>
        <v>-0.14247385416836356</v>
      </c>
      <c r="CL38" s="75">
        <f t="shared" ref="CL38:CL60" si="35">IF(CG38&gt;0,$BY$8+$BZ$8*$CG38+$CA$8*$CG38^2+$CB$8*$CG38^3+$CC$8*$CG38^4+$CD$8*$CG38^5+$CE$8*$CG38^6,"")</f>
        <v>2.143755488429764E-2</v>
      </c>
      <c r="CM38" s="75">
        <f t="shared" ref="CM38:CM60" si="36">IF(CG38&gt;0,$BY$9+$BZ$9*$CG38+$CA$9*$CG38^2+$CB$9*$CG38^3+$CC$9*$CG38^4+$CD$9*$CG38^5+$CE$9*$CG38^6,"")</f>
        <v>-5.5710309776225431E-3</v>
      </c>
      <c r="CN38" s="75">
        <f t="shared" ref="CN38:CN60" si="37">IF(CG38&gt;0,$BY$10+$BZ$10*$CG38+$CA$10*$CG38^2+$CB$10*$CG38^3+$CC$10*$CG38^4+$CD$10*$CG38^5+$CE$10*$CG38^6,"")</f>
        <v>-2.3657896437299666E-2</v>
      </c>
      <c r="CO38" s="75">
        <f t="shared" ref="CO38:CO60" si="38">IF(CG38&gt;0,$BY$11+$BZ$11*$CG38+$CA$11*$CG38^2+$CB$11*$CG38^3+$CC$11*$CG38^4+$CD$11*$CG38^5+$CE$11*$CG38^6,"")</f>
        <v>-1.3809361416973271E-2</v>
      </c>
      <c r="CP38" s="75">
        <f t="shared" ref="CP38:CP60" si="39">IF(CG38&gt;0,$BY$12+$BZ$12*$CG38+$CA$12*$CG38^2+$CB$12*$CG38^3+$CC$12*$CG38^4+$CD$12*$CG38^5+$CE$12*$CG38^6,"")</f>
        <v>-6.9050200044757233E-5</v>
      </c>
      <c r="CQ38" s="75">
        <f t="shared" ref="CQ38:CQ60" si="40">IF(CG38&gt;0,$BY$13+$BZ$13*$CG38+$CA$13*$CG38^2+$CB$13*$CG38^3+$CC$13*$CG38^4+$CD$13*$CG38^5+$CE$13*$CG38^6,"")</f>
        <v>0.16734300020925738</v>
      </c>
      <c r="CR38" s="75">
        <f t="shared" ref="CR38:CR60" si="41">IF(CG38&gt;0,$BY$14+$BZ$14*$CG38+$CA$14*$CG38^2+$CB$14*$CG38^3+$CC$14*$CG38^4+$CD$14*$CG38^5+$CE$14*$CG38^6,"")</f>
        <v>3.2333282359328065E-2</v>
      </c>
      <c r="CS38" s="75">
        <f t="shared" ref="CS38:CS60" si="42">IF(CG38&gt;0,$BY$15+$BZ$15*$CG38+$CA$15*$CG38^2+$CB$15*$CG38^3+$CC$15*$CG38^4+$CD$15*$CG38^5+$CE$15*$CG38^6,"")</f>
        <v>-1.6174958681260398E-2</v>
      </c>
      <c r="CT38" s="75">
        <f t="shared" ref="CT38:CT60" si="43">IF(CG38&gt;0,$BY$16+$BZ$16*$CG38+$CA$16*$CG38^2+$CB$16*$CG38^3+$CC$16*$CG38^4+$CD$16*$CG38^5+$CE$16*$CG38^6,"")</f>
        <v>-1.0435290359391296E-2</v>
      </c>
      <c r="CU38" s="75">
        <f t="shared" ref="CU38:CU60" si="44">IF(CG38&gt;0,$BY$17+$BZ$17*$CG38+$CA$17*$CG38^2+$CB$17*$CG38^3+$CC$17*$CG38^4+$CD$17*$CG38^5+$CE$17*$CG38^6,"")</f>
        <v>3.3173789860188314E-3</v>
      </c>
      <c r="CV38" s="75">
        <f t="shared" ref="CV38:CV60" si="45">IF(CG38&gt;0,$BY$18+$BZ$18*$CG38+$CA$18*$CG38^2+$CB$18*$CG38^3+$CC$18*$CG38^4+$CD$18*$CG38^5+$CE$18*$CG38^6,"")</f>
        <v>-5.8055306348086446E-3</v>
      </c>
      <c r="CW38" s="75">
        <f t="shared" ref="CW38:CW60" si="46">IF(CG38&gt;0,$BY$19+$BZ$19*$CG38+$CA$19*$CG38^2+$CB$19*$CG38^3+$CC$19*$CG38^4+$CD$19*$CG38^5+$CE$19*$CG38^6,"")</f>
        <v>0.18273500441927834</v>
      </c>
      <c r="CX38" s="75">
        <f t="shared" ref="CX38:CX60" si="47">IF(CG38&gt;0,$BY$20+$BZ$20*$CG38+$CA$20*$CG38^2+$CB$20*$CG38^3+$CC$20*$CG38^4+$CD$20*$CG38^5+$CE$20*$CG38^6,"")</f>
        <v>-8.8028574305271962E-3</v>
      </c>
      <c r="CY38" s="75">
        <f t="shared" ref="CY38:CY60" si="48">IF(CG38&gt;0,$BY$21+$BZ$21*$CG38+$CA$21*$CG38^2+$CB$21*$CG38^3+$CC$21*$CG38^4+$CD$21*$CG38^5+$CE$21*$CG38^6,"")</f>
        <v>-6.8193046990712106E-3</v>
      </c>
      <c r="CZ38" s="75">
        <f t="shared" ref="CZ38:CZ60" si="49">IF(CG38&gt;0,$BY$22+$BZ$22*$CG38+$CA$22*$CG38^2+$CB$22*$CG38^3+$CC$22*$CG38^4+$CD$22*$CG38^5+$CE$22*$CG38^6,"")</f>
        <v>-1.9804775630447983E-3</v>
      </c>
      <c r="DA38" s="75">
        <f t="shared" ref="DA38:DA60" si="50">IF(CG38&gt;0,$BY$23+$BZ$23*$CG38+$CA$23*$CG38^2+$CB$23*$CG38^3+$CC$23*$CG38^4+$CD$23*$CG38^5+$CE$23*$CG38^6,"")</f>
        <v>-4.7824744425577125E-2</v>
      </c>
      <c r="DB38" s="75">
        <f t="shared" ref="DB38:DB60" si="51">IF(CG38&gt;0,$BY$24+$BZ$24*$CG38+$CA$24*$CG38^2+$CB$24*$CG38^3+$CC$24*$CG38^4+$CD$24*$CG38^5+$CE$24*$CG38^6,"")</f>
        <v>-2.8778034798562628E-3</v>
      </c>
      <c r="DC38" s="75">
        <f t="shared" ref="DC38:DC60" si="52">IF(CG38&gt;0,$BY$25+$BZ$25*$CG38+$CA$25*$CG38^2+$CB$25*$CG38^3+$CC$25*$CG38^4+$CD$25*$CG38^5+$CE$25*$CG38^6,"")</f>
        <v>-4.8413834547211447E-3</v>
      </c>
      <c r="DD38" s="75">
        <f t="shared" ref="DD38:DD60" si="53">IF(CG38&gt;0,$BY$26+$BZ$26*$CG38+$CA$26*$CG38^2+$CB$26*$CG38^3+$CC$26*$CG38^4+$CD$26*$CG38^5+$CE$26*$CG38^6,"")</f>
        <v>-3.5651602007964454E-3</v>
      </c>
      <c r="DE38" s="75">
        <f t="shared" ref="DE38:DE60" si="54">IF(CG38&gt;0,$BY$27+$BZ$27*$CG38+$CA$27*$CG38^2+$CB$27*$CG38^3+$CC$27*$CG38^4+$CD$27*$CG38^5+$CE$27*$CG38^6,"")</f>
        <v>-9.8663499242779337E-3</v>
      </c>
      <c r="DF38" s="75">
        <f t="shared" ref="DF38:DF60" si="55">IF(CG38&gt;0,$BY$28+$BZ$28*$CG38+$CA$28*$CG38^2+$CB$28*$CG38^3+$CC$28*$CG38^4+$CD$28*$CG38^5+$CE$28*$CG38^6,"")</f>
        <v>-9.3656711987760732E-4</v>
      </c>
      <c r="DG38" s="75">
        <f t="shared" ref="DG38:DG60" si="56">IF(CG38&gt;0,$BY$29+$BZ$29*$CG38+$CA$29*$CG38^2+$CB$29*$CG38^3+$CC$29*$CG38^4+$CD$29*$CG38^5+$CE$29*$CG38^6,"")</f>
        <v>-3.9238694370239578E-3</v>
      </c>
      <c r="DH38" s="75">
        <f t="shared" ref="DH38:DH60" si="57">IF(CG38&gt;0,$BY$30+$BZ$30*$CG38+$CA$30*$CG38^2+$CB$30*$CG38^3+$CC$30*$CG38^4+$CD$30*$CG38^5+$CE$30*$CG38^6,"")</f>
        <v>-5.8165105871009863E-3</v>
      </c>
      <c r="DI38" s="75">
        <f t="shared" ref="DI38:DI60" si="58">IF(CG38&gt;0,$BY$31+$BZ$31*$CG38+$CA$31*$CG38^2+$CB$31*$CG38^3+$CC$31*$CG38^4+$CD$31*$CG38^5+$CE$31*$CG38^6,"")</f>
        <v>0</v>
      </c>
      <c r="DJ38" s="75">
        <f t="shared" ref="DJ38:DJ60" si="59">IF(CG38&gt;0,$BY$32+$BZ$32*$CG38+$CA$32*$CG38^2+$CB$32*$CG38^3+$CC$32*$CG38^4+$CD$32*$CG38^5+$CE$32*$CG38^6,"")</f>
        <v>-3.2418895676871645E-2</v>
      </c>
      <c r="DK38" s="75">
        <f t="shared" ref="DK38:DK60" si="60">IF(CG38&gt;0,$BY$33+$BZ$33*$CG38+$CA$33*$CG38^2+$CB$33*$CG38^3+$CC$33*$CG38^4+$CD$33*$CG38^5+$CE$33*$CG38^6,"")</f>
        <v>-5.8806085218150943E-2</v>
      </c>
      <c r="DL38" s="75">
        <f t="shared" ref="DL38:DL60" si="61">IF(CG38&gt;0,$BY$34+$BZ$34*$CG38+$CA$34*$CG38^2+$CB$34*$CG38^3+$CC$34*$CG38^4+$CD$34*$CG38^5+$CE$34*$CG38^6,"")</f>
        <v>-0.51282684666014711</v>
      </c>
    </row>
    <row r="39" spans="1:116" s="48" customFormat="1" ht="11" x14ac:dyDescent="0.15">
      <c r="A39" s="113" t="str">
        <f>IF(ISBLANK('In Process Calc.'!C39),"",'In Process Calc.'!C39)</f>
        <v/>
      </c>
      <c r="B39" s="113" t="str">
        <f>IF(ISBLANK(Glutamine!H41),"",Glutamine!H41)</f>
        <v/>
      </c>
      <c r="C39" s="113" t="str">
        <f>IF(ISBLANK('In Process Calc.'!K39),"",'In Process Calc.'!K39)</f>
        <v/>
      </c>
      <c r="D39" s="113" t="str">
        <f>IF(ISBLANK('In Process Calc.'!L39),"",'In Process Calc.'!L39)</f>
        <v/>
      </c>
      <c r="E39" s="113" t="str">
        <f>IF(ISBLANK('In Process Calc.'!M39),"",'In Process Calc.'!M39)</f>
        <v/>
      </c>
      <c r="F39" s="113" t="str">
        <f>IF(ISBLANK('In Process Calc.'!N39),"",'In Process Calc.'!N39)</f>
        <v/>
      </c>
      <c r="G39" s="113" t="str">
        <f>IF(ISBLANK('In Process Calc.'!O39),"",'In Process Calc.'!O39)</f>
        <v/>
      </c>
      <c r="H39" s="113" t="str">
        <f>IF(ISBLANK('In Process Calc.'!P39),"",'In Process Calc.'!P39)</f>
        <v/>
      </c>
      <c r="I39" s="113" t="str">
        <f>IF(ISBLANK('In Process Calc.'!Q39),"",'In Process Calc.'!Q39)</f>
        <v/>
      </c>
      <c r="J39" s="113" t="str">
        <f>IF(ISBLANK('In Process Calc.'!R39),"",'In Process Calc.'!R39)</f>
        <v/>
      </c>
      <c r="K39" s="113" t="str">
        <f>IF(ISBLANK('In Process Calc.'!S39),"",'In Process Calc.'!S39)</f>
        <v/>
      </c>
      <c r="L39" s="113" t="str">
        <f>IF(ISBLANK('In Process Calc.'!T39),"",'In Process Calc.'!T39)</f>
        <v/>
      </c>
      <c r="M39" s="113" t="str">
        <f>IF(ISBLANK('In Process Calc.'!U39),"",'In Process Calc.'!U39)</f>
        <v/>
      </c>
      <c r="N39" s="113" t="str">
        <f>IF(ISBLANK('In Process Calc.'!V39),"",'In Process Calc.'!V39)</f>
        <v/>
      </c>
      <c r="O39" s="113" t="str">
        <f>IF(ISBLANK('In Process Calc.'!W39),"",'In Process Calc.'!W39)</f>
        <v/>
      </c>
      <c r="P39" s="113" t="str">
        <f>IF(ISBLANK('In Process Calc.'!X39),"",'In Process Calc.'!X39)</f>
        <v/>
      </c>
      <c r="Q39" s="113" t="str">
        <f>IF(ISBLANK('In Process Calc.'!Y39),"",'In Process Calc.'!Y39)</f>
        <v/>
      </c>
      <c r="R39" s="113" t="str">
        <f>IF(ISBLANK('In Process Calc.'!Z39),"",'In Process Calc.'!Z39)</f>
        <v/>
      </c>
      <c r="S39" s="113" t="str">
        <f>IF(ISBLANK('In Process Calc.'!AA39),"",'In Process Calc.'!AA39)</f>
        <v/>
      </c>
      <c r="T39" s="113" t="str">
        <f>IF(ISBLANK('In Process Calc.'!AB39),"",'In Process Calc.'!AB39)</f>
        <v/>
      </c>
      <c r="U39" s="113" t="str">
        <f>IF(ISBLANK('In Process Calc.'!AC39),"",'In Process Calc.'!AC39)</f>
        <v/>
      </c>
      <c r="V39" s="113" t="str">
        <f>IF(ISBLANK('In Process Calc.'!AD39),"",'In Process Calc.'!AD39)</f>
        <v/>
      </c>
      <c r="W39" s="113" t="str">
        <f>IF(ISBLANK('In Process Calc.'!AE39),"",'In Process Calc.'!AE39)</f>
        <v/>
      </c>
      <c r="X39" s="113" t="str">
        <f>IF(ISBLANK('In Process Calc.'!AF39),"",'In Process Calc.'!AF39)</f>
        <v/>
      </c>
      <c r="Y39" s="113" t="str">
        <f>IF(ISBLANK('In Process Calc.'!AG39),"",'In Process Calc.'!AG39)</f>
        <v/>
      </c>
      <c r="Z39" s="113" t="str">
        <f>IF(ISBLANK('In Process Calc.'!AH39),"",'In Process Calc.'!AH39)</f>
        <v/>
      </c>
      <c r="AA39" s="113" t="str">
        <f>IF(ISBLANK('In Process Calc.'!AI39),"",'In Process Calc.'!AI39)</f>
        <v/>
      </c>
      <c r="AB39" s="113" t="str">
        <f>IF(ISBLANK('In Process Calc.'!AJ39),"",'In Process Calc.'!AJ39)</f>
        <v/>
      </c>
      <c r="AC39" s="113" t="str">
        <f>IF(ISBLANK('In Process Calc.'!AK39),"",'In Process Calc.'!AK39)</f>
        <v/>
      </c>
      <c r="AD39" s="113" t="str">
        <f>IF(ISBLANK('In Process Calc.'!AL39),"",'In Process Calc.'!AL39)</f>
        <v/>
      </c>
      <c r="AE39" s="113" t="str">
        <f>IF(ISBLANK('In Process Calc.'!AM39),"",'In Process Calc.'!AM39)</f>
        <v/>
      </c>
      <c r="AF39" s="113" t="str">
        <f>IF(ISBLANK('In Process Calc.'!AN39),"",'In Process Calc.'!AN39)</f>
        <v/>
      </c>
      <c r="AH39" s="113" t="str">
        <f>IF(ISBLANK('In Process Calc.'!C47),"",'In Process Calc.'!C47)</f>
        <v/>
      </c>
      <c r="AI39" s="113" t="str">
        <f>IF(ISBLANK(Glutamine!H43),"",Glutamine!H43)</f>
        <v/>
      </c>
      <c r="AJ39" s="113" t="str">
        <f>IF(ISBLANK('In Process Calc.'!K47),"",'In Process Calc.'!K47)</f>
        <v/>
      </c>
      <c r="AK39" s="113" t="str">
        <f>IF(ISBLANK('In Process Calc.'!L47),"",'In Process Calc.'!L47)</f>
        <v/>
      </c>
      <c r="AL39" s="113" t="str">
        <f>IF(ISBLANK('In Process Calc.'!M47),"",'In Process Calc.'!M47)</f>
        <v/>
      </c>
      <c r="AM39" s="113" t="str">
        <f>IF(ISBLANK('In Process Calc.'!N47),"",'In Process Calc.'!N47)</f>
        <v/>
      </c>
      <c r="AN39" s="113" t="str">
        <f>IF(ISBLANK('In Process Calc.'!O47),"",'In Process Calc.'!O47)</f>
        <v/>
      </c>
      <c r="AO39" s="113" t="str">
        <f>IF(ISBLANK('In Process Calc.'!P47),"",'In Process Calc.'!P47)</f>
        <v/>
      </c>
      <c r="AP39" s="113" t="str">
        <f>IF(ISBLANK('In Process Calc.'!Q47),"",'In Process Calc.'!Q47)</f>
        <v/>
      </c>
      <c r="AQ39" s="113" t="str">
        <f>IF(ISBLANK('In Process Calc.'!R47),"",'In Process Calc.'!R47)</f>
        <v/>
      </c>
      <c r="AR39" s="113" t="str">
        <f>IF(ISBLANK('In Process Calc.'!S47),"",'In Process Calc.'!S47)</f>
        <v/>
      </c>
      <c r="AS39" s="113" t="str">
        <f>IF(ISBLANK('In Process Calc.'!T47),"",'In Process Calc.'!T47)</f>
        <v/>
      </c>
      <c r="AT39" s="113" t="str">
        <f>IF(ISBLANK('In Process Calc.'!U47),"",'In Process Calc.'!U47)</f>
        <v/>
      </c>
      <c r="AU39" s="113" t="str">
        <f>IF(ISBLANK('In Process Calc.'!V47),"",'In Process Calc.'!V47)</f>
        <v/>
      </c>
      <c r="AV39" s="113" t="str">
        <f>IF(ISBLANK('In Process Calc.'!W47),"",'In Process Calc.'!W47)</f>
        <v/>
      </c>
      <c r="AW39" s="113" t="str">
        <f>IF(ISBLANK('In Process Calc.'!X47),"",'In Process Calc.'!X47)</f>
        <v/>
      </c>
      <c r="AX39" s="113" t="str">
        <f>IF(ISBLANK('In Process Calc.'!Y47),"",'In Process Calc.'!Y47)</f>
        <v/>
      </c>
      <c r="AY39" s="113" t="str">
        <f>IF(ISBLANK('In Process Calc.'!Z47),"",'In Process Calc.'!Z47)</f>
        <v/>
      </c>
      <c r="AZ39" s="113" t="str">
        <f>IF(ISBLANK('In Process Calc.'!AA47),"",'In Process Calc.'!AA47)</f>
        <v/>
      </c>
      <c r="BA39" s="113" t="str">
        <f>IF(ISBLANK('In Process Calc.'!AB47),"",'In Process Calc.'!AB47)</f>
        <v/>
      </c>
      <c r="BB39" s="113" t="str">
        <f>IF(ISBLANK('In Process Calc.'!AC47),"",'In Process Calc.'!AC47)</f>
        <v/>
      </c>
      <c r="BC39" s="113" t="str">
        <f>IF(ISBLANK('In Process Calc.'!AD47),"",'In Process Calc.'!AD47)</f>
        <v/>
      </c>
      <c r="BD39" s="113" t="str">
        <f>IF(ISBLANK('In Process Calc.'!AE47),"",'In Process Calc.'!AE47)</f>
        <v/>
      </c>
      <c r="BE39" s="113" t="str">
        <f>IF(ISBLANK('In Process Calc.'!AF47),"",'In Process Calc.'!AF47)</f>
        <v/>
      </c>
      <c r="BF39" s="113" t="str">
        <f>IF(ISBLANK('In Process Calc.'!AG47),"",'In Process Calc.'!AG47)</f>
        <v/>
      </c>
      <c r="BG39" s="113" t="str">
        <f>IF(ISBLANK('In Process Calc.'!AH47),"",'In Process Calc.'!AH47)</f>
        <v/>
      </c>
      <c r="BH39" s="113" t="str">
        <f>IF(ISBLANK('In Process Calc.'!AI47),"",'In Process Calc.'!AI47)</f>
        <v/>
      </c>
      <c r="BI39" s="113" t="str">
        <f>IF(ISBLANK('In Process Calc.'!AJ47),"",'In Process Calc.'!AJ47)</f>
        <v/>
      </c>
      <c r="BJ39" s="113" t="str">
        <f>IF(ISBLANK('In Process Calc.'!AK47),"",'In Process Calc.'!AK47)</f>
        <v/>
      </c>
      <c r="BK39" s="113" t="str">
        <f>IF(ISBLANK('In Process Calc.'!AL47),"",'In Process Calc.'!AL47)</f>
        <v/>
      </c>
      <c r="BL39" s="113" t="str">
        <f>IF(ISBLANK('In Process Calc.'!AM47),"",'In Process Calc.'!AM47)</f>
        <v/>
      </c>
      <c r="BM39" s="113" t="str">
        <f>IF(ISBLANK('In Process Calc.'!AN47),"",'In Process Calc.'!AN47)</f>
        <v/>
      </c>
      <c r="CG39" s="75">
        <f>'In Process Calc.'!C5</f>
        <v>38.549999999930151</v>
      </c>
      <c r="CH39" s="75">
        <f t="shared" si="31"/>
        <v>0.34986021379545673</v>
      </c>
      <c r="CI39" s="75">
        <f t="shared" si="32"/>
        <v>40.882339726717177</v>
      </c>
      <c r="CJ39" s="75">
        <f t="shared" si="33"/>
        <v>0</v>
      </c>
      <c r="CK39" s="75">
        <f t="shared" si="34"/>
        <v>-8.5897947665368818E-2</v>
      </c>
      <c r="CL39" s="75">
        <f t="shared" si="35"/>
        <v>1.1336621686829066E-2</v>
      </c>
      <c r="CM39" s="75">
        <f t="shared" si="36"/>
        <v>-5.4412781609292681E-3</v>
      </c>
      <c r="CN39" s="75">
        <f t="shared" si="37"/>
        <v>-2.1890434022828427E-2</v>
      </c>
      <c r="CO39" s="75">
        <f t="shared" si="38"/>
        <v>-1.7338022643627028E-2</v>
      </c>
      <c r="CP39" s="75">
        <f t="shared" si="39"/>
        <v>2.1183563098117267E-3</v>
      </c>
      <c r="CQ39" s="75">
        <f t="shared" si="40"/>
        <v>0.31286308038716193</v>
      </c>
      <c r="CR39" s="75">
        <f t="shared" si="41"/>
        <v>6.2248505470538153E-2</v>
      </c>
      <c r="CS39" s="75">
        <f t="shared" si="42"/>
        <v>-2.6921212733494123E-2</v>
      </c>
      <c r="CT39" s="75">
        <f t="shared" si="43"/>
        <v>-1.6138983668564748E-2</v>
      </c>
      <c r="CU39" s="75">
        <f t="shared" si="44"/>
        <v>5.8247369488333865E-3</v>
      </c>
      <c r="CV39" s="75">
        <f t="shared" si="45"/>
        <v>-6.7317905481888438E-3</v>
      </c>
      <c r="CW39" s="75">
        <f t="shared" si="46"/>
        <v>0.52486635679140092</v>
      </c>
      <c r="CX39" s="75">
        <f t="shared" si="47"/>
        <v>-8.6295395631183682E-3</v>
      </c>
      <c r="CY39" s="75">
        <f t="shared" si="48"/>
        <v>-6.014077966478449E-3</v>
      </c>
      <c r="CZ39" s="75">
        <f t="shared" si="49"/>
        <v>-1.4227005975819746E-3</v>
      </c>
      <c r="DA39" s="75">
        <f t="shared" si="50"/>
        <v>-9.0436078518190799E-2</v>
      </c>
      <c r="DB39" s="75">
        <f t="shared" si="51"/>
        <v>-2.1135603229123154E-3</v>
      </c>
      <c r="DC39" s="75">
        <f t="shared" si="52"/>
        <v>-4.9518337311280029E-3</v>
      </c>
      <c r="DD39" s="75">
        <f t="shared" si="53"/>
        <v>6.1157070426485424E-3</v>
      </c>
      <c r="DE39" s="75">
        <f t="shared" si="54"/>
        <v>-1.3572199279559652E-2</v>
      </c>
      <c r="DF39" s="75">
        <f t="shared" si="55"/>
        <v>-7.6521672399755471E-4</v>
      </c>
      <c r="DG39" s="75">
        <f t="shared" si="56"/>
        <v>-4.1064381369516588E-3</v>
      </c>
      <c r="DH39" s="75">
        <f t="shared" si="57"/>
        <v>-5.6359059028752547E-3</v>
      </c>
      <c r="DI39" s="75">
        <f t="shared" si="58"/>
        <v>0</v>
      </c>
      <c r="DJ39" s="75">
        <f t="shared" si="59"/>
        <v>6.3937618017149367E-2</v>
      </c>
      <c r="DK39" s="75">
        <f t="shared" si="60"/>
        <v>-1.5161838814212108E-2</v>
      </c>
      <c r="DL39" s="75">
        <f t="shared" si="61"/>
        <v>-0.35477181238173555</v>
      </c>
    </row>
    <row r="40" spans="1:116" s="48" customFormat="1" ht="11" x14ac:dyDescent="0.15">
      <c r="A40" s="113" t="str">
        <f>IF(ISBLANK('In Process Calc.'!C40),"",'In Process Calc.'!C40)</f>
        <v/>
      </c>
      <c r="B40" s="113" t="str">
        <f>IF(ISBLANK(Glutamine!H42),"",Glutamine!H42)</f>
        <v/>
      </c>
      <c r="C40" s="113" t="str">
        <f>IF(ISBLANK('In Process Calc.'!K40),"",'In Process Calc.'!K40)</f>
        <v/>
      </c>
      <c r="D40" s="113" t="str">
        <f>IF(ISBLANK('In Process Calc.'!L40),"",'In Process Calc.'!L40)</f>
        <v/>
      </c>
      <c r="E40" s="113" t="str">
        <f>IF(ISBLANK('In Process Calc.'!M40),"",'In Process Calc.'!M40)</f>
        <v/>
      </c>
      <c r="F40" s="113" t="str">
        <f>IF(ISBLANK('In Process Calc.'!N40),"",'In Process Calc.'!N40)</f>
        <v/>
      </c>
      <c r="G40" s="113" t="str">
        <f>IF(ISBLANK('In Process Calc.'!O40),"",'In Process Calc.'!O40)</f>
        <v/>
      </c>
      <c r="H40" s="113" t="str">
        <f>IF(ISBLANK('In Process Calc.'!P40),"",'In Process Calc.'!P40)</f>
        <v/>
      </c>
      <c r="I40" s="113" t="str">
        <f>IF(ISBLANK('In Process Calc.'!Q40),"",'In Process Calc.'!Q40)</f>
        <v/>
      </c>
      <c r="J40" s="113" t="str">
        <f>IF(ISBLANK('In Process Calc.'!R40),"",'In Process Calc.'!R40)</f>
        <v/>
      </c>
      <c r="K40" s="113" t="str">
        <f>IF(ISBLANK('In Process Calc.'!S40),"",'In Process Calc.'!S40)</f>
        <v/>
      </c>
      <c r="L40" s="113" t="str">
        <f>IF(ISBLANK('In Process Calc.'!T40),"",'In Process Calc.'!T40)</f>
        <v/>
      </c>
      <c r="M40" s="113" t="str">
        <f>IF(ISBLANK('In Process Calc.'!U40),"",'In Process Calc.'!U40)</f>
        <v/>
      </c>
      <c r="N40" s="113" t="str">
        <f>IF(ISBLANK('In Process Calc.'!V40),"",'In Process Calc.'!V40)</f>
        <v/>
      </c>
      <c r="O40" s="113" t="str">
        <f>IF(ISBLANK('In Process Calc.'!W40),"",'In Process Calc.'!W40)</f>
        <v/>
      </c>
      <c r="P40" s="113" t="str">
        <f>IF(ISBLANK('In Process Calc.'!X40),"",'In Process Calc.'!X40)</f>
        <v/>
      </c>
      <c r="Q40" s="113" t="str">
        <f>IF(ISBLANK('In Process Calc.'!Y40),"",'In Process Calc.'!Y40)</f>
        <v/>
      </c>
      <c r="R40" s="113" t="str">
        <f>IF(ISBLANK('In Process Calc.'!Z40),"",'In Process Calc.'!Z40)</f>
        <v/>
      </c>
      <c r="S40" s="113" t="str">
        <f>IF(ISBLANK('In Process Calc.'!AA40),"",'In Process Calc.'!AA40)</f>
        <v/>
      </c>
      <c r="T40" s="113" t="str">
        <f>IF(ISBLANK('In Process Calc.'!AB40),"",'In Process Calc.'!AB40)</f>
        <v/>
      </c>
      <c r="U40" s="113" t="str">
        <f>IF(ISBLANK('In Process Calc.'!AC40),"",'In Process Calc.'!AC40)</f>
        <v/>
      </c>
      <c r="V40" s="113" t="str">
        <f>IF(ISBLANK('In Process Calc.'!AD40),"",'In Process Calc.'!AD40)</f>
        <v/>
      </c>
      <c r="W40" s="113" t="str">
        <f>IF(ISBLANK('In Process Calc.'!AE40),"",'In Process Calc.'!AE40)</f>
        <v/>
      </c>
      <c r="X40" s="113" t="str">
        <f>IF(ISBLANK('In Process Calc.'!AF40),"",'In Process Calc.'!AF40)</f>
        <v/>
      </c>
      <c r="Y40" s="113" t="str">
        <f>IF(ISBLANK('In Process Calc.'!AG40),"",'In Process Calc.'!AG40)</f>
        <v/>
      </c>
      <c r="Z40" s="113" t="str">
        <f>IF(ISBLANK('In Process Calc.'!AH40),"",'In Process Calc.'!AH40)</f>
        <v/>
      </c>
      <c r="AA40" s="113" t="str">
        <f>IF(ISBLANK('In Process Calc.'!AI40),"",'In Process Calc.'!AI40)</f>
        <v/>
      </c>
      <c r="AB40" s="113" t="str">
        <f>IF(ISBLANK('In Process Calc.'!AJ40),"",'In Process Calc.'!AJ40)</f>
        <v/>
      </c>
      <c r="AC40" s="113" t="str">
        <f>IF(ISBLANK('In Process Calc.'!AK40),"",'In Process Calc.'!AK40)</f>
        <v/>
      </c>
      <c r="AD40" s="113" t="str">
        <f>IF(ISBLANK('In Process Calc.'!AL40),"",'In Process Calc.'!AL40)</f>
        <v/>
      </c>
      <c r="AE40" s="113" t="str">
        <f>IF(ISBLANK('In Process Calc.'!AM40),"",'In Process Calc.'!AM40)</f>
        <v/>
      </c>
      <c r="AF40" s="113" t="str">
        <f>IF(ISBLANK('In Process Calc.'!AN40),"",'In Process Calc.'!AN40)</f>
        <v/>
      </c>
      <c r="AH40" s="113" t="str">
        <f>IF(ISBLANK('In Process Calc.'!C48),"",'In Process Calc.'!C48)</f>
        <v/>
      </c>
      <c r="AI40" s="113" t="str">
        <f>IF(ISBLANK(Glutamine!H44),"",Glutamine!H44)</f>
        <v/>
      </c>
      <c r="AJ40" s="113" t="str">
        <f>IF(ISBLANK('In Process Calc.'!K48),"",'In Process Calc.'!K48)</f>
        <v/>
      </c>
      <c r="AK40" s="113" t="str">
        <f>IF(ISBLANK('In Process Calc.'!L48),"",'In Process Calc.'!L48)</f>
        <v/>
      </c>
      <c r="AL40" s="113" t="str">
        <f>IF(ISBLANK('In Process Calc.'!M48),"",'In Process Calc.'!M48)</f>
        <v/>
      </c>
      <c r="AM40" s="113" t="str">
        <f>IF(ISBLANK('In Process Calc.'!N48),"",'In Process Calc.'!N48)</f>
        <v/>
      </c>
      <c r="AN40" s="113" t="str">
        <f>IF(ISBLANK('In Process Calc.'!O48),"",'In Process Calc.'!O48)</f>
        <v/>
      </c>
      <c r="AO40" s="113" t="str">
        <f>IF(ISBLANK('In Process Calc.'!P48),"",'In Process Calc.'!P48)</f>
        <v/>
      </c>
      <c r="AP40" s="113" t="str">
        <f>IF(ISBLANK('In Process Calc.'!Q48),"",'In Process Calc.'!Q48)</f>
        <v/>
      </c>
      <c r="AQ40" s="113" t="str">
        <f>IF(ISBLANK('In Process Calc.'!R48),"",'In Process Calc.'!R48)</f>
        <v/>
      </c>
      <c r="AR40" s="113" t="str">
        <f>IF(ISBLANK('In Process Calc.'!S48),"",'In Process Calc.'!S48)</f>
        <v/>
      </c>
      <c r="AS40" s="113" t="str">
        <f>IF(ISBLANK('In Process Calc.'!T48),"",'In Process Calc.'!T48)</f>
        <v/>
      </c>
      <c r="AT40" s="113" t="str">
        <f>IF(ISBLANK('In Process Calc.'!U48),"",'In Process Calc.'!U48)</f>
        <v/>
      </c>
      <c r="AU40" s="113" t="str">
        <f>IF(ISBLANK('In Process Calc.'!V48),"",'In Process Calc.'!V48)</f>
        <v/>
      </c>
      <c r="AV40" s="113" t="str">
        <f>IF(ISBLANK('In Process Calc.'!W48),"",'In Process Calc.'!W48)</f>
        <v/>
      </c>
      <c r="AW40" s="113" t="str">
        <f>IF(ISBLANK('In Process Calc.'!X48),"",'In Process Calc.'!X48)</f>
        <v/>
      </c>
      <c r="AX40" s="113" t="str">
        <f>IF(ISBLANK('In Process Calc.'!Y48),"",'In Process Calc.'!Y48)</f>
        <v/>
      </c>
      <c r="AY40" s="113" t="str">
        <f>IF(ISBLANK('In Process Calc.'!Z48),"",'In Process Calc.'!Z48)</f>
        <v/>
      </c>
      <c r="AZ40" s="113" t="str">
        <f>IF(ISBLANK('In Process Calc.'!AA48),"",'In Process Calc.'!AA48)</f>
        <v/>
      </c>
      <c r="BA40" s="113" t="str">
        <f>IF(ISBLANK('In Process Calc.'!AB48),"",'In Process Calc.'!AB48)</f>
        <v/>
      </c>
      <c r="BB40" s="113" t="str">
        <f>IF(ISBLANK('In Process Calc.'!AC48),"",'In Process Calc.'!AC48)</f>
        <v/>
      </c>
      <c r="BC40" s="113" t="str">
        <f>IF(ISBLANK('In Process Calc.'!AD48),"",'In Process Calc.'!AD48)</f>
        <v/>
      </c>
      <c r="BD40" s="113" t="str">
        <f>IF(ISBLANK('In Process Calc.'!AE48),"",'In Process Calc.'!AE48)</f>
        <v/>
      </c>
      <c r="BE40" s="113" t="str">
        <f>IF(ISBLANK('In Process Calc.'!AF48),"",'In Process Calc.'!AF48)</f>
        <v/>
      </c>
      <c r="BF40" s="113" t="str">
        <f>IF(ISBLANK('In Process Calc.'!AG48),"",'In Process Calc.'!AG48)</f>
        <v/>
      </c>
      <c r="BG40" s="113" t="str">
        <f>IF(ISBLANK('In Process Calc.'!AH48),"",'In Process Calc.'!AH48)</f>
        <v/>
      </c>
      <c r="BH40" s="113" t="str">
        <f>IF(ISBLANK('In Process Calc.'!AI48),"",'In Process Calc.'!AI48)</f>
        <v/>
      </c>
      <c r="BI40" s="113" t="str">
        <f>IF(ISBLANK('In Process Calc.'!AJ48),"",'In Process Calc.'!AJ48)</f>
        <v/>
      </c>
      <c r="BJ40" s="113" t="str">
        <f>IF(ISBLANK('In Process Calc.'!AK48),"",'In Process Calc.'!AK48)</f>
        <v/>
      </c>
      <c r="BK40" s="113" t="str">
        <f>IF(ISBLANK('In Process Calc.'!AL48),"",'In Process Calc.'!AL48)</f>
        <v/>
      </c>
      <c r="BL40" s="113" t="str">
        <f>IF(ISBLANK('In Process Calc.'!AM48),"",'In Process Calc.'!AM48)</f>
        <v/>
      </c>
      <c r="BM40" s="113" t="str">
        <f>IF(ISBLANK('In Process Calc.'!AN48),"",'In Process Calc.'!AN48)</f>
        <v/>
      </c>
      <c r="CA40" s="48">
        <v>0</v>
      </c>
      <c r="CC40" s="48">
        <v>-1.5341613767887452E-3</v>
      </c>
      <c r="CG40" s="75">
        <f>'In Process Calc.'!C6</f>
        <v>47.583333333197515</v>
      </c>
      <c r="CH40" s="75">
        <f t="shared" si="31"/>
        <v>1.4009749488456633</v>
      </c>
      <c r="CI40" s="75">
        <f t="shared" si="32"/>
        <v>105.9913521442794</v>
      </c>
      <c r="CJ40" s="75">
        <f t="shared" si="33"/>
        <v>0</v>
      </c>
      <c r="CK40" s="75">
        <f t="shared" si="34"/>
        <v>4.8076460308610958E-2</v>
      </c>
      <c r="CL40" s="75">
        <f t="shared" si="35"/>
        <v>-6.8486328051276663E-3</v>
      </c>
      <c r="CM40" s="75">
        <f t="shared" si="36"/>
        <v>-3.6183104086442899E-3</v>
      </c>
      <c r="CN40" s="75">
        <f t="shared" si="37"/>
        <v>-1.2934907553664204E-2</v>
      </c>
      <c r="CO40" s="75">
        <f t="shared" si="38"/>
        <v>-1.6498705645622874E-2</v>
      </c>
      <c r="CP40" s="75">
        <f t="shared" si="39"/>
        <v>4.5476698845904051E-3</v>
      </c>
      <c r="CQ40" s="75">
        <f t="shared" si="40"/>
        <v>0.42411498183802293</v>
      </c>
      <c r="CR40" s="75">
        <f t="shared" si="41"/>
        <v>8.2551542143564666E-2</v>
      </c>
      <c r="CS40" s="75">
        <f t="shared" si="42"/>
        <v>-3.1318045926500122E-2</v>
      </c>
      <c r="CT40" s="75">
        <f t="shared" si="43"/>
        <v>-1.8179892597403154E-2</v>
      </c>
      <c r="CU40" s="75">
        <f t="shared" si="44"/>
        <v>7.1186005235310381E-3</v>
      </c>
      <c r="CV40" s="75">
        <f t="shared" si="45"/>
        <v>-5.1965322260982948E-3</v>
      </c>
      <c r="CW40" s="75">
        <f t="shared" si="46"/>
        <v>0.74524527774075755</v>
      </c>
      <c r="CX40" s="75">
        <f t="shared" si="47"/>
        <v>-4.5046782061302412E-3</v>
      </c>
      <c r="CY40" s="75">
        <f t="shared" si="48"/>
        <v>-3.0432558306614245E-3</v>
      </c>
      <c r="CZ40" s="75">
        <f t="shared" si="49"/>
        <v>-4.6616377197557452E-5</v>
      </c>
      <c r="DA40" s="75">
        <f t="shared" si="50"/>
        <v>-0.11884058734267154</v>
      </c>
      <c r="DB40" s="75">
        <f t="shared" si="51"/>
        <v>-4.7631826299780896E-4</v>
      </c>
      <c r="DC40" s="75">
        <f t="shared" si="52"/>
        <v>-3.2559922009472802E-3</v>
      </c>
      <c r="DD40" s="75">
        <f t="shared" si="53"/>
        <v>1.551147569775518E-2</v>
      </c>
      <c r="DE40" s="75">
        <f t="shared" si="54"/>
        <v>-1.4218712110957831E-2</v>
      </c>
      <c r="DF40" s="75">
        <f t="shared" si="55"/>
        <v>-1.5873853650882821E-4</v>
      </c>
      <c r="DG40" s="75">
        <f t="shared" si="56"/>
        <v>-3.2314876124638894E-3</v>
      </c>
      <c r="DH40" s="75">
        <f t="shared" si="57"/>
        <v>-3.3919984010391487E-3</v>
      </c>
      <c r="DI40" s="75">
        <f t="shared" si="58"/>
        <v>0</v>
      </c>
      <c r="DJ40" s="75">
        <f t="shared" si="59"/>
        <v>0.1732376845789475</v>
      </c>
      <c r="DK40" s="75">
        <f t="shared" si="60"/>
        <v>4.7548464431148581E-2</v>
      </c>
      <c r="DL40" s="75">
        <f t="shared" si="61"/>
        <v>-1.1756434220061007E-2</v>
      </c>
    </row>
    <row r="41" spans="1:116" s="48" customFormat="1" ht="11" x14ac:dyDescent="0.15">
      <c r="A41" s="113" t="str">
        <f>IF(ISBLANK('In Process Calc.'!C41),"",'In Process Calc.'!C41)</f>
        <v/>
      </c>
      <c r="B41" s="113" t="str">
        <f>IF(ISBLANK(Glutamine!H43),"",Glutamine!H43)</f>
        <v/>
      </c>
      <c r="C41" s="113" t="str">
        <f>IF(ISBLANK('In Process Calc.'!K41),"",'In Process Calc.'!K41)</f>
        <v/>
      </c>
      <c r="D41" s="113" t="str">
        <f>IF(ISBLANK('In Process Calc.'!L41),"",'In Process Calc.'!L41)</f>
        <v/>
      </c>
      <c r="E41" s="113" t="str">
        <f>IF(ISBLANK('In Process Calc.'!M41),"",'In Process Calc.'!M41)</f>
        <v/>
      </c>
      <c r="F41" s="113" t="str">
        <f>IF(ISBLANK('In Process Calc.'!N41),"",'In Process Calc.'!N41)</f>
        <v/>
      </c>
      <c r="G41" s="113" t="str">
        <f>IF(ISBLANK('In Process Calc.'!O41),"",'In Process Calc.'!O41)</f>
        <v/>
      </c>
      <c r="H41" s="113" t="str">
        <f>IF(ISBLANK('In Process Calc.'!P41),"",'In Process Calc.'!P41)</f>
        <v/>
      </c>
      <c r="I41" s="113" t="str">
        <f>IF(ISBLANK('In Process Calc.'!Q41),"",'In Process Calc.'!Q41)</f>
        <v/>
      </c>
      <c r="J41" s="113" t="str">
        <f>IF(ISBLANK('In Process Calc.'!R41),"",'In Process Calc.'!R41)</f>
        <v/>
      </c>
      <c r="K41" s="113" t="str">
        <f>IF(ISBLANK('In Process Calc.'!S41),"",'In Process Calc.'!S41)</f>
        <v/>
      </c>
      <c r="L41" s="113" t="str">
        <f>IF(ISBLANK('In Process Calc.'!T41),"",'In Process Calc.'!T41)</f>
        <v/>
      </c>
      <c r="M41" s="113" t="str">
        <f>IF(ISBLANK('In Process Calc.'!U41),"",'In Process Calc.'!U41)</f>
        <v/>
      </c>
      <c r="N41" s="113" t="str">
        <f>IF(ISBLANK('In Process Calc.'!V41),"",'In Process Calc.'!V41)</f>
        <v/>
      </c>
      <c r="O41" s="113" t="str">
        <f>IF(ISBLANK('In Process Calc.'!W41),"",'In Process Calc.'!W41)</f>
        <v/>
      </c>
      <c r="P41" s="113" t="str">
        <f>IF(ISBLANK('In Process Calc.'!X41),"",'In Process Calc.'!X41)</f>
        <v/>
      </c>
      <c r="Q41" s="113" t="str">
        <f>IF(ISBLANK('In Process Calc.'!Y41),"",'In Process Calc.'!Y41)</f>
        <v/>
      </c>
      <c r="R41" s="113" t="str">
        <f>IF(ISBLANK('In Process Calc.'!Z41),"",'In Process Calc.'!Z41)</f>
        <v/>
      </c>
      <c r="S41" s="113" t="str">
        <f>IF(ISBLANK('In Process Calc.'!AA41),"",'In Process Calc.'!AA41)</f>
        <v/>
      </c>
      <c r="T41" s="113" t="str">
        <f>IF(ISBLANK('In Process Calc.'!AB41),"",'In Process Calc.'!AB41)</f>
        <v/>
      </c>
      <c r="U41" s="113" t="str">
        <f>IF(ISBLANK('In Process Calc.'!AC41),"",'In Process Calc.'!AC41)</f>
        <v/>
      </c>
      <c r="V41" s="113" t="str">
        <f>IF(ISBLANK('In Process Calc.'!AD41),"",'In Process Calc.'!AD41)</f>
        <v/>
      </c>
      <c r="W41" s="113" t="str">
        <f>IF(ISBLANK('In Process Calc.'!AE41),"",'In Process Calc.'!AE41)</f>
        <v/>
      </c>
      <c r="X41" s="113" t="str">
        <f>IF(ISBLANK('In Process Calc.'!AF41),"",'In Process Calc.'!AF41)</f>
        <v/>
      </c>
      <c r="Y41" s="113" t="str">
        <f>IF(ISBLANK('In Process Calc.'!AG41),"",'In Process Calc.'!AG41)</f>
        <v/>
      </c>
      <c r="Z41" s="113" t="str">
        <f>IF(ISBLANK('In Process Calc.'!AH41),"",'In Process Calc.'!AH41)</f>
        <v/>
      </c>
      <c r="AA41" s="113" t="str">
        <f>IF(ISBLANK('In Process Calc.'!AI41),"",'In Process Calc.'!AI41)</f>
        <v/>
      </c>
      <c r="AB41" s="113" t="str">
        <f>IF(ISBLANK('In Process Calc.'!AJ41),"",'In Process Calc.'!AJ41)</f>
        <v/>
      </c>
      <c r="AC41" s="113" t="str">
        <f>IF(ISBLANK('In Process Calc.'!AK41),"",'In Process Calc.'!AK41)</f>
        <v/>
      </c>
      <c r="AD41" s="113" t="str">
        <f>IF(ISBLANK('In Process Calc.'!AL41),"",'In Process Calc.'!AL41)</f>
        <v/>
      </c>
      <c r="AE41" s="113" t="str">
        <f>IF(ISBLANK('In Process Calc.'!AM41),"",'In Process Calc.'!AM41)</f>
        <v/>
      </c>
      <c r="AF41" s="113" t="str">
        <f>IF(ISBLANK('In Process Calc.'!AN41),"",'In Process Calc.'!AN41)</f>
        <v/>
      </c>
      <c r="AH41" s="113" t="str">
        <f>IF(ISBLANK('In Process Calc.'!C49),"",'In Process Calc.'!C49)</f>
        <v/>
      </c>
      <c r="AI41" s="113" t="str">
        <f>IF(ISBLANK(Glutamine!H45),"",Glutamine!H45)</f>
        <v/>
      </c>
      <c r="AJ41" s="113" t="str">
        <f>IF(ISBLANK('In Process Calc.'!K49),"",'In Process Calc.'!K49)</f>
        <v/>
      </c>
      <c r="AK41" s="113" t="str">
        <f>IF(ISBLANK('In Process Calc.'!L49),"",'In Process Calc.'!L49)</f>
        <v/>
      </c>
      <c r="AL41" s="113" t="str">
        <f>IF(ISBLANK('In Process Calc.'!M49),"",'In Process Calc.'!M49)</f>
        <v/>
      </c>
      <c r="AM41" s="113" t="str">
        <f>IF(ISBLANK('In Process Calc.'!N49),"",'In Process Calc.'!N49)</f>
        <v/>
      </c>
      <c r="AN41" s="113" t="str">
        <f>IF(ISBLANK('In Process Calc.'!O49),"",'In Process Calc.'!O49)</f>
        <v/>
      </c>
      <c r="AO41" s="113" t="str">
        <f>IF(ISBLANK('In Process Calc.'!P49),"",'In Process Calc.'!P49)</f>
        <v/>
      </c>
      <c r="AP41" s="113" t="str">
        <f>IF(ISBLANK('In Process Calc.'!Q49),"",'In Process Calc.'!Q49)</f>
        <v/>
      </c>
      <c r="AQ41" s="113" t="str">
        <f>IF(ISBLANK('In Process Calc.'!R49),"",'In Process Calc.'!R49)</f>
        <v/>
      </c>
      <c r="AR41" s="113" t="str">
        <f>IF(ISBLANK('In Process Calc.'!S49),"",'In Process Calc.'!S49)</f>
        <v/>
      </c>
      <c r="AS41" s="113" t="str">
        <f>IF(ISBLANK('In Process Calc.'!T49),"",'In Process Calc.'!T49)</f>
        <v/>
      </c>
      <c r="AT41" s="113" t="str">
        <f>IF(ISBLANK('In Process Calc.'!U49),"",'In Process Calc.'!U49)</f>
        <v/>
      </c>
      <c r="AU41" s="113" t="str">
        <f>IF(ISBLANK('In Process Calc.'!V49),"",'In Process Calc.'!V49)</f>
        <v/>
      </c>
      <c r="AV41" s="113" t="str">
        <f>IF(ISBLANK('In Process Calc.'!W49),"",'In Process Calc.'!W49)</f>
        <v/>
      </c>
      <c r="AW41" s="113" t="str">
        <f>IF(ISBLANK('In Process Calc.'!X49),"",'In Process Calc.'!X49)</f>
        <v/>
      </c>
      <c r="AX41" s="113" t="str">
        <f>IF(ISBLANK('In Process Calc.'!Y49),"",'In Process Calc.'!Y49)</f>
        <v/>
      </c>
      <c r="AY41" s="113" t="str">
        <f>IF(ISBLANK('In Process Calc.'!Z49),"",'In Process Calc.'!Z49)</f>
        <v/>
      </c>
      <c r="AZ41" s="113" t="str">
        <f>IF(ISBLANK('In Process Calc.'!AA49),"",'In Process Calc.'!AA49)</f>
        <v/>
      </c>
      <c r="BA41" s="113" t="str">
        <f>IF(ISBLANK('In Process Calc.'!AB49),"",'In Process Calc.'!AB49)</f>
        <v/>
      </c>
      <c r="BB41" s="113" t="str">
        <f>IF(ISBLANK('In Process Calc.'!AC49),"",'In Process Calc.'!AC49)</f>
        <v/>
      </c>
      <c r="BC41" s="113" t="str">
        <f>IF(ISBLANK('In Process Calc.'!AD49),"",'In Process Calc.'!AD49)</f>
        <v/>
      </c>
      <c r="BD41" s="113" t="str">
        <f>IF(ISBLANK('In Process Calc.'!AE49),"",'In Process Calc.'!AE49)</f>
        <v/>
      </c>
      <c r="BE41" s="113" t="str">
        <f>IF(ISBLANK('In Process Calc.'!AF49),"",'In Process Calc.'!AF49)</f>
        <v/>
      </c>
      <c r="BF41" s="113" t="str">
        <f>IF(ISBLANK('In Process Calc.'!AG49),"",'In Process Calc.'!AG49)</f>
        <v/>
      </c>
      <c r="BG41" s="113" t="str">
        <f>IF(ISBLANK('In Process Calc.'!AH49),"",'In Process Calc.'!AH49)</f>
        <v/>
      </c>
      <c r="BH41" s="113" t="str">
        <f>IF(ISBLANK('In Process Calc.'!AI49),"",'In Process Calc.'!AI49)</f>
        <v/>
      </c>
      <c r="BI41" s="113" t="str">
        <f>IF(ISBLANK('In Process Calc.'!AJ49),"",'In Process Calc.'!AJ49)</f>
        <v/>
      </c>
      <c r="BJ41" s="113" t="str">
        <f>IF(ISBLANK('In Process Calc.'!AK49),"",'In Process Calc.'!AK49)</f>
        <v/>
      </c>
      <c r="BK41" s="113" t="str">
        <f>IF(ISBLANK('In Process Calc.'!AL49),"",'In Process Calc.'!AL49)</f>
        <v/>
      </c>
      <c r="BL41" s="113" t="str">
        <f>IF(ISBLANK('In Process Calc.'!AM49),"",'In Process Calc.'!AM49)</f>
        <v/>
      </c>
      <c r="BM41" s="113" t="str">
        <f>IF(ISBLANK('In Process Calc.'!AN49),"",'In Process Calc.'!AN49)</f>
        <v/>
      </c>
      <c r="CA41" s="48">
        <v>21.089166666730307</v>
      </c>
      <c r="CC41" s="48">
        <v>0.45049811803795109</v>
      </c>
      <c r="CG41" s="75">
        <f>'In Process Calc.'!C7</f>
        <v>62.649999999906868</v>
      </c>
      <c r="CH41" s="75">
        <f t="shared" si="31"/>
        <v>3.7516405545713449</v>
      </c>
      <c r="CI41" s="75">
        <f t="shared" si="32"/>
        <v>248.1533642851096</v>
      </c>
      <c r="CJ41" s="75">
        <f t="shared" si="33"/>
        <v>0</v>
      </c>
      <c r="CK41" s="75">
        <f t="shared" si="34"/>
        <v>0.42787044975514654</v>
      </c>
      <c r="CL41" s="75">
        <f t="shared" si="35"/>
        <v>-5.3935011463964226E-2</v>
      </c>
      <c r="CM41" s="75">
        <f t="shared" si="36"/>
        <v>2.0341026322735186E-3</v>
      </c>
      <c r="CN41" s="75">
        <f t="shared" si="37"/>
        <v>1.2912305298829845E-2</v>
      </c>
      <c r="CO41" s="75">
        <f t="shared" si="38"/>
        <v>-1.0579650403523653E-2</v>
      </c>
      <c r="CP41" s="75">
        <f t="shared" si="39"/>
        <v>1.0205363571069246E-2</v>
      </c>
      <c r="CQ41" s="75">
        <f t="shared" si="40"/>
        <v>0.65545534625887603</v>
      </c>
      <c r="CR41" s="75">
        <f t="shared" si="41"/>
        <v>0.11913427671029149</v>
      </c>
      <c r="CS41" s="75">
        <f t="shared" si="42"/>
        <v>-3.3960587072029008E-2</v>
      </c>
      <c r="CT41" s="75">
        <f t="shared" si="43"/>
        <v>-1.9343142246092047E-2</v>
      </c>
      <c r="CU41" s="75">
        <f t="shared" si="44"/>
        <v>8.858609638583587E-3</v>
      </c>
      <c r="CV41" s="75">
        <f t="shared" si="45"/>
        <v>5.7868932197410218E-4</v>
      </c>
      <c r="CW41" s="75">
        <f t="shared" si="46"/>
        <v>1.0667095763183665</v>
      </c>
      <c r="CX41" s="75">
        <f t="shared" si="47"/>
        <v>8.4820242742116633E-3</v>
      </c>
      <c r="CY41" s="75">
        <f t="shared" si="48"/>
        <v>5.6222234575087661E-3</v>
      </c>
      <c r="CZ41" s="75">
        <f t="shared" si="49"/>
        <v>3.8004776192243871E-3</v>
      </c>
      <c r="DA41" s="75">
        <f t="shared" si="50"/>
        <v>-0.16901046989242646</v>
      </c>
      <c r="DB41" s="75">
        <f t="shared" si="51"/>
        <v>4.0211652799039422E-3</v>
      </c>
      <c r="DC41" s="75">
        <f t="shared" si="52"/>
        <v>2.3076446658711388E-3</v>
      </c>
      <c r="DD41" s="75">
        <f t="shared" si="53"/>
        <v>3.6237390419544144E-2</v>
      </c>
      <c r="DE41" s="75">
        <f t="shared" si="54"/>
        <v>-1.2726308641165369E-2</v>
      </c>
      <c r="DF41" s="75">
        <f t="shared" si="55"/>
        <v>1.6121604240274987E-3</v>
      </c>
      <c r="DG41" s="75">
        <f t="shared" si="56"/>
        <v>-3.0886927260577761E-4</v>
      </c>
      <c r="DH41" s="75">
        <f t="shared" si="57"/>
        <v>3.636558607442845E-3</v>
      </c>
      <c r="DI41" s="75">
        <f t="shared" si="58"/>
        <v>0</v>
      </c>
      <c r="DJ41" s="75">
        <f t="shared" si="59"/>
        <v>0.4302181941229174</v>
      </c>
      <c r="DK41" s="75">
        <f t="shared" si="60"/>
        <v>0.20727271276652712</v>
      </c>
      <c r="DL41" s="75">
        <f t="shared" si="61"/>
        <v>0.92387120974403925</v>
      </c>
    </row>
    <row r="42" spans="1:116" s="48" customFormat="1" ht="11" x14ac:dyDescent="0.15">
      <c r="A42" s="113" t="str">
        <f>IF(ISBLANK('In Process Calc.'!C42),"",'In Process Calc.'!C42)</f>
        <v/>
      </c>
      <c r="B42" s="113" t="str">
        <f>IF(ISBLANK(Glutamine!H44),"",Glutamine!H44)</f>
        <v/>
      </c>
      <c r="C42" s="113" t="str">
        <f>IF(ISBLANK('In Process Calc.'!K42),"",'In Process Calc.'!K42)</f>
        <v/>
      </c>
      <c r="D42" s="113" t="str">
        <f>IF(ISBLANK('In Process Calc.'!L42),"",'In Process Calc.'!L42)</f>
        <v/>
      </c>
      <c r="E42" s="113" t="str">
        <f>IF(ISBLANK('In Process Calc.'!M42),"",'In Process Calc.'!M42)</f>
        <v/>
      </c>
      <c r="F42" s="113" t="str">
        <f>IF(ISBLANK('In Process Calc.'!N42),"",'In Process Calc.'!N42)</f>
        <v/>
      </c>
      <c r="G42" s="113" t="str">
        <f>IF(ISBLANK('In Process Calc.'!O42),"",'In Process Calc.'!O42)</f>
        <v/>
      </c>
      <c r="H42" s="113" t="str">
        <f>IF(ISBLANK('In Process Calc.'!P42),"",'In Process Calc.'!P42)</f>
        <v/>
      </c>
      <c r="I42" s="113" t="str">
        <f>IF(ISBLANK('In Process Calc.'!Q42),"",'In Process Calc.'!Q42)</f>
        <v/>
      </c>
      <c r="J42" s="113" t="str">
        <f>IF(ISBLANK('In Process Calc.'!R42),"",'In Process Calc.'!R42)</f>
        <v/>
      </c>
      <c r="K42" s="113" t="str">
        <f>IF(ISBLANK('In Process Calc.'!S42),"",'In Process Calc.'!S42)</f>
        <v/>
      </c>
      <c r="L42" s="113" t="str">
        <f>IF(ISBLANK('In Process Calc.'!T42),"",'In Process Calc.'!T42)</f>
        <v/>
      </c>
      <c r="M42" s="113" t="str">
        <f>IF(ISBLANK('In Process Calc.'!U42),"",'In Process Calc.'!U42)</f>
        <v/>
      </c>
      <c r="N42" s="113" t="str">
        <f>IF(ISBLANK('In Process Calc.'!V42),"",'In Process Calc.'!V42)</f>
        <v/>
      </c>
      <c r="O42" s="113" t="str">
        <f>IF(ISBLANK('In Process Calc.'!W42),"",'In Process Calc.'!W42)</f>
        <v/>
      </c>
      <c r="P42" s="113" t="str">
        <f>IF(ISBLANK('In Process Calc.'!X42),"",'In Process Calc.'!X42)</f>
        <v/>
      </c>
      <c r="Q42" s="113" t="str">
        <f>IF(ISBLANK('In Process Calc.'!Y42),"",'In Process Calc.'!Y42)</f>
        <v/>
      </c>
      <c r="R42" s="113" t="str">
        <f>IF(ISBLANK('In Process Calc.'!Z42),"",'In Process Calc.'!Z42)</f>
        <v/>
      </c>
      <c r="S42" s="113" t="str">
        <f>IF(ISBLANK('In Process Calc.'!AA42),"",'In Process Calc.'!AA42)</f>
        <v/>
      </c>
      <c r="T42" s="113" t="str">
        <f>IF(ISBLANK('In Process Calc.'!AB42),"",'In Process Calc.'!AB42)</f>
        <v/>
      </c>
      <c r="U42" s="113" t="str">
        <f>IF(ISBLANK('In Process Calc.'!AC42),"",'In Process Calc.'!AC42)</f>
        <v/>
      </c>
      <c r="V42" s="113" t="str">
        <f>IF(ISBLANK('In Process Calc.'!AD42),"",'In Process Calc.'!AD42)</f>
        <v/>
      </c>
      <c r="W42" s="113" t="str">
        <f>IF(ISBLANK('In Process Calc.'!AE42),"",'In Process Calc.'!AE42)</f>
        <v/>
      </c>
      <c r="X42" s="113" t="str">
        <f>IF(ISBLANK('In Process Calc.'!AF42),"",'In Process Calc.'!AF42)</f>
        <v/>
      </c>
      <c r="Y42" s="113" t="str">
        <f>IF(ISBLANK('In Process Calc.'!AG42),"",'In Process Calc.'!AG42)</f>
        <v/>
      </c>
      <c r="Z42" s="113" t="str">
        <f>IF(ISBLANK('In Process Calc.'!AH42),"",'In Process Calc.'!AH42)</f>
        <v/>
      </c>
      <c r="AA42" s="113" t="str">
        <f>IF(ISBLANK('In Process Calc.'!AI42),"",'In Process Calc.'!AI42)</f>
        <v/>
      </c>
      <c r="AB42" s="113" t="str">
        <f>IF(ISBLANK('In Process Calc.'!AJ42),"",'In Process Calc.'!AJ42)</f>
        <v/>
      </c>
      <c r="AC42" s="113" t="str">
        <f>IF(ISBLANK('In Process Calc.'!AK42),"",'In Process Calc.'!AK42)</f>
        <v/>
      </c>
      <c r="AD42" s="113" t="str">
        <f>IF(ISBLANK('In Process Calc.'!AL42),"",'In Process Calc.'!AL42)</f>
        <v/>
      </c>
      <c r="AE42" s="113" t="str">
        <f>IF(ISBLANK('In Process Calc.'!AM42),"",'In Process Calc.'!AM42)</f>
        <v/>
      </c>
      <c r="AF42" s="113" t="str">
        <f>IF(ISBLANK('In Process Calc.'!AN42),"",'In Process Calc.'!AN42)</f>
        <v/>
      </c>
      <c r="AH42" s="113" t="str">
        <f>IF(ISBLANK('In Process Calc.'!C50),"",'In Process Calc.'!C50)</f>
        <v/>
      </c>
      <c r="AI42" s="113" t="str">
        <f>IF(ISBLANK(Glutamine!H46),"",Glutamine!H46)</f>
        <v/>
      </c>
      <c r="AJ42" s="113" t="str">
        <f>IF(ISBLANK('In Process Calc.'!K50),"",'In Process Calc.'!K50)</f>
        <v/>
      </c>
      <c r="AK42" s="113" t="str">
        <f>IF(ISBLANK('In Process Calc.'!L50),"",'In Process Calc.'!L50)</f>
        <v/>
      </c>
      <c r="AL42" s="113" t="str">
        <f>IF(ISBLANK('In Process Calc.'!M50),"",'In Process Calc.'!M50)</f>
        <v/>
      </c>
      <c r="AM42" s="113" t="str">
        <f>IF(ISBLANK('In Process Calc.'!N50),"",'In Process Calc.'!N50)</f>
        <v/>
      </c>
      <c r="AN42" s="113" t="str">
        <f>IF(ISBLANK('In Process Calc.'!O50),"",'In Process Calc.'!O50)</f>
        <v/>
      </c>
      <c r="AO42" s="113" t="str">
        <f>IF(ISBLANK('In Process Calc.'!P50),"",'In Process Calc.'!P50)</f>
        <v/>
      </c>
      <c r="AP42" s="113" t="str">
        <f>IF(ISBLANK('In Process Calc.'!Q50),"",'In Process Calc.'!Q50)</f>
        <v/>
      </c>
      <c r="AQ42" s="113" t="str">
        <f>IF(ISBLANK('In Process Calc.'!R50),"",'In Process Calc.'!R50)</f>
        <v/>
      </c>
      <c r="AR42" s="113" t="str">
        <f>IF(ISBLANK('In Process Calc.'!S50),"",'In Process Calc.'!S50)</f>
        <v/>
      </c>
      <c r="AS42" s="113" t="str">
        <f>IF(ISBLANK('In Process Calc.'!T50),"",'In Process Calc.'!T50)</f>
        <v/>
      </c>
      <c r="AT42" s="113" t="str">
        <f>IF(ISBLANK('In Process Calc.'!U50),"",'In Process Calc.'!U50)</f>
        <v/>
      </c>
      <c r="AU42" s="113" t="str">
        <f>IF(ISBLANK('In Process Calc.'!V50),"",'In Process Calc.'!V50)</f>
        <v/>
      </c>
      <c r="AV42" s="113" t="str">
        <f>IF(ISBLANK('In Process Calc.'!W50),"",'In Process Calc.'!W50)</f>
        <v/>
      </c>
      <c r="AW42" s="113" t="str">
        <f>IF(ISBLANK('In Process Calc.'!X50),"",'In Process Calc.'!X50)</f>
        <v/>
      </c>
      <c r="AX42" s="113" t="str">
        <f>IF(ISBLANK('In Process Calc.'!Y50),"",'In Process Calc.'!Y50)</f>
        <v/>
      </c>
      <c r="AY42" s="113" t="str">
        <f>IF(ISBLANK('In Process Calc.'!Z50),"",'In Process Calc.'!Z50)</f>
        <v/>
      </c>
      <c r="AZ42" s="113" t="str">
        <f>IF(ISBLANK('In Process Calc.'!AA50),"",'In Process Calc.'!AA50)</f>
        <v/>
      </c>
      <c r="BA42" s="113" t="str">
        <f>IF(ISBLANK('In Process Calc.'!AB50),"",'In Process Calc.'!AB50)</f>
        <v/>
      </c>
      <c r="BB42" s="113" t="str">
        <f>IF(ISBLANK('In Process Calc.'!AC50),"",'In Process Calc.'!AC50)</f>
        <v/>
      </c>
      <c r="BC42" s="113" t="str">
        <f>IF(ISBLANK('In Process Calc.'!AD50),"",'In Process Calc.'!AD50)</f>
        <v/>
      </c>
      <c r="BD42" s="113" t="str">
        <f>IF(ISBLANK('In Process Calc.'!AE50),"",'In Process Calc.'!AE50)</f>
        <v/>
      </c>
      <c r="BE42" s="113" t="str">
        <f>IF(ISBLANK('In Process Calc.'!AF50),"",'In Process Calc.'!AF50)</f>
        <v/>
      </c>
      <c r="BF42" s="113" t="str">
        <f>IF(ISBLANK('In Process Calc.'!AG50),"",'In Process Calc.'!AG50)</f>
        <v/>
      </c>
      <c r="BG42" s="113" t="str">
        <f>IF(ISBLANK('In Process Calc.'!AH50),"",'In Process Calc.'!AH50)</f>
        <v/>
      </c>
      <c r="BH42" s="113" t="str">
        <f>IF(ISBLANK('In Process Calc.'!AI50),"",'In Process Calc.'!AI50)</f>
        <v/>
      </c>
      <c r="BI42" s="113" t="str">
        <f>IF(ISBLANK('In Process Calc.'!AJ50),"",'In Process Calc.'!AJ50)</f>
        <v/>
      </c>
      <c r="BJ42" s="113" t="str">
        <f>IF(ISBLANK('In Process Calc.'!AK50),"",'In Process Calc.'!AK50)</f>
        <v/>
      </c>
      <c r="BK42" s="113" t="str">
        <f>IF(ISBLANK('In Process Calc.'!AL50),"",'In Process Calc.'!AL50)</f>
        <v/>
      </c>
      <c r="BL42" s="113" t="str">
        <f>IF(ISBLANK('In Process Calc.'!AM50),"",'In Process Calc.'!AM50)</f>
        <v/>
      </c>
      <c r="BM42" s="113" t="str">
        <f>IF(ISBLANK('In Process Calc.'!AN50),"",'In Process Calc.'!AN50)</f>
        <v/>
      </c>
      <c r="CA42" s="48">
        <v>43.239166666637175</v>
      </c>
      <c r="CB42" s="48">
        <v>1.0761996669694218</v>
      </c>
      <c r="CC42" s="48">
        <v>1.0949252764946165</v>
      </c>
      <c r="CG42" s="75">
        <f>'In Process Calc.'!C8</f>
        <v>71.749999999883585</v>
      </c>
      <c r="CH42" s="75">
        <f t="shared" si="31"/>
        <v>5.4223645986480964</v>
      </c>
      <c r="CI42" s="75">
        <f t="shared" si="32"/>
        <v>350.0166693744369</v>
      </c>
      <c r="CJ42" s="75">
        <f t="shared" si="33"/>
        <v>0</v>
      </c>
      <c r="CK42" s="75">
        <f t="shared" si="34"/>
        <v>0.74583165612389413</v>
      </c>
      <c r="CL42" s="75">
        <f t="shared" si="35"/>
        <v>-9.0688023195470355E-2</v>
      </c>
      <c r="CM42" s="75">
        <f t="shared" si="36"/>
        <v>6.8513216361890186E-3</v>
      </c>
      <c r="CN42" s="75">
        <f t="shared" si="37"/>
        <v>3.3927872441943091E-2</v>
      </c>
      <c r="CO42" s="75">
        <f t="shared" si="38"/>
        <v>-4.5939694428600696E-3</v>
      </c>
      <c r="CP42" s="75">
        <f t="shared" si="39"/>
        <v>1.4476116144001645E-2</v>
      </c>
      <c r="CQ42" s="75">
        <f t="shared" si="40"/>
        <v>0.82625331343226571</v>
      </c>
      <c r="CR42" s="75">
        <f t="shared" si="41"/>
        <v>0.14263500462550413</v>
      </c>
      <c r="CS42" s="75">
        <f t="shared" si="42"/>
        <v>-3.2400080294345421E-2</v>
      </c>
      <c r="CT42" s="75">
        <f t="shared" si="43"/>
        <v>-1.882131610705225E-2</v>
      </c>
      <c r="CU42" s="75">
        <f t="shared" si="44"/>
        <v>9.6598631554531966E-3</v>
      </c>
      <c r="CV42" s="75">
        <f t="shared" si="45"/>
        <v>5.8286255466161625E-3</v>
      </c>
      <c r="CW42" s="75">
        <f t="shared" si="46"/>
        <v>1.2149106507123761</v>
      </c>
      <c r="CX42" s="75">
        <f t="shared" si="47"/>
        <v>1.9657147187525873E-2</v>
      </c>
      <c r="CY42" s="75">
        <f t="shared" si="48"/>
        <v>1.2850642464138563E-2</v>
      </c>
      <c r="CZ42" s="75">
        <f t="shared" si="49"/>
        <v>6.9606019788156391E-3</v>
      </c>
      <c r="DA42" s="75">
        <f t="shared" si="50"/>
        <v>-0.20055369322972186</v>
      </c>
      <c r="DB42" s="75">
        <f t="shared" si="51"/>
        <v>7.697751231939734E-3</v>
      </c>
      <c r="DC42" s="75">
        <f t="shared" si="52"/>
        <v>7.1915141637488716E-3</v>
      </c>
      <c r="DD42" s="75">
        <f t="shared" si="53"/>
        <v>5.1418451980596275E-2</v>
      </c>
      <c r="DE42" s="75">
        <f t="shared" si="54"/>
        <v>-1.0373736144550165E-2</v>
      </c>
      <c r="DF42" s="75">
        <f t="shared" si="55"/>
        <v>3.0948392856053474E-3</v>
      </c>
      <c r="DG42" s="75">
        <f t="shared" si="56"/>
        <v>2.2329482348027651E-3</v>
      </c>
      <c r="DH42" s="75">
        <f t="shared" si="57"/>
        <v>9.7000616225053644E-3</v>
      </c>
      <c r="DI42" s="75">
        <f t="shared" si="58"/>
        <v>0</v>
      </c>
      <c r="DJ42" s="75">
        <f t="shared" si="59"/>
        <v>0.6254501014837377</v>
      </c>
      <c r="DK42" s="75">
        <f t="shared" si="60"/>
        <v>0.33420838505854589</v>
      </c>
      <c r="DL42" s="75">
        <f t="shared" si="61"/>
        <v>1.6815682919740542</v>
      </c>
    </row>
    <row r="43" spans="1:116" s="48" customFormat="1" ht="11" x14ac:dyDescent="0.15">
      <c r="A43" s="113" t="str">
        <f>IF(ISBLANK('In Process Calc.'!C43),"",'In Process Calc.'!C43)</f>
        <v/>
      </c>
      <c r="B43" s="113" t="str">
        <f>IF(ISBLANK(Glutamine!H45),"",Glutamine!H45)</f>
        <v/>
      </c>
      <c r="C43" s="113" t="str">
        <f>IF(ISBLANK('In Process Calc.'!K43),"",'In Process Calc.'!K43)</f>
        <v/>
      </c>
      <c r="D43" s="113" t="str">
        <f>IF(ISBLANK('In Process Calc.'!L43),"",'In Process Calc.'!L43)</f>
        <v/>
      </c>
      <c r="E43" s="113" t="str">
        <f>IF(ISBLANK('In Process Calc.'!M43),"",'In Process Calc.'!M43)</f>
        <v/>
      </c>
      <c r="F43" s="113" t="str">
        <f>IF(ISBLANK('In Process Calc.'!N43),"",'In Process Calc.'!N43)</f>
        <v/>
      </c>
      <c r="G43" s="113" t="str">
        <f>IF(ISBLANK('In Process Calc.'!O43),"",'In Process Calc.'!O43)</f>
        <v/>
      </c>
      <c r="H43" s="113" t="str">
        <f>IF(ISBLANK('In Process Calc.'!P43),"",'In Process Calc.'!P43)</f>
        <v/>
      </c>
      <c r="I43" s="113" t="str">
        <f>IF(ISBLANK('In Process Calc.'!Q43),"",'In Process Calc.'!Q43)</f>
        <v/>
      </c>
      <c r="J43" s="113" t="str">
        <f>IF(ISBLANK('In Process Calc.'!R43),"",'In Process Calc.'!R43)</f>
        <v/>
      </c>
      <c r="K43" s="113" t="str">
        <f>IF(ISBLANK('In Process Calc.'!S43),"",'In Process Calc.'!S43)</f>
        <v/>
      </c>
      <c r="L43" s="113" t="str">
        <f>IF(ISBLANK('In Process Calc.'!T43),"",'In Process Calc.'!T43)</f>
        <v/>
      </c>
      <c r="M43" s="113" t="str">
        <f>IF(ISBLANK('In Process Calc.'!U43),"",'In Process Calc.'!U43)</f>
        <v/>
      </c>
      <c r="N43" s="113" t="str">
        <f>IF(ISBLANK('In Process Calc.'!V43),"",'In Process Calc.'!V43)</f>
        <v/>
      </c>
      <c r="O43" s="113" t="str">
        <f>IF(ISBLANK('In Process Calc.'!W43),"",'In Process Calc.'!W43)</f>
        <v/>
      </c>
      <c r="P43" s="113" t="str">
        <f>IF(ISBLANK('In Process Calc.'!X43),"",'In Process Calc.'!X43)</f>
        <v/>
      </c>
      <c r="Q43" s="113" t="str">
        <f>IF(ISBLANK('In Process Calc.'!Y43),"",'In Process Calc.'!Y43)</f>
        <v/>
      </c>
      <c r="R43" s="113" t="str">
        <f>IF(ISBLANK('In Process Calc.'!Z43),"",'In Process Calc.'!Z43)</f>
        <v/>
      </c>
      <c r="S43" s="113" t="str">
        <f>IF(ISBLANK('In Process Calc.'!AA43),"",'In Process Calc.'!AA43)</f>
        <v/>
      </c>
      <c r="T43" s="113" t="str">
        <f>IF(ISBLANK('In Process Calc.'!AB43),"",'In Process Calc.'!AB43)</f>
        <v/>
      </c>
      <c r="U43" s="113" t="str">
        <f>IF(ISBLANK('In Process Calc.'!AC43),"",'In Process Calc.'!AC43)</f>
        <v/>
      </c>
      <c r="V43" s="113" t="str">
        <f>IF(ISBLANK('In Process Calc.'!AD43),"",'In Process Calc.'!AD43)</f>
        <v/>
      </c>
      <c r="W43" s="113" t="str">
        <f>IF(ISBLANK('In Process Calc.'!AE43),"",'In Process Calc.'!AE43)</f>
        <v/>
      </c>
      <c r="X43" s="113" t="str">
        <f>IF(ISBLANK('In Process Calc.'!AF43),"",'In Process Calc.'!AF43)</f>
        <v/>
      </c>
      <c r="Y43" s="113" t="str">
        <f>IF(ISBLANK('In Process Calc.'!AG43),"",'In Process Calc.'!AG43)</f>
        <v/>
      </c>
      <c r="Z43" s="113" t="str">
        <f>IF(ISBLANK('In Process Calc.'!AH43),"",'In Process Calc.'!AH43)</f>
        <v/>
      </c>
      <c r="AA43" s="113" t="str">
        <f>IF(ISBLANK('In Process Calc.'!AI43),"",'In Process Calc.'!AI43)</f>
        <v/>
      </c>
      <c r="AB43" s="113" t="str">
        <f>IF(ISBLANK('In Process Calc.'!AJ43),"",'In Process Calc.'!AJ43)</f>
        <v/>
      </c>
      <c r="AC43" s="113" t="str">
        <f>IF(ISBLANK('In Process Calc.'!AK43),"",'In Process Calc.'!AK43)</f>
        <v/>
      </c>
      <c r="AD43" s="113" t="str">
        <f>IF(ISBLANK('In Process Calc.'!AL43),"",'In Process Calc.'!AL43)</f>
        <v/>
      </c>
      <c r="AE43" s="113" t="str">
        <f>IF(ISBLANK('In Process Calc.'!AM43),"",'In Process Calc.'!AM43)</f>
        <v/>
      </c>
      <c r="AF43" s="113" t="str">
        <f>IF(ISBLANK('In Process Calc.'!AN43),"",'In Process Calc.'!AN43)</f>
        <v/>
      </c>
      <c r="AH43" s="113" t="str">
        <f>IF(ISBLANK('In Process Calc.'!C51),"",'In Process Calc.'!C51)</f>
        <v/>
      </c>
      <c r="AI43" s="113" t="str">
        <f>IF(ISBLANK(Glutamine!H47),"",Glutamine!H47)</f>
        <v/>
      </c>
      <c r="AJ43" s="113" t="str">
        <f>IF(ISBLANK('In Process Calc.'!K51),"",'In Process Calc.'!K51)</f>
        <v/>
      </c>
      <c r="AK43" s="113" t="str">
        <f>IF(ISBLANK('In Process Calc.'!L51),"",'In Process Calc.'!L51)</f>
        <v/>
      </c>
      <c r="AL43" s="113" t="str">
        <f>IF(ISBLANK('In Process Calc.'!M51),"",'In Process Calc.'!M51)</f>
        <v/>
      </c>
      <c r="AM43" s="113" t="str">
        <f>IF(ISBLANK('In Process Calc.'!N51),"",'In Process Calc.'!N51)</f>
        <v/>
      </c>
      <c r="AN43" s="113" t="str">
        <f>IF(ISBLANK('In Process Calc.'!O51),"",'In Process Calc.'!O51)</f>
        <v/>
      </c>
      <c r="AO43" s="113" t="str">
        <f>IF(ISBLANK('In Process Calc.'!P51),"",'In Process Calc.'!P51)</f>
        <v/>
      </c>
      <c r="AP43" s="113" t="str">
        <f>IF(ISBLANK('In Process Calc.'!Q51),"",'In Process Calc.'!Q51)</f>
        <v/>
      </c>
      <c r="AQ43" s="113" t="str">
        <f>IF(ISBLANK('In Process Calc.'!R51),"",'In Process Calc.'!R51)</f>
        <v/>
      </c>
      <c r="AR43" s="113" t="str">
        <f>IF(ISBLANK('In Process Calc.'!S51),"",'In Process Calc.'!S51)</f>
        <v/>
      </c>
      <c r="AS43" s="113" t="str">
        <f>IF(ISBLANK('In Process Calc.'!T51),"",'In Process Calc.'!T51)</f>
        <v/>
      </c>
      <c r="AT43" s="113" t="str">
        <f>IF(ISBLANK('In Process Calc.'!U51),"",'In Process Calc.'!U51)</f>
        <v/>
      </c>
      <c r="AU43" s="113" t="str">
        <f>IF(ISBLANK('In Process Calc.'!V51),"",'In Process Calc.'!V51)</f>
        <v/>
      </c>
      <c r="AV43" s="113" t="str">
        <f>IF(ISBLANK('In Process Calc.'!W51),"",'In Process Calc.'!W51)</f>
        <v/>
      </c>
      <c r="AW43" s="113" t="str">
        <f>IF(ISBLANK('In Process Calc.'!X51),"",'In Process Calc.'!X51)</f>
        <v/>
      </c>
      <c r="AX43" s="113" t="str">
        <f>IF(ISBLANK('In Process Calc.'!Y51),"",'In Process Calc.'!Y51)</f>
        <v/>
      </c>
      <c r="AY43" s="113" t="str">
        <f>IF(ISBLANK('In Process Calc.'!Z51),"",'In Process Calc.'!Z51)</f>
        <v/>
      </c>
      <c r="AZ43" s="113" t="str">
        <f>IF(ISBLANK('In Process Calc.'!AA51),"",'In Process Calc.'!AA51)</f>
        <v/>
      </c>
      <c r="BA43" s="113" t="str">
        <f>IF(ISBLANK('In Process Calc.'!AB51),"",'In Process Calc.'!AB51)</f>
        <v/>
      </c>
      <c r="BB43" s="113" t="str">
        <f>IF(ISBLANK('In Process Calc.'!AC51),"",'In Process Calc.'!AC51)</f>
        <v/>
      </c>
      <c r="BC43" s="113" t="str">
        <f>IF(ISBLANK('In Process Calc.'!AD51),"",'In Process Calc.'!AD51)</f>
        <v/>
      </c>
      <c r="BD43" s="113" t="str">
        <f>IF(ISBLANK('In Process Calc.'!AE51),"",'In Process Calc.'!AE51)</f>
        <v/>
      </c>
      <c r="BE43" s="113" t="str">
        <f>IF(ISBLANK('In Process Calc.'!AF51),"",'In Process Calc.'!AF51)</f>
        <v/>
      </c>
      <c r="BF43" s="113" t="str">
        <f>IF(ISBLANK('In Process Calc.'!AG51),"",'In Process Calc.'!AG51)</f>
        <v/>
      </c>
      <c r="BG43" s="113" t="str">
        <f>IF(ISBLANK('In Process Calc.'!AH51),"",'In Process Calc.'!AH51)</f>
        <v/>
      </c>
      <c r="BH43" s="113" t="str">
        <f>IF(ISBLANK('In Process Calc.'!AI51),"",'In Process Calc.'!AI51)</f>
        <v/>
      </c>
      <c r="BI43" s="113" t="str">
        <f>IF(ISBLANK('In Process Calc.'!AJ51),"",'In Process Calc.'!AJ51)</f>
        <v/>
      </c>
      <c r="BJ43" s="113" t="str">
        <f>IF(ISBLANK('In Process Calc.'!AK51),"",'In Process Calc.'!AK51)</f>
        <v/>
      </c>
      <c r="BK43" s="113" t="str">
        <f>IF(ISBLANK('In Process Calc.'!AL51),"",'In Process Calc.'!AL51)</f>
        <v/>
      </c>
      <c r="BL43" s="113" t="str">
        <f>IF(ISBLANK('In Process Calc.'!AM51),"",'In Process Calc.'!AM51)</f>
        <v/>
      </c>
      <c r="BM43" s="113" t="str">
        <f>IF(ISBLANK('In Process Calc.'!AN51),"",'In Process Calc.'!AN51)</f>
        <v/>
      </c>
      <c r="CA43" s="48">
        <v>71.522499999962747</v>
      </c>
      <c r="CB43" s="48">
        <v>2.0621510747805023</v>
      </c>
      <c r="CC43" s="48">
        <v>2.0286482858388886</v>
      </c>
      <c r="CG43" s="75">
        <f>'In Process Calc.'!C9</f>
        <v>95.533333333209157</v>
      </c>
      <c r="CH43" s="75">
        <f t="shared" si="31"/>
        <v>10.166137201214166</v>
      </c>
      <c r="CI43" s="75">
        <f t="shared" si="32"/>
        <v>650.90210446958883</v>
      </c>
      <c r="CJ43" s="75">
        <f t="shared" si="33"/>
        <v>0</v>
      </c>
      <c r="CK43" s="75">
        <f t="shared" si="34"/>
        <v>1.8604187960517615</v>
      </c>
      <c r="CL43" s="75">
        <f t="shared" si="35"/>
        <v>-0.20688855508655113</v>
      </c>
      <c r="CM43" s="75">
        <f t="shared" si="36"/>
        <v>2.3514186684380316E-2</v>
      </c>
      <c r="CN43" s="75">
        <f t="shared" si="37"/>
        <v>0.10224550302620944</v>
      </c>
      <c r="CO43" s="75">
        <f t="shared" si="38"/>
        <v>1.7823568684996949E-2</v>
      </c>
      <c r="CP43" s="75">
        <f t="shared" si="39"/>
        <v>2.8062462936141661E-2</v>
      </c>
      <c r="CQ43" s="75">
        <f t="shared" si="40"/>
        <v>1.391877047229696</v>
      </c>
      <c r="CR43" s="75">
        <f t="shared" si="41"/>
        <v>0.20781250242012878</v>
      </c>
      <c r="CS43" s="75">
        <f t="shared" si="42"/>
        <v>-1.6472471478140752E-2</v>
      </c>
      <c r="CT43" s="75">
        <f t="shared" si="43"/>
        <v>-1.3784909192363325E-2</v>
      </c>
      <c r="CU43" s="75">
        <f t="shared" si="44"/>
        <v>1.0884007325240492E-2</v>
      </c>
      <c r="CV43" s="75">
        <f t="shared" si="45"/>
        <v>2.4864248087427744E-2</v>
      </c>
      <c r="CW43" s="75">
        <f t="shared" si="46"/>
        <v>1.4154926384693618</v>
      </c>
      <c r="CX43" s="75">
        <f t="shared" si="47"/>
        <v>5.882482386010647E-2</v>
      </c>
      <c r="CY43" s="75">
        <f t="shared" si="48"/>
        <v>3.7538314339442394E-2</v>
      </c>
      <c r="CZ43" s="75">
        <f t="shared" si="49"/>
        <v>1.7663724792366595E-2</v>
      </c>
      <c r="DA43" s="75">
        <f t="shared" si="50"/>
        <v>-0.28509351436467745</v>
      </c>
      <c r="DB43" s="75">
        <f t="shared" si="51"/>
        <v>2.015718100126573E-2</v>
      </c>
      <c r="DC43" s="75">
        <f t="shared" si="52"/>
        <v>2.4690586996530504E-2</v>
      </c>
      <c r="DD43" s="75">
        <f t="shared" si="53"/>
        <v>9.851864169311933E-2</v>
      </c>
      <c r="DE43" s="75">
        <f t="shared" si="54"/>
        <v>3.92307280053154E-4</v>
      </c>
      <c r="DF43" s="75">
        <f t="shared" si="55"/>
        <v>8.1984628660764954E-3</v>
      </c>
      <c r="DG43" s="75">
        <f t="shared" si="56"/>
        <v>1.1074795741779383E-2</v>
      </c>
      <c r="DH43" s="75">
        <f t="shared" si="57"/>
        <v>3.1131701456192696E-2</v>
      </c>
      <c r="DI43" s="75">
        <f t="shared" si="58"/>
        <v>0</v>
      </c>
      <c r="DJ43" s="75">
        <f t="shared" si="59"/>
        <v>1.2512633378901206</v>
      </c>
      <c r="DK43" s="75">
        <f t="shared" si="60"/>
        <v>0.75928126843889254</v>
      </c>
      <c r="DL43" s="75">
        <f t="shared" si="61"/>
        <v>4.2051643485914827</v>
      </c>
    </row>
    <row r="44" spans="1:116" s="48" customFormat="1" ht="11" x14ac:dyDescent="0.15">
      <c r="A44" s="113" t="str">
        <f>IF(ISBLANK('In Process Calc.'!C44),"",'In Process Calc.'!C44)</f>
        <v/>
      </c>
      <c r="B44" s="113" t="str">
        <f>IF(ISBLANK(Glutamine!H46),"",Glutamine!H46)</f>
        <v/>
      </c>
      <c r="C44" s="113" t="str">
        <f>IF(ISBLANK('In Process Calc.'!K44),"",'In Process Calc.'!K44)</f>
        <v/>
      </c>
      <c r="D44" s="113" t="str">
        <f>IF(ISBLANK('In Process Calc.'!L44),"",'In Process Calc.'!L44)</f>
        <v/>
      </c>
      <c r="E44" s="113" t="str">
        <f>IF(ISBLANK('In Process Calc.'!M44),"",'In Process Calc.'!M44)</f>
        <v/>
      </c>
      <c r="F44" s="113" t="str">
        <f>IF(ISBLANK('In Process Calc.'!N44),"",'In Process Calc.'!N44)</f>
        <v/>
      </c>
      <c r="G44" s="113" t="str">
        <f>IF(ISBLANK('In Process Calc.'!O44),"",'In Process Calc.'!O44)</f>
        <v/>
      </c>
      <c r="H44" s="113" t="str">
        <f>IF(ISBLANK('In Process Calc.'!P44),"",'In Process Calc.'!P44)</f>
        <v/>
      </c>
      <c r="I44" s="113" t="str">
        <f>IF(ISBLANK('In Process Calc.'!Q44),"",'In Process Calc.'!Q44)</f>
        <v/>
      </c>
      <c r="J44" s="113" t="str">
        <f>IF(ISBLANK('In Process Calc.'!R44),"",'In Process Calc.'!R44)</f>
        <v/>
      </c>
      <c r="K44" s="113" t="str">
        <f>IF(ISBLANK('In Process Calc.'!S44),"",'In Process Calc.'!S44)</f>
        <v/>
      </c>
      <c r="L44" s="113" t="str">
        <f>IF(ISBLANK('In Process Calc.'!T44),"",'In Process Calc.'!T44)</f>
        <v/>
      </c>
      <c r="M44" s="113" t="str">
        <f>IF(ISBLANK('In Process Calc.'!U44),"",'In Process Calc.'!U44)</f>
        <v/>
      </c>
      <c r="N44" s="113" t="str">
        <f>IF(ISBLANK('In Process Calc.'!V44),"",'In Process Calc.'!V44)</f>
        <v/>
      </c>
      <c r="O44" s="113" t="str">
        <f>IF(ISBLANK('In Process Calc.'!W44),"",'In Process Calc.'!W44)</f>
        <v/>
      </c>
      <c r="P44" s="113" t="str">
        <f>IF(ISBLANK('In Process Calc.'!X44),"",'In Process Calc.'!X44)</f>
        <v/>
      </c>
      <c r="Q44" s="113" t="str">
        <f>IF(ISBLANK('In Process Calc.'!Y44),"",'In Process Calc.'!Y44)</f>
        <v/>
      </c>
      <c r="R44" s="113" t="str">
        <f>IF(ISBLANK('In Process Calc.'!Z44),"",'In Process Calc.'!Z44)</f>
        <v/>
      </c>
      <c r="S44" s="113" t="str">
        <f>IF(ISBLANK('In Process Calc.'!AA44),"",'In Process Calc.'!AA44)</f>
        <v/>
      </c>
      <c r="T44" s="113" t="str">
        <f>IF(ISBLANK('In Process Calc.'!AB44),"",'In Process Calc.'!AB44)</f>
        <v/>
      </c>
      <c r="U44" s="113" t="str">
        <f>IF(ISBLANK('In Process Calc.'!AC44),"",'In Process Calc.'!AC44)</f>
        <v/>
      </c>
      <c r="V44" s="113" t="str">
        <f>IF(ISBLANK('In Process Calc.'!AD44),"",'In Process Calc.'!AD44)</f>
        <v/>
      </c>
      <c r="W44" s="113" t="str">
        <f>IF(ISBLANK('In Process Calc.'!AE44),"",'In Process Calc.'!AE44)</f>
        <v/>
      </c>
      <c r="X44" s="113" t="str">
        <f>IF(ISBLANK('In Process Calc.'!AF44),"",'In Process Calc.'!AF44)</f>
        <v/>
      </c>
      <c r="Y44" s="113" t="str">
        <f>IF(ISBLANK('In Process Calc.'!AG44),"",'In Process Calc.'!AG44)</f>
        <v/>
      </c>
      <c r="Z44" s="113" t="str">
        <f>IF(ISBLANK('In Process Calc.'!AH44),"",'In Process Calc.'!AH44)</f>
        <v/>
      </c>
      <c r="AA44" s="113" t="str">
        <f>IF(ISBLANK('In Process Calc.'!AI44),"",'In Process Calc.'!AI44)</f>
        <v/>
      </c>
      <c r="AB44" s="113" t="str">
        <f>IF(ISBLANK('In Process Calc.'!AJ44),"",'In Process Calc.'!AJ44)</f>
        <v/>
      </c>
      <c r="AC44" s="113" t="str">
        <f>IF(ISBLANK('In Process Calc.'!AK44),"",'In Process Calc.'!AK44)</f>
        <v/>
      </c>
      <c r="AD44" s="113" t="str">
        <f>IF(ISBLANK('In Process Calc.'!AL44),"",'In Process Calc.'!AL44)</f>
        <v/>
      </c>
      <c r="AE44" s="113" t="str">
        <f>IF(ISBLANK('In Process Calc.'!AM44),"",'In Process Calc.'!AM44)</f>
        <v/>
      </c>
      <c r="AF44" s="113" t="str">
        <f>IF(ISBLANK('In Process Calc.'!AN44),"",'In Process Calc.'!AN44)</f>
        <v/>
      </c>
      <c r="AH44" s="113" t="str">
        <f>IF(ISBLANK('In Process Calc.'!C52),"",'In Process Calc.'!C52)</f>
        <v/>
      </c>
      <c r="AI44" s="113" t="str">
        <f>IF(ISBLANK(Glutamine!H48),"",Glutamine!H48)</f>
        <v/>
      </c>
      <c r="AJ44" s="113" t="str">
        <f>IF(ISBLANK('In Process Calc.'!K52),"",'In Process Calc.'!K52)</f>
        <v/>
      </c>
      <c r="AK44" s="113" t="str">
        <f>IF(ISBLANK('In Process Calc.'!L52),"",'In Process Calc.'!L52)</f>
        <v/>
      </c>
      <c r="AL44" s="113" t="str">
        <f>IF(ISBLANK('In Process Calc.'!M52),"",'In Process Calc.'!M52)</f>
        <v/>
      </c>
      <c r="AM44" s="113" t="str">
        <f>IF(ISBLANK('In Process Calc.'!N52),"",'In Process Calc.'!N52)</f>
        <v/>
      </c>
      <c r="AN44" s="113" t="str">
        <f>IF(ISBLANK('In Process Calc.'!O52),"",'In Process Calc.'!O52)</f>
        <v/>
      </c>
      <c r="AO44" s="113" t="str">
        <f>IF(ISBLANK('In Process Calc.'!P52),"",'In Process Calc.'!P52)</f>
        <v/>
      </c>
      <c r="AP44" s="113" t="str">
        <f>IF(ISBLANK('In Process Calc.'!Q52),"",'In Process Calc.'!Q52)</f>
        <v/>
      </c>
      <c r="AQ44" s="113" t="str">
        <f>IF(ISBLANK('In Process Calc.'!R52),"",'In Process Calc.'!R52)</f>
        <v/>
      </c>
      <c r="AR44" s="113" t="str">
        <f>IF(ISBLANK('In Process Calc.'!S52),"",'In Process Calc.'!S52)</f>
        <v/>
      </c>
      <c r="AS44" s="113" t="str">
        <f>IF(ISBLANK('In Process Calc.'!T52),"",'In Process Calc.'!T52)</f>
        <v/>
      </c>
      <c r="AT44" s="113" t="str">
        <f>IF(ISBLANK('In Process Calc.'!U52),"",'In Process Calc.'!U52)</f>
        <v/>
      </c>
      <c r="AU44" s="113" t="str">
        <f>IF(ISBLANK('In Process Calc.'!V52),"",'In Process Calc.'!V52)</f>
        <v/>
      </c>
      <c r="AV44" s="113" t="str">
        <f>IF(ISBLANK('In Process Calc.'!W52),"",'In Process Calc.'!W52)</f>
        <v/>
      </c>
      <c r="AW44" s="113" t="str">
        <f>IF(ISBLANK('In Process Calc.'!X52),"",'In Process Calc.'!X52)</f>
        <v/>
      </c>
      <c r="AX44" s="113" t="str">
        <f>IF(ISBLANK('In Process Calc.'!Y52),"",'In Process Calc.'!Y52)</f>
        <v/>
      </c>
      <c r="AY44" s="113" t="str">
        <f>IF(ISBLANK('In Process Calc.'!Z52),"",'In Process Calc.'!Z52)</f>
        <v/>
      </c>
      <c r="AZ44" s="113" t="str">
        <f>IF(ISBLANK('In Process Calc.'!AA52),"",'In Process Calc.'!AA52)</f>
        <v/>
      </c>
      <c r="BA44" s="113" t="str">
        <f>IF(ISBLANK('In Process Calc.'!AB52),"",'In Process Calc.'!AB52)</f>
        <v/>
      </c>
      <c r="BB44" s="113" t="str">
        <f>IF(ISBLANK('In Process Calc.'!AC52),"",'In Process Calc.'!AC52)</f>
        <v/>
      </c>
      <c r="BC44" s="113" t="str">
        <f>IF(ISBLANK('In Process Calc.'!AD52),"",'In Process Calc.'!AD52)</f>
        <v/>
      </c>
      <c r="BD44" s="113" t="str">
        <f>IF(ISBLANK('In Process Calc.'!AE52),"",'In Process Calc.'!AE52)</f>
        <v/>
      </c>
      <c r="BE44" s="113" t="str">
        <f>IF(ISBLANK('In Process Calc.'!AF52),"",'In Process Calc.'!AF52)</f>
        <v/>
      </c>
      <c r="BF44" s="113" t="str">
        <f>IF(ISBLANK('In Process Calc.'!AG52),"",'In Process Calc.'!AG52)</f>
        <v/>
      </c>
      <c r="BG44" s="113" t="str">
        <f>IF(ISBLANK('In Process Calc.'!AH52),"",'In Process Calc.'!AH52)</f>
        <v/>
      </c>
      <c r="BH44" s="113" t="str">
        <f>IF(ISBLANK('In Process Calc.'!AI52),"",'In Process Calc.'!AI52)</f>
        <v/>
      </c>
      <c r="BI44" s="113" t="str">
        <f>IF(ISBLANK('In Process Calc.'!AJ52),"",'In Process Calc.'!AJ52)</f>
        <v/>
      </c>
      <c r="BJ44" s="113" t="str">
        <f>IF(ISBLANK('In Process Calc.'!AK52),"",'In Process Calc.'!AK52)</f>
        <v/>
      </c>
      <c r="BK44" s="113" t="str">
        <f>IF(ISBLANK('In Process Calc.'!AL52),"",'In Process Calc.'!AL52)</f>
        <v/>
      </c>
      <c r="BL44" s="113" t="str">
        <f>IF(ISBLANK('In Process Calc.'!AM52),"",'In Process Calc.'!AM52)</f>
        <v/>
      </c>
      <c r="BM44" s="113" t="str">
        <f>IF(ISBLANK('In Process Calc.'!AN52),"",'In Process Calc.'!AN52)</f>
        <v/>
      </c>
      <c r="CA44" s="48">
        <v>95.822500000067521</v>
      </c>
      <c r="CC44" s="48">
        <v>2.8226120348207462</v>
      </c>
      <c r="CG44" s="75">
        <f>'In Process Calc.'!C10</f>
        <v>121.09999999991851</v>
      </c>
      <c r="CH44" s="75">
        <f t="shared" si="31"/>
        <v>14.999197679074431</v>
      </c>
      <c r="CI44" s="75">
        <f t="shared" si="32"/>
        <v>986.53061685091666</v>
      </c>
      <c r="CJ44" s="75">
        <f t="shared" si="33"/>
        <v>0</v>
      </c>
      <c r="CK44" s="75">
        <f t="shared" si="34"/>
        <v>3.4543143954348099</v>
      </c>
      <c r="CL44" s="75">
        <f t="shared" si="35"/>
        <v>-0.3457745642727274</v>
      </c>
      <c r="CM44" s="75">
        <f t="shared" si="36"/>
        <v>4.6192733770701509E-2</v>
      </c>
      <c r="CN44" s="75">
        <f t="shared" si="37"/>
        <v>0.18673380620569974</v>
      </c>
      <c r="CO44" s="75">
        <f t="shared" si="38"/>
        <v>4.8999390456931448E-2</v>
      </c>
      <c r="CP44" s="75">
        <f t="shared" si="39"/>
        <v>4.5377188216427208E-2</v>
      </c>
      <c r="CQ44" s="75">
        <f t="shared" si="40"/>
        <v>2.1880341838276798</v>
      </c>
      <c r="CR44" s="75">
        <f t="shared" si="41"/>
        <v>0.28149825121627498</v>
      </c>
      <c r="CS44" s="75">
        <f t="shared" si="42"/>
        <v>1.8463317703741433E-2</v>
      </c>
      <c r="CT44" s="75">
        <f t="shared" si="43"/>
        <v>-3.78651119173639E-3</v>
      </c>
      <c r="CU44" s="75">
        <f t="shared" si="44"/>
        <v>1.0831719686154749E-2</v>
      </c>
      <c r="CV44" s="75">
        <f t="shared" si="45"/>
        <v>5.2031538695179402E-2</v>
      </c>
      <c r="CW44" s="75">
        <f t="shared" si="46"/>
        <v>1.4055214391840027</v>
      </c>
      <c r="CX44" s="75">
        <f t="shared" si="47"/>
        <v>0.11328971346246589</v>
      </c>
      <c r="CY44" s="75">
        <f t="shared" si="48"/>
        <v>7.0875781758324388E-2</v>
      </c>
      <c r="CZ44" s="75">
        <f t="shared" si="49"/>
        <v>3.2068002112275742E-2</v>
      </c>
      <c r="DA44" s="75">
        <f t="shared" si="50"/>
        <v>-0.37480726172423018</v>
      </c>
      <c r="DB44" s="75">
        <f t="shared" si="51"/>
        <v>3.7040025229585834E-2</v>
      </c>
      <c r="DC44" s="75">
        <f t="shared" si="52"/>
        <v>4.9796840583584162E-2</v>
      </c>
      <c r="DD44" s="75">
        <f t="shared" si="53"/>
        <v>0.15710251990521951</v>
      </c>
      <c r="DE44" s="75">
        <f t="shared" si="54"/>
        <v>1.8346518606054994E-2</v>
      </c>
      <c r="DF44" s="75">
        <f t="shared" si="55"/>
        <v>1.5193896223736483E-2</v>
      </c>
      <c r="DG44" s="75">
        <f t="shared" si="56"/>
        <v>2.3019298729756825E-2</v>
      </c>
      <c r="DH44" s="75">
        <f t="shared" si="57"/>
        <v>6.1444561249321544E-2</v>
      </c>
      <c r="DI44" s="75">
        <f t="shared" si="58"/>
        <v>0</v>
      </c>
      <c r="DJ44" s="75">
        <f t="shared" si="59"/>
        <v>2.0578209037486577</v>
      </c>
      <c r="DK44" s="75">
        <f t="shared" si="60"/>
        <v>1.3372390777517</v>
      </c>
      <c r="DL44" s="75">
        <f t="shared" si="61"/>
        <v>7.5160505368878967</v>
      </c>
    </row>
    <row r="45" spans="1:116" s="48" customFormat="1" ht="11" x14ac:dyDescent="0.15">
      <c r="A45" s="113" t="str">
        <f>IF(ISBLANK('In Process Calc.'!C45),"",'In Process Calc.'!C45)</f>
        <v/>
      </c>
      <c r="B45" s="113" t="str">
        <f>IF(ISBLANK(Glutamine!H47),"",Glutamine!H47)</f>
        <v/>
      </c>
      <c r="C45" s="113" t="str">
        <f>IF(ISBLANK('In Process Calc.'!K45),"",'In Process Calc.'!K45)</f>
        <v/>
      </c>
      <c r="D45" s="113" t="str">
        <f>IF(ISBLANK('In Process Calc.'!L45),"",'In Process Calc.'!L45)</f>
        <v/>
      </c>
      <c r="E45" s="113" t="str">
        <f>IF(ISBLANK('In Process Calc.'!M45),"",'In Process Calc.'!M45)</f>
        <v/>
      </c>
      <c r="F45" s="113" t="str">
        <f>IF(ISBLANK('In Process Calc.'!N45),"",'In Process Calc.'!N45)</f>
        <v/>
      </c>
      <c r="G45" s="113" t="str">
        <f>IF(ISBLANK('In Process Calc.'!O45),"",'In Process Calc.'!O45)</f>
        <v/>
      </c>
      <c r="H45" s="113" t="str">
        <f>IF(ISBLANK('In Process Calc.'!P45),"",'In Process Calc.'!P45)</f>
        <v/>
      </c>
      <c r="I45" s="113" t="str">
        <f>IF(ISBLANK('In Process Calc.'!Q45),"",'In Process Calc.'!Q45)</f>
        <v/>
      </c>
      <c r="J45" s="113" t="str">
        <f>IF(ISBLANK('In Process Calc.'!R45),"",'In Process Calc.'!R45)</f>
        <v/>
      </c>
      <c r="K45" s="113" t="str">
        <f>IF(ISBLANK('In Process Calc.'!S45),"",'In Process Calc.'!S45)</f>
        <v/>
      </c>
      <c r="L45" s="113" t="str">
        <f>IF(ISBLANK('In Process Calc.'!T45),"",'In Process Calc.'!T45)</f>
        <v/>
      </c>
      <c r="M45" s="113" t="str">
        <f>IF(ISBLANK('In Process Calc.'!U45),"",'In Process Calc.'!U45)</f>
        <v/>
      </c>
      <c r="N45" s="113" t="str">
        <f>IF(ISBLANK('In Process Calc.'!V45),"",'In Process Calc.'!V45)</f>
        <v/>
      </c>
      <c r="O45" s="113" t="str">
        <f>IF(ISBLANK('In Process Calc.'!W45),"",'In Process Calc.'!W45)</f>
        <v/>
      </c>
      <c r="P45" s="113" t="str">
        <f>IF(ISBLANK('In Process Calc.'!X45),"",'In Process Calc.'!X45)</f>
        <v/>
      </c>
      <c r="Q45" s="113" t="str">
        <f>IF(ISBLANK('In Process Calc.'!Y45),"",'In Process Calc.'!Y45)</f>
        <v/>
      </c>
      <c r="R45" s="113" t="str">
        <f>IF(ISBLANK('In Process Calc.'!Z45),"",'In Process Calc.'!Z45)</f>
        <v/>
      </c>
      <c r="S45" s="113" t="str">
        <f>IF(ISBLANK('In Process Calc.'!AA45),"",'In Process Calc.'!AA45)</f>
        <v/>
      </c>
      <c r="T45" s="113" t="str">
        <f>IF(ISBLANK('In Process Calc.'!AB45),"",'In Process Calc.'!AB45)</f>
        <v/>
      </c>
      <c r="U45" s="113" t="str">
        <f>IF(ISBLANK('In Process Calc.'!AC45),"",'In Process Calc.'!AC45)</f>
        <v/>
      </c>
      <c r="V45" s="113" t="str">
        <f>IF(ISBLANK('In Process Calc.'!AD45),"",'In Process Calc.'!AD45)</f>
        <v/>
      </c>
      <c r="W45" s="113" t="str">
        <f>IF(ISBLANK('In Process Calc.'!AE45),"",'In Process Calc.'!AE45)</f>
        <v/>
      </c>
      <c r="X45" s="113" t="str">
        <f>IF(ISBLANK('In Process Calc.'!AF45),"",'In Process Calc.'!AF45)</f>
        <v/>
      </c>
      <c r="Y45" s="113" t="str">
        <f>IF(ISBLANK('In Process Calc.'!AG45),"",'In Process Calc.'!AG45)</f>
        <v/>
      </c>
      <c r="Z45" s="113" t="str">
        <f>IF(ISBLANK('In Process Calc.'!AH45),"",'In Process Calc.'!AH45)</f>
        <v/>
      </c>
      <c r="AA45" s="113" t="str">
        <f>IF(ISBLANK('In Process Calc.'!AI45),"",'In Process Calc.'!AI45)</f>
        <v/>
      </c>
      <c r="AB45" s="113" t="str">
        <f>IF(ISBLANK('In Process Calc.'!AJ45),"",'In Process Calc.'!AJ45)</f>
        <v/>
      </c>
      <c r="AC45" s="113" t="str">
        <f>IF(ISBLANK('In Process Calc.'!AK45),"",'In Process Calc.'!AK45)</f>
        <v/>
      </c>
      <c r="AD45" s="113" t="str">
        <f>IF(ISBLANK('In Process Calc.'!AL45),"",'In Process Calc.'!AL45)</f>
        <v/>
      </c>
      <c r="AE45" s="113" t="str">
        <f>IF(ISBLANK('In Process Calc.'!AM45),"",'In Process Calc.'!AM45)</f>
        <v/>
      </c>
      <c r="AF45" s="113" t="str">
        <f>IF(ISBLANK('In Process Calc.'!AN45),"",'In Process Calc.'!AN45)</f>
        <v/>
      </c>
      <c r="AH45" s="113" t="str">
        <f>IF(ISBLANK('In Process Calc.'!C53),"",'In Process Calc.'!C53)</f>
        <v/>
      </c>
      <c r="AI45" s="113" t="str">
        <f>IF(ISBLANK(Glutamine!H49),"",Glutamine!H49)</f>
        <v/>
      </c>
      <c r="AJ45" s="113" t="str">
        <f>IF(ISBLANK('In Process Calc.'!K53),"",'In Process Calc.'!K53)</f>
        <v/>
      </c>
      <c r="AK45" s="113" t="str">
        <f>IF(ISBLANK('In Process Calc.'!L53),"",'In Process Calc.'!L53)</f>
        <v/>
      </c>
      <c r="AL45" s="113" t="str">
        <f>IF(ISBLANK('In Process Calc.'!M53),"",'In Process Calc.'!M53)</f>
        <v/>
      </c>
      <c r="AM45" s="113" t="str">
        <f>IF(ISBLANK('In Process Calc.'!N53),"",'In Process Calc.'!N53)</f>
        <v/>
      </c>
      <c r="AN45" s="113" t="str">
        <f>IF(ISBLANK('In Process Calc.'!O53),"",'In Process Calc.'!O53)</f>
        <v/>
      </c>
      <c r="AO45" s="113" t="str">
        <f>IF(ISBLANK('In Process Calc.'!P53),"",'In Process Calc.'!P53)</f>
        <v/>
      </c>
      <c r="AP45" s="113" t="str">
        <f>IF(ISBLANK('In Process Calc.'!Q53),"",'In Process Calc.'!Q53)</f>
        <v/>
      </c>
      <c r="AQ45" s="113" t="str">
        <f>IF(ISBLANK('In Process Calc.'!R53),"",'In Process Calc.'!R53)</f>
        <v/>
      </c>
      <c r="AR45" s="113" t="str">
        <f>IF(ISBLANK('In Process Calc.'!S53),"",'In Process Calc.'!S53)</f>
        <v/>
      </c>
      <c r="AS45" s="113" t="str">
        <f>IF(ISBLANK('In Process Calc.'!T53),"",'In Process Calc.'!T53)</f>
        <v/>
      </c>
      <c r="AT45" s="113" t="str">
        <f>IF(ISBLANK('In Process Calc.'!U53),"",'In Process Calc.'!U53)</f>
        <v/>
      </c>
      <c r="AU45" s="113" t="str">
        <f>IF(ISBLANK('In Process Calc.'!V53),"",'In Process Calc.'!V53)</f>
        <v/>
      </c>
      <c r="AV45" s="113" t="str">
        <f>IF(ISBLANK('In Process Calc.'!W53),"",'In Process Calc.'!W53)</f>
        <v/>
      </c>
      <c r="AW45" s="113" t="str">
        <f>IF(ISBLANK('In Process Calc.'!X53),"",'In Process Calc.'!X53)</f>
        <v/>
      </c>
      <c r="AX45" s="113" t="str">
        <f>IF(ISBLANK('In Process Calc.'!Y53),"",'In Process Calc.'!Y53)</f>
        <v/>
      </c>
      <c r="AY45" s="113" t="str">
        <f>IF(ISBLANK('In Process Calc.'!Z53),"",'In Process Calc.'!Z53)</f>
        <v/>
      </c>
      <c r="AZ45" s="113" t="str">
        <f>IF(ISBLANK('In Process Calc.'!AA53),"",'In Process Calc.'!AA53)</f>
        <v/>
      </c>
      <c r="BA45" s="113" t="str">
        <f>IF(ISBLANK('In Process Calc.'!AB53),"",'In Process Calc.'!AB53)</f>
        <v/>
      </c>
      <c r="BB45" s="113" t="str">
        <f>IF(ISBLANK('In Process Calc.'!AC53),"",'In Process Calc.'!AC53)</f>
        <v/>
      </c>
      <c r="BC45" s="113" t="str">
        <f>IF(ISBLANK('In Process Calc.'!AD53),"",'In Process Calc.'!AD53)</f>
        <v/>
      </c>
      <c r="BD45" s="113" t="str">
        <f>IF(ISBLANK('In Process Calc.'!AE53),"",'In Process Calc.'!AE53)</f>
        <v/>
      </c>
      <c r="BE45" s="113" t="str">
        <f>IF(ISBLANK('In Process Calc.'!AF53),"",'In Process Calc.'!AF53)</f>
        <v/>
      </c>
      <c r="BF45" s="113" t="str">
        <f>IF(ISBLANK('In Process Calc.'!AG53),"",'In Process Calc.'!AG53)</f>
        <v/>
      </c>
      <c r="BG45" s="113" t="str">
        <f>IF(ISBLANK('In Process Calc.'!AH53),"",'In Process Calc.'!AH53)</f>
        <v/>
      </c>
      <c r="BH45" s="113" t="str">
        <f>IF(ISBLANK('In Process Calc.'!AI53),"",'In Process Calc.'!AI53)</f>
        <v/>
      </c>
      <c r="BI45" s="113" t="str">
        <f>IF(ISBLANK('In Process Calc.'!AJ53),"",'In Process Calc.'!AJ53)</f>
        <v/>
      </c>
      <c r="BJ45" s="113" t="str">
        <f>IF(ISBLANK('In Process Calc.'!AK53),"",'In Process Calc.'!AK53)</f>
        <v/>
      </c>
      <c r="BK45" s="113" t="str">
        <f>IF(ISBLANK('In Process Calc.'!AL53),"",'In Process Calc.'!AL53)</f>
        <v/>
      </c>
      <c r="BL45" s="113" t="str">
        <f>IF(ISBLANK('In Process Calc.'!AM53),"",'In Process Calc.'!AM53)</f>
        <v/>
      </c>
      <c r="BM45" s="113" t="str">
        <f>IF(ISBLANK('In Process Calc.'!AN53),"",'In Process Calc.'!AN53)</f>
        <v/>
      </c>
      <c r="CA45" s="48">
        <v>114.67250000004424</v>
      </c>
      <c r="CC45" s="48">
        <v>3.3827742853203739</v>
      </c>
      <c r="CG45" s="75">
        <f>'In Process Calc.'!C11</f>
        <v>143.83333333331393</v>
      </c>
      <c r="CH45" s="75">
        <f t="shared" si="31"/>
        <v>18.289519076890556</v>
      </c>
      <c r="CI45" s="75">
        <f t="shared" si="32"/>
        <v>1248.6271651130703</v>
      </c>
      <c r="CJ45" s="75">
        <f t="shared" si="33"/>
        <v>0</v>
      </c>
      <c r="CK45" s="75">
        <f t="shared" si="34"/>
        <v>5.1496790189424866</v>
      </c>
      <c r="CL45" s="75">
        <f t="shared" si="35"/>
        <v>-0.46154511336024062</v>
      </c>
      <c r="CM45" s="75">
        <f t="shared" si="36"/>
        <v>6.8569370215076766E-2</v>
      </c>
      <c r="CN45" s="75">
        <f t="shared" si="37"/>
        <v>0.26121032389765725</v>
      </c>
      <c r="CO45" s="75">
        <f t="shared" si="38"/>
        <v>7.8377013737578091E-2</v>
      </c>
      <c r="CP45" s="75">
        <f t="shared" si="39"/>
        <v>6.1841339715545771E-2</v>
      </c>
      <c r="CQ45" s="75">
        <f t="shared" si="40"/>
        <v>3.029749355693359</v>
      </c>
      <c r="CR45" s="75">
        <f t="shared" si="41"/>
        <v>0.34755037828565782</v>
      </c>
      <c r="CS45" s="75">
        <f t="shared" si="42"/>
        <v>6.0635577284194803E-2</v>
      </c>
      <c r="CT45" s="75">
        <f t="shared" si="43"/>
        <v>7.6546296058041252E-3</v>
      </c>
      <c r="CU45" s="75">
        <f t="shared" si="44"/>
        <v>9.6324049978815628E-3</v>
      </c>
      <c r="CV45" s="75">
        <f t="shared" si="45"/>
        <v>8.0015948700373485E-2</v>
      </c>
      <c r="CW45" s="75">
        <f t="shared" si="46"/>
        <v>1.3505336472798133</v>
      </c>
      <c r="CX45" s="75">
        <f t="shared" si="47"/>
        <v>0.16849420998293532</v>
      </c>
      <c r="CY45" s="75">
        <f t="shared" si="48"/>
        <v>0.10369675573583562</v>
      </c>
      <c r="CZ45" s="75">
        <f t="shared" si="49"/>
        <v>4.6277807240781316E-2</v>
      </c>
      <c r="DA45" s="75">
        <f t="shared" si="50"/>
        <v>-0.44867852500862204</v>
      </c>
      <c r="DB45" s="75">
        <f t="shared" si="51"/>
        <v>5.3897640768078375E-2</v>
      </c>
      <c r="DC45" s="75">
        <f t="shared" si="52"/>
        <v>7.6157121261839184E-2</v>
      </c>
      <c r="DD45" s="75">
        <f t="shared" si="53"/>
        <v>0.21179502009545734</v>
      </c>
      <c r="DE45" s="75">
        <f t="shared" si="54"/>
        <v>3.8717386283107377E-2</v>
      </c>
      <c r="DF45" s="75">
        <f t="shared" si="55"/>
        <v>2.2219877565731593E-2</v>
      </c>
      <c r="DG45" s="75">
        <f t="shared" si="56"/>
        <v>3.4574702660217581E-2</v>
      </c>
      <c r="DH45" s="75">
        <f t="shared" si="57"/>
        <v>9.2866529561790326E-2</v>
      </c>
      <c r="DI45" s="75">
        <f t="shared" si="58"/>
        <v>0</v>
      </c>
      <c r="DJ45" s="75">
        <f t="shared" si="59"/>
        <v>2.8349785381067281</v>
      </c>
      <c r="DK45" s="75">
        <f t="shared" si="60"/>
        <v>1.9247548997378656</v>
      </c>
      <c r="DL45" s="75">
        <f t="shared" si="61"/>
        <v>10.681635602138828</v>
      </c>
    </row>
    <row r="46" spans="1:116" s="48" customFormat="1" ht="11" x14ac:dyDescent="0.15">
      <c r="A46" s="113" t="str">
        <f>IF(ISBLANK('In Process Calc.'!C46),"",'In Process Calc.'!C46)</f>
        <v/>
      </c>
      <c r="B46" s="113" t="str">
        <f>IF(ISBLANK(Glutamine!H48),"",Glutamine!H48)</f>
        <v/>
      </c>
      <c r="C46" s="113" t="str">
        <f>IF(ISBLANK('In Process Calc.'!K46),"",'In Process Calc.'!K46)</f>
        <v/>
      </c>
      <c r="D46" s="113" t="str">
        <f>IF(ISBLANK('In Process Calc.'!L46),"",'In Process Calc.'!L46)</f>
        <v/>
      </c>
      <c r="E46" s="113" t="str">
        <f>IF(ISBLANK('In Process Calc.'!M46),"",'In Process Calc.'!M46)</f>
        <v/>
      </c>
      <c r="F46" s="113" t="str">
        <f>IF(ISBLANK('In Process Calc.'!N46),"",'In Process Calc.'!N46)</f>
        <v/>
      </c>
      <c r="G46" s="113" t="str">
        <f>IF(ISBLANK('In Process Calc.'!O46),"",'In Process Calc.'!O46)</f>
        <v/>
      </c>
      <c r="H46" s="113" t="str">
        <f>IF(ISBLANK('In Process Calc.'!P46),"",'In Process Calc.'!P46)</f>
        <v/>
      </c>
      <c r="I46" s="113" t="str">
        <f>IF(ISBLANK('In Process Calc.'!Q46),"",'In Process Calc.'!Q46)</f>
        <v/>
      </c>
      <c r="J46" s="113" t="str">
        <f>IF(ISBLANK('In Process Calc.'!R46),"",'In Process Calc.'!R46)</f>
        <v/>
      </c>
      <c r="K46" s="113" t="str">
        <f>IF(ISBLANK('In Process Calc.'!S46),"",'In Process Calc.'!S46)</f>
        <v/>
      </c>
      <c r="L46" s="113" t="str">
        <f>IF(ISBLANK('In Process Calc.'!T46),"",'In Process Calc.'!T46)</f>
        <v/>
      </c>
      <c r="M46" s="113" t="str">
        <f>IF(ISBLANK('In Process Calc.'!U46),"",'In Process Calc.'!U46)</f>
        <v/>
      </c>
      <c r="N46" s="113" t="str">
        <f>IF(ISBLANK('In Process Calc.'!V46),"",'In Process Calc.'!V46)</f>
        <v/>
      </c>
      <c r="O46" s="113" t="str">
        <f>IF(ISBLANK('In Process Calc.'!W46),"",'In Process Calc.'!W46)</f>
        <v/>
      </c>
      <c r="P46" s="113" t="str">
        <f>IF(ISBLANK('In Process Calc.'!X46),"",'In Process Calc.'!X46)</f>
        <v/>
      </c>
      <c r="Q46" s="113" t="str">
        <f>IF(ISBLANK('In Process Calc.'!Y46),"",'In Process Calc.'!Y46)</f>
        <v/>
      </c>
      <c r="R46" s="113" t="str">
        <f>IF(ISBLANK('In Process Calc.'!Z46),"",'In Process Calc.'!Z46)</f>
        <v/>
      </c>
      <c r="S46" s="113" t="str">
        <f>IF(ISBLANK('In Process Calc.'!AA46),"",'In Process Calc.'!AA46)</f>
        <v/>
      </c>
      <c r="T46" s="113" t="str">
        <f>IF(ISBLANK('In Process Calc.'!AB46),"",'In Process Calc.'!AB46)</f>
        <v/>
      </c>
      <c r="U46" s="113" t="str">
        <f>IF(ISBLANK('In Process Calc.'!AC46),"",'In Process Calc.'!AC46)</f>
        <v/>
      </c>
      <c r="V46" s="113" t="str">
        <f>IF(ISBLANK('In Process Calc.'!AD46),"",'In Process Calc.'!AD46)</f>
        <v/>
      </c>
      <c r="W46" s="113" t="str">
        <f>IF(ISBLANK('In Process Calc.'!AE46),"",'In Process Calc.'!AE46)</f>
        <v/>
      </c>
      <c r="X46" s="113" t="str">
        <f>IF(ISBLANK('In Process Calc.'!AF46),"",'In Process Calc.'!AF46)</f>
        <v/>
      </c>
      <c r="Y46" s="113" t="str">
        <f>IF(ISBLANK('In Process Calc.'!AG46),"",'In Process Calc.'!AG46)</f>
        <v/>
      </c>
      <c r="Z46" s="113" t="str">
        <f>IF(ISBLANK('In Process Calc.'!AH46),"",'In Process Calc.'!AH46)</f>
        <v/>
      </c>
      <c r="AA46" s="113" t="str">
        <f>IF(ISBLANK('In Process Calc.'!AI46),"",'In Process Calc.'!AI46)</f>
        <v/>
      </c>
      <c r="AB46" s="113" t="str">
        <f>IF(ISBLANK('In Process Calc.'!AJ46),"",'In Process Calc.'!AJ46)</f>
        <v/>
      </c>
      <c r="AC46" s="113" t="str">
        <f>IF(ISBLANK('In Process Calc.'!AK46),"",'In Process Calc.'!AK46)</f>
        <v/>
      </c>
      <c r="AD46" s="113" t="str">
        <f>IF(ISBLANK('In Process Calc.'!AL46),"",'In Process Calc.'!AL46)</f>
        <v/>
      </c>
      <c r="AE46" s="113" t="str">
        <f>IF(ISBLANK('In Process Calc.'!AM46),"",'In Process Calc.'!AM46)</f>
        <v/>
      </c>
      <c r="AF46" s="113" t="str">
        <f>IF(ISBLANK('In Process Calc.'!AN46),"",'In Process Calc.'!AN46)</f>
        <v/>
      </c>
      <c r="AH46" s="113" t="str">
        <f>IF(ISBLANK('In Process Calc.'!C54),"",'In Process Calc.'!C54)</f>
        <v/>
      </c>
      <c r="AI46" s="113" t="str">
        <f>IF(ISBLANK(Glutamine!H50),"",Glutamine!H50)</f>
        <v/>
      </c>
      <c r="AJ46" s="113" t="str">
        <f>IF(ISBLANK('In Process Calc.'!K54),"",'In Process Calc.'!K54)</f>
        <v/>
      </c>
      <c r="AK46" s="113" t="str">
        <f>IF(ISBLANK('In Process Calc.'!L54),"",'In Process Calc.'!L54)</f>
        <v/>
      </c>
      <c r="AL46" s="113" t="str">
        <f>IF(ISBLANK('In Process Calc.'!M54),"",'In Process Calc.'!M54)</f>
        <v/>
      </c>
      <c r="AM46" s="113" t="str">
        <f>IF(ISBLANK('In Process Calc.'!N54),"",'In Process Calc.'!N54)</f>
        <v/>
      </c>
      <c r="AN46" s="113" t="str">
        <f>IF(ISBLANK('In Process Calc.'!O54),"",'In Process Calc.'!O54)</f>
        <v/>
      </c>
      <c r="AO46" s="113" t="str">
        <f>IF(ISBLANK('In Process Calc.'!P54),"",'In Process Calc.'!P54)</f>
        <v/>
      </c>
      <c r="AP46" s="113" t="str">
        <f>IF(ISBLANK('In Process Calc.'!Q54),"",'In Process Calc.'!Q54)</f>
        <v/>
      </c>
      <c r="AQ46" s="113" t="str">
        <f>IF(ISBLANK('In Process Calc.'!R54),"",'In Process Calc.'!R54)</f>
        <v/>
      </c>
      <c r="AR46" s="113" t="str">
        <f>IF(ISBLANK('In Process Calc.'!S54),"",'In Process Calc.'!S54)</f>
        <v/>
      </c>
      <c r="AS46" s="113" t="str">
        <f>IF(ISBLANK('In Process Calc.'!T54),"",'In Process Calc.'!T54)</f>
        <v/>
      </c>
      <c r="AT46" s="113" t="str">
        <f>IF(ISBLANK('In Process Calc.'!U54),"",'In Process Calc.'!U54)</f>
        <v/>
      </c>
      <c r="AU46" s="113" t="str">
        <f>IF(ISBLANK('In Process Calc.'!V54),"",'In Process Calc.'!V54)</f>
        <v/>
      </c>
      <c r="AV46" s="113" t="str">
        <f>IF(ISBLANK('In Process Calc.'!W54),"",'In Process Calc.'!W54)</f>
        <v/>
      </c>
      <c r="AW46" s="113" t="str">
        <f>IF(ISBLANK('In Process Calc.'!X54),"",'In Process Calc.'!X54)</f>
        <v/>
      </c>
      <c r="AX46" s="113" t="str">
        <f>IF(ISBLANK('In Process Calc.'!Y54),"",'In Process Calc.'!Y54)</f>
        <v/>
      </c>
      <c r="AY46" s="113" t="str">
        <f>IF(ISBLANK('In Process Calc.'!Z54),"",'In Process Calc.'!Z54)</f>
        <v/>
      </c>
      <c r="AZ46" s="113" t="str">
        <f>IF(ISBLANK('In Process Calc.'!AA54),"",'In Process Calc.'!AA54)</f>
        <v/>
      </c>
      <c r="BA46" s="113" t="str">
        <f>IF(ISBLANK('In Process Calc.'!AB54),"",'In Process Calc.'!AB54)</f>
        <v/>
      </c>
      <c r="BB46" s="113" t="str">
        <f>IF(ISBLANK('In Process Calc.'!AC54),"",'In Process Calc.'!AC54)</f>
        <v/>
      </c>
      <c r="BC46" s="113" t="str">
        <f>IF(ISBLANK('In Process Calc.'!AD54),"",'In Process Calc.'!AD54)</f>
        <v/>
      </c>
      <c r="BD46" s="113" t="str">
        <f>IF(ISBLANK('In Process Calc.'!AE54),"",'In Process Calc.'!AE54)</f>
        <v/>
      </c>
      <c r="BE46" s="113" t="str">
        <f>IF(ISBLANK('In Process Calc.'!AF54),"",'In Process Calc.'!AF54)</f>
        <v/>
      </c>
      <c r="BF46" s="113" t="str">
        <f>IF(ISBLANK('In Process Calc.'!AG54),"",'In Process Calc.'!AG54)</f>
        <v/>
      </c>
      <c r="BG46" s="113" t="str">
        <f>IF(ISBLANK('In Process Calc.'!AH54),"",'In Process Calc.'!AH54)</f>
        <v/>
      </c>
      <c r="BH46" s="113" t="str">
        <f>IF(ISBLANK('In Process Calc.'!AI54),"",'In Process Calc.'!AI54)</f>
        <v/>
      </c>
      <c r="BI46" s="113" t="str">
        <f>IF(ISBLANK('In Process Calc.'!AJ54),"",'In Process Calc.'!AJ54)</f>
        <v/>
      </c>
      <c r="BJ46" s="113" t="str">
        <f>IF(ISBLANK('In Process Calc.'!AK54),"",'In Process Calc.'!AK54)</f>
        <v/>
      </c>
      <c r="BK46" s="113" t="str">
        <f>IF(ISBLANK('In Process Calc.'!AL54),"",'In Process Calc.'!AL54)</f>
        <v/>
      </c>
      <c r="BL46" s="113" t="str">
        <f>IF(ISBLANK('In Process Calc.'!AM54),"",'In Process Calc.'!AM54)</f>
        <v/>
      </c>
      <c r="BM46" s="113" t="str">
        <f>IF(ISBLANK('In Process Calc.'!AN54),"",'In Process Calc.'!AN54)</f>
        <v/>
      </c>
      <c r="CA46" s="48">
        <v>144.62250000005588</v>
      </c>
      <c r="CB46" s="48">
        <v>4.0534445958219791</v>
      </c>
      <c r="CC46" s="48">
        <v>4.1096519746366189</v>
      </c>
      <c r="CG46" s="75">
        <f>'In Process Calc.'!C12</f>
        <v>167.39999999996508</v>
      </c>
      <c r="CH46" s="75">
        <f t="shared" si="31"/>
        <v>20.122759659342357</v>
      </c>
      <c r="CI46" s="75">
        <f t="shared" si="32"/>
        <v>1437.7178527139731</v>
      </c>
      <c r="CJ46" s="75">
        <f t="shared" si="33"/>
        <v>0</v>
      </c>
      <c r="CK46" s="75">
        <f t="shared" si="34"/>
        <v>7.1178826213295068</v>
      </c>
      <c r="CL46" s="75">
        <f t="shared" si="35"/>
        <v>-0.55418438502441258</v>
      </c>
      <c r="CM46" s="75">
        <f t="shared" si="36"/>
        <v>9.2045156316799243E-2</v>
      </c>
      <c r="CN46" s="75">
        <f t="shared" si="37"/>
        <v>0.32885020525244402</v>
      </c>
      <c r="CO46" s="75">
        <f t="shared" si="38"/>
        <v>0.10558543154843836</v>
      </c>
      <c r="CP46" s="75">
        <f t="shared" si="39"/>
        <v>7.8692701822486458E-2</v>
      </c>
      <c r="CQ46" s="75">
        <f t="shared" si="40"/>
        <v>3.9759989227769816</v>
      </c>
      <c r="CR46" s="75">
        <f t="shared" si="41"/>
        <v>0.41395806262739993</v>
      </c>
      <c r="CS46" s="75">
        <f t="shared" si="42"/>
        <v>0.10753989452566015</v>
      </c>
      <c r="CT46" s="75">
        <f t="shared" si="43"/>
        <v>2.0624476910391917E-2</v>
      </c>
      <c r="CU46" s="75">
        <f t="shared" si="44"/>
        <v>7.2810681502925353E-3</v>
      </c>
      <c r="CV46" s="75">
        <f t="shared" si="45"/>
        <v>0.11084191995816355</v>
      </c>
      <c r="CW46" s="75">
        <f t="shared" si="46"/>
        <v>1.3816565796188716</v>
      </c>
      <c r="CX46" s="75">
        <f t="shared" si="47"/>
        <v>0.22851097493367881</v>
      </c>
      <c r="CY46" s="75">
        <f t="shared" si="48"/>
        <v>0.13816569646283883</v>
      </c>
      <c r="CZ46" s="75">
        <f t="shared" si="49"/>
        <v>6.1291202114454116E-2</v>
      </c>
      <c r="DA46" s="75">
        <f t="shared" si="50"/>
        <v>-0.5145532509785129</v>
      </c>
      <c r="DB46" s="75">
        <f t="shared" si="51"/>
        <v>7.2027667832949296E-2</v>
      </c>
      <c r="DC46" s="75">
        <f t="shared" si="52"/>
        <v>0.10606606942334093</v>
      </c>
      <c r="DD46" s="75">
        <f t="shared" si="53"/>
        <v>0.26679768137122228</v>
      </c>
      <c r="DE46" s="75">
        <f t="shared" si="54"/>
        <v>6.3077666507104418E-2</v>
      </c>
      <c r="DF46" s="75">
        <f t="shared" si="55"/>
        <v>2.9801305889971094E-2</v>
      </c>
      <c r="DG46" s="75">
        <f t="shared" si="56"/>
        <v>4.6304899683268952E-2</v>
      </c>
      <c r="DH46" s="75">
        <f t="shared" si="57"/>
        <v>0.12803593114129377</v>
      </c>
      <c r="DI46" s="75">
        <f t="shared" si="58"/>
        <v>0</v>
      </c>
      <c r="DJ46" s="75">
        <f t="shared" si="59"/>
        <v>3.6442812448185915</v>
      </c>
      <c r="DK46" s="75">
        <f t="shared" si="60"/>
        <v>2.5755436088156665</v>
      </c>
      <c r="DL46" s="75">
        <f t="shared" si="61"/>
        <v>13.88739807858725</v>
      </c>
    </row>
    <row r="47" spans="1:116" s="48" customFormat="1" ht="11" x14ac:dyDescent="0.15">
      <c r="A47" s="113" t="str">
        <f>IF(ISBLANK('In Process Calc.'!C47),"",'In Process Calc.'!C47)</f>
        <v/>
      </c>
      <c r="B47" s="113" t="str">
        <f>IF(ISBLANK(Glutamine!H49),"",Glutamine!H49)</f>
        <v/>
      </c>
      <c r="C47" s="113" t="str">
        <f>IF(ISBLANK('In Process Calc.'!K47),"",'In Process Calc.'!K47)</f>
        <v/>
      </c>
      <c r="D47" s="113" t="str">
        <f>IF(ISBLANK('In Process Calc.'!L47),"",'In Process Calc.'!L47)</f>
        <v/>
      </c>
      <c r="E47" s="113" t="str">
        <f>IF(ISBLANK('In Process Calc.'!M47),"",'In Process Calc.'!M47)</f>
        <v/>
      </c>
      <c r="F47" s="113" t="str">
        <f>IF(ISBLANK('In Process Calc.'!N47),"",'In Process Calc.'!N47)</f>
        <v/>
      </c>
      <c r="G47" s="113" t="str">
        <f>IF(ISBLANK('In Process Calc.'!O47),"",'In Process Calc.'!O47)</f>
        <v/>
      </c>
      <c r="H47" s="113" t="str">
        <f>IF(ISBLANK('In Process Calc.'!P47),"",'In Process Calc.'!P47)</f>
        <v/>
      </c>
      <c r="I47" s="113" t="str">
        <f>IF(ISBLANK('In Process Calc.'!Q47),"",'In Process Calc.'!Q47)</f>
        <v/>
      </c>
      <c r="J47" s="113" t="str">
        <f>IF(ISBLANK('In Process Calc.'!R47),"",'In Process Calc.'!R47)</f>
        <v/>
      </c>
      <c r="K47" s="113" t="str">
        <f>IF(ISBLANK('In Process Calc.'!S47),"",'In Process Calc.'!S47)</f>
        <v/>
      </c>
      <c r="L47" s="113" t="str">
        <f>IF(ISBLANK('In Process Calc.'!T47),"",'In Process Calc.'!T47)</f>
        <v/>
      </c>
      <c r="M47" s="113" t="str">
        <f>IF(ISBLANK('In Process Calc.'!U47),"",'In Process Calc.'!U47)</f>
        <v/>
      </c>
      <c r="N47" s="113" t="str">
        <f>IF(ISBLANK('In Process Calc.'!V47),"",'In Process Calc.'!V47)</f>
        <v/>
      </c>
      <c r="O47" s="113" t="str">
        <f>IF(ISBLANK('In Process Calc.'!W47),"",'In Process Calc.'!W47)</f>
        <v/>
      </c>
      <c r="P47" s="113" t="str">
        <f>IF(ISBLANK('In Process Calc.'!X47),"",'In Process Calc.'!X47)</f>
        <v/>
      </c>
      <c r="Q47" s="113" t="str">
        <f>IF(ISBLANK('In Process Calc.'!Y47),"",'In Process Calc.'!Y47)</f>
        <v/>
      </c>
      <c r="R47" s="113" t="str">
        <f>IF(ISBLANK('In Process Calc.'!Z47),"",'In Process Calc.'!Z47)</f>
        <v/>
      </c>
      <c r="S47" s="113" t="str">
        <f>IF(ISBLANK('In Process Calc.'!AA47),"",'In Process Calc.'!AA47)</f>
        <v/>
      </c>
      <c r="T47" s="113" t="str">
        <f>IF(ISBLANK('In Process Calc.'!AB47),"",'In Process Calc.'!AB47)</f>
        <v/>
      </c>
      <c r="U47" s="113" t="str">
        <f>IF(ISBLANK('In Process Calc.'!AC47),"",'In Process Calc.'!AC47)</f>
        <v/>
      </c>
      <c r="V47" s="113" t="str">
        <f>IF(ISBLANK('In Process Calc.'!AD47),"",'In Process Calc.'!AD47)</f>
        <v/>
      </c>
      <c r="W47" s="113" t="str">
        <f>IF(ISBLANK('In Process Calc.'!AE47),"",'In Process Calc.'!AE47)</f>
        <v/>
      </c>
      <c r="X47" s="113" t="str">
        <f>IF(ISBLANK('In Process Calc.'!AF47),"",'In Process Calc.'!AF47)</f>
        <v/>
      </c>
      <c r="Y47" s="113" t="str">
        <f>IF(ISBLANK('In Process Calc.'!AG47),"",'In Process Calc.'!AG47)</f>
        <v/>
      </c>
      <c r="Z47" s="113" t="str">
        <f>IF(ISBLANK('In Process Calc.'!AH47),"",'In Process Calc.'!AH47)</f>
        <v/>
      </c>
      <c r="AA47" s="113" t="str">
        <f>IF(ISBLANK('In Process Calc.'!AI47),"",'In Process Calc.'!AI47)</f>
        <v/>
      </c>
      <c r="AB47" s="113" t="str">
        <f>IF(ISBLANK('In Process Calc.'!AJ47),"",'In Process Calc.'!AJ47)</f>
        <v/>
      </c>
      <c r="AC47" s="113" t="str">
        <f>IF(ISBLANK('In Process Calc.'!AK47),"",'In Process Calc.'!AK47)</f>
        <v/>
      </c>
      <c r="AD47" s="113" t="str">
        <f>IF(ISBLANK('In Process Calc.'!AL47),"",'In Process Calc.'!AL47)</f>
        <v/>
      </c>
      <c r="AE47" s="113" t="str">
        <f>IF(ISBLANK('In Process Calc.'!AM47),"",'In Process Calc.'!AM47)</f>
        <v/>
      </c>
      <c r="AF47" s="113" t="str">
        <f>IF(ISBLANK('In Process Calc.'!AN47),"",'In Process Calc.'!AN47)</f>
        <v/>
      </c>
      <c r="AH47" s="113" t="str">
        <f>IF(ISBLANK('In Process Calc.'!C55),"",'In Process Calc.'!C55)</f>
        <v/>
      </c>
      <c r="AI47" s="113" t="str">
        <f>IF(ISBLANK(Glutamine!H51),"",Glutamine!H51)</f>
        <v/>
      </c>
      <c r="AJ47" s="113" t="str">
        <f>IF(ISBLANK('In Process Calc.'!K55),"",'In Process Calc.'!K55)</f>
        <v/>
      </c>
      <c r="AK47" s="113" t="str">
        <f>IF(ISBLANK('In Process Calc.'!L55),"",'In Process Calc.'!L55)</f>
        <v/>
      </c>
      <c r="AL47" s="113" t="str">
        <f>IF(ISBLANK('In Process Calc.'!M55),"",'In Process Calc.'!M55)</f>
        <v/>
      </c>
      <c r="AM47" s="113" t="str">
        <f>IF(ISBLANK('In Process Calc.'!N55),"",'In Process Calc.'!N55)</f>
        <v/>
      </c>
      <c r="AN47" s="113" t="str">
        <f>IF(ISBLANK('In Process Calc.'!O55),"",'In Process Calc.'!O55)</f>
        <v/>
      </c>
      <c r="AO47" s="113" t="str">
        <f>IF(ISBLANK('In Process Calc.'!P55),"",'In Process Calc.'!P55)</f>
        <v/>
      </c>
      <c r="AP47" s="113" t="str">
        <f>IF(ISBLANK('In Process Calc.'!Q55),"",'In Process Calc.'!Q55)</f>
        <v/>
      </c>
      <c r="AQ47" s="113" t="str">
        <f>IF(ISBLANK('In Process Calc.'!R55),"",'In Process Calc.'!R55)</f>
        <v/>
      </c>
      <c r="AR47" s="113" t="str">
        <f>IF(ISBLANK('In Process Calc.'!S55),"",'In Process Calc.'!S55)</f>
        <v/>
      </c>
      <c r="AS47" s="113" t="str">
        <f>IF(ISBLANK('In Process Calc.'!T55),"",'In Process Calc.'!T55)</f>
        <v/>
      </c>
      <c r="AT47" s="113" t="str">
        <f>IF(ISBLANK('In Process Calc.'!U55),"",'In Process Calc.'!U55)</f>
        <v/>
      </c>
      <c r="AU47" s="113" t="str">
        <f>IF(ISBLANK('In Process Calc.'!V55),"",'In Process Calc.'!V55)</f>
        <v/>
      </c>
      <c r="AV47" s="113" t="str">
        <f>IF(ISBLANK('In Process Calc.'!W55),"",'In Process Calc.'!W55)</f>
        <v/>
      </c>
      <c r="AW47" s="113" t="str">
        <f>IF(ISBLANK('In Process Calc.'!X55),"",'In Process Calc.'!X55)</f>
        <v/>
      </c>
      <c r="AX47" s="113" t="str">
        <f>IF(ISBLANK('In Process Calc.'!Y55),"",'In Process Calc.'!Y55)</f>
        <v/>
      </c>
      <c r="AY47" s="113" t="str">
        <f>IF(ISBLANK('In Process Calc.'!Z55),"",'In Process Calc.'!Z55)</f>
        <v/>
      </c>
      <c r="AZ47" s="113" t="str">
        <f>IF(ISBLANK('In Process Calc.'!AA55),"",'In Process Calc.'!AA55)</f>
        <v/>
      </c>
      <c r="BA47" s="113" t="str">
        <f>IF(ISBLANK('In Process Calc.'!AB55),"",'In Process Calc.'!AB55)</f>
        <v/>
      </c>
      <c r="BB47" s="113" t="str">
        <f>IF(ISBLANK('In Process Calc.'!AC55),"",'In Process Calc.'!AC55)</f>
        <v/>
      </c>
      <c r="BC47" s="113" t="str">
        <f>IF(ISBLANK('In Process Calc.'!AD55),"",'In Process Calc.'!AD55)</f>
        <v/>
      </c>
      <c r="BD47" s="113" t="str">
        <f>IF(ISBLANK('In Process Calc.'!AE55),"",'In Process Calc.'!AE55)</f>
        <v/>
      </c>
      <c r="BE47" s="113" t="str">
        <f>IF(ISBLANK('In Process Calc.'!AF55),"",'In Process Calc.'!AF55)</f>
        <v/>
      </c>
      <c r="BF47" s="113" t="str">
        <f>IF(ISBLANK('In Process Calc.'!AG55),"",'In Process Calc.'!AG55)</f>
        <v/>
      </c>
      <c r="BG47" s="113" t="str">
        <f>IF(ISBLANK('In Process Calc.'!AH55),"",'In Process Calc.'!AH55)</f>
        <v/>
      </c>
      <c r="BH47" s="113" t="str">
        <f>IF(ISBLANK('In Process Calc.'!AI55),"",'In Process Calc.'!AI55)</f>
        <v/>
      </c>
      <c r="BI47" s="113" t="str">
        <f>IF(ISBLANK('In Process Calc.'!AJ55),"",'In Process Calc.'!AJ55)</f>
        <v/>
      </c>
      <c r="BJ47" s="113" t="str">
        <f>IF(ISBLANK('In Process Calc.'!AK55),"",'In Process Calc.'!AK55)</f>
        <v/>
      </c>
      <c r="BK47" s="113" t="str">
        <f>IF(ISBLANK('In Process Calc.'!AL55),"",'In Process Calc.'!AL55)</f>
        <v/>
      </c>
      <c r="BL47" s="113" t="str">
        <f>IF(ISBLANK('In Process Calc.'!AM55),"",'In Process Calc.'!AM55)</f>
        <v/>
      </c>
      <c r="BM47" s="113" t="str">
        <f>IF(ISBLANK('In Process Calc.'!AN55),"",'In Process Calc.'!AN55)</f>
        <v/>
      </c>
      <c r="CA47" s="48">
        <v>165.22249999997439</v>
      </c>
      <c r="CC47" s="48">
        <v>4.4694018368945283</v>
      </c>
      <c r="CG47" s="75">
        <f>'In Process Calc.'!C13</f>
        <v>192</v>
      </c>
      <c r="CH47" s="75">
        <f t="shared" si="31"/>
        <v>19.911718046041038</v>
      </c>
      <c r="CI47" s="75">
        <f t="shared" si="32"/>
        <v>1495.5659504027626</v>
      </c>
      <c r="CJ47" s="75">
        <f t="shared" si="33"/>
        <v>0</v>
      </c>
      <c r="CK47" s="75">
        <f t="shared" si="34"/>
        <v>9.3308287179581892</v>
      </c>
      <c r="CL47" s="75">
        <f t="shared" si="35"/>
        <v>-0.60005353974707631</v>
      </c>
      <c r="CM47" s="75">
        <f t="shared" si="36"/>
        <v>0.11479770084876098</v>
      </c>
      <c r="CN47" s="75">
        <f t="shared" si="37"/>
        <v>0.38085516930492591</v>
      </c>
      <c r="CO47" s="75">
        <f t="shared" si="38"/>
        <v>0.12475392340858527</v>
      </c>
      <c r="CP47" s="75">
        <f t="shared" si="39"/>
        <v>9.4679016935531421E-2</v>
      </c>
      <c r="CQ47" s="75">
        <f t="shared" si="40"/>
        <v>4.9482455260332694</v>
      </c>
      <c r="CR47" s="75">
        <f t="shared" si="41"/>
        <v>0.4782545486286271</v>
      </c>
      <c r="CS47" s="75">
        <f t="shared" si="42"/>
        <v>0.14776850013935994</v>
      </c>
      <c r="CT47" s="75">
        <f t="shared" si="43"/>
        <v>3.3840499905813254E-2</v>
      </c>
      <c r="CU47" s="75">
        <f t="shared" si="44"/>
        <v>3.6635681464543871E-3</v>
      </c>
      <c r="CV47" s="75">
        <f t="shared" si="45"/>
        <v>0.14286139298048389</v>
      </c>
      <c r="CW47" s="75">
        <f t="shared" si="46"/>
        <v>1.5190226092751296</v>
      </c>
      <c r="CX47" s="75">
        <f t="shared" si="47"/>
        <v>0.28996189013189355</v>
      </c>
      <c r="CY47" s="75">
        <f t="shared" si="48"/>
        <v>0.171722325683866</v>
      </c>
      <c r="CZ47" s="75">
        <f t="shared" si="49"/>
        <v>7.6080354065723957E-2</v>
      </c>
      <c r="DA47" s="75">
        <f t="shared" si="50"/>
        <v>-0.56650569504914539</v>
      </c>
      <c r="DB47" s="75">
        <f t="shared" si="51"/>
        <v>9.0399489190466503E-2</v>
      </c>
      <c r="DC47" s="75">
        <f t="shared" si="52"/>
        <v>0.13856018188026106</v>
      </c>
      <c r="DD47" s="75">
        <f t="shared" si="53"/>
        <v>0.31778714848427797</v>
      </c>
      <c r="DE47" s="75">
        <f t="shared" si="54"/>
        <v>9.0810312994997561E-2</v>
      </c>
      <c r="DF47" s="75">
        <f t="shared" si="55"/>
        <v>3.7499944824216654E-2</v>
      </c>
      <c r="DG47" s="75">
        <f t="shared" si="56"/>
        <v>5.7017733603038745E-2</v>
      </c>
      <c r="DH47" s="75">
        <f t="shared" si="57"/>
        <v>0.16558967109529285</v>
      </c>
      <c r="DI47" s="75">
        <f t="shared" si="58"/>
        <v>0</v>
      </c>
      <c r="DJ47" s="75">
        <f t="shared" si="59"/>
        <v>4.4330990935741221</v>
      </c>
      <c r="DK47" s="75">
        <f t="shared" si="60"/>
        <v>3.2665398587779007</v>
      </c>
      <c r="DL47" s="75">
        <f t="shared" si="61"/>
        <v>16.834133942298934</v>
      </c>
    </row>
    <row r="48" spans="1:116" s="48" customFormat="1" ht="11" x14ac:dyDescent="0.15">
      <c r="A48" s="113" t="str">
        <f>IF(ISBLANK('In Process Calc.'!C48),"",'In Process Calc.'!C48)</f>
        <v/>
      </c>
      <c r="B48" s="113" t="str">
        <f>IF(ISBLANK(Glutamine!H50),"",Glutamine!H50)</f>
        <v/>
      </c>
      <c r="C48" s="113" t="str">
        <f>IF(ISBLANK('In Process Calc.'!K48),"",'In Process Calc.'!K48)</f>
        <v/>
      </c>
      <c r="D48" s="113" t="str">
        <f>IF(ISBLANK('In Process Calc.'!L48),"",'In Process Calc.'!L48)</f>
        <v/>
      </c>
      <c r="E48" s="113" t="str">
        <f>IF(ISBLANK('In Process Calc.'!M48),"",'In Process Calc.'!M48)</f>
        <v/>
      </c>
      <c r="F48" s="113" t="str">
        <f>IF(ISBLANK('In Process Calc.'!N48),"",'In Process Calc.'!N48)</f>
        <v/>
      </c>
      <c r="G48" s="113" t="str">
        <f>IF(ISBLANK('In Process Calc.'!O48),"",'In Process Calc.'!O48)</f>
        <v/>
      </c>
      <c r="H48" s="113" t="str">
        <f>IF(ISBLANK('In Process Calc.'!P48),"",'In Process Calc.'!P48)</f>
        <v/>
      </c>
      <c r="I48" s="113" t="str">
        <f>IF(ISBLANK('In Process Calc.'!Q48),"",'In Process Calc.'!Q48)</f>
        <v/>
      </c>
      <c r="J48" s="113" t="str">
        <f>IF(ISBLANK('In Process Calc.'!R48),"",'In Process Calc.'!R48)</f>
        <v/>
      </c>
      <c r="K48" s="113" t="str">
        <f>IF(ISBLANK('In Process Calc.'!S48),"",'In Process Calc.'!S48)</f>
        <v/>
      </c>
      <c r="L48" s="113" t="str">
        <f>IF(ISBLANK('In Process Calc.'!T48),"",'In Process Calc.'!T48)</f>
        <v/>
      </c>
      <c r="M48" s="113" t="str">
        <f>IF(ISBLANK('In Process Calc.'!U48),"",'In Process Calc.'!U48)</f>
        <v/>
      </c>
      <c r="N48" s="113" t="str">
        <f>IF(ISBLANK('In Process Calc.'!V48),"",'In Process Calc.'!V48)</f>
        <v/>
      </c>
      <c r="O48" s="113" t="str">
        <f>IF(ISBLANK('In Process Calc.'!W48),"",'In Process Calc.'!W48)</f>
        <v/>
      </c>
      <c r="P48" s="113" t="str">
        <f>IF(ISBLANK('In Process Calc.'!X48),"",'In Process Calc.'!X48)</f>
        <v/>
      </c>
      <c r="Q48" s="113" t="str">
        <f>IF(ISBLANK('In Process Calc.'!Y48),"",'In Process Calc.'!Y48)</f>
        <v/>
      </c>
      <c r="R48" s="113" t="str">
        <f>IF(ISBLANK('In Process Calc.'!Z48),"",'In Process Calc.'!Z48)</f>
        <v/>
      </c>
      <c r="S48" s="113" t="str">
        <f>IF(ISBLANK('In Process Calc.'!AA48),"",'In Process Calc.'!AA48)</f>
        <v/>
      </c>
      <c r="T48" s="113" t="str">
        <f>IF(ISBLANK('In Process Calc.'!AB48),"",'In Process Calc.'!AB48)</f>
        <v/>
      </c>
      <c r="U48" s="113" t="str">
        <f>IF(ISBLANK('In Process Calc.'!AC48),"",'In Process Calc.'!AC48)</f>
        <v/>
      </c>
      <c r="V48" s="113" t="str">
        <f>IF(ISBLANK('In Process Calc.'!AD48),"",'In Process Calc.'!AD48)</f>
        <v/>
      </c>
      <c r="W48" s="113" t="str">
        <f>IF(ISBLANK('In Process Calc.'!AE48),"",'In Process Calc.'!AE48)</f>
        <v/>
      </c>
      <c r="X48" s="113" t="str">
        <f>IF(ISBLANK('In Process Calc.'!AF48),"",'In Process Calc.'!AF48)</f>
        <v/>
      </c>
      <c r="Y48" s="113" t="str">
        <f>IF(ISBLANK('In Process Calc.'!AG48),"",'In Process Calc.'!AG48)</f>
        <v/>
      </c>
      <c r="Z48" s="113" t="str">
        <f>IF(ISBLANK('In Process Calc.'!AH48),"",'In Process Calc.'!AH48)</f>
        <v/>
      </c>
      <c r="AA48" s="113" t="str">
        <f>IF(ISBLANK('In Process Calc.'!AI48),"",'In Process Calc.'!AI48)</f>
        <v/>
      </c>
      <c r="AB48" s="113" t="str">
        <f>IF(ISBLANK('In Process Calc.'!AJ48),"",'In Process Calc.'!AJ48)</f>
        <v/>
      </c>
      <c r="AC48" s="113" t="str">
        <f>IF(ISBLANK('In Process Calc.'!AK48),"",'In Process Calc.'!AK48)</f>
        <v/>
      </c>
      <c r="AD48" s="113" t="str">
        <f>IF(ISBLANK('In Process Calc.'!AL48),"",'In Process Calc.'!AL48)</f>
        <v/>
      </c>
      <c r="AE48" s="113" t="str">
        <f>IF(ISBLANK('In Process Calc.'!AM48),"",'In Process Calc.'!AM48)</f>
        <v/>
      </c>
      <c r="AF48" s="113" t="str">
        <f>IF(ISBLANK('In Process Calc.'!AN48),"",'In Process Calc.'!AN48)</f>
        <v/>
      </c>
      <c r="AH48" s="113" t="str">
        <f>IF(ISBLANK('In Process Calc.'!C56),"",'In Process Calc.'!C56)</f>
        <v/>
      </c>
      <c r="AI48" s="113" t="str">
        <f>IF(ISBLANK(Glutamine!H52),"",Glutamine!H52)</f>
        <v/>
      </c>
      <c r="AJ48" s="113" t="str">
        <f>IF(ISBLANK('In Process Calc.'!K56),"",'In Process Calc.'!K56)</f>
        <v/>
      </c>
      <c r="AK48" s="113" t="str">
        <f>IF(ISBLANK('In Process Calc.'!L56),"",'In Process Calc.'!L56)</f>
        <v/>
      </c>
      <c r="AL48" s="113" t="str">
        <f>IF(ISBLANK('In Process Calc.'!M56),"",'In Process Calc.'!M56)</f>
        <v/>
      </c>
      <c r="AM48" s="113" t="str">
        <f>IF(ISBLANK('In Process Calc.'!N56),"",'In Process Calc.'!N56)</f>
        <v/>
      </c>
      <c r="AN48" s="113" t="str">
        <f>IF(ISBLANK('In Process Calc.'!O56),"",'In Process Calc.'!O56)</f>
        <v/>
      </c>
      <c r="AO48" s="113" t="str">
        <f>IF(ISBLANK('In Process Calc.'!P56),"",'In Process Calc.'!P56)</f>
        <v/>
      </c>
      <c r="AP48" s="113" t="str">
        <f>IF(ISBLANK('In Process Calc.'!Q56),"",'In Process Calc.'!Q56)</f>
        <v/>
      </c>
      <c r="AQ48" s="113" t="str">
        <f>IF(ISBLANK('In Process Calc.'!R56),"",'In Process Calc.'!R56)</f>
        <v/>
      </c>
      <c r="AR48" s="113" t="str">
        <f>IF(ISBLANK('In Process Calc.'!S56),"",'In Process Calc.'!S56)</f>
        <v/>
      </c>
      <c r="AS48" s="113" t="str">
        <f>IF(ISBLANK('In Process Calc.'!T56),"",'In Process Calc.'!T56)</f>
        <v/>
      </c>
      <c r="AT48" s="113" t="str">
        <f>IF(ISBLANK('In Process Calc.'!U56),"",'In Process Calc.'!U56)</f>
        <v/>
      </c>
      <c r="AU48" s="113" t="str">
        <f>IF(ISBLANK('In Process Calc.'!V56),"",'In Process Calc.'!V56)</f>
        <v/>
      </c>
      <c r="AV48" s="113" t="str">
        <f>IF(ISBLANK('In Process Calc.'!W56),"",'In Process Calc.'!W56)</f>
        <v/>
      </c>
      <c r="AW48" s="113" t="str">
        <f>IF(ISBLANK('In Process Calc.'!X56),"",'In Process Calc.'!X56)</f>
        <v/>
      </c>
      <c r="AX48" s="113" t="str">
        <f>IF(ISBLANK('In Process Calc.'!Y56),"",'In Process Calc.'!Y56)</f>
        <v/>
      </c>
      <c r="AY48" s="113" t="str">
        <f>IF(ISBLANK('In Process Calc.'!Z56),"",'In Process Calc.'!Z56)</f>
        <v/>
      </c>
      <c r="AZ48" s="113" t="str">
        <f>IF(ISBLANK('In Process Calc.'!AA56),"",'In Process Calc.'!AA56)</f>
        <v/>
      </c>
      <c r="BA48" s="113" t="str">
        <f>IF(ISBLANK('In Process Calc.'!AB56),"",'In Process Calc.'!AB56)</f>
        <v/>
      </c>
      <c r="BB48" s="113" t="str">
        <f>IF(ISBLANK('In Process Calc.'!AC56),"",'In Process Calc.'!AC56)</f>
        <v/>
      </c>
      <c r="BC48" s="113" t="str">
        <f>IF(ISBLANK('In Process Calc.'!AD56),"",'In Process Calc.'!AD56)</f>
        <v/>
      </c>
      <c r="BD48" s="113" t="str">
        <f>IF(ISBLANK('In Process Calc.'!AE56),"",'In Process Calc.'!AE56)</f>
        <v/>
      </c>
      <c r="BE48" s="113" t="str">
        <f>IF(ISBLANK('In Process Calc.'!AF56),"",'In Process Calc.'!AF56)</f>
        <v/>
      </c>
      <c r="BF48" s="113" t="str">
        <f>IF(ISBLANK('In Process Calc.'!AG56),"",'In Process Calc.'!AG56)</f>
        <v/>
      </c>
      <c r="BG48" s="113" t="str">
        <f>IF(ISBLANK('In Process Calc.'!AH56),"",'In Process Calc.'!AH56)</f>
        <v/>
      </c>
      <c r="BH48" s="113" t="str">
        <f>IF(ISBLANK('In Process Calc.'!AI56),"",'In Process Calc.'!AI56)</f>
        <v/>
      </c>
      <c r="BI48" s="113" t="str">
        <f>IF(ISBLANK('In Process Calc.'!AJ56),"",'In Process Calc.'!AJ56)</f>
        <v/>
      </c>
      <c r="BJ48" s="113" t="str">
        <f>IF(ISBLANK('In Process Calc.'!AK56),"",'In Process Calc.'!AK56)</f>
        <v/>
      </c>
      <c r="BK48" s="113" t="str">
        <f>IF(ISBLANK('In Process Calc.'!AL56),"",'In Process Calc.'!AL56)</f>
        <v/>
      </c>
      <c r="BL48" s="113" t="str">
        <f>IF(ISBLANK('In Process Calc.'!AM56),"",'In Process Calc.'!AM56)</f>
        <v/>
      </c>
      <c r="BM48" s="113" t="str">
        <f>IF(ISBLANK('In Process Calc.'!AN56),"",'In Process Calc.'!AN56)</f>
        <v/>
      </c>
      <c r="CA48" s="48">
        <v>188.32250000000931</v>
      </c>
      <c r="CB48" s="48">
        <v>4.8149995458673924</v>
      </c>
      <c r="CC48" s="48">
        <v>4.7311650371271625</v>
      </c>
      <c r="CG48" s="75">
        <f>'In Process Calc.'!C14</f>
        <v>215.64999999990687</v>
      </c>
      <c r="CH48" s="75">
        <f t="shared" si="31"/>
        <v>17.458917231815654</v>
      </c>
      <c r="CI48" s="75">
        <f t="shared" si="32"/>
        <v>1368.2025144093332</v>
      </c>
      <c r="CJ48" s="75">
        <f t="shared" si="33"/>
        <v>0</v>
      </c>
      <c r="CK48" s="75">
        <f t="shared" si="34"/>
        <v>11.542271335571547</v>
      </c>
      <c r="CL48" s="75">
        <f t="shared" si="35"/>
        <v>-0.57461020644072747</v>
      </c>
      <c r="CM48" s="75">
        <f t="shared" si="36"/>
        <v>0.13297868438569924</v>
      </c>
      <c r="CN48" s="75">
        <f t="shared" si="37"/>
        <v>0.40621517635728566</v>
      </c>
      <c r="CO48" s="75">
        <f t="shared" si="38"/>
        <v>0.12827638062647603</v>
      </c>
      <c r="CP48" s="75">
        <f t="shared" si="39"/>
        <v>0.10716782967225025</v>
      </c>
      <c r="CQ48" s="75">
        <f t="shared" si="40"/>
        <v>5.7442591624222334</v>
      </c>
      <c r="CR48" s="75">
        <f t="shared" si="41"/>
        <v>0.53251901086522224</v>
      </c>
      <c r="CS48" s="75">
        <f t="shared" si="42"/>
        <v>0.16252637597555175</v>
      </c>
      <c r="CT48" s="75">
        <f t="shared" si="43"/>
        <v>4.4745819326335701E-2</v>
      </c>
      <c r="CU48" s="75">
        <f t="shared" si="44"/>
        <v>-8.9508699601299931E-4</v>
      </c>
      <c r="CV48" s="75">
        <f t="shared" si="45"/>
        <v>0.17141434146157686</v>
      </c>
      <c r="CW48" s="75">
        <f t="shared" si="46"/>
        <v>1.5196331803583547</v>
      </c>
      <c r="CX48" s="75">
        <f t="shared" si="47"/>
        <v>0.34376437979669272</v>
      </c>
      <c r="CY48" s="75">
        <f t="shared" si="48"/>
        <v>0.19881342253388434</v>
      </c>
      <c r="CZ48" s="75">
        <f t="shared" si="49"/>
        <v>8.8288068356826011E-2</v>
      </c>
      <c r="DA48" s="75">
        <f t="shared" si="50"/>
        <v>-0.59520302845528439</v>
      </c>
      <c r="DB48" s="75">
        <f t="shared" si="51"/>
        <v>0.10629622242640599</v>
      </c>
      <c r="DC48" s="75">
        <f t="shared" si="52"/>
        <v>0.1695330621393506</v>
      </c>
      <c r="DD48" s="75">
        <f t="shared" si="53"/>
        <v>0.35614778379137424</v>
      </c>
      <c r="DE48" s="75">
        <f t="shared" si="54"/>
        <v>0.11850379529311211</v>
      </c>
      <c r="DF48" s="75">
        <f t="shared" si="55"/>
        <v>4.4168508602654311E-2</v>
      </c>
      <c r="DG48" s="75">
        <f t="shared" si="56"/>
        <v>6.4611147047345857E-2</v>
      </c>
      <c r="DH48" s="75">
        <f t="shared" si="57"/>
        <v>0.20057633586970799</v>
      </c>
      <c r="DI48" s="75">
        <f t="shared" si="58"/>
        <v>0</v>
      </c>
      <c r="DJ48" s="75">
        <f t="shared" si="59"/>
        <v>5.0790793755491341</v>
      </c>
      <c r="DK48" s="75">
        <f t="shared" si="60"/>
        <v>3.9092661406531244</v>
      </c>
      <c r="DL48" s="75">
        <f t="shared" si="61"/>
        <v>18.972813711411519</v>
      </c>
    </row>
    <row r="49" spans="1:116" s="48" customFormat="1" ht="11" x14ac:dyDescent="0.15">
      <c r="A49" s="113" t="str">
        <f>IF(ISBLANK('In Process Calc.'!C49),"",'In Process Calc.'!C49)</f>
        <v/>
      </c>
      <c r="B49" s="113" t="str">
        <f>IF(ISBLANK(Glutamine!H51),"",Glutamine!H51)</f>
        <v/>
      </c>
      <c r="C49" s="113" t="str">
        <f>IF(ISBLANK('In Process Calc.'!K49),"",'In Process Calc.'!K49)</f>
        <v/>
      </c>
      <c r="D49" s="113" t="str">
        <f>IF(ISBLANK('In Process Calc.'!L49),"",'In Process Calc.'!L49)</f>
        <v/>
      </c>
      <c r="E49" s="113" t="str">
        <f>IF(ISBLANK('In Process Calc.'!M49),"",'In Process Calc.'!M49)</f>
        <v/>
      </c>
      <c r="F49" s="113" t="str">
        <f>IF(ISBLANK('In Process Calc.'!N49),"",'In Process Calc.'!N49)</f>
        <v/>
      </c>
      <c r="G49" s="113" t="str">
        <f>IF(ISBLANK('In Process Calc.'!O49),"",'In Process Calc.'!O49)</f>
        <v/>
      </c>
      <c r="H49" s="113" t="str">
        <f>IF(ISBLANK('In Process Calc.'!P49),"",'In Process Calc.'!P49)</f>
        <v/>
      </c>
      <c r="I49" s="113" t="str">
        <f>IF(ISBLANK('In Process Calc.'!Q49),"",'In Process Calc.'!Q49)</f>
        <v/>
      </c>
      <c r="J49" s="113" t="str">
        <f>IF(ISBLANK('In Process Calc.'!R49),"",'In Process Calc.'!R49)</f>
        <v/>
      </c>
      <c r="K49" s="113" t="str">
        <f>IF(ISBLANK('In Process Calc.'!S49),"",'In Process Calc.'!S49)</f>
        <v/>
      </c>
      <c r="L49" s="113" t="str">
        <f>IF(ISBLANK('In Process Calc.'!T49),"",'In Process Calc.'!T49)</f>
        <v/>
      </c>
      <c r="M49" s="113" t="str">
        <f>IF(ISBLANK('In Process Calc.'!U49),"",'In Process Calc.'!U49)</f>
        <v/>
      </c>
      <c r="N49" s="113" t="str">
        <f>IF(ISBLANK('In Process Calc.'!V49),"",'In Process Calc.'!V49)</f>
        <v/>
      </c>
      <c r="O49" s="113" t="str">
        <f>IF(ISBLANK('In Process Calc.'!W49),"",'In Process Calc.'!W49)</f>
        <v/>
      </c>
      <c r="P49" s="113" t="str">
        <f>IF(ISBLANK('In Process Calc.'!X49),"",'In Process Calc.'!X49)</f>
        <v/>
      </c>
      <c r="Q49" s="113" t="str">
        <f>IF(ISBLANK('In Process Calc.'!Y49),"",'In Process Calc.'!Y49)</f>
        <v/>
      </c>
      <c r="R49" s="113" t="str">
        <f>IF(ISBLANK('In Process Calc.'!Z49),"",'In Process Calc.'!Z49)</f>
        <v/>
      </c>
      <c r="S49" s="113" t="str">
        <f>IF(ISBLANK('In Process Calc.'!AA49),"",'In Process Calc.'!AA49)</f>
        <v/>
      </c>
      <c r="T49" s="113" t="str">
        <f>IF(ISBLANK('In Process Calc.'!AB49),"",'In Process Calc.'!AB49)</f>
        <v/>
      </c>
      <c r="U49" s="113" t="str">
        <f>IF(ISBLANK('In Process Calc.'!AC49),"",'In Process Calc.'!AC49)</f>
        <v/>
      </c>
      <c r="V49" s="113" t="str">
        <f>IF(ISBLANK('In Process Calc.'!AD49),"",'In Process Calc.'!AD49)</f>
        <v/>
      </c>
      <c r="W49" s="113" t="str">
        <f>IF(ISBLANK('In Process Calc.'!AE49),"",'In Process Calc.'!AE49)</f>
        <v/>
      </c>
      <c r="X49" s="113" t="str">
        <f>IF(ISBLANK('In Process Calc.'!AF49),"",'In Process Calc.'!AF49)</f>
        <v/>
      </c>
      <c r="Y49" s="113" t="str">
        <f>IF(ISBLANK('In Process Calc.'!AG49),"",'In Process Calc.'!AG49)</f>
        <v/>
      </c>
      <c r="Z49" s="113" t="str">
        <f>IF(ISBLANK('In Process Calc.'!AH49),"",'In Process Calc.'!AH49)</f>
        <v/>
      </c>
      <c r="AA49" s="113" t="str">
        <f>IF(ISBLANK('In Process Calc.'!AI49),"",'In Process Calc.'!AI49)</f>
        <v/>
      </c>
      <c r="AB49" s="113" t="str">
        <f>IF(ISBLANK('In Process Calc.'!AJ49),"",'In Process Calc.'!AJ49)</f>
        <v/>
      </c>
      <c r="AC49" s="113" t="str">
        <f>IF(ISBLANK('In Process Calc.'!AK49),"",'In Process Calc.'!AK49)</f>
        <v/>
      </c>
      <c r="AD49" s="113" t="str">
        <f>IF(ISBLANK('In Process Calc.'!AL49),"",'In Process Calc.'!AL49)</f>
        <v/>
      </c>
      <c r="AE49" s="113" t="str">
        <f>IF(ISBLANK('In Process Calc.'!AM49),"",'In Process Calc.'!AM49)</f>
        <v/>
      </c>
      <c r="AF49" s="113" t="str">
        <f>IF(ISBLANK('In Process Calc.'!AN49),"",'In Process Calc.'!AN49)</f>
        <v/>
      </c>
      <c r="AH49" s="113" t="str">
        <f>IF(ISBLANK('In Process Calc.'!C57),"",'In Process Calc.'!C57)</f>
        <v/>
      </c>
      <c r="AI49" s="113" t="str">
        <f>IF(ISBLANK(Glutamine!H53),"",Glutamine!H53)</f>
        <v/>
      </c>
      <c r="AJ49" s="113" t="str">
        <f>IF(ISBLANK('In Process Calc.'!K57),"",'In Process Calc.'!K57)</f>
        <v/>
      </c>
      <c r="AK49" s="113" t="str">
        <f>IF(ISBLANK('In Process Calc.'!L57),"",'In Process Calc.'!L57)</f>
        <v/>
      </c>
      <c r="AL49" s="113" t="str">
        <f>IF(ISBLANK('In Process Calc.'!M57),"",'In Process Calc.'!M57)</f>
        <v/>
      </c>
      <c r="AM49" s="113" t="str">
        <f>IF(ISBLANK('In Process Calc.'!N57),"",'In Process Calc.'!N57)</f>
        <v/>
      </c>
      <c r="AN49" s="113" t="str">
        <f>IF(ISBLANK('In Process Calc.'!O57),"",'In Process Calc.'!O57)</f>
        <v/>
      </c>
      <c r="AO49" s="113" t="str">
        <f>IF(ISBLANK('In Process Calc.'!P57),"",'In Process Calc.'!P57)</f>
        <v/>
      </c>
      <c r="AP49" s="113" t="str">
        <f>IF(ISBLANK('In Process Calc.'!Q57),"",'In Process Calc.'!Q57)</f>
        <v/>
      </c>
      <c r="AQ49" s="113" t="str">
        <f>IF(ISBLANK('In Process Calc.'!R57),"",'In Process Calc.'!R57)</f>
        <v/>
      </c>
      <c r="AR49" s="113" t="str">
        <f>IF(ISBLANK('In Process Calc.'!S57),"",'In Process Calc.'!S57)</f>
        <v/>
      </c>
      <c r="AS49" s="113" t="str">
        <f>IF(ISBLANK('In Process Calc.'!T57),"",'In Process Calc.'!T57)</f>
        <v/>
      </c>
      <c r="AT49" s="113" t="str">
        <f>IF(ISBLANK('In Process Calc.'!U57),"",'In Process Calc.'!U57)</f>
        <v/>
      </c>
      <c r="AU49" s="113" t="str">
        <f>IF(ISBLANK('In Process Calc.'!V57),"",'In Process Calc.'!V57)</f>
        <v/>
      </c>
      <c r="AV49" s="113" t="str">
        <f>IF(ISBLANK('In Process Calc.'!W57),"",'In Process Calc.'!W57)</f>
        <v/>
      </c>
      <c r="AW49" s="113" t="str">
        <f>IF(ISBLANK('In Process Calc.'!X57),"",'In Process Calc.'!X57)</f>
        <v/>
      </c>
      <c r="AX49" s="113" t="str">
        <f>IF(ISBLANK('In Process Calc.'!Y57),"",'In Process Calc.'!Y57)</f>
        <v/>
      </c>
      <c r="AY49" s="113" t="str">
        <f>IF(ISBLANK('In Process Calc.'!Z57),"",'In Process Calc.'!Z57)</f>
        <v/>
      </c>
      <c r="AZ49" s="113" t="str">
        <f>IF(ISBLANK('In Process Calc.'!AA57),"",'In Process Calc.'!AA57)</f>
        <v/>
      </c>
      <c r="BA49" s="113" t="str">
        <f>IF(ISBLANK('In Process Calc.'!AB57),"",'In Process Calc.'!AB57)</f>
        <v/>
      </c>
      <c r="BB49" s="113" t="str">
        <f>IF(ISBLANK('In Process Calc.'!AC57),"",'In Process Calc.'!AC57)</f>
        <v/>
      </c>
      <c r="BC49" s="113" t="str">
        <f>IF(ISBLANK('In Process Calc.'!AD57),"",'In Process Calc.'!AD57)</f>
        <v/>
      </c>
      <c r="BD49" s="113" t="str">
        <f>IF(ISBLANK('In Process Calc.'!AE57),"",'In Process Calc.'!AE57)</f>
        <v/>
      </c>
      <c r="BE49" s="113" t="str">
        <f>IF(ISBLANK('In Process Calc.'!AF57),"",'In Process Calc.'!AF57)</f>
        <v/>
      </c>
      <c r="BF49" s="113" t="str">
        <f>IF(ISBLANK('In Process Calc.'!AG57),"",'In Process Calc.'!AG57)</f>
        <v/>
      </c>
      <c r="BG49" s="113" t="str">
        <f>IF(ISBLANK('In Process Calc.'!AH57),"",'In Process Calc.'!AH57)</f>
        <v/>
      </c>
      <c r="BH49" s="113" t="str">
        <f>IF(ISBLANK('In Process Calc.'!AI57),"",'In Process Calc.'!AI57)</f>
        <v/>
      </c>
      <c r="BI49" s="113" t="str">
        <f>IF(ISBLANK('In Process Calc.'!AJ57),"",'In Process Calc.'!AJ57)</f>
        <v/>
      </c>
      <c r="BJ49" s="113" t="str">
        <f>IF(ISBLANK('In Process Calc.'!AK57),"",'In Process Calc.'!AK57)</f>
        <v/>
      </c>
      <c r="BK49" s="113" t="str">
        <f>IF(ISBLANK('In Process Calc.'!AL57),"",'In Process Calc.'!AL57)</f>
        <v/>
      </c>
      <c r="BL49" s="113" t="str">
        <f>IF(ISBLANK('In Process Calc.'!AM57),"",'In Process Calc.'!AM57)</f>
        <v/>
      </c>
      <c r="BM49" s="113" t="str">
        <f>IF(ISBLANK('In Process Calc.'!AN57),"",'In Process Calc.'!AN57)</f>
        <v/>
      </c>
      <c r="CA49" s="48">
        <v>212.50583333341638</v>
      </c>
      <c r="CB49" s="48">
        <v>4.8149995458673924</v>
      </c>
      <c r="CC49" s="48">
        <v>4.8596801983933497</v>
      </c>
      <c r="CG49" s="75">
        <f>'In Process Calc.'!C15</f>
        <v>233.46666666667443</v>
      </c>
      <c r="CH49" s="75">
        <f t="shared" si="31"/>
        <v>14.144618715440103</v>
      </c>
      <c r="CI49" s="75">
        <f t="shared" si="32"/>
        <v>1124.8409638144567</v>
      </c>
      <c r="CJ49" s="75">
        <f t="shared" si="33"/>
        <v>0</v>
      </c>
      <c r="CK49" s="75">
        <f t="shared" si="34"/>
        <v>13.221735291783247</v>
      </c>
      <c r="CL49" s="75">
        <f t="shared" si="35"/>
        <v>-0.4981571793200561</v>
      </c>
      <c r="CM49" s="75">
        <f t="shared" si="36"/>
        <v>0.143090134183747</v>
      </c>
      <c r="CN49" s="75">
        <f t="shared" si="37"/>
        <v>0.40609196259305802</v>
      </c>
      <c r="CO49" s="75">
        <f t="shared" si="38"/>
        <v>0.11744567131660963</v>
      </c>
      <c r="CP49" s="75">
        <f t="shared" si="39"/>
        <v>0.11391612022765135</v>
      </c>
      <c r="CQ49" s="75">
        <f t="shared" si="40"/>
        <v>6.1631495660693609</v>
      </c>
      <c r="CR49" s="75">
        <f t="shared" si="41"/>
        <v>0.56689642437318843</v>
      </c>
      <c r="CS49" s="75">
        <f t="shared" si="42"/>
        <v>0.14688246332160593</v>
      </c>
      <c r="CT49" s="75">
        <f t="shared" si="43"/>
        <v>5.0908432491818534E-2</v>
      </c>
      <c r="CU49" s="75">
        <f t="shared" si="44"/>
        <v>-5.0057592635933436E-3</v>
      </c>
      <c r="CV49" s="75">
        <f t="shared" si="45"/>
        <v>0.19024336448195556</v>
      </c>
      <c r="CW49" s="75">
        <f t="shared" si="46"/>
        <v>1.1005628940312988</v>
      </c>
      <c r="CX49" s="75">
        <f t="shared" si="47"/>
        <v>0.37842576077918189</v>
      </c>
      <c r="CY49" s="75">
        <f t="shared" si="48"/>
        <v>0.21418657168499644</v>
      </c>
      <c r="CZ49" s="75">
        <f t="shared" si="49"/>
        <v>9.5492043672305932E-2</v>
      </c>
      <c r="DA49" s="75">
        <f t="shared" si="50"/>
        <v>-0.60005149116184153</v>
      </c>
      <c r="DB49" s="75">
        <f t="shared" si="51"/>
        <v>0.11639455763880457</v>
      </c>
      <c r="DC49" s="75">
        <f t="shared" si="52"/>
        <v>0.1918046808064908</v>
      </c>
      <c r="DD49" s="75">
        <f t="shared" si="53"/>
        <v>0.37548150696315097</v>
      </c>
      <c r="DE49" s="75">
        <f t="shared" si="54"/>
        <v>0.13932750362201332</v>
      </c>
      <c r="DF49" s="75">
        <f t="shared" si="55"/>
        <v>4.840483912230456E-2</v>
      </c>
      <c r="DG49" s="75">
        <f t="shared" si="56"/>
        <v>6.7846893383389978E-2</v>
      </c>
      <c r="DH49" s="75">
        <f t="shared" si="57"/>
        <v>0.22506208150325102</v>
      </c>
      <c r="DI49" s="75">
        <f t="shared" si="58"/>
        <v>0</v>
      </c>
      <c r="DJ49" s="75">
        <f t="shared" si="59"/>
        <v>5.4581448049169996</v>
      </c>
      <c r="DK49" s="75">
        <f t="shared" si="60"/>
        <v>4.3599361344351069</v>
      </c>
      <c r="DL49" s="75">
        <f t="shared" si="61"/>
        <v>19.950194127781423</v>
      </c>
    </row>
    <row r="50" spans="1:116" s="48" customFormat="1" ht="11" x14ac:dyDescent="0.15">
      <c r="A50" s="113" t="str">
        <f>IF(ISBLANK('In Process Calc.'!C50),"",'In Process Calc.'!C50)</f>
        <v/>
      </c>
      <c r="B50" s="113" t="str">
        <f>IF(ISBLANK(Glutamine!H52),"",Glutamine!H52)</f>
        <v/>
      </c>
      <c r="C50" s="113" t="str">
        <f>IF(ISBLANK('In Process Calc.'!K50),"",'In Process Calc.'!K50)</f>
        <v/>
      </c>
      <c r="D50" s="113" t="str">
        <f>IF(ISBLANK('In Process Calc.'!L50),"",'In Process Calc.'!L50)</f>
        <v/>
      </c>
      <c r="E50" s="113" t="str">
        <f>IF(ISBLANK('In Process Calc.'!M50),"",'In Process Calc.'!M50)</f>
        <v/>
      </c>
      <c r="F50" s="113" t="str">
        <f>IF(ISBLANK('In Process Calc.'!N50),"",'In Process Calc.'!N50)</f>
        <v/>
      </c>
      <c r="G50" s="113" t="str">
        <f>IF(ISBLANK('In Process Calc.'!O50),"",'In Process Calc.'!O50)</f>
        <v/>
      </c>
      <c r="H50" s="113" t="str">
        <f>IF(ISBLANK('In Process Calc.'!P50),"",'In Process Calc.'!P50)</f>
        <v/>
      </c>
      <c r="I50" s="113" t="str">
        <f>IF(ISBLANK('In Process Calc.'!Q50),"",'In Process Calc.'!Q50)</f>
        <v/>
      </c>
      <c r="J50" s="113" t="str">
        <f>IF(ISBLANK('In Process Calc.'!R50),"",'In Process Calc.'!R50)</f>
        <v/>
      </c>
      <c r="K50" s="113" t="str">
        <f>IF(ISBLANK('In Process Calc.'!S50),"",'In Process Calc.'!S50)</f>
        <v/>
      </c>
      <c r="L50" s="113" t="str">
        <f>IF(ISBLANK('In Process Calc.'!T50),"",'In Process Calc.'!T50)</f>
        <v/>
      </c>
      <c r="M50" s="113" t="str">
        <f>IF(ISBLANK('In Process Calc.'!U50),"",'In Process Calc.'!U50)</f>
        <v/>
      </c>
      <c r="N50" s="113" t="str">
        <f>IF(ISBLANK('In Process Calc.'!V50),"",'In Process Calc.'!V50)</f>
        <v/>
      </c>
      <c r="O50" s="113" t="str">
        <f>IF(ISBLANK('In Process Calc.'!W50),"",'In Process Calc.'!W50)</f>
        <v/>
      </c>
      <c r="P50" s="113" t="str">
        <f>IF(ISBLANK('In Process Calc.'!X50),"",'In Process Calc.'!X50)</f>
        <v/>
      </c>
      <c r="Q50" s="113" t="str">
        <f>IF(ISBLANK('In Process Calc.'!Y50),"",'In Process Calc.'!Y50)</f>
        <v/>
      </c>
      <c r="R50" s="113" t="str">
        <f>IF(ISBLANK('In Process Calc.'!Z50),"",'In Process Calc.'!Z50)</f>
        <v/>
      </c>
      <c r="S50" s="113" t="str">
        <f>IF(ISBLANK('In Process Calc.'!AA50),"",'In Process Calc.'!AA50)</f>
        <v/>
      </c>
      <c r="T50" s="113" t="str">
        <f>IF(ISBLANK('In Process Calc.'!AB50),"",'In Process Calc.'!AB50)</f>
        <v/>
      </c>
      <c r="U50" s="113" t="str">
        <f>IF(ISBLANK('In Process Calc.'!AC50),"",'In Process Calc.'!AC50)</f>
        <v/>
      </c>
      <c r="V50" s="113" t="str">
        <f>IF(ISBLANK('In Process Calc.'!AD50),"",'In Process Calc.'!AD50)</f>
        <v/>
      </c>
      <c r="W50" s="113" t="str">
        <f>IF(ISBLANK('In Process Calc.'!AE50),"",'In Process Calc.'!AE50)</f>
        <v/>
      </c>
      <c r="X50" s="113" t="str">
        <f>IF(ISBLANK('In Process Calc.'!AF50),"",'In Process Calc.'!AF50)</f>
        <v/>
      </c>
      <c r="Y50" s="113" t="str">
        <f>IF(ISBLANK('In Process Calc.'!AG50),"",'In Process Calc.'!AG50)</f>
        <v/>
      </c>
      <c r="Z50" s="113" t="str">
        <f>IF(ISBLANK('In Process Calc.'!AH50),"",'In Process Calc.'!AH50)</f>
        <v/>
      </c>
      <c r="AA50" s="113" t="str">
        <f>IF(ISBLANK('In Process Calc.'!AI50),"",'In Process Calc.'!AI50)</f>
        <v/>
      </c>
      <c r="AB50" s="113" t="str">
        <f>IF(ISBLANK('In Process Calc.'!AJ50),"",'In Process Calc.'!AJ50)</f>
        <v/>
      </c>
      <c r="AC50" s="113" t="str">
        <f>IF(ISBLANK('In Process Calc.'!AK50),"",'In Process Calc.'!AK50)</f>
        <v/>
      </c>
      <c r="AD50" s="113" t="str">
        <f>IF(ISBLANK('In Process Calc.'!AL50),"",'In Process Calc.'!AL50)</f>
        <v/>
      </c>
      <c r="AE50" s="113" t="str">
        <f>IF(ISBLANK('In Process Calc.'!AM50),"",'In Process Calc.'!AM50)</f>
        <v/>
      </c>
      <c r="AF50" s="113" t="str">
        <f>IF(ISBLANK('In Process Calc.'!AN50),"",'In Process Calc.'!AN50)</f>
        <v/>
      </c>
      <c r="AH50" s="113" t="str">
        <f>IF(ISBLANK('In Process Calc.'!C58),"",'In Process Calc.'!C58)</f>
        <v/>
      </c>
      <c r="AI50" s="113" t="str">
        <f>IF(ISBLANK(Glutamine!H54),"",Glutamine!H54)</f>
        <v/>
      </c>
      <c r="AJ50" s="113" t="str">
        <f>IF(ISBLANK('In Process Calc.'!K58),"",'In Process Calc.'!K58)</f>
        <v/>
      </c>
      <c r="AK50" s="113" t="str">
        <f>IF(ISBLANK('In Process Calc.'!L58),"",'In Process Calc.'!L58)</f>
        <v/>
      </c>
      <c r="AL50" s="113" t="str">
        <f>IF(ISBLANK('In Process Calc.'!M58),"",'In Process Calc.'!M58)</f>
        <v/>
      </c>
      <c r="AM50" s="113" t="str">
        <f>IF(ISBLANK('In Process Calc.'!N58),"",'In Process Calc.'!N58)</f>
        <v/>
      </c>
      <c r="AN50" s="113" t="str">
        <f>IF(ISBLANK('In Process Calc.'!O58),"",'In Process Calc.'!O58)</f>
        <v/>
      </c>
      <c r="AO50" s="113" t="str">
        <f>IF(ISBLANK('In Process Calc.'!P58),"",'In Process Calc.'!P58)</f>
        <v/>
      </c>
      <c r="AP50" s="113" t="str">
        <f>IF(ISBLANK('In Process Calc.'!Q58),"",'In Process Calc.'!Q58)</f>
        <v/>
      </c>
      <c r="AQ50" s="113" t="str">
        <f>IF(ISBLANK('In Process Calc.'!R58),"",'In Process Calc.'!R58)</f>
        <v/>
      </c>
      <c r="AR50" s="113" t="str">
        <f>IF(ISBLANK('In Process Calc.'!S58),"",'In Process Calc.'!S58)</f>
        <v/>
      </c>
      <c r="AS50" s="113" t="str">
        <f>IF(ISBLANK('In Process Calc.'!T58),"",'In Process Calc.'!T58)</f>
        <v/>
      </c>
      <c r="AT50" s="113" t="str">
        <f>IF(ISBLANK('In Process Calc.'!U58),"",'In Process Calc.'!U58)</f>
        <v/>
      </c>
      <c r="AU50" s="113" t="str">
        <f>IF(ISBLANK('In Process Calc.'!V58),"",'In Process Calc.'!V58)</f>
        <v/>
      </c>
      <c r="AV50" s="113" t="str">
        <f>IF(ISBLANK('In Process Calc.'!W58),"",'In Process Calc.'!W58)</f>
        <v/>
      </c>
      <c r="AW50" s="113" t="str">
        <f>IF(ISBLANK('In Process Calc.'!X58),"",'In Process Calc.'!X58)</f>
        <v/>
      </c>
      <c r="AX50" s="113" t="str">
        <f>IF(ISBLANK('In Process Calc.'!Y58),"",'In Process Calc.'!Y58)</f>
        <v/>
      </c>
      <c r="AY50" s="113" t="str">
        <f>IF(ISBLANK('In Process Calc.'!Z58),"",'In Process Calc.'!Z58)</f>
        <v/>
      </c>
      <c r="AZ50" s="113" t="str">
        <f>IF(ISBLANK('In Process Calc.'!AA58),"",'In Process Calc.'!AA58)</f>
        <v/>
      </c>
      <c r="BA50" s="113" t="str">
        <f>IF(ISBLANK('In Process Calc.'!AB58),"",'In Process Calc.'!AB58)</f>
        <v/>
      </c>
      <c r="BB50" s="113" t="str">
        <f>IF(ISBLANK('In Process Calc.'!AC58),"",'In Process Calc.'!AC58)</f>
        <v/>
      </c>
      <c r="BC50" s="113" t="str">
        <f>IF(ISBLANK('In Process Calc.'!AD58),"",'In Process Calc.'!AD58)</f>
        <v/>
      </c>
      <c r="BD50" s="113" t="str">
        <f>IF(ISBLANK('In Process Calc.'!AE58),"",'In Process Calc.'!AE58)</f>
        <v/>
      </c>
      <c r="BE50" s="113" t="str">
        <f>IF(ISBLANK('In Process Calc.'!AF58),"",'In Process Calc.'!AF58)</f>
        <v/>
      </c>
      <c r="BF50" s="113" t="str">
        <f>IF(ISBLANK('In Process Calc.'!AG58),"",'In Process Calc.'!AG58)</f>
        <v/>
      </c>
      <c r="BG50" s="113" t="str">
        <f>IF(ISBLANK('In Process Calc.'!AH58),"",'In Process Calc.'!AH58)</f>
        <v/>
      </c>
      <c r="BH50" s="113" t="str">
        <f>IF(ISBLANK('In Process Calc.'!AI58),"",'In Process Calc.'!AI58)</f>
        <v/>
      </c>
      <c r="BI50" s="113" t="str">
        <f>IF(ISBLANK('In Process Calc.'!AJ58),"",'In Process Calc.'!AJ58)</f>
        <v/>
      </c>
      <c r="BJ50" s="113" t="str">
        <f>IF(ISBLANK('In Process Calc.'!AK58),"",'In Process Calc.'!AK58)</f>
        <v/>
      </c>
      <c r="BK50" s="113" t="str">
        <f>IF(ISBLANK('In Process Calc.'!AL58),"",'In Process Calc.'!AL58)</f>
        <v/>
      </c>
      <c r="BL50" s="113" t="str">
        <f>IF(ISBLANK('In Process Calc.'!AM58),"",'In Process Calc.'!AM58)</f>
        <v/>
      </c>
      <c r="BM50" s="113" t="str">
        <f>IF(ISBLANK('In Process Calc.'!AN58),"",'In Process Calc.'!AN58)</f>
        <v/>
      </c>
      <c r="CA50" s="48">
        <v>238.48916666675359</v>
      </c>
      <c r="CC50" s="48">
        <v>4.8749103373800722</v>
      </c>
      <c r="CG50" s="75"/>
      <c r="CH50" s="75"/>
      <c r="CI50" s="75"/>
      <c r="CJ50" s="75"/>
      <c r="CK50" s="75"/>
      <c r="CL50" s="75"/>
      <c r="CM50" s="75"/>
      <c r="CN50" s="75"/>
      <c r="CO50" s="75"/>
      <c r="CP50" s="75"/>
      <c r="CQ50" s="75"/>
      <c r="CR50" s="75"/>
      <c r="CS50" s="75"/>
      <c r="CT50" s="75"/>
      <c r="CU50" s="75"/>
      <c r="CV50" s="75"/>
      <c r="CW50" s="75"/>
      <c r="CX50" s="75"/>
      <c r="CY50" s="75"/>
      <c r="CZ50" s="75"/>
      <c r="DA50" s="75"/>
      <c r="DB50" s="75"/>
      <c r="DC50" s="75"/>
      <c r="DD50" s="75"/>
      <c r="DE50" s="75"/>
      <c r="DF50" s="75"/>
      <c r="DG50" s="75"/>
      <c r="DH50" s="75"/>
      <c r="DI50" s="75"/>
      <c r="DJ50" s="75"/>
      <c r="DK50" s="75"/>
      <c r="DL50" s="75"/>
    </row>
    <row r="51" spans="1:116" s="48" customFormat="1" ht="11" x14ac:dyDescent="0.15">
      <c r="A51" s="113" t="str">
        <f>IF(ISBLANK('In Process Calc.'!C51),"",'In Process Calc.'!C51)</f>
        <v/>
      </c>
      <c r="B51" s="113" t="str">
        <f>IF(ISBLANK(Glutamine!H53),"",Glutamine!H53)</f>
        <v/>
      </c>
      <c r="C51" s="113" t="str">
        <f>IF(ISBLANK('In Process Calc.'!K51),"",'In Process Calc.'!K51)</f>
        <v/>
      </c>
      <c r="D51" s="113" t="str">
        <f>IF(ISBLANK('In Process Calc.'!L51),"",'In Process Calc.'!L51)</f>
        <v/>
      </c>
      <c r="E51" s="113" t="str">
        <f>IF(ISBLANK('In Process Calc.'!M51),"",'In Process Calc.'!M51)</f>
        <v/>
      </c>
      <c r="F51" s="113" t="str">
        <f>IF(ISBLANK('In Process Calc.'!N51),"",'In Process Calc.'!N51)</f>
        <v/>
      </c>
      <c r="G51" s="113" t="str">
        <f>IF(ISBLANK('In Process Calc.'!O51),"",'In Process Calc.'!O51)</f>
        <v/>
      </c>
      <c r="H51" s="113" t="str">
        <f>IF(ISBLANK('In Process Calc.'!P51),"",'In Process Calc.'!P51)</f>
        <v/>
      </c>
      <c r="I51" s="113" t="str">
        <f>IF(ISBLANK('In Process Calc.'!Q51),"",'In Process Calc.'!Q51)</f>
        <v/>
      </c>
      <c r="J51" s="113" t="str">
        <f>IF(ISBLANK('In Process Calc.'!R51),"",'In Process Calc.'!R51)</f>
        <v/>
      </c>
      <c r="K51" s="113" t="str">
        <f>IF(ISBLANK('In Process Calc.'!S51),"",'In Process Calc.'!S51)</f>
        <v/>
      </c>
      <c r="L51" s="113" t="str">
        <f>IF(ISBLANK('In Process Calc.'!T51),"",'In Process Calc.'!T51)</f>
        <v/>
      </c>
      <c r="M51" s="113" t="str">
        <f>IF(ISBLANK('In Process Calc.'!U51),"",'In Process Calc.'!U51)</f>
        <v/>
      </c>
      <c r="N51" s="113" t="str">
        <f>IF(ISBLANK('In Process Calc.'!V51),"",'In Process Calc.'!V51)</f>
        <v/>
      </c>
      <c r="O51" s="113" t="str">
        <f>IF(ISBLANK('In Process Calc.'!W51),"",'In Process Calc.'!W51)</f>
        <v/>
      </c>
      <c r="P51" s="113" t="str">
        <f>IF(ISBLANK('In Process Calc.'!X51),"",'In Process Calc.'!X51)</f>
        <v/>
      </c>
      <c r="Q51" s="113" t="str">
        <f>IF(ISBLANK('In Process Calc.'!Y51),"",'In Process Calc.'!Y51)</f>
        <v/>
      </c>
      <c r="R51" s="113" t="str">
        <f>IF(ISBLANK('In Process Calc.'!Z51),"",'In Process Calc.'!Z51)</f>
        <v/>
      </c>
      <c r="S51" s="113" t="str">
        <f>IF(ISBLANK('In Process Calc.'!AA51),"",'In Process Calc.'!AA51)</f>
        <v/>
      </c>
      <c r="T51" s="113" t="str">
        <f>IF(ISBLANK('In Process Calc.'!AB51),"",'In Process Calc.'!AB51)</f>
        <v/>
      </c>
      <c r="U51" s="113" t="str">
        <f>IF(ISBLANK('In Process Calc.'!AC51),"",'In Process Calc.'!AC51)</f>
        <v/>
      </c>
      <c r="V51" s="113" t="str">
        <f>IF(ISBLANK('In Process Calc.'!AD51),"",'In Process Calc.'!AD51)</f>
        <v/>
      </c>
      <c r="W51" s="113" t="str">
        <f>IF(ISBLANK('In Process Calc.'!AE51),"",'In Process Calc.'!AE51)</f>
        <v/>
      </c>
      <c r="X51" s="113" t="str">
        <f>IF(ISBLANK('In Process Calc.'!AF51),"",'In Process Calc.'!AF51)</f>
        <v/>
      </c>
      <c r="Y51" s="113" t="str">
        <f>IF(ISBLANK('In Process Calc.'!AG51),"",'In Process Calc.'!AG51)</f>
        <v/>
      </c>
      <c r="Z51" s="113" t="str">
        <f>IF(ISBLANK('In Process Calc.'!AH51),"",'In Process Calc.'!AH51)</f>
        <v/>
      </c>
      <c r="AA51" s="113" t="str">
        <f>IF(ISBLANK('In Process Calc.'!AI51),"",'In Process Calc.'!AI51)</f>
        <v/>
      </c>
      <c r="AB51" s="113" t="str">
        <f>IF(ISBLANK('In Process Calc.'!AJ51),"",'In Process Calc.'!AJ51)</f>
        <v/>
      </c>
      <c r="AC51" s="113" t="str">
        <f>IF(ISBLANK('In Process Calc.'!AK51),"",'In Process Calc.'!AK51)</f>
        <v/>
      </c>
      <c r="AD51" s="113" t="str">
        <f>IF(ISBLANK('In Process Calc.'!AL51),"",'In Process Calc.'!AL51)</f>
        <v/>
      </c>
      <c r="AE51" s="113" t="str">
        <f>IF(ISBLANK('In Process Calc.'!AM51),"",'In Process Calc.'!AM51)</f>
        <v/>
      </c>
      <c r="AF51" s="113" t="str">
        <f>IF(ISBLANK('In Process Calc.'!AN51),"",'In Process Calc.'!AN51)</f>
        <v/>
      </c>
      <c r="AH51" s="113" t="str">
        <f>IF(ISBLANK('In Process Calc.'!C59),"",'In Process Calc.'!C59)</f>
        <v/>
      </c>
      <c r="AI51" s="113" t="str">
        <f>IF(ISBLANK(Glutamine!H55),"",Glutamine!H55)</f>
        <v/>
      </c>
      <c r="AJ51" s="113" t="str">
        <f>IF(ISBLANK('In Process Calc.'!K59),"",'In Process Calc.'!K59)</f>
        <v/>
      </c>
      <c r="AK51" s="113" t="str">
        <f>IF(ISBLANK('In Process Calc.'!L59),"",'In Process Calc.'!L59)</f>
        <v/>
      </c>
      <c r="AL51" s="113" t="str">
        <f>IF(ISBLANK('In Process Calc.'!M59),"",'In Process Calc.'!M59)</f>
        <v/>
      </c>
      <c r="AM51" s="113" t="str">
        <f>IF(ISBLANK('In Process Calc.'!N59),"",'In Process Calc.'!N59)</f>
        <v/>
      </c>
      <c r="AN51" s="113" t="str">
        <f>IF(ISBLANK('In Process Calc.'!O59),"",'In Process Calc.'!O59)</f>
        <v/>
      </c>
      <c r="AO51" s="113" t="str">
        <f>IF(ISBLANK('In Process Calc.'!P59),"",'In Process Calc.'!P59)</f>
        <v/>
      </c>
      <c r="AP51" s="113" t="str">
        <f>IF(ISBLANK('In Process Calc.'!Q59),"",'In Process Calc.'!Q59)</f>
        <v/>
      </c>
      <c r="AQ51" s="113" t="str">
        <f>IF(ISBLANK('In Process Calc.'!R59),"",'In Process Calc.'!R59)</f>
        <v/>
      </c>
      <c r="AR51" s="113" t="str">
        <f>IF(ISBLANK('In Process Calc.'!S59),"",'In Process Calc.'!S59)</f>
        <v/>
      </c>
      <c r="AS51" s="113" t="str">
        <f>IF(ISBLANK('In Process Calc.'!T59),"",'In Process Calc.'!T59)</f>
        <v/>
      </c>
      <c r="AT51" s="113" t="str">
        <f>IF(ISBLANK('In Process Calc.'!U59),"",'In Process Calc.'!U59)</f>
        <v/>
      </c>
      <c r="AU51" s="113" t="str">
        <f>IF(ISBLANK('In Process Calc.'!V59),"",'In Process Calc.'!V59)</f>
        <v/>
      </c>
      <c r="AV51" s="113" t="str">
        <f>IF(ISBLANK('In Process Calc.'!W59),"",'In Process Calc.'!W59)</f>
        <v/>
      </c>
      <c r="AW51" s="113" t="str">
        <f>IF(ISBLANK('In Process Calc.'!X59),"",'In Process Calc.'!X59)</f>
        <v/>
      </c>
      <c r="AX51" s="113" t="str">
        <f>IF(ISBLANK('In Process Calc.'!Y59),"",'In Process Calc.'!Y59)</f>
        <v/>
      </c>
      <c r="AY51" s="113" t="str">
        <f>IF(ISBLANK('In Process Calc.'!Z59),"",'In Process Calc.'!Z59)</f>
        <v/>
      </c>
      <c r="AZ51" s="113" t="str">
        <f>IF(ISBLANK('In Process Calc.'!AA59),"",'In Process Calc.'!AA59)</f>
        <v/>
      </c>
      <c r="BA51" s="113" t="str">
        <f>IF(ISBLANK('In Process Calc.'!AB59),"",'In Process Calc.'!AB59)</f>
        <v/>
      </c>
      <c r="BB51" s="113" t="str">
        <f>IF(ISBLANK('In Process Calc.'!AC59),"",'In Process Calc.'!AC59)</f>
        <v/>
      </c>
      <c r="BC51" s="113" t="str">
        <f>IF(ISBLANK('In Process Calc.'!AD59),"",'In Process Calc.'!AD59)</f>
        <v/>
      </c>
      <c r="BD51" s="113" t="str">
        <f>IF(ISBLANK('In Process Calc.'!AE59),"",'In Process Calc.'!AE59)</f>
        <v/>
      </c>
      <c r="BE51" s="113" t="str">
        <f>IF(ISBLANK('In Process Calc.'!AF59),"",'In Process Calc.'!AF59)</f>
        <v/>
      </c>
      <c r="BF51" s="113" t="str">
        <f>IF(ISBLANK('In Process Calc.'!AG59),"",'In Process Calc.'!AG59)</f>
        <v/>
      </c>
      <c r="BG51" s="113" t="str">
        <f>IF(ISBLANK('In Process Calc.'!AH59),"",'In Process Calc.'!AH59)</f>
        <v/>
      </c>
      <c r="BH51" s="113" t="str">
        <f>IF(ISBLANK('In Process Calc.'!AI59),"",'In Process Calc.'!AI59)</f>
        <v/>
      </c>
      <c r="BI51" s="113" t="str">
        <f>IF(ISBLANK('In Process Calc.'!AJ59),"",'In Process Calc.'!AJ59)</f>
        <v/>
      </c>
      <c r="BJ51" s="113" t="str">
        <f>IF(ISBLANK('In Process Calc.'!AK59),"",'In Process Calc.'!AK59)</f>
        <v/>
      </c>
      <c r="BK51" s="113" t="str">
        <f>IF(ISBLANK('In Process Calc.'!AL59),"",'In Process Calc.'!AL59)</f>
        <v/>
      </c>
      <c r="BL51" s="113" t="str">
        <f>IF(ISBLANK('In Process Calc.'!AM59),"",'In Process Calc.'!AM59)</f>
        <v/>
      </c>
      <c r="BM51" s="113" t="str">
        <f>IF(ISBLANK('In Process Calc.'!AN59),"",'In Process Calc.'!AN59)</f>
        <v/>
      </c>
      <c r="CA51" s="48">
        <v>261.12249999999767</v>
      </c>
      <c r="CC51" s="48">
        <v>4.8417203337416463</v>
      </c>
      <c r="CG51" s="75"/>
      <c r="CH51" s="75"/>
      <c r="CI51" s="75"/>
      <c r="CJ51" s="75"/>
      <c r="CK51" s="75"/>
      <c r="CL51" s="75"/>
      <c r="CM51" s="75"/>
      <c r="CN51" s="75"/>
      <c r="CO51" s="75"/>
      <c r="CP51" s="75"/>
      <c r="CQ51" s="75"/>
      <c r="CR51" s="75"/>
      <c r="CS51" s="75"/>
      <c r="CT51" s="75"/>
      <c r="CU51" s="75"/>
      <c r="CV51" s="75"/>
      <c r="CW51" s="75"/>
      <c r="CX51" s="75"/>
      <c r="CY51" s="75"/>
      <c r="CZ51" s="75"/>
      <c r="DA51" s="75"/>
      <c r="DB51" s="75"/>
      <c r="DC51" s="75"/>
      <c r="DD51" s="75"/>
      <c r="DE51" s="75"/>
      <c r="DF51" s="75"/>
      <c r="DG51" s="75"/>
      <c r="DH51" s="75"/>
      <c r="DI51" s="75"/>
      <c r="DJ51" s="75"/>
      <c r="DK51" s="75"/>
      <c r="DL51" s="75"/>
    </row>
    <row r="52" spans="1:116" s="48" customFormat="1" ht="11" x14ac:dyDescent="0.15">
      <c r="A52" s="113" t="str">
        <f>IF(ISBLANK('In Process Calc.'!C52),"",'In Process Calc.'!C52)</f>
        <v/>
      </c>
      <c r="B52" s="113" t="str">
        <f>IF(ISBLANK(Glutamine!H54),"",Glutamine!H54)</f>
        <v/>
      </c>
      <c r="C52" s="113" t="str">
        <f>IF(ISBLANK('In Process Calc.'!K52),"",'In Process Calc.'!K52)</f>
        <v/>
      </c>
      <c r="D52" s="113" t="str">
        <f>IF(ISBLANK('In Process Calc.'!L52),"",'In Process Calc.'!L52)</f>
        <v/>
      </c>
      <c r="E52" s="113" t="str">
        <f>IF(ISBLANK('In Process Calc.'!M52),"",'In Process Calc.'!M52)</f>
        <v/>
      </c>
      <c r="F52" s="113" t="str">
        <f>IF(ISBLANK('In Process Calc.'!N52),"",'In Process Calc.'!N52)</f>
        <v/>
      </c>
      <c r="G52" s="113" t="str">
        <f>IF(ISBLANK('In Process Calc.'!O52),"",'In Process Calc.'!O52)</f>
        <v/>
      </c>
      <c r="H52" s="113" t="str">
        <f>IF(ISBLANK('In Process Calc.'!P52),"",'In Process Calc.'!P52)</f>
        <v/>
      </c>
      <c r="I52" s="113" t="str">
        <f>IF(ISBLANK('In Process Calc.'!Q52),"",'In Process Calc.'!Q52)</f>
        <v/>
      </c>
      <c r="J52" s="113" t="str">
        <f>IF(ISBLANK('In Process Calc.'!R52),"",'In Process Calc.'!R52)</f>
        <v/>
      </c>
      <c r="K52" s="113" t="str">
        <f>IF(ISBLANK('In Process Calc.'!S52),"",'In Process Calc.'!S52)</f>
        <v/>
      </c>
      <c r="L52" s="113" t="str">
        <f>IF(ISBLANK('In Process Calc.'!T52),"",'In Process Calc.'!T52)</f>
        <v/>
      </c>
      <c r="M52" s="113" t="str">
        <f>IF(ISBLANK('In Process Calc.'!U52),"",'In Process Calc.'!U52)</f>
        <v/>
      </c>
      <c r="N52" s="113" t="str">
        <f>IF(ISBLANK('In Process Calc.'!V52),"",'In Process Calc.'!V52)</f>
        <v/>
      </c>
      <c r="O52" s="113" t="str">
        <f>IF(ISBLANK('In Process Calc.'!W52),"",'In Process Calc.'!W52)</f>
        <v/>
      </c>
      <c r="P52" s="113" t="str">
        <f>IF(ISBLANK('In Process Calc.'!X52),"",'In Process Calc.'!X52)</f>
        <v/>
      </c>
      <c r="Q52" s="113" t="str">
        <f>IF(ISBLANK('In Process Calc.'!Y52),"",'In Process Calc.'!Y52)</f>
        <v/>
      </c>
      <c r="R52" s="113" t="str">
        <f>IF(ISBLANK('In Process Calc.'!Z52),"",'In Process Calc.'!Z52)</f>
        <v/>
      </c>
      <c r="S52" s="113" t="str">
        <f>IF(ISBLANK('In Process Calc.'!AA52),"",'In Process Calc.'!AA52)</f>
        <v/>
      </c>
      <c r="T52" s="113" t="str">
        <f>IF(ISBLANK('In Process Calc.'!AB52),"",'In Process Calc.'!AB52)</f>
        <v/>
      </c>
      <c r="U52" s="113" t="str">
        <f>IF(ISBLANK('In Process Calc.'!AC52),"",'In Process Calc.'!AC52)</f>
        <v/>
      </c>
      <c r="V52" s="113" t="str">
        <f>IF(ISBLANK('In Process Calc.'!AD52),"",'In Process Calc.'!AD52)</f>
        <v/>
      </c>
      <c r="W52" s="113" t="str">
        <f>IF(ISBLANK('In Process Calc.'!AE52),"",'In Process Calc.'!AE52)</f>
        <v/>
      </c>
      <c r="X52" s="113" t="str">
        <f>IF(ISBLANK('In Process Calc.'!AF52),"",'In Process Calc.'!AF52)</f>
        <v/>
      </c>
      <c r="Y52" s="113" t="str">
        <f>IF(ISBLANK('In Process Calc.'!AG52),"",'In Process Calc.'!AG52)</f>
        <v/>
      </c>
      <c r="Z52" s="113" t="str">
        <f>IF(ISBLANK('In Process Calc.'!AH52),"",'In Process Calc.'!AH52)</f>
        <v/>
      </c>
      <c r="AA52" s="113" t="str">
        <f>IF(ISBLANK('In Process Calc.'!AI52),"",'In Process Calc.'!AI52)</f>
        <v/>
      </c>
      <c r="AB52" s="113" t="str">
        <f>IF(ISBLANK('In Process Calc.'!AJ52),"",'In Process Calc.'!AJ52)</f>
        <v/>
      </c>
      <c r="AC52" s="113" t="str">
        <f>IF(ISBLANK('In Process Calc.'!AK52),"",'In Process Calc.'!AK52)</f>
        <v/>
      </c>
      <c r="AD52" s="113" t="str">
        <f>IF(ISBLANK('In Process Calc.'!AL52),"",'In Process Calc.'!AL52)</f>
        <v/>
      </c>
      <c r="AE52" s="113" t="str">
        <f>IF(ISBLANK('In Process Calc.'!AM52),"",'In Process Calc.'!AM52)</f>
        <v/>
      </c>
      <c r="AF52" s="113" t="str">
        <f>IF(ISBLANK('In Process Calc.'!AN52),"",'In Process Calc.'!AN52)</f>
        <v/>
      </c>
      <c r="AH52" s="113" t="str">
        <f>IF(ISBLANK('In Process Calc.'!C60),"",'In Process Calc.'!C60)</f>
        <v/>
      </c>
      <c r="AI52" s="113" t="str">
        <f>IF(ISBLANK(Glutamine!H56),"",Glutamine!H56)</f>
        <v/>
      </c>
      <c r="AJ52" s="113" t="str">
        <f>IF(ISBLANK('In Process Calc.'!K60),"",'In Process Calc.'!K60)</f>
        <v/>
      </c>
      <c r="AK52" s="113" t="str">
        <f>IF(ISBLANK('In Process Calc.'!L60),"",'In Process Calc.'!L60)</f>
        <v/>
      </c>
      <c r="AL52" s="113" t="str">
        <f>IF(ISBLANK('In Process Calc.'!M60),"",'In Process Calc.'!M60)</f>
        <v/>
      </c>
      <c r="AM52" s="113" t="str">
        <f>IF(ISBLANK('In Process Calc.'!N60),"",'In Process Calc.'!N60)</f>
        <v/>
      </c>
      <c r="AN52" s="113" t="str">
        <f>IF(ISBLANK('In Process Calc.'!O60),"",'In Process Calc.'!O60)</f>
        <v/>
      </c>
      <c r="AO52" s="113" t="str">
        <f>IF(ISBLANK('In Process Calc.'!P60),"",'In Process Calc.'!P60)</f>
        <v/>
      </c>
      <c r="AP52" s="113" t="str">
        <f>IF(ISBLANK('In Process Calc.'!Q60),"",'In Process Calc.'!Q60)</f>
        <v/>
      </c>
      <c r="AQ52" s="113" t="str">
        <f>IF(ISBLANK('In Process Calc.'!R60),"",'In Process Calc.'!R60)</f>
        <v/>
      </c>
      <c r="AR52" s="113" t="str">
        <f>IF(ISBLANK('In Process Calc.'!S60),"",'In Process Calc.'!S60)</f>
        <v/>
      </c>
      <c r="AS52" s="113" t="str">
        <f>IF(ISBLANK('In Process Calc.'!T60),"",'In Process Calc.'!T60)</f>
        <v/>
      </c>
      <c r="AT52" s="113" t="str">
        <f>IF(ISBLANK('In Process Calc.'!U60),"",'In Process Calc.'!U60)</f>
        <v/>
      </c>
      <c r="AU52" s="113" t="str">
        <f>IF(ISBLANK('In Process Calc.'!V60),"",'In Process Calc.'!V60)</f>
        <v/>
      </c>
      <c r="AV52" s="113" t="str">
        <f>IF(ISBLANK('In Process Calc.'!W60),"",'In Process Calc.'!W60)</f>
        <v/>
      </c>
      <c r="AW52" s="113" t="str">
        <f>IF(ISBLANK('In Process Calc.'!X60),"",'In Process Calc.'!X60)</f>
        <v/>
      </c>
      <c r="AX52" s="113" t="str">
        <f>IF(ISBLANK('In Process Calc.'!Y60),"",'In Process Calc.'!Y60)</f>
        <v/>
      </c>
      <c r="AY52" s="113" t="str">
        <f>IF(ISBLANK('In Process Calc.'!Z60),"",'In Process Calc.'!Z60)</f>
        <v/>
      </c>
      <c r="AZ52" s="113" t="str">
        <f>IF(ISBLANK('In Process Calc.'!AA60),"",'In Process Calc.'!AA60)</f>
        <v/>
      </c>
      <c r="BA52" s="113" t="str">
        <f>IF(ISBLANK('In Process Calc.'!AB60),"",'In Process Calc.'!AB60)</f>
        <v/>
      </c>
      <c r="BB52" s="113" t="str">
        <f>IF(ISBLANK('In Process Calc.'!AC60),"",'In Process Calc.'!AC60)</f>
        <v/>
      </c>
      <c r="BC52" s="113" t="str">
        <f>IF(ISBLANK('In Process Calc.'!AD60),"",'In Process Calc.'!AD60)</f>
        <v/>
      </c>
      <c r="BD52" s="113" t="str">
        <f>IF(ISBLANK('In Process Calc.'!AE60),"",'In Process Calc.'!AE60)</f>
        <v/>
      </c>
      <c r="BE52" s="113" t="str">
        <f>IF(ISBLANK('In Process Calc.'!AF60),"",'In Process Calc.'!AF60)</f>
        <v/>
      </c>
      <c r="BF52" s="113" t="str">
        <f>IF(ISBLANK('In Process Calc.'!AG60),"",'In Process Calc.'!AG60)</f>
        <v/>
      </c>
      <c r="BG52" s="113" t="str">
        <f>IF(ISBLANK('In Process Calc.'!AH60),"",'In Process Calc.'!AH60)</f>
        <v/>
      </c>
      <c r="BH52" s="113" t="str">
        <f>IF(ISBLANK('In Process Calc.'!AI60),"",'In Process Calc.'!AI60)</f>
        <v/>
      </c>
      <c r="BI52" s="113" t="str">
        <f>IF(ISBLANK('In Process Calc.'!AJ60),"",'In Process Calc.'!AJ60)</f>
        <v/>
      </c>
      <c r="BJ52" s="113" t="str">
        <f>IF(ISBLANK('In Process Calc.'!AK60),"",'In Process Calc.'!AK60)</f>
        <v/>
      </c>
      <c r="BK52" s="113" t="str">
        <f>IF(ISBLANK('In Process Calc.'!AL60),"",'In Process Calc.'!AL60)</f>
        <v/>
      </c>
      <c r="BL52" s="113" t="str">
        <f>IF(ISBLANK('In Process Calc.'!AM60),"",'In Process Calc.'!AM60)</f>
        <v/>
      </c>
      <c r="BM52" s="113" t="str">
        <f>IF(ISBLANK('In Process Calc.'!AN60),"",'In Process Calc.'!AN60)</f>
        <v/>
      </c>
      <c r="CA52" s="48">
        <v>288.32249999995111</v>
      </c>
      <c r="CC52" s="48">
        <v>4.8463404971064996</v>
      </c>
      <c r="CG52" s="75"/>
      <c r="CH52" s="75" t="str">
        <f t="shared" si="31"/>
        <v/>
      </c>
      <c r="CI52" s="75" t="str">
        <f t="shared" si="32"/>
        <v/>
      </c>
      <c r="CJ52" s="75" t="str">
        <f t="shared" si="33"/>
        <v/>
      </c>
      <c r="CK52" s="75" t="str">
        <f t="shared" si="34"/>
        <v/>
      </c>
      <c r="CL52" s="75" t="str">
        <f t="shared" si="35"/>
        <v/>
      </c>
      <c r="CM52" s="75" t="str">
        <f t="shared" si="36"/>
        <v/>
      </c>
      <c r="CN52" s="75" t="str">
        <f t="shared" si="37"/>
        <v/>
      </c>
      <c r="CO52" s="75" t="str">
        <f t="shared" si="38"/>
        <v/>
      </c>
      <c r="CP52" s="75" t="str">
        <f t="shared" si="39"/>
        <v/>
      </c>
      <c r="CQ52" s="75" t="str">
        <f t="shared" si="40"/>
        <v/>
      </c>
      <c r="CR52" s="75" t="str">
        <f t="shared" si="41"/>
        <v/>
      </c>
      <c r="CS52" s="75" t="str">
        <f t="shared" si="42"/>
        <v/>
      </c>
      <c r="CT52" s="75" t="str">
        <f t="shared" si="43"/>
        <v/>
      </c>
      <c r="CU52" s="75" t="str">
        <f t="shared" si="44"/>
        <v/>
      </c>
      <c r="CV52" s="75" t="str">
        <f t="shared" si="45"/>
        <v/>
      </c>
      <c r="CW52" s="75" t="str">
        <f t="shared" si="46"/>
        <v/>
      </c>
      <c r="CX52" s="75" t="str">
        <f t="shared" si="47"/>
        <v/>
      </c>
      <c r="CY52" s="75" t="str">
        <f t="shared" si="48"/>
        <v/>
      </c>
      <c r="CZ52" s="75" t="str">
        <f t="shared" si="49"/>
        <v/>
      </c>
      <c r="DA52" s="75" t="str">
        <f t="shared" si="50"/>
        <v/>
      </c>
      <c r="DB52" s="75" t="str">
        <f t="shared" si="51"/>
        <v/>
      </c>
      <c r="DC52" s="75" t="str">
        <f t="shared" si="52"/>
        <v/>
      </c>
      <c r="DD52" s="75" t="str">
        <f t="shared" si="53"/>
        <v/>
      </c>
      <c r="DE52" s="75" t="str">
        <f t="shared" si="54"/>
        <v/>
      </c>
      <c r="DF52" s="75" t="str">
        <f t="shared" si="55"/>
        <v/>
      </c>
      <c r="DG52" s="75" t="str">
        <f t="shared" si="56"/>
        <v/>
      </c>
      <c r="DH52" s="75" t="str">
        <f t="shared" si="57"/>
        <v/>
      </c>
      <c r="DI52" s="75" t="str">
        <f t="shared" si="58"/>
        <v/>
      </c>
      <c r="DJ52" s="75" t="str">
        <f t="shared" si="59"/>
        <v/>
      </c>
      <c r="DK52" s="75" t="str">
        <f t="shared" si="60"/>
        <v/>
      </c>
      <c r="DL52" s="75" t="str">
        <f t="shared" si="61"/>
        <v/>
      </c>
    </row>
    <row r="53" spans="1:116" s="48" customFormat="1" ht="11" x14ac:dyDescent="0.15">
      <c r="A53" s="113" t="str">
        <f>IF(ISBLANK('In Process Calc.'!C53),"",'In Process Calc.'!C53)</f>
        <v/>
      </c>
      <c r="B53" s="113" t="str">
        <f>IF(ISBLANK(Glutamine!H55),"",Glutamine!H55)</f>
        <v/>
      </c>
      <c r="C53" s="113" t="str">
        <f>IF(ISBLANK('In Process Calc.'!K53),"",'In Process Calc.'!K53)</f>
        <v/>
      </c>
      <c r="D53" s="113" t="str">
        <f>IF(ISBLANK('In Process Calc.'!L53),"",'In Process Calc.'!L53)</f>
        <v/>
      </c>
      <c r="E53" s="113" t="str">
        <f>IF(ISBLANK('In Process Calc.'!M53),"",'In Process Calc.'!M53)</f>
        <v/>
      </c>
      <c r="F53" s="113" t="str">
        <f>IF(ISBLANK('In Process Calc.'!N53),"",'In Process Calc.'!N53)</f>
        <v/>
      </c>
      <c r="G53" s="113" t="str">
        <f>IF(ISBLANK('In Process Calc.'!O53),"",'In Process Calc.'!O53)</f>
        <v/>
      </c>
      <c r="H53" s="113" t="str">
        <f>IF(ISBLANK('In Process Calc.'!P53),"",'In Process Calc.'!P53)</f>
        <v/>
      </c>
      <c r="I53" s="113" t="str">
        <f>IF(ISBLANK('In Process Calc.'!Q53),"",'In Process Calc.'!Q53)</f>
        <v/>
      </c>
      <c r="J53" s="113" t="str">
        <f>IF(ISBLANK('In Process Calc.'!R53),"",'In Process Calc.'!R53)</f>
        <v/>
      </c>
      <c r="K53" s="113" t="str">
        <f>IF(ISBLANK('In Process Calc.'!S53),"",'In Process Calc.'!S53)</f>
        <v/>
      </c>
      <c r="L53" s="113" t="str">
        <f>IF(ISBLANK('In Process Calc.'!T53),"",'In Process Calc.'!T53)</f>
        <v/>
      </c>
      <c r="M53" s="113" t="str">
        <f>IF(ISBLANK('In Process Calc.'!U53),"",'In Process Calc.'!U53)</f>
        <v/>
      </c>
      <c r="N53" s="113" t="str">
        <f>IF(ISBLANK('In Process Calc.'!V53),"",'In Process Calc.'!V53)</f>
        <v/>
      </c>
      <c r="O53" s="113" t="str">
        <f>IF(ISBLANK('In Process Calc.'!W53),"",'In Process Calc.'!W53)</f>
        <v/>
      </c>
      <c r="P53" s="113" t="str">
        <f>IF(ISBLANK('In Process Calc.'!X53),"",'In Process Calc.'!X53)</f>
        <v/>
      </c>
      <c r="Q53" s="113" t="str">
        <f>IF(ISBLANK('In Process Calc.'!Y53),"",'In Process Calc.'!Y53)</f>
        <v/>
      </c>
      <c r="R53" s="113" t="str">
        <f>IF(ISBLANK('In Process Calc.'!Z53),"",'In Process Calc.'!Z53)</f>
        <v/>
      </c>
      <c r="S53" s="113" t="str">
        <f>IF(ISBLANK('In Process Calc.'!AA53),"",'In Process Calc.'!AA53)</f>
        <v/>
      </c>
      <c r="T53" s="113" t="str">
        <f>IF(ISBLANK('In Process Calc.'!AB53),"",'In Process Calc.'!AB53)</f>
        <v/>
      </c>
      <c r="U53" s="113" t="str">
        <f>IF(ISBLANK('In Process Calc.'!AC53),"",'In Process Calc.'!AC53)</f>
        <v/>
      </c>
      <c r="V53" s="113" t="str">
        <f>IF(ISBLANK('In Process Calc.'!AD53),"",'In Process Calc.'!AD53)</f>
        <v/>
      </c>
      <c r="W53" s="113" t="str">
        <f>IF(ISBLANK('In Process Calc.'!AE53),"",'In Process Calc.'!AE53)</f>
        <v/>
      </c>
      <c r="X53" s="113" t="str">
        <f>IF(ISBLANK('In Process Calc.'!AF53),"",'In Process Calc.'!AF53)</f>
        <v/>
      </c>
      <c r="Y53" s="113" t="str">
        <f>IF(ISBLANK('In Process Calc.'!AG53),"",'In Process Calc.'!AG53)</f>
        <v/>
      </c>
      <c r="Z53" s="113" t="str">
        <f>IF(ISBLANK('In Process Calc.'!AH53),"",'In Process Calc.'!AH53)</f>
        <v/>
      </c>
      <c r="AA53" s="113" t="str">
        <f>IF(ISBLANK('In Process Calc.'!AI53),"",'In Process Calc.'!AI53)</f>
        <v/>
      </c>
      <c r="AB53" s="113" t="str">
        <f>IF(ISBLANK('In Process Calc.'!AJ53),"",'In Process Calc.'!AJ53)</f>
        <v/>
      </c>
      <c r="AC53" s="113" t="str">
        <f>IF(ISBLANK('In Process Calc.'!AK53),"",'In Process Calc.'!AK53)</f>
        <v/>
      </c>
      <c r="AD53" s="113" t="str">
        <f>IF(ISBLANK('In Process Calc.'!AL53),"",'In Process Calc.'!AL53)</f>
        <v/>
      </c>
      <c r="AE53" s="113" t="str">
        <f>IF(ISBLANK('In Process Calc.'!AM53),"",'In Process Calc.'!AM53)</f>
        <v/>
      </c>
      <c r="AF53" s="113" t="str">
        <f>IF(ISBLANK('In Process Calc.'!AN53),"",'In Process Calc.'!AN53)</f>
        <v/>
      </c>
      <c r="AH53" s="113" t="str">
        <f>IF(ISBLANK('In Process Calc.'!C61),"",'In Process Calc.'!C61)</f>
        <v/>
      </c>
      <c r="AI53" s="113" t="str">
        <f>IF(ISBLANK(Glutamine!H57),"",Glutamine!H57)</f>
        <v/>
      </c>
      <c r="AJ53" s="113" t="str">
        <f>IF(ISBLANK('In Process Calc.'!K61),"",'In Process Calc.'!K61)</f>
        <v/>
      </c>
      <c r="AK53" s="113" t="str">
        <f>IF(ISBLANK('In Process Calc.'!L61),"",'In Process Calc.'!L61)</f>
        <v/>
      </c>
      <c r="AL53" s="113" t="str">
        <f>IF(ISBLANK('In Process Calc.'!M61),"",'In Process Calc.'!M61)</f>
        <v/>
      </c>
      <c r="AM53" s="113" t="str">
        <f>IF(ISBLANK('In Process Calc.'!N61),"",'In Process Calc.'!N61)</f>
        <v/>
      </c>
      <c r="AN53" s="113" t="str">
        <f>IF(ISBLANK('In Process Calc.'!O61),"",'In Process Calc.'!O61)</f>
        <v/>
      </c>
      <c r="AO53" s="113" t="str">
        <f>IF(ISBLANK('In Process Calc.'!P61),"",'In Process Calc.'!P61)</f>
        <v/>
      </c>
      <c r="AP53" s="113" t="str">
        <f>IF(ISBLANK('In Process Calc.'!Q61),"",'In Process Calc.'!Q61)</f>
        <v/>
      </c>
      <c r="AQ53" s="113" t="str">
        <f>IF(ISBLANK('In Process Calc.'!R61),"",'In Process Calc.'!R61)</f>
        <v/>
      </c>
      <c r="AR53" s="113" t="str">
        <f>IF(ISBLANK('In Process Calc.'!S61),"",'In Process Calc.'!S61)</f>
        <v/>
      </c>
      <c r="AS53" s="113" t="str">
        <f>IF(ISBLANK('In Process Calc.'!T61),"",'In Process Calc.'!T61)</f>
        <v/>
      </c>
      <c r="AT53" s="113" t="str">
        <f>IF(ISBLANK('In Process Calc.'!U61),"",'In Process Calc.'!U61)</f>
        <v/>
      </c>
      <c r="AU53" s="113" t="str">
        <f>IF(ISBLANK('In Process Calc.'!V61),"",'In Process Calc.'!V61)</f>
        <v/>
      </c>
      <c r="AV53" s="113" t="str">
        <f>IF(ISBLANK('In Process Calc.'!W61),"",'In Process Calc.'!W61)</f>
        <v/>
      </c>
      <c r="AW53" s="113" t="str">
        <f>IF(ISBLANK('In Process Calc.'!X61),"",'In Process Calc.'!X61)</f>
        <v/>
      </c>
      <c r="AX53" s="113" t="str">
        <f>IF(ISBLANK('In Process Calc.'!Y61),"",'In Process Calc.'!Y61)</f>
        <v/>
      </c>
      <c r="AY53" s="113" t="str">
        <f>IF(ISBLANK('In Process Calc.'!Z61),"",'In Process Calc.'!Z61)</f>
        <v/>
      </c>
      <c r="AZ53" s="113" t="str">
        <f>IF(ISBLANK('In Process Calc.'!AA61),"",'In Process Calc.'!AA61)</f>
        <v/>
      </c>
      <c r="BA53" s="113" t="str">
        <f>IF(ISBLANK('In Process Calc.'!AB61),"",'In Process Calc.'!AB61)</f>
        <v/>
      </c>
      <c r="BB53" s="113" t="str">
        <f>IF(ISBLANK('In Process Calc.'!AC61),"",'In Process Calc.'!AC61)</f>
        <v/>
      </c>
      <c r="BC53" s="113" t="str">
        <f>IF(ISBLANK('In Process Calc.'!AD61),"",'In Process Calc.'!AD61)</f>
        <v/>
      </c>
      <c r="BD53" s="113" t="str">
        <f>IF(ISBLANK('In Process Calc.'!AE61),"",'In Process Calc.'!AE61)</f>
        <v/>
      </c>
      <c r="BE53" s="113" t="str">
        <f>IF(ISBLANK('In Process Calc.'!AF61),"",'In Process Calc.'!AF61)</f>
        <v/>
      </c>
      <c r="BF53" s="113" t="str">
        <f>IF(ISBLANK('In Process Calc.'!AG61),"",'In Process Calc.'!AG61)</f>
        <v/>
      </c>
      <c r="BG53" s="113" t="str">
        <f>IF(ISBLANK('In Process Calc.'!AH61),"",'In Process Calc.'!AH61)</f>
        <v/>
      </c>
      <c r="BH53" s="113" t="str">
        <f>IF(ISBLANK('In Process Calc.'!AI61),"",'In Process Calc.'!AI61)</f>
        <v/>
      </c>
      <c r="BI53" s="113" t="str">
        <f>IF(ISBLANK('In Process Calc.'!AJ61),"",'In Process Calc.'!AJ61)</f>
        <v/>
      </c>
      <c r="BJ53" s="113" t="str">
        <f>IF(ISBLANK('In Process Calc.'!AK61),"",'In Process Calc.'!AK61)</f>
        <v/>
      </c>
      <c r="BK53" s="113" t="str">
        <f>IF(ISBLANK('In Process Calc.'!AL61),"",'In Process Calc.'!AL61)</f>
        <v/>
      </c>
      <c r="BL53" s="113" t="str">
        <f>IF(ISBLANK('In Process Calc.'!AM61),"",'In Process Calc.'!AM61)</f>
        <v/>
      </c>
      <c r="BM53" s="113" t="str">
        <f>IF(ISBLANK('In Process Calc.'!AN61),"",'In Process Calc.'!AN61)</f>
        <v/>
      </c>
      <c r="CA53" s="48">
        <v>306.82250000000931</v>
      </c>
      <c r="CC53" s="48">
        <v>4.9494350371306091</v>
      </c>
      <c r="CG53" s="75"/>
      <c r="CH53" s="75" t="str">
        <f t="shared" si="31"/>
        <v/>
      </c>
      <c r="CI53" s="75" t="str">
        <f t="shared" si="32"/>
        <v/>
      </c>
      <c r="CJ53" s="75" t="str">
        <f t="shared" si="33"/>
        <v/>
      </c>
      <c r="CK53" s="75" t="str">
        <f t="shared" si="34"/>
        <v/>
      </c>
      <c r="CL53" s="75" t="str">
        <f t="shared" si="35"/>
        <v/>
      </c>
      <c r="CM53" s="75" t="str">
        <f t="shared" si="36"/>
        <v/>
      </c>
      <c r="CN53" s="75" t="str">
        <f t="shared" si="37"/>
        <v/>
      </c>
      <c r="CO53" s="75" t="str">
        <f t="shared" si="38"/>
        <v/>
      </c>
      <c r="CP53" s="75" t="str">
        <f t="shared" si="39"/>
        <v/>
      </c>
      <c r="CQ53" s="75" t="str">
        <f t="shared" si="40"/>
        <v/>
      </c>
      <c r="CR53" s="75" t="str">
        <f t="shared" si="41"/>
        <v/>
      </c>
      <c r="CS53" s="75" t="str">
        <f t="shared" si="42"/>
        <v/>
      </c>
      <c r="CT53" s="75" t="str">
        <f t="shared" si="43"/>
        <v/>
      </c>
      <c r="CU53" s="75" t="str">
        <f t="shared" si="44"/>
        <v/>
      </c>
      <c r="CV53" s="75" t="str">
        <f t="shared" si="45"/>
        <v/>
      </c>
      <c r="CW53" s="75" t="str">
        <f t="shared" si="46"/>
        <v/>
      </c>
      <c r="CX53" s="75" t="str">
        <f t="shared" si="47"/>
        <v/>
      </c>
      <c r="CY53" s="75" t="str">
        <f t="shared" si="48"/>
        <v/>
      </c>
      <c r="CZ53" s="75" t="str">
        <f t="shared" si="49"/>
        <v/>
      </c>
      <c r="DA53" s="75" t="str">
        <f t="shared" si="50"/>
        <v/>
      </c>
      <c r="DB53" s="75" t="str">
        <f t="shared" si="51"/>
        <v/>
      </c>
      <c r="DC53" s="75" t="str">
        <f t="shared" si="52"/>
        <v/>
      </c>
      <c r="DD53" s="75" t="str">
        <f t="shared" si="53"/>
        <v/>
      </c>
      <c r="DE53" s="75" t="str">
        <f t="shared" si="54"/>
        <v/>
      </c>
      <c r="DF53" s="75" t="str">
        <f t="shared" si="55"/>
        <v/>
      </c>
      <c r="DG53" s="75" t="str">
        <f t="shared" si="56"/>
        <v/>
      </c>
      <c r="DH53" s="75" t="str">
        <f t="shared" si="57"/>
        <v/>
      </c>
      <c r="DI53" s="75" t="str">
        <f t="shared" si="58"/>
        <v/>
      </c>
      <c r="DJ53" s="75" t="str">
        <f t="shared" si="59"/>
        <v/>
      </c>
      <c r="DK53" s="75" t="str">
        <f t="shared" si="60"/>
        <v/>
      </c>
      <c r="DL53" s="75" t="str">
        <f t="shared" si="61"/>
        <v/>
      </c>
    </row>
    <row r="54" spans="1:116" s="48" customFormat="1" ht="11" x14ac:dyDescent="0.15">
      <c r="A54" s="113" t="str">
        <f>IF(ISBLANK('In Process Calc.'!C54),"",'In Process Calc.'!C54)</f>
        <v/>
      </c>
      <c r="B54" s="113" t="str">
        <f>IF(ISBLANK(Glutamine!H56),"",Glutamine!H56)</f>
        <v/>
      </c>
      <c r="C54" s="113" t="str">
        <f>IF(ISBLANK('In Process Calc.'!K54),"",'In Process Calc.'!K54)</f>
        <v/>
      </c>
      <c r="D54" s="113" t="str">
        <f>IF(ISBLANK('In Process Calc.'!L54),"",'In Process Calc.'!L54)</f>
        <v/>
      </c>
      <c r="E54" s="113" t="str">
        <f>IF(ISBLANK('In Process Calc.'!M54),"",'In Process Calc.'!M54)</f>
        <v/>
      </c>
      <c r="F54" s="113" t="str">
        <f>IF(ISBLANK('In Process Calc.'!N54),"",'In Process Calc.'!N54)</f>
        <v/>
      </c>
      <c r="G54" s="113" t="str">
        <f>IF(ISBLANK('In Process Calc.'!O54),"",'In Process Calc.'!O54)</f>
        <v/>
      </c>
      <c r="H54" s="113" t="str">
        <f>IF(ISBLANK('In Process Calc.'!P54),"",'In Process Calc.'!P54)</f>
        <v/>
      </c>
      <c r="I54" s="113" t="str">
        <f>IF(ISBLANK('In Process Calc.'!Q54),"",'In Process Calc.'!Q54)</f>
        <v/>
      </c>
      <c r="J54" s="113" t="str">
        <f>IF(ISBLANK('In Process Calc.'!R54),"",'In Process Calc.'!R54)</f>
        <v/>
      </c>
      <c r="K54" s="113" t="str">
        <f>IF(ISBLANK('In Process Calc.'!S54),"",'In Process Calc.'!S54)</f>
        <v/>
      </c>
      <c r="L54" s="113" t="str">
        <f>IF(ISBLANK('In Process Calc.'!T54),"",'In Process Calc.'!T54)</f>
        <v/>
      </c>
      <c r="M54" s="113" t="str">
        <f>IF(ISBLANK('In Process Calc.'!U54),"",'In Process Calc.'!U54)</f>
        <v/>
      </c>
      <c r="N54" s="113" t="str">
        <f>IF(ISBLANK('In Process Calc.'!V54),"",'In Process Calc.'!V54)</f>
        <v/>
      </c>
      <c r="O54" s="113" t="str">
        <f>IF(ISBLANK('In Process Calc.'!W54),"",'In Process Calc.'!W54)</f>
        <v/>
      </c>
      <c r="P54" s="113" t="str">
        <f>IF(ISBLANK('In Process Calc.'!X54),"",'In Process Calc.'!X54)</f>
        <v/>
      </c>
      <c r="Q54" s="113" t="str">
        <f>IF(ISBLANK('In Process Calc.'!Y54),"",'In Process Calc.'!Y54)</f>
        <v/>
      </c>
      <c r="R54" s="113" t="str">
        <f>IF(ISBLANK('In Process Calc.'!Z54),"",'In Process Calc.'!Z54)</f>
        <v/>
      </c>
      <c r="S54" s="113" t="str">
        <f>IF(ISBLANK('In Process Calc.'!AA54),"",'In Process Calc.'!AA54)</f>
        <v/>
      </c>
      <c r="T54" s="113" t="str">
        <f>IF(ISBLANK('In Process Calc.'!AB54),"",'In Process Calc.'!AB54)</f>
        <v/>
      </c>
      <c r="U54" s="113" t="str">
        <f>IF(ISBLANK('In Process Calc.'!AC54),"",'In Process Calc.'!AC54)</f>
        <v/>
      </c>
      <c r="V54" s="113" t="str">
        <f>IF(ISBLANK('In Process Calc.'!AD54),"",'In Process Calc.'!AD54)</f>
        <v/>
      </c>
      <c r="W54" s="113" t="str">
        <f>IF(ISBLANK('In Process Calc.'!AE54),"",'In Process Calc.'!AE54)</f>
        <v/>
      </c>
      <c r="X54" s="113" t="str">
        <f>IF(ISBLANK('In Process Calc.'!AF54),"",'In Process Calc.'!AF54)</f>
        <v/>
      </c>
      <c r="Y54" s="113" t="str">
        <f>IF(ISBLANK('In Process Calc.'!AG54),"",'In Process Calc.'!AG54)</f>
        <v/>
      </c>
      <c r="Z54" s="113" t="str">
        <f>IF(ISBLANK('In Process Calc.'!AH54),"",'In Process Calc.'!AH54)</f>
        <v/>
      </c>
      <c r="AA54" s="113" t="str">
        <f>IF(ISBLANK('In Process Calc.'!AI54),"",'In Process Calc.'!AI54)</f>
        <v/>
      </c>
      <c r="AB54" s="113" t="str">
        <f>IF(ISBLANK('In Process Calc.'!AJ54),"",'In Process Calc.'!AJ54)</f>
        <v/>
      </c>
      <c r="AC54" s="113" t="str">
        <f>IF(ISBLANK('In Process Calc.'!AK54),"",'In Process Calc.'!AK54)</f>
        <v/>
      </c>
      <c r="AD54" s="113" t="str">
        <f>IF(ISBLANK('In Process Calc.'!AL54),"",'In Process Calc.'!AL54)</f>
        <v/>
      </c>
      <c r="AE54" s="113" t="str">
        <f>IF(ISBLANK('In Process Calc.'!AM54),"",'In Process Calc.'!AM54)</f>
        <v/>
      </c>
      <c r="AF54" s="113" t="str">
        <f>IF(ISBLANK('In Process Calc.'!AN54),"",'In Process Calc.'!AN54)</f>
        <v/>
      </c>
      <c r="AH54" s="113" t="str">
        <f>IF(ISBLANK('In Process Calc.'!C62),"",'In Process Calc.'!C62)</f>
        <v/>
      </c>
      <c r="AI54" s="113" t="str">
        <f>IF(ISBLANK(Glutamine!H58),"",Glutamine!H58)</f>
        <v/>
      </c>
      <c r="AJ54" s="113" t="str">
        <f>IF(ISBLANK('In Process Calc.'!K62),"",'In Process Calc.'!K62)</f>
        <v/>
      </c>
      <c r="AK54" s="113" t="str">
        <f>IF(ISBLANK('In Process Calc.'!L62),"",'In Process Calc.'!L62)</f>
        <v/>
      </c>
      <c r="AL54" s="113" t="str">
        <f>IF(ISBLANK('In Process Calc.'!M62),"",'In Process Calc.'!M62)</f>
        <v/>
      </c>
      <c r="AM54" s="113" t="str">
        <f>IF(ISBLANK('In Process Calc.'!N62),"",'In Process Calc.'!N62)</f>
        <v/>
      </c>
      <c r="AN54" s="113" t="str">
        <f>IF(ISBLANK('In Process Calc.'!O62),"",'In Process Calc.'!O62)</f>
        <v/>
      </c>
      <c r="AO54" s="113" t="str">
        <f>IF(ISBLANK('In Process Calc.'!P62),"",'In Process Calc.'!P62)</f>
        <v/>
      </c>
      <c r="AP54" s="113" t="str">
        <f>IF(ISBLANK('In Process Calc.'!Q62),"",'In Process Calc.'!Q62)</f>
        <v/>
      </c>
      <c r="AQ54" s="113" t="str">
        <f>IF(ISBLANK('In Process Calc.'!R62),"",'In Process Calc.'!R62)</f>
        <v/>
      </c>
      <c r="AR54" s="113" t="str">
        <f>IF(ISBLANK('In Process Calc.'!S62),"",'In Process Calc.'!S62)</f>
        <v/>
      </c>
      <c r="AS54" s="113" t="str">
        <f>IF(ISBLANK('In Process Calc.'!T62),"",'In Process Calc.'!T62)</f>
        <v/>
      </c>
      <c r="AT54" s="113" t="str">
        <f>IF(ISBLANK('In Process Calc.'!U62),"",'In Process Calc.'!U62)</f>
        <v/>
      </c>
      <c r="AU54" s="113" t="str">
        <f>IF(ISBLANK('In Process Calc.'!V62),"",'In Process Calc.'!V62)</f>
        <v/>
      </c>
      <c r="AV54" s="113" t="str">
        <f>IF(ISBLANK('In Process Calc.'!W62),"",'In Process Calc.'!W62)</f>
        <v/>
      </c>
      <c r="AW54" s="113" t="str">
        <f>IF(ISBLANK('In Process Calc.'!X62),"",'In Process Calc.'!X62)</f>
        <v/>
      </c>
      <c r="AX54" s="113" t="str">
        <f>IF(ISBLANK('In Process Calc.'!Y62),"",'In Process Calc.'!Y62)</f>
        <v/>
      </c>
      <c r="AY54" s="113" t="str">
        <f>IF(ISBLANK('In Process Calc.'!Z62),"",'In Process Calc.'!Z62)</f>
        <v/>
      </c>
      <c r="AZ54" s="113" t="str">
        <f>IF(ISBLANK('In Process Calc.'!AA62),"",'In Process Calc.'!AA62)</f>
        <v/>
      </c>
      <c r="BA54" s="113" t="str">
        <f>IF(ISBLANK('In Process Calc.'!AB62),"",'In Process Calc.'!AB62)</f>
        <v/>
      </c>
      <c r="BB54" s="113" t="str">
        <f>IF(ISBLANK('In Process Calc.'!AC62),"",'In Process Calc.'!AC62)</f>
        <v/>
      </c>
      <c r="BC54" s="113" t="str">
        <f>IF(ISBLANK('In Process Calc.'!AD62),"",'In Process Calc.'!AD62)</f>
        <v/>
      </c>
      <c r="BD54" s="113" t="str">
        <f>IF(ISBLANK('In Process Calc.'!AE62),"",'In Process Calc.'!AE62)</f>
        <v/>
      </c>
      <c r="BE54" s="113" t="str">
        <f>IF(ISBLANK('In Process Calc.'!AF62),"",'In Process Calc.'!AF62)</f>
        <v/>
      </c>
      <c r="BF54" s="113" t="str">
        <f>IF(ISBLANK('In Process Calc.'!AG62),"",'In Process Calc.'!AG62)</f>
        <v/>
      </c>
      <c r="BG54" s="113" t="str">
        <f>IF(ISBLANK('In Process Calc.'!AH62),"",'In Process Calc.'!AH62)</f>
        <v/>
      </c>
      <c r="BH54" s="113" t="str">
        <f>IF(ISBLANK('In Process Calc.'!AI62),"",'In Process Calc.'!AI62)</f>
        <v/>
      </c>
      <c r="BI54" s="113" t="str">
        <f>IF(ISBLANK('In Process Calc.'!AJ62),"",'In Process Calc.'!AJ62)</f>
        <v/>
      </c>
      <c r="BJ54" s="113" t="str">
        <f>IF(ISBLANK('In Process Calc.'!AK62),"",'In Process Calc.'!AK62)</f>
        <v/>
      </c>
      <c r="BK54" s="113" t="str">
        <f>IF(ISBLANK('In Process Calc.'!AL62),"",'In Process Calc.'!AL62)</f>
        <v/>
      </c>
      <c r="BL54" s="113" t="str">
        <f>IF(ISBLANK('In Process Calc.'!AM62),"",'In Process Calc.'!AM62)</f>
        <v/>
      </c>
      <c r="BM54" s="113" t="str">
        <f>IF(ISBLANK('In Process Calc.'!AN62),"",'In Process Calc.'!AN62)</f>
        <v/>
      </c>
      <c r="CA54" s="48">
        <v>335.90583333332324</v>
      </c>
      <c r="CB54" s="48">
        <v>5.4329320466242805</v>
      </c>
      <c r="CC54" s="48">
        <v>5.4321898648171398</v>
      </c>
      <c r="CG54" s="75"/>
      <c r="CH54" s="75" t="str">
        <f t="shared" si="31"/>
        <v/>
      </c>
      <c r="CI54" s="75" t="str">
        <f t="shared" si="32"/>
        <v/>
      </c>
      <c r="CJ54" s="75" t="str">
        <f t="shared" si="33"/>
        <v/>
      </c>
      <c r="CK54" s="75" t="str">
        <f t="shared" si="34"/>
        <v/>
      </c>
      <c r="CL54" s="75" t="str">
        <f t="shared" si="35"/>
        <v/>
      </c>
      <c r="CM54" s="75" t="str">
        <f t="shared" si="36"/>
        <v/>
      </c>
      <c r="CN54" s="75" t="str">
        <f t="shared" si="37"/>
        <v/>
      </c>
      <c r="CO54" s="75" t="str">
        <f t="shared" si="38"/>
        <v/>
      </c>
      <c r="CP54" s="75" t="str">
        <f t="shared" si="39"/>
        <v/>
      </c>
      <c r="CQ54" s="75" t="str">
        <f t="shared" si="40"/>
        <v/>
      </c>
      <c r="CR54" s="75" t="str">
        <f t="shared" si="41"/>
        <v/>
      </c>
      <c r="CS54" s="75" t="str">
        <f t="shared" si="42"/>
        <v/>
      </c>
      <c r="CT54" s="75" t="str">
        <f t="shared" si="43"/>
        <v/>
      </c>
      <c r="CU54" s="75" t="str">
        <f t="shared" si="44"/>
        <v/>
      </c>
      <c r="CV54" s="75" t="str">
        <f t="shared" si="45"/>
        <v/>
      </c>
      <c r="CW54" s="75" t="str">
        <f t="shared" si="46"/>
        <v/>
      </c>
      <c r="CX54" s="75" t="str">
        <f t="shared" si="47"/>
        <v/>
      </c>
      <c r="CY54" s="75" t="str">
        <f t="shared" si="48"/>
        <v/>
      </c>
      <c r="CZ54" s="75" t="str">
        <f t="shared" si="49"/>
        <v/>
      </c>
      <c r="DA54" s="75" t="str">
        <f t="shared" si="50"/>
        <v/>
      </c>
      <c r="DB54" s="75" t="str">
        <f t="shared" si="51"/>
        <v/>
      </c>
      <c r="DC54" s="75" t="str">
        <f t="shared" si="52"/>
        <v/>
      </c>
      <c r="DD54" s="75" t="str">
        <f t="shared" si="53"/>
        <v/>
      </c>
      <c r="DE54" s="75" t="str">
        <f t="shared" si="54"/>
        <v/>
      </c>
      <c r="DF54" s="75" t="str">
        <f t="shared" si="55"/>
        <v/>
      </c>
      <c r="DG54" s="75" t="str">
        <f t="shared" si="56"/>
        <v/>
      </c>
      <c r="DH54" s="75" t="str">
        <f t="shared" si="57"/>
        <v/>
      </c>
      <c r="DI54" s="75" t="str">
        <f t="shared" si="58"/>
        <v/>
      </c>
      <c r="DJ54" s="75" t="str">
        <f t="shared" si="59"/>
        <v/>
      </c>
      <c r="DK54" s="75" t="str">
        <f t="shared" si="60"/>
        <v/>
      </c>
      <c r="DL54" s="75" t="str">
        <f t="shared" si="61"/>
        <v/>
      </c>
    </row>
    <row r="55" spans="1:116" s="48" customFormat="1" ht="11" x14ac:dyDescent="0.15">
      <c r="A55" s="113" t="str">
        <f>IF(ISBLANK('In Process Calc.'!C55),"",'In Process Calc.'!C55)</f>
        <v/>
      </c>
      <c r="B55" s="113" t="str">
        <f>IF(ISBLANK(Glutamine!H57),"",Glutamine!H57)</f>
        <v/>
      </c>
      <c r="C55" s="113" t="str">
        <f>IF(ISBLANK('In Process Calc.'!K55),"",'In Process Calc.'!K55)</f>
        <v/>
      </c>
      <c r="D55" s="113" t="str">
        <f>IF(ISBLANK('In Process Calc.'!L55),"",'In Process Calc.'!L55)</f>
        <v/>
      </c>
      <c r="E55" s="113" t="str">
        <f>IF(ISBLANK('In Process Calc.'!M55),"",'In Process Calc.'!M55)</f>
        <v/>
      </c>
      <c r="F55" s="113" t="str">
        <f>IF(ISBLANK('In Process Calc.'!N55),"",'In Process Calc.'!N55)</f>
        <v/>
      </c>
      <c r="G55" s="113" t="str">
        <f>IF(ISBLANK('In Process Calc.'!O55),"",'In Process Calc.'!O55)</f>
        <v/>
      </c>
      <c r="H55" s="113" t="str">
        <f>IF(ISBLANK('In Process Calc.'!P55),"",'In Process Calc.'!P55)</f>
        <v/>
      </c>
      <c r="I55" s="113" t="str">
        <f>IF(ISBLANK('In Process Calc.'!Q55),"",'In Process Calc.'!Q55)</f>
        <v/>
      </c>
      <c r="J55" s="113" t="str">
        <f>IF(ISBLANK('In Process Calc.'!R55),"",'In Process Calc.'!R55)</f>
        <v/>
      </c>
      <c r="K55" s="113" t="str">
        <f>IF(ISBLANK('In Process Calc.'!S55),"",'In Process Calc.'!S55)</f>
        <v/>
      </c>
      <c r="L55" s="113" t="str">
        <f>IF(ISBLANK('In Process Calc.'!T55),"",'In Process Calc.'!T55)</f>
        <v/>
      </c>
      <c r="M55" s="113" t="str">
        <f>IF(ISBLANK('In Process Calc.'!U55),"",'In Process Calc.'!U55)</f>
        <v/>
      </c>
      <c r="N55" s="113" t="str">
        <f>IF(ISBLANK('In Process Calc.'!V55),"",'In Process Calc.'!V55)</f>
        <v/>
      </c>
      <c r="O55" s="113" t="str">
        <f>IF(ISBLANK('In Process Calc.'!W55),"",'In Process Calc.'!W55)</f>
        <v/>
      </c>
      <c r="P55" s="113" t="str">
        <f>IF(ISBLANK('In Process Calc.'!X55),"",'In Process Calc.'!X55)</f>
        <v/>
      </c>
      <c r="Q55" s="113" t="str">
        <f>IF(ISBLANK('In Process Calc.'!Y55),"",'In Process Calc.'!Y55)</f>
        <v/>
      </c>
      <c r="R55" s="113" t="str">
        <f>IF(ISBLANK('In Process Calc.'!Z55),"",'In Process Calc.'!Z55)</f>
        <v/>
      </c>
      <c r="S55" s="113" t="str">
        <f>IF(ISBLANK('In Process Calc.'!AA55),"",'In Process Calc.'!AA55)</f>
        <v/>
      </c>
      <c r="T55" s="113" t="str">
        <f>IF(ISBLANK('In Process Calc.'!AB55),"",'In Process Calc.'!AB55)</f>
        <v/>
      </c>
      <c r="U55" s="113" t="str">
        <f>IF(ISBLANK('In Process Calc.'!AC55),"",'In Process Calc.'!AC55)</f>
        <v/>
      </c>
      <c r="V55" s="113" t="str">
        <f>IF(ISBLANK('In Process Calc.'!AD55),"",'In Process Calc.'!AD55)</f>
        <v/>
      </c>
      <c r="W55" s="113" t="str">
        <f>IF(ISBLANK('In Process Calc.'!AE55),"",'In Process Calc.'!AE55)</f>
        <v/>
      </c>
      <c r="X55" s="113" t="str">
        <f>IF(ISBLANK('In Process Calc.'!AF55),"",'In Process Calc.'!AF55)</f>
        <v/>
      </c>
      <c r="Y55" s="113" t="str">
        <f>IF(ISBLANK('In Process Calc.'!AG55),"",'In Process Calc.'!AG55)</f>
        <v/>
      </c>
      <c r="Z55" s="113" t="str">
        <f>IF(ISBLANK('In Process Calc.'!AH55),"",'In Process Calc.'!AH55)</f>
        <v/>
      </c>
      <c r="AA55" s="113" t="str">
        <f>IF(ISBLANK('In Process Calc.'!AI55),"",'In Process Calc.'!AI55)</f>
        <v/>
      </c>
      <c r="AB55" s="113" t="str">
        <f>IF(ISBLANK('In Process Calc.'!AJ55),"",'In Process Calc.'!AJ55)</f>
        <v/>
      </c>
      <c r="AC55" s="113" t="str">
        <f>IF(ISBLANK('In Process Calc.'!AK55),"",'In Process Calc.'!AK55)</f>
        <v/>
      </c>
      <c r="AD55" s="113" t="str">
        <f>IF(ISBLANK('In Process Calc.'!AL55),"",'In Process Calc.'!AL55)</f>
        <v/>
      </c>
      <c r="AE55" s="113" t="str">
        <f>IF(ISBLANK('In Process Calc.'!AM55),"",'In Process Calc.'!AM55)</f>
        <v/>
      </c>
      <c r="AF55" s="113" t="str">
        <f>IF(ISBLANK('In Process Calc.'!AN55),"",'In Process Calc.'!AN55)</f>
        <v/>
      </c>
      <c r="AH55" s="113" t="str">
        <f>IF(ISBLANK('In Process Calc.'!C63),"",'In Process Calc.'!C63)</f>
        <v/>
      </c>
      <c r="AI55" s="113" t="str">
        <f>IF(ISBLANK(Glutamine!H59),"",Glutamine!H59)</f>
        <v/>
      </c>
      <c r="AJ55" s="113" t="str">
        <f>IF(ISBLANK('In Process Calc.'!K63),"",'In Process Calc.'!K63)</f>
        <v/>
      </c>
      <c r="AK55" s="113" t="str">
        <f>IF(ISBLANK('In Process Calc.'!L63),"",'In Process Calc.'!L63)</f>
        <v/>
      </c>
      <c r="AL55" s="113" t="str">
        <f>IF(ISBLANK('In Process Calc.'!M63),"",'In Process Calc.'!M63)</f>
        <v/>
      </c>
      <c r="AM55" s="113" t="str">
        <f>IF(ISBLANK('In Process Calc.'!N63),"",'In Process Calc.'!N63)</f>
        <v/>
      </c>
      <c r="AN55" s="113" t="str">
        <f>IF(ISBLANK('In Process Calc.'!O63),"",'In Process Calc.'!O63)</f>
        <v/>
      </c>
      <c r="AO55" s="113" t="str">
        <f>IF(ISBLANK('In Process Calc.'!P63),"",'In Process Calc.'!P63)</f>
        <v/>
      </c>
      <c r="AP55" s="113" t="str">
        <f>IF(ISBLANK('In Process Calc.'!Q63),"",'In Process Calc.'!Q63)</f>
        <v/>
      </c>
      <c r="AQ55" s="113" t="str">
        <f>IF(ISBLANK('In Process Calc.'!R63),"",'In Process Calc.'!R63)</f>
        <v/>
      </c>
      <c r="AR55" s="113" t="str">
        <f>IF(ISBLANK('In Process Calc.'!S63),"",'In Process Calc.'!S63)</f>
        <v/>
      </c>
      <c r="AS55" s="113" t="str">
        <f>IF(ISBLANK('In Process Calc.'!T63),"",'In Process Calc.'!T63)</f>
        <v/>
      </c>
      <c r="AT55" s="113" t="str">
        <f>IF(ISBLANK('In Process Calc.'!U63),"",'In Process Calc.'!U63)</f>
        <v/>
      </c>
      <c r="AU55" s="113" t="str">
        <f>IF(ISBLANK('In Process Calc.'!V63),"",'In Process Calc.'!V63)</f>
        <v/>
      </c>
      <c r="AV55" s="113" t="str">
        <f>IF(ISBLANK('In Process Calc.'!W63),"",'In Process Calc.'!W63)</f>
        <v/>
      </c>
      <c r="AW55" s="113" t="str">
        <f>IF(ISBLANK('In Process Calc.'!X63),"",'In Process Calc.'!X63)</f>
        <v/>
      </c>
      <c r="AX55" s="113" t="str">
        <f>IF(ISBLANK('In Process Calc.'!Y63),"",'In Process Calc.'!Y63)</f>
        <v/>
      </c>
      <c r="AY55" s="113" t="str">
        <f>IF(ISBLANK('In Process Calc.'!Z63),"",'In Process Calc.'!Z63)</f>
        <v/>
      </c>
      <c r="AZ55" s="113" t="str">
        <f>IF(ISBLANK('In Process Calc.'!AA63),"",'In Process Calc.'!AA63)</f>
        <v/>
      </c>
      <c r="BA55" s="113" t="str">
        <f>IF(ISBLANK('In Process Calc.'!AB63),"",'In Process Calc.'!AB63)</f>
        <v/>
      </c>
      <c r="BB55" s="113" t="str">
        <f>IF(ISBLANK('In Process Calc.'!AC63),"",'In Process Calc.'!AC63)</f>
        <v/>
      </c>
      <c r="BC55" s="113" t="str">
        <f>IF(ISBLANK('In Process Calc.'!AD63),"",'In Process Calc.'!AD63)</f>
        <v/>
      </c>
      <c r="BD55" s="113" t="str">
        <f>IF(ISBLANK('In Process Calc.'!AE63),"",'In Process Calc.'!AE63)</f>
        <v/>
      </c>
      <c r="BE55" s="113" t="str">
        <f>IF(ISBLANK('In Process Calc.'!AF63),"",'In Process Calc.'!AF63)</f>
        <v/>
      </c>
      <c r="BF55" s="113" t="str">
        <f>IF(ISBLANK('In Process Calc.'!AG63),"",'In Process Calc.'!AG63)</f>
        <v/>
      </c>
      <c r="BG55" s="113" t="str">
        <f>IF(ISBLANK('In Process Calc.'!AH63),"",'In Process Calc.'!AH63)</f>
        <v/>
      </c>
      <c r="BH55" s="113" t="str">
        <f>IF(ISBLANK('In Process Calc.'!AI63),"",'In Process Calc.'!AI63)</f>
        <v/>
      </c>
      <c r="BI55" s="113" t="str">
        <f>IF(ISBLANK('In Process Calc.'!AJ63),"",'In Process Calc.'!AJ63)</f>
        <v/>
      </c>
      <c r="BJ55" s="113" t="str">
        <f>IF(ISBLANK('In Process Calc.'!AK63),"",'In Process Calc.'!AK63)</f>
        <v/>
      </c>
      <c r="BK55" s="113" t="str">
        <f>IF(ISBLANK('In Process Calc.'!AL63),"",'In Process Calc.'!AL63)</f>
        <v/>
      </c>
      <c r="BL55" s="113" t="str">
        <f>IF(ISBLANK('In Process Calc.'!AM63),"",'In Process Calc.'!AM63)</f>
        <v/>
      </c>
      <c r="BM55" s="113" t="str">
        <f>IF(ISBLANK('In Process Calc.'!AN63),"",'In Process Calc.'!AN63)</f>
        <v/>
      </c>
      <c r="CG55" s="75"/>
      <c r="CH55" s="75" t="str">
        <f t="shared" si="31"/>
        <v/>
      </c>
      <c r="CI55" s="75" t="str">
        <f t="shared" si="32"/>
        <v/>
      </c>
      <c r="CJ55" s="75" t="str">
        <f t="shared" si="33"/>
        <v/>
      </c>
      <c r="CK55" s="75" t="str">
        <f t="shared" si="34"/>
        <v/>
      </c>
      <c r="CL55" s="75" t="str">
        <f t="shared" si="35"/>
        <v/>
      </c>
      <c r="CM55" s="75" t="str">
        <f t="shared" si="36"/>
        <v/>
      </c>
      <c r="CN55" s="75" t="str">
        <f t="shared" si="37"/>
        <v/>
      </c>
      <c r="CO55" s="75" t="str">
        <f t="shared" si="38"/>
        <v/>
      </c>
      <c r="CP55" s="75" t="str">
        <f t="shared" si="39"/>
        <v/>
      </c>
      <c r="CQ55" s="75" t="str">
        <f t="shared" si="40"/>
        <v/>
      </c>
      <c r="CR55" s="75" t="str">
        <f t="shared" si="41"/>
        <v/>
      </c>
      <c r="CS55" s="75" t="str">
        <f t="shared" si="42"/>
        <v/>
      </c>
      <c r="CT55" s="75" t="str">
        <f t="shared" si="43"/>
        <v/>
      </c>
      <c r="CU55" s="75" t="str">
        <f t="shared" si="44"/>
        <v/>
      </c>
      <c r="CV55" s="75" t="str">
        <f t="shared" si="45"/>
        <v/>
      </c>
      <c r="CW55" s="75" t="str">
        <f t="shared" si="46"/>
        <v/>
      </c>
      <c r="CX55" s="75" t="str">
        <f t="shared" si="47"/>
        <v/>
      </c>
      <c r="CY55" s="75" t="str">
        <f t="shared" si="48"/>
        <v/>
      </c>
      <c r="CZ55" s="75" t="str">
        <f t="shared" si="49"/>
        <v/>
      </c>
      <c r="DA55" s="75" t="str">
        <f t="shared" si="50"/>
        <v/>
      </c>
      <c r="DB55" s="75" t="str">
        <f t="shared" si="51"/>
        <v/>
      </c>
      <c r="DC55" s="75" t="str">
        <f t="shared" si="52"/>
        <v/>
      </c>
      <c r="DD55" s="75" t="str">
        <f t="shared" si="53"/>
        <v/>
      </c>
      <c r="DE55" s="75" t="str">
        <f t="shared" si="54"/>
        <v/>
      </c>
      <c r="DF55" s="75" t="str">
        <f t="shared" si="55"/>
        <v/>
      </c>
      <c r="DG55" s="75" t="str">
        <f t="shared" si="56"/>
        <v/>
      </c>
      <c r="DH55" s="75" t="str">
        <f t="shared" si="57"/>
        <v/>
      </c>
      <c r="DI55" s="75" t="str">
        <f t="shared" si="58"/>
        <v/>
      </c>
      <c r="DJ55" s="75" t="str">
        <f t="shared" si="59"/>
        <v/>
      </c>
      <c r="DK55" s="75" t="str">
        <f t="shared" si="60"/>
        <v/>
      </c>
      <c r="DL55" s="75" t="str">
        <f t="shared" si="61"/>
        <v/>
      </c>
    </row>
    <row r="56" spans="1:116" s="48" customFormat="1" ht="11" x14ac:dyDescent="0.15">
      <c r="A56" s="113" t="str">
        <f>IF(ISBLANK('In Process Calc.'!C56),"",'In Process Calc.'!C56)</f>
        <v/>
      </c>
      <c r="B56" s="113" t="str">
        <f>IF(ISBLANK(Glutamine!H58),"",Glutamine!H58)</f>
        <v/>
      </c>
      <c r="C56" s="113" t="str">
        <f>IF(ISBLANK('In Process Calc.'!K56),"",'In Process Calc.'!K56)</f>
        <v/>
      </c>
      <c r="D56" s="113" t="str">
        <f>IF(ISBLANK('In Process Calc.'!L56),"",'In Process Calc.'!L56)</f>
        <v/>
      </c>
      <c r="E56" s="113" t="str">
        <f>IF(ISBLANK('In Process Calc.'!M56),"",'In Process Calc.'!M56)</f>
        <v/>
      </c>
      <c r="F56" s="113" t="str">
        <f>IF(ISBLANK('In Process Calc.'!N56),"",'In Process Calc.'!N56)</f>
        <v/>
      </c>
      <c r="G56" s="113" t="str">
        <f>IF(ISBLANK('In Process Calc.'!O56),"",'In Process Calc.'!O56)</f>
        <v/>
      </c>
      <c r="H56" s="113" t="str">
        <f>IF(ISBLANK('In Process Calc.'!P56),"",'In Process Calc.'!P56)</f>
        <v/>
      </c>
      <c r="I56" s="113" t="str">
        <f>IF(ISBLANK('In Process Calc.'!Q56),"",'In Process Calc.'!Q56)</f>
        <v/>
      </c>
      <c r="J56" s="113" t="str">
        <f>IF(ISBLANK('In Process Calc.'!R56),"",'In Process Calc.'!R56)</f>
        <v/>
      </c>
      <c r="K56" s="113" t="str">
        <f>IF(ISBLANK('In Process Calc.'!S56),"",'In Process Calc.'!S56)</f>
        <v/>
      </c>
      <c r="L56" s="113" t="str">
        <f>IF(ISBLANK('In Process Calc.'!T56),"",'In Process Calc.'!T56)</f>
        <v/>
      </c>
      <c r="M56" s="113" t="str">
        <f>IF(ISBLANK('In Process Calc.'!U56),"",'In Process Calc.'!U56)</f>
        <v/>
      </c>
      <c r="N56" s="113" t="str">
        <f>IF(ISBLANK('In Process Calc.'!V56),"",'In Process Calc.'!V56)</f>
        <v/>
      </c>
      <c r="O56" s="113" t="str">
        <f>IF(ISBLANK('In Process Calc.'!W56),"",'In Process Calc.'!W56)</f>
        <v/>
      </c>
      <c r="P56" s="113" t="str">
        <f>IF(ISBLANK('In Process Calc.'!X56),"",'In Process Calc.'!X56)</f>
        <v/>
      </c>
      <c r="Q56" s="113" t="str">
        <f>IF(ISBLANK('In Process Calc.'!Y56),"",'In Process Calc.'!Y56)</f>
        <v/>
      </c>
      <c r="R56" s="113" t="str">
        <f>IF(ISBLANK('In Process Calc.'!Z56),"",'In Process Calc.'!Z56)</f>
        <v/>
      </c>
      <c r="S56" s="113" t="str">
        <f>IF(ISBLANK('In Process Calc.'!AA56),"",'In Process Calc.'!AA56)</f>
        <v/>
      </c>
      <c r="T56" s="113" t="str">
        <f>IF(ISBLANK('In Process Calc.'!AB56),"",'In Process Calc.'!AB56)</f>
        <v/>
      </c>
      <c r="U56" s="113" t="str">
        <f>IF(ISBLANK('In Process Calc.'!AC56),"",'In Process Calc.'!AC56)</f>
        <v/>
      </c>
      <c r="V56" s="113" t="str">
        <f>IF(ISBLANK('In Process Calc.'!AD56),"",'In Process Calc.'!AD56)</f>
        <v/>
      </c>
      <c r="W56" s="113" t="str">
        <f>IF(ISBLANK('In Process Calc.'!AE56),"",'In Process Calc.'!AE56)</f>
        <v/>
      </c>
      <c r="X56" s="113" t="str">
        <f>IF(ISBLANK('In Process Calc.'!AF56),"",'In Process Calc.'!AF56)</f>
        <v/>
      </c>
      <c r="Y56" s="113" t="str">
        <f>IF(ISBLANK('In Process Calc.'!AG56),"",'In Process Calc.'!AG56)</f>
        <v/>
      </c>
      <c r="Z56" s="113" t="str">
        <f>IF(ISBLANK('In Process Calc.'!AH56),"",'In Process Calc.'!AH56)</f>
        <v/>
      </c>
      <c r="AA56" s="113" t="str">
        <f>IF(ISBLANK('In Process Calc.'!AI56),"",'In Process Calc.'!AI56)</f>
        <v/>
      </c>
      <c r="AB56" s="113" t="str">
        <f>IF(ISBLANK('In Process Calc.'!AJ56),"",'In Process Calc.'!AJ56)</f>
        <v/>
      </c>
      <c r="AC56" s="113" t="str">
        <f>IF(ISBLANK('In Process Calc.'!AK56),"",'In Process Calc.'!AK56)</f>
        <v/>
      </c>
      <c r="AD56" s="113" t="str">
        <f>IF(ISBLANK('In Process Calc.'!AL56),"",'In Process Calc.'!AL56)</f>
        <v/>
      </c>
      <c r="AE56" s="113" t="str">
        <f>IF(ISBLANK('In Process Calc.'!AM56),"",'In Process Calc.'!AM56)</f>
        <v/>
      </c>
      <c r="AF56" s="113" t="str">
        <f>IF(ISBLANK('In Process Calc.'!AN56),"",'In Process Calc.'!AN56)</f>
        <v/>
      </c>
      <c r="AH56" s="113" t="str">
        <f>IF(ISBLANK('In Process Calc.'!C64),"",'In Process Calc.'!C64)</f>
        <v/>
      </c>
      <c r="AI56" s="113" t="str">
        <f>IF(ISBLANK(Glutamine!H60),"",Glutamine!H60)</f>
        <v/>
      </c>
      <c r="AJ56" s="113" t="str">
        <f>IF(ISBLANK('In Process Calc.'!K64),"",'In Process Calc.'!K64)</f>
        <v/>
      </c>
      <c r="AK56" s="113" t="str">
        <f>IF(ISBLANK('In Process Calc.'!L64),"",'In Process Calc.'!L64)</f>
        <v/>
      </c>
      <c r="AL56" s="113" t="str">
        <f>IF(ISBLANK('In Process Calc.'!M64),"",'In Process Calc.'!M64)</f>
        <v/>
      </c>
      <c r="AM56" s="113" t="str">
        <f>IF(ISBLANK('In Process Calc.'!N64),"",'In Process Calc.'!N64)</f>
        <v/>
      </c>
      <c r="AN56" s="113" t="str">
        <f>IF(ISBLANK('In Process Calc.'!O64),"",'In Process Calc.'!O64)</f>
        <v/>
      </c>
      <c r="AO56" s="113" t="str">
        <f>IF(ISBLANK('In Process Calc.'!P64),"",'In Process Calc.'!P64)</f>
        <v/>
      </c>
      <c r="AP56" s="113" t="str">
        <f>IF(ISBLANK('In Process Calc.'!Q64),"",'In Process Calc.'!Q64)</f>
        <v/>
      </c>
      <c r="AQ56" s="113" t="str">
        <f>IF(ISBLANK('In Process Calc.'!R64),"",'In Process Calc.'!R64)</f>
        <v/>
      </c>
      <c r="AR56" s="113" t="str">
        <f>IF(ISBLANK('In Process Calc.'!S64),"",'In Process Calc.'!S64)</f>
        <v/>
      </c>
      <c r="AS56" s="113" t="str">
        <f>IF(ISBLANK('In Process Calc.'!T64),"",'In Process Calc.'!T64)</f>
        <v/>
      </c>
      <c r="AT56" s="113" t="str">
        <f>IF(ISBLANK('In Process Calc.'!U64),"",'In Process Calc.'!U64)</f>
        <v/>
      </c>
      <c r="AU56" s="113" t="str">
        <f>IF(ISBLANK('In Process Calc.'!V64),"",'In Process Calc.'!V64)</f>
        <v/>
      </c>
      <c r="AV56" s="113" t="str">
        <f>IF(ISBLANK('In Process Calc.'!W64),"",'In Process Calc.'!W64)</f>
        <v/>
      </c>
      <c r="AW56" s="113" t="str">
        <f>IF(ISBLANK('In Process Calc.'!X64),"",'In Process Calc.'!X64)</f>
        <v/>
      </c>
      <c r="AX56" s="113" t="str">
        <f>IF(ISBLANK('In Process Calc.'!Y64),"",'In Process Calc.'!Y64)</f>
        <v/>
      </c>
      <c r="AY56" s="113" t="str">
        <f>IF(ISBLANK('In Process Calc.'!Z64),"",'In Process Calc.'!Z64)</f>
        <v/>
      </c>
      <c r="AZ56" s="113" t="str">
        <f>IF(ISBLANK('In Process Calc.'!AA64),"",'In Process Calc.'!AA64)</f>
        <v/>
      </c>
      <c r="BA56" s="113" t="str">
        <f>IF(ISBLANK('In Process Calc.'!AB64),"",'In Process Calc.'!AB64)</f>
        <v/>
      </c>
      <c r="BB56" s="113" t="str">
        <f>IF(ISBLANK('In Process Calc.'!AC64),"",'In Process Calc.'!AC64)</f>
        <v/>
      </c>
      <c r="BC56" s="113" t="str">
        <f>IF(ISBLANK('In Process Calc.'!AD64),"",'In Process Calc.'!AD64)</f>
        <v/>
      </c>
      <c r="BD56" s="113" t="str">
        <f>IF(ISBLANK('In Process Calc.'!AE64),"",'In Process Calc.'!AE64)</f>
        <v/>
      </c>
      <c r="BE56" s="113" t="str">
        <f>IF(ISBLANK('In Process Calc.'!AF64),"",'In Process Calc.'!AF64)</f>
        <v/>
      </c>
      <c r="BF56" s="113" t="str">
        <f>IF(ISBLANK('In Process Calc.'!AG64),"",'In Process Calc.'!AG64)</f>
        <v/>
      </c>
      <c r="BG56" s="113" t="str">
        <f>IF(ISBLANK('In Process Calc.'!AH64),"",'In Process Calc.'!AH64)</f>
        <v/>
      </c>
      <c r="BH56" s="113" t="str">
        <f>IF(ISBLANK('In Process Calc.'!AI64),"",'In Process Calc.'!AI64)</f>
        <v/>
      </c>
      <c r="BI56" s="113" t="str">
        <f>IF(ISBLANK('In Process Calc.'!AJ64),"",'In Process Calc.'!AJ64)</f>
        <v/>
      </c>
      <c r="BJ56" s="113" t="str">
        <f>IF(ISBLANK('In Process Calc.'!AK64),"",'In Process Calc.'!AK64)</f>
        <v/>
      </c>
      <c r="BK56" s="113" t="str">
        <f>IF(ISBLANK('In Process Calc.'!AL64),"",'In Process Calc.'!AL64)</f>
        <v/>
      </c>
      <c r="BL56" s="113" t="str">
        <f>IF(ISBLANK('In Process Calc.'!AM64),"",'In Process Calc.'!AM64)</f>
        <v/>
      </c>
      <c r="BM56" s="113" t="str">
        <f>IF(ISBLANK('In Process Calc.'!AN64),"",'In Process Calc.'!AN64)</f>
        <v/>
      </c>
      <c r="CG56" s="75"/>
      <c r="CH56" s="75" t="str">
        <f t="shared" si="31"/>
        <v/>
      </c>
      <c r="CI56" s="75" t="str">
        <f t="shared" si="32"/>
        <v/>
      </c>
      <c r="CJ56" s="75" t="str">
        <f t="shared" si="33"/>
        <v/>
      </c>
      <c r="CK56" s="75" t="str">
        <f t="shared" si="34"/>
        <v/>
      </c>
      <c r="CL56" s="75" t="str">
        <f t="shared" si="35"/>
        <v/>
      </c>
      <c r="CM56" s="75" t="str">
        <f t="shared" si="36"/>
        <v/>
      </c>
      <c r="CN56" s="75" t="str">
        <f t="shared" si="37"/>
        <v/>
      </c>
      <c r="CO56" s="75" t="str">
        <f t="shared" si="38"/>
        <v/>
      </c>
      <c r="CP56" s="75" t="str">
        <f t="shared" si="39"/>
        <v/>
      </c>
      <c r="CQ56" s="75" t="str">
        <f t="shared" si="40"/>
        <v/>
      </c>
      <c r="CR56" s="75" t="str">
        <f t="shared" si="41"/>
        <v/>
      </c>
      <c r="CS56" s="75" t="str">
        <f t="shared" si="42"/>
        <v/>
      </c>
      <c r="CT56" s="75" t="str">
        <f t="shared" si="43"/>
        <v/>
      </c>
      <c r="CU56" s="75" t="str">
        <f t="shared" si="44"/>
        <v/>
      </c>
      <c r="CV56" s="75" t="str">
        <f t="shared" si="45"/>
        <v/>
      </c>
      <c r="CW56" s="75" t="str">
        <f t="shared" si="46"/>
        <v/>
      </c>
      <c r="CX56" s="75" t="str">
        <f t="shared" si="47"/>
        <v/>
      </c>
      <c r="CY56" s="75" t="str">
        <f t="shared" si="48"/>
        <v/>
      </c>
      <c r="CZ56" s="75" t="str">
        <f t="shared" si="49"/>
        <v/>
      </c>
      <c r="DA56" s="75" t="str">
        <f t="shared" si="50"/>
        <v/>
      </c>
      <c r="DB56" s="75" t="str">
        <f t="shared" si="51"/>
        <v/>
      </c>
      <c r="DC56" s="75" t="str">
        <f t="shared" si="52"/>
        <v/>
      </c>
      <c r="DD56" s="75" t="str">
        <f t="shared" si="53"/>
        <v/>
      </c>
      <c r="DE56" s="75" t="str">
        <f t="shared" si="54"/>
        <v/>
      </c>
      <c r="DF56" s="75" t="str">
        <f t="shared" si="55"/>
        <v/>
      </c>
      <c r="DG56" s="75" t="str">
        <f t="shared" si="56"/>
        <v/>
      </c>
      <c r="DH56" s="75" t="str">
        <f t="shared" si="57"/>
        <v/>
      </c>
      <c r="DI56" s="75" t="str">
        <f t="shared" si="58"/>
        <v/>
      </c>
      <c r="DJ56" s="75" t="str">
        <f t="shared" si="59"/>
        <v/>
      </c>
      <c r="DK56" s="75" t="str">
        <f t="shared" si="60"/>
        <v/>
      </c>
      <c r="DL56" s="75" t="str">
        <f t="shared" si="61"/>
        <v/>
      </c>
    </row>
    <row r="57" spans="1:116" s="48" customFormat="1" ht="11" x14ac:dyDescent="0.15">
      <c r="A57" s="113" t="str">
        <f>IF(ISBLANK('In Process Calc.'!C57),"",'In Process Calc.'!C57)</f>
        <v/>
      </c>
      <c r="B57" s="113" t="str">
        <f>IF(ISBLANK(Glutamine!H59),"",Glutamine!H59)</f>
        <v/>
      </c>
      <c r="C57" s="113" t="str">
        <f>IF(ISBLANK('In Process Calc.'!K57),"",'In Process Calc.'!K57)</f>
        <v/>
      </c>
      <c r="D57" s="113" t="str">
        <f>IF(ISBLANK('In Process Calc.'!L57),"",'In Process Calc.'!L57)</f>
        <v/>
      </c>
      <c r="E57" s="113" t="str">
        <f>IF(ISBLANK('In Process Calc.'!M57),"",'In Process Calc.'!M57)</f>
        <v/>
      </c>
      <c r="F57" s="113" t="str">
        <f>IF(ISBLANK('In Process Calc.'!N57),"",'In Process Calc.'!N57)</f>
        <v/>
      </c>
      <c r="G57" s="113" t="str">
        <f>IF(ISBLANK('In Process Calc.'!O57),"",'In Process Calc.'!O57)</f>
        <v/>
      </c>
      <c r="H57" s="113" t="str">
        <f>IF(ISBLANK('In Process Calc.'!P57),"",'In Process Calc.'!P57)</f>
        <v/>
      </c>
      <c r="I57" s="113" t="str">
        <f>IF(ISBLANK('In Process Calc.'!Q57),"",'In Process Calc.'!Q57)</f>
        <v/>
      </c>
      <c r="J57" s="113" t="str">
        <f>IF(ISBLANK('In Process Calc.'!R57),"",'In Process Calc.'!R57)</f>
        <v/>
      </c>
      <c r="K57" s="113" t="str">
        <f>IF(ISBLANK('In Process Calc.'!S57),"",'In Process Calc.'!S57)</f>
        <v/>
      </c>
      <c r="L57" s="113" t="str">
        <f>IF(ISBLANK('In Process Calc.'!T57),"",'In Process Calc.'!T57)</f>
        <v/>
      </c>
      <c r="M57" s="113" t="str">
        <f>IF(ISBLANK('In Process Calc.'!U57),"",'In Process Calc.'!U57)</f>
        <v/>
      </c>
      <c r="N57" s="113" t="str">
        <f>IF(ISBLANK('In Process Calc.'!V57),"",'In Process Calc.'!V57)</f>
        <v/>
      </c>
      <c r="O57" s="113" t="str">
        <f>IF(ISBLANK('In Process Calc.'!W57),"",'In Process Calc.'!W57)</f>
        <v/>
      </c>
      <c r="P57" s="113" t="str">
        <f>IF(ISBLANK('In Process Calc.'!X57),"",'In Process Calc.'!X57)</f>
        <v/>
      </c>
      <c r="Q57" s="113" t="str">
        <f>IF(ISBLANK('In Process Calc.'!Y57),"",'In Process Calc.'!Y57)</f>
        <v/>
      </c>
      <c r="R57" s="113" t="str">
        <f>IF(ISBLANK('In Process Calc.'!Z57),"",'In Process Calc.'!Z57)</f>
        <v/>
      </c>
      <c r="S57" s="113" t="str">
        <f>IF(ISBLANK('In Process Calc.'!AA57),"",'In Process Calc.'!AA57)</f>
        <v/>
      </c>
      <c r="T57" s="113" t="str">
        <f>IF(ISBLANK('In Process Calc.'!AB57),"",'In Process Calc.'!AB57)</f>
        <v/>
      </c>
      <c r="U57" s="113" t="str">
        <f>IF(ISBLANK('In Process Calc.'!AC57),"",'In Process Calc.'!AC57)</f>
        <v/>
      </c>
      <c r="V57" s="113" t="str">
        <f>IF(ISBLANK('In Process Calc.'!AD57),"",'In Process Calc.'!AD57)</f>
        <v/>
      </c>
      <c r="W57" s="113" t="str">
        <f>IF(ISBLANK('In Process Calc.'!AE57),"",'In Process Calc.'!AE57)</f>
        <v/>
      </c>
      <c r="X57" s="113" t="str">
        <f>IF(ISBLANK('In Process Calc.'!AF57),"",'In Process Calc.'!AF57)</f>
        <v/>
      </c>
      <c r="Y57" s="113" t="str">
        <f>IF(ISBLANK('In Process Calc.'!AG57),"",'In Process Calc.'!AG57)</f>
        <v/>
      </c>
      <c r="Z57" s="113" t="str">
        <f>IF(ISBLANK('In Process Calc.'!AH57),"",'In Process Calc.'!AH57)</f>
        <v/>
      </c>
      <c r="AA57" s="113" t="str">
        <f>IF(ISBLANK('In Process Calc.'!AI57),"",'In Process Calc.'!AI57)</f>
        <v/>
      </c>
      <c r="AB57" s="113" t="str">
        <f>IF(ISBLANK('In Process Calc.'!AJ57),"",'In Process Calc.'!AJ57)</f>
        <v/>
      </c>
      <c r="AC57" s="113" t="str">
        <f>IF(ISBLANK('In Process Calc.'!AK57),"",'In Process Calc.'!AK57)</f>
        <v/>
      </c>
      <c r="AD57" s="113" t="str">
        <f>IF(ISBLANK('In Process Calc.'!AL57),"",'In Process Calc.'!AL57)</f>
        <v/>
      </c>
      <c r="AE57" s="113" t="str">
        <f>IF(ISBLANK('In Process Calc.'!AM57),"",'In Process Calc.'!AM57)</f>
        <v/>
      </c>
      <c r="AF57" s="113" t="str">
        <f>IF(ISBLANK('In Process Calc.'!AN57),"",'In Process Calc.'!AN57)</f>
        <v/>
      </c>
      <c r="AH57" s="113" t="str">
        <f>IF(ISBLANK('In Process Calc.'!C65),"",'In Process Calc.'!C65)</f>
        <v/>
      </c>
      <c r="AI57" s="113" t="str">
        <f>IF(ISBLANK(Glutamine!H61),"",Glutamine!H61)</f>
        <v/>
      </c>
      <c r="AJ57" s="113" t="str">
        <f>IF(ISBLANK('In Process Calc.'!K65),"",'In Process Calc.'!K65)</f>
        <v/>
      </c>
      <c r="AK57" s="113" t="str">
        <f>IF(ISBLANK('In Process Calc.'!L65),"",'In Process Calc.'!L65)</f>
        <v/>
      </c>
      <c r="AL57" s="113" t="str">
        <f>IF(ISBLANK('In Process Calc.'!M65),"",'In Process Calc.'!M65)</f>
        <v/>
      </c>
      <c r="AM57" s="113" t="str">
        <f>IF(ISBLANK('In Process Calc.'!N65),"",'In Process Calc.'!N65)</f>
        <v/>
      </c>
      <c r="AN57" s="113" t="str">
        <f>IF(ISBLANK('In Process Calc.'!O65),"",'In Process Calc.'!O65)</f>
        <v/>
      </c>
      <c r="AO57" s="113" t="str">
        <f>IF(ISBLANK('In Process Calc.'!P65),"",'In Process Calc.'!P65)</f>
        <v/>
      </c>
      <c r="AP57" s="113" t="str">
        <f>IF(ISBLANK('In Process Calc.'!Q65),"",'In Process Calc.'!Q65)</f>
        <v/>
      </c>
      <c r="AQ57" s="113" t="str">
        <f>IF(ISBLANK('In Process Calc.'!R65),"",'In Process Calc.'!R65)</f>
        <v/>
      </c>
      <c r="AR57" s="113" t="str">
        <f>IF(ISBLANK('In Process Calc.'!S65),"",'In Process Calc.'!S65)</f>
        <v/>
      </c>
      <c r="AS57" s="113" t="str">
        <f>IF(ISBLANK('In Process Calc.'!T65),"",'In Process Calc.'!T65)</f>
        <v/>
      </c>
      <c r="AT57" s="113" t="str">
        <f>IF(ISBLANK('In Process Calc.'!U65),"",'In Process Calc.'!U65)</f>
        <v/>
      </c>
      <c r="AU57" s="113" t="str">
        <f>IF(ISBLANK('In Process Calc.'!V65),"",'In Process Calc.'!V65)</f>
        <v/>
      </c>
      <c r="AV57" s="113" t="str">
        <f>IF(ISBLANK('In Process Calc.'!W65),"",'In Process Calc.'!W65)</f>
        <v/>
      </c>
      <c r="AW57" s="113" t="str">
        <f>IF(ISBLANK('In Process Calc.'!X65),"",'In Process Calc.'!X65)</f>
        <v/>
      </c>
      <c r="AX57" s="113" t="str">
        <f>IF(ISBLANK('In Process Calc.'!Y65),"",'In Process Calc.'!Y65)</f>
        <v/>
      </c>
      <c r="AY57" s="113" t="str">
        <f>IF(ISBLANK('In Process Calc.'!Z65),"",'In Process Calc.'!Z65)</f>
        <v/>
      </c>
      <c r="AZ57" s="113" t="str">
        <f>IF(ISBLANK('In Process Calc.'!AA65),"",'In Process Calc.'!AA65)</f>
        <v/>
      </c>
      <c r="BA57" s="113" t="str">
        <f>IF(ISBLANK('In Process Calc.'!AB65),"",'In Process Calc.'!AB65)</f>
        <v/>
      </c>
      <c r="BB57" s="113" t="str">
        <f>IF(ISBLANK('In Process Calc.'!AC65),"",'In Process Calc.'!AC65)</f>
        <v/>
      </c>
      <c r="BC57" s="113" t="str">
        <f>IF(ISBLANK('In Process Calc.'!AD65),"",'In Process Calc.'!AD65)</f>
        <v/>
      </c>
      <c r="BD57" s="113" t="str">
        <f>IF(ISBLANK('In Process Calc.'!AE65),"",'In Process Calc.'!AE65)</f>
        <v/>
      </c>
      <c r="BE57" s="113" t="str">
        <f>IF(ISBLANK('In Process Calc.'!AF65),"",'In Process Calc.'!AF65)</f>
        <v/>
      </c>
      <c r="BF57" s="113" t="str">
        <f>IF(ISBLANK('In Process Calc.'!AG65),"",'In Process Calc.'!AG65)</f>
        <v/>
      </c>
      <c r="BG57" s="113" t="str">
        <f>IF(ISBLANK('In Process Calc.'!AH65),"",'In Process Calc.'!AH65)</f>
        <v/>
      </c>
      <c r="BH57" s="113" t="str">
        <f>IF(ISBLANK('In Process Calc.'!AI65),"",'In Process Calc.'!AI65)</f>
        <v/>
      </c>
      <c r="BI57" s="113" t="str">
        <f>IF(ISBLANK('In Process Calc.'!AJ65),"",'In Process Calc.'!AJ65)</f>
        <v/>
      </c>
      <c r="BJ57" s="113" t="str">
        <f>IF(ISBLANK('In Process Calc.'!AK65),"",'In Process Calc.'!AK65)</f>
        <v/>
      </c>
      <c r="BK57" s="113" t="str">
        <f>IF(ISBLANK('In Process Calc.'!AL65),"",'In Process Calc.'!AL65)</f>
        <v/>
      </c>
      <c r="BL57" s="113" t="str">
        <f>IF(ISBLANK('In Process Calc.'!AM65),"",'In Process Calc.'!AM65)</f>
        <v/>
      </c>
      <c r="BM57" s="113" t="str">
        <f>IF(ISBLANK('In Process Calc.'!AN65),"",'In Process Calc.'!AN65)</f>
        <v/>
      </c>
      <c r="CG57" s="75"/>
      <c r="CH57" s="75" t="str">
        <f t="shared" si="31"/>
        <v/>
      </c>
      <c r="CI57" s="75" t="str">
        <f t="shared" si="32"/>
        <v/>
      </c>
      <c r="CJ57" s="75" t="str">
        <f t="shared" si="33"/>
        <v/>
      </c>
      <c r="CK57" s="75" t="str">
        <f t="shared" si="34"/>
        <v/>
      </c>
      <c r="CL57" s="75" t="str">
        <f t="shared" si="35"/>
        <v/>
      </c>
      <c r="CM57" s="75" t="str">
        <f t="shared" si="36"/>
        <v/>
      </c>
      <c r="CN57" s="75" t="str">
        <f t="shared" si="37"/>
        <v/>
      </c>
      <c r="CO57" s="75" t="str">
        <f t="shared" si="38"/>
        <v/>
      </c>
      <c r="CP57" s="75" t="str">
        <f t="shared" si="39"/>
        <v/>
      </c>
      <c r="CQ57" s="75" t="str">
        <f t="shared" si="40"/>
        <v/>
      </c>
      <c r="CR57" s="75" t="str">
        <f t="shared" si="41"/>
        <v/>
      </c>
      <c r="CS57" s="75" t="str">
        <f t="shared" si="42"/>
        <v/>
      </c>
      <c r="CT57" s="75" t="str">
        <f t="shared" si="43"/>
        <v/>
      </c>
      <c r="CU57" s="75" t="str">
        <f t="shared" si="44"/>
        <v/>
      </c>
      <c r="CV57" s="75" t="str">
        <f t="shared" si="45"/>
        <v/>
      </c>
      <c r="CW57" s="75" t="str">
        <f t="shared" si="46"/>
        <v/>
      </c>
      <c r="CX57" s="75" t="str">
        <f t="shared" si="47"/>
        <v/>
      </c>
      <c r="CY57" s="75" t="str">
        <f t="shared" si="48"/>
        <v/>
      </c>
      <c r="CZ57" s="75" t="str">
        <f t="shared" si="49"/>
        <v/>
      </c>
      <c r="DA57" s="75" t="str">
        <f t="shared" si="50"/>
        <v/>
      </c>
      <c r="DB57" s="75" t="str">
        <f t="shared" si="51"/>
        <v/>
      </c>
      <c r="DC57" s="75" t="str">
        <f t="shared" si="52"/>
        <v/>
      </c>
      <c r="DD57" s="75" t="str">
        <f t="shared" si="53"/>
        <v/>
      </c>
      <c r="DE57" s="75" t="str">
        <f t="shared" si="54"/>
        <v/>
      </c>
      <c r="DF57" s="75" t="str">
        <f t="shared" si="55"/>
        <v/>
      </c>
      <c r="DG57" s="75" t="str">
        <f t="shared" si="56"/>
        <v/>
      </c>
      <c r="DH57" s="75" t="str">
        <f t="shared" si="57"/>
        <v/>
      </c>
      <c r="DI57" s="75" t="str">
        <f t="shared" si="58"/>
        <v/>
      </c>
      <c r="DJ57" s="75" t="str">
        <f t="shared" si="59"/>
        <v/>
      </c>
      <c r="DK57" s="75" t="str">
        <f t="shared" si="60"/>
        <v/>
      </c>
      <c r="DL57" s="75" t="str">
        <f t="shared" si="61"/>
        <v/>
      </c>
    </row>
    <row r="58" spans="1:116" s="48" customFormat="1" ht="11" x14ac:dyDescent="0.15">
      <c r="A58" s="113" t="str">
        <f>IF(ISBLANK('In Process Calc.'!C58),"",'In Process Calc.'!C58)</f>
        <v/>
      </c>
      <c r="B58" s="113" t="str">
        <f>IF(ISBLANK(Glutamine!H60),"",Glutamine!H60)</f>
        <v/>
      </c>
      <c r="C58" s="113" t="str">
        <f>IF(ISBLANK('In Process Calc.'!K58),"",'In Process Calc.'!K58)</f>
        <v/>
      </c>
      <c r="D58" s="113" t="str">
        <f>IF(ISBLANK('In Process Calc.'!L58),"",'In Process Calc.'!L58)</f>
        <v/>
      </c>
      <c r="E58" s="113" t="str">
        <f>IF(ISBLANK('In Process Calc.'!M58),"",'In Process Calc.'!M58)</f>
        <v/>
      </c>
      <c r="F58" s="113" t="str">
        <f>IF(ISBLANK('In Process Calc.'!N58),"",'In Process Calc.'!N58)</f>
        <v/>
      </c>
      <c r="G58" s="113" t="str">
        <f>IF(ISBLANK('In Process Calc.'!O58),"",'In Process Calc.'!O58)</f>
        <v/>
      </c>
      <c r="H58" s="113" t="str">
        <f>IF(ISBLANK('In Process Calc.'!P58),"",'In Process Calc.'!P58)</f>
        <v/>
      </c>
      <c r="I58" s="113" t="str">
        <f>IF(ISBLANK('In Process Calc.'!Q58),"",'In Process Calc.'!Q58)</f>
        <v/>
      </c>
      <c r="J58" s="113" t="str">
        <f>IF(ISBLANK('In Process Calc.'!R58),"",'In Process Calc.'!R58)</f>
        <v/>
      </c>
      <c r="K58" s="113" t="str">
        <f>IF(ISBLANK('In Process Calc.'!S58),"",'In Process Calc.'!S58)</f>
        <v/>
      </c>
      <c r="L58" s="113" t="str">
        <f>IF(ISBLANK('In Process Calc.'!T58),"",'In Process Calc.'!T58)</f>
        <v/>
      </c>
      <c r="M58" s="113" t="str">
        <f>IF(ISBLANK('In Process Calc.'!U58),"",'In Process Calc.'!U58)</f>
        <v/>
      </c>
      <c r="N58" s="113" t="str">
        <f>IF(ISBLANK('In Process Calc.'!V58),"",'In Process Calc.'!V58)</f>
        <v/>
      </c>
      <c r="O58" s="113" t="str">
        <f>IF(ISBLANK('In Process Calc.'!W58),"",'In Process Calc.'!W58)</f>
        <v/>
      </c>
      <c r="P58" s="113" t="str">
        <f>IF(ISBLANK('In Process Calc.'!X58),"",'In Process Calc.'!X58)</f>
        <v/>
      </c>
      <c r="Q58" s="113" t="str">
        <f>IF(ISBLANK('In Process Calc.'!Y58),"",'In Process Calc.'!Y58)</f>
        <v/>
      </c>
      <c r="R58" s="113" t="str">
        <f>IF(ISBLANK('In Process Calc.'!Z58),"",'In Process Calc.'!Z58)</f>
        <v/>
      </c>
      <c r="S58" s="113" t="str">
        <f>IF(ISBLANK('In Process Calc.'!AA58),"",'In Process Calc.'!AA58)</f>
        <v/>
      </c>
      <c r="T58" s="113" t="str">
        <f>IF(ISBLANK('In Process Calc.'!AB58),"",'In Process Calc.'!AB58)</f>
        <v/>
      </c>
      <c r="U58" s="113" t="str">
        <f>IF(ISBLANK('In Process Calc.'!AC58),"",'In Process Calc.'!AC58)</f>
        <v/>
      </c>
      <c r="V58" s="113" t="str">
        <f>IF(ISBLANK('In Process Calc.'!AD58),"",'In Process Calc.'!AD58)</f>
        <v/>
      </c>
      <c r="W58" s="113" t="str">
        <f>IF(ISBLANK('In Process Calc.'!AE58),"",'In Process Calc.'!AE58)</f>
        <v/>
      </c>
      <c r="X58" s="113" t="str">
        <f>IF(ISBLANK('In Process Calc.'!AF58),"",'In Process Calc.'!AF58)</f>
        <v/>
      </c>
      <c r="Y58" s="113" t="str">
        <f>IF(ISBLANK('In Process Calc.'!AG58),"",'In Process Calc.'!AG58)</f>
        <v/>
      </c>
      <c r="Z58" s="113" t="str">
        <f>IF(ISBLANK('In Process Calc.'!AH58),"",'In Process Calc.'!AH58)</f>
        <v/>
      </c>
      <c r="AA58" s="113" t="str">
        <f>IF(ISBLANK('In Process Calc.'!AI58),"",'In Process Calc.'!AI58)</f>
        <v/>
      </c>
      <c r="AB58" s="113" t="str">
        <f>IF(ISBLANK('In Process Calc.'!AJ58),"",'In Process Calc.'!AJ58)</f>
        <v/>
      </c>
      <c r="AC58" s="113" t="str">
        <f>IF(ISBLANK('In Process Calc.'!AK58),"",'In Process Calc.'!AK58)</f>
        <v/>
      </c>
      <c r="AD58" s="113" t="str">
        <f>IF(ISBLANK('In Process Calc.'!AL58),"",'In Process Calc.'!AL58)</f>
        <v/>
      </c>
      <c r="AE58" s="113" t="str">
        <f>IF(ISBLANK('In Process Calc.'!AM58),"",'In Process Calc.'!AM58)</f>
        <v/>
      </c>
      <c r="AF58" s="113" t="str">
        <f>IF(ISBLANK('In Process Calc.'!AN58),"",'In Process Calc.'!AN58)</f>
        <v/>
      </c>
      <c r="AH58" s="113" t="str">
        <f>IF(ISBLANK('In Process Calc.'!C66),"",'In Process Calc.'!C66)</f>
        <v/>
      </c>
      <c r="AI58" s="113" t="str">
        <f>IF(ISBLANK(Glutamine!H62),"",Glutamine!H62)</f>
        <v/>
      </c>
      <c r="AJ58" s="113" t="str">
        <f>IF(ISBLANK('In Process Calc.'!K66),"",'In Process Calc.'!K66)</f>
        <v/>
      </c>
      <c r="AK58" s="113" t="str">
        <f>IF(ISBLANK('In Process Calc.'!L66),"",'In Process Calc.'!L66)</f>
        <v/>
      </c>
      <c r="AL58" s="113" t="str">
        <f>IF(ISBLANK('In Process Calc.'!M66),"",'In Process Calc.'!M66)</f>
        <v/>
      </c>
      <c r="AM58" s="113" t="str">
        <f>IF(ISBLANK('In Process Calc.'!N66),"",'In Process Calc.'!N66)</f>
        <v/>
      </c>
      <c r="AN58" s="113" t="str">
        <f>IF(ISBLANK('In Process Calc.'!O66),"",'In Process Calc.'!O66)</f>
        <v/>
      </c>
      <c r="AO58" s="113" t="str">
        <f>IF(ISBLANK('In Process Calc.'!P66),"",'In Process Calc.'!P66)</f>
        <v/>
      </c>
      <c r="AP58" s="113" t="str">
        <f>IF(ISBLANK('In Process Calc.'!Q66),"",'In Process Calc.'!Q66)</f>
        <v/>
      </c>
      <c r="AQ58" s="113" t="str">
        <f>IF(ISBLANK('In Process Calc.'!R66),"",'In Process Calc.'!R66)</f>
        <v/>
      </c>
      <c r="AR58" s="113" t="str">
        <f>IF(ISBLANK('In Process Calc.'!S66),"",'In Process Calc.'!S66)</f>
        <v/>
      </c>
      <c r="AS58" s="113" t="str">
        <f>IF(ISBLANK('In Process Calc.'!T66),"",'In Process Calc.'!T66)</f>
        <v/>
      </c>
      <c r="AT58" s="113" t="str">
        <f>IF(ISBLANK('In Process Calc.'!U66),"",'In Process Calc.'!U66)</f>
        <v/>
      </c>
      <c r="AU58" s="113" t="str">
        <f>IF(ISBLANK('In Process Calc.'!V66),"",'In Process Calc.'!V66)</f>
        <v/>
      </c>
      <c r="AV58" s="113" t="str">
        <f>IF(ISBLANK('In Process Calc.'!W66),"",'In Process Calc.'!W66)</f>
        <v/>
      </c>
      <c r="AW58" s="113" t="str">
        <f>IF(ISBLANK('In Process Calc.'!X66),"",'In Process Calc.'!X66)</f>
        <v/>
      </c>
      <c r="AX58" s="113" t="str">
        <f>IF(ISBLANK('In Process Calc.'!Y66),"",'In Process Calc.'!Y66)</f>
        <v/>
      </c>
      <c r="AY58" s="113" t="str">
        <f>IF(ISBLANK('In Process Calc.'!Z66),"",'In Process Calc.'!Z66)</f>
        <v/>
      </c>
      <c r="AZ58" s="113" t="str">
        <f>IF(ISBLANK('In Process Calc.'!AA66),"",'In Process Calc.'!AA66)</f>
        <v/>
      </c>
      <c r="BA58" s="113" t="str">
        <f>IF(ISBLANK('In Process Calc.'!AB66),"",'In Process Calc.'!AB66)</f>
        <v/>
      </c>
      <c r="BB58" s="113" t="str">
        <f>IF(ISBLANK('In Process Calc.'!AC66),"",'In Process Calc.'!AC66)</f>
        <v/>
      </c>
      <c r="BC58" s="113" t="str">
        <f>IF(ISBLANK('In Process Calc.'!AD66),"",'In Process Calc.'!AD66)</f>
        <v/>
      </c>
      <c r="BD58" s="113" t="str">
        <f>IF(ISBLANK('In Process Calc.'!AE66),"",'In Process Calc.'!AE66)</f>
        <v/>
      </c>
      <c r="BE58" s="113" t="str">
        <f>IF(ISBLANK('In Process Calc.'!AF66),"",'In Process Calc.'!AF66)</f>
        <v/>
      </c>
      <c r="BF58" s="113" t="str">
        <f>IF(ISBLANK('In Process Calc.'!AG66),"",'In Process Calc.'!AG66)</f>
        <v/>
      </c>
      <c r="BG58" s="113" t="str">
        <f>IF(ISBLANK('In Process Calc.'!AH66),"",'In Process Calc.'!AH66)</f>
        <v/>
      </c>
      <c r="BH58" s="113" t="str">
        <f>IF(ISBLANK('In Process Calc.'!AI66),"",'In Process Calc.'!AI66)</f>
        <v/>
      </c>
      <c r="BI58" s="113" t="str">
        <f>IF(ISBLANK('In Process Calc.'!AJ66),"",'In Process Calc.'!AJ66)</f>
        <v/>
      </c>
      <c r="BJ58" s="113" t="str">
        <f>IF(ISBLANK('In Process Calc.'!AK66),"",'In Process Calc.'!AK66)</f>
        <v/>
      </c>
      <c r="BK58" s="113" t="str">
        <f>IF(ISBLANK('In Process Calc.'!AL66),"",'In Process Calc.'!AL66)</f>
        <v/>
      </c>
      <c r="BL58" s="113" t="str">
        <f>IF(ISBLANK('In Process Calc.'!AM66),"",'In Process Calc.'!AM66)</f>
        <v/>
      </c>
      <c r="BM58" s="113" t="str">
        <f>IF(ISBLANK('In Process Calc.'!AN66),"",'In Process Calc.'!AN66)</f>
        <v/>
      </c>
      <c r="CG58" s="75"/>
      <c r="CH58" s="75" t="str">
        <f t="shared" si="31"/>
        <v/>
      </c>
      <c r="CI58" s="75" t="str">
        <f t="shared" si="32"/>
        <v/>
      </c>
      <c r="CJ58" s="75" t="str">
        <f t="shared" si="33"/>
        <v/>
      </c>
      <c r="CK58" s="75" t="str">
        <f t="shared" si="34"/>
        <v/>
      </c>
      <c r="CL58" s="75" t="str">
        <f t="shared" si="35"/>
        <v/>
      </c>
      <c r="CM58" s="75" t="str">
        <f t="shared" si="36"/>
        <v/>
      </c>
      <c r="CN58" s="75" t="str">
        <f t="shared" si="37"/>
        <v/>
      </c>
      <c r="CO58" s="75" t="str">
        <f t="shared" si="38"/>
        <v/>
      </c>
      <c r="CP58" s="75" t="str">
        <f t="shared" si="39"/>
        <v/>
      </c>
      <c r="CQ58" s="75" t="str">
        <f t="shared" si="40"/>
        <v/>
      </c>
      <c r="CR58" s="75" t="str">
        <f t="shared" si="41"/>
        <v/>
      </c>
      <c r="CS58" s="75" t="str">
        <f t="shared" si="42"/>
        <v/>
      </c>
      <c r="CT58" s="75" t="str">
        <f t="shared" si="43"/>
        <v/>
      </c>
      <c r="CU58" s="75" t="str">
        <f t="shared" si="44"/>
        <v/>
      </c>
      <c r="CV58" s="75" t="str">
        <f t="shared" si="45"/>
        <v/>
      </c>
      <c r="CW58" s="75" t="str">
        <f t="shared" si="46"/>
        <v/>
      </c>
      <c r="CX58" s="75" t="str">
        <f t="shared" si="47"/>
        <v/>
      </c>
      <c r="CY58" s="75" t="str">
        <f t="shared" si="48"/>
        <v/>
      </c>
      <c r="CZ58" s="75" t="str">
        <f t="shared" si="49"/>
        <v/>
      </c>
      <c r="DA58" s="75" t="str">
        <f t="shared" si="50"/>
        <v/>
      </c>
      <c r="DB58" s="75" t="str">
        <f t="shared" si="51"/>
        <v/>
      </c>
      <c r="DC58" s="75" t="str">
        <f t="shared" si="52"/>
        <v/>
      </c>
      <c r="DD58" s="75" t="str">
        <f t="shared" si="53"/>
        <v/>
      </c>
      <c r="DE58" s="75" t="str">
        <f t="shared" si="54"/>
        <v/>
      </c>
      <c r="DF58" s="75" t="str">
        <f t="shared" si="55"/>
        <v/>
      </c>
      <c r="DG58" s="75" t="str">
        <f t="shared" si="56"/>
        <v/>
      </c>
      <c r="DH58" s="75" t="str">
        <f t="shared" si="57"/>
        <v/>
      </c>
      <c r="DI58" s="75" t="str">
        <f t="shared" si="58"/>
        <v/>
      </c>
      <c r="DJ58" s="75" t="str">
        <f t="shared" si="59"/>
        <v/>
      </c>
      <c r="DK58" s="75" t="str">
        <f t="shared" si="60"/>
        <v/>
      </c>
      <c r="DL58" s="75" t="str">
        <f t="shared" si="61"/>
        <v/>
      </c>
    </row>
    <row r="59" spans="1:116" s="48" customFormat="1" ht="11" x14ac:dyDescent="0.15">
      <c r="A59" s="113" t="str">
        <f>IF(ISBLANK('In Process Calc.'!C59),"",'In Process Calc.'!C59)</f>
        <v/>
      </c>
      <c r="B59" s="113" t="str">
        <f>IF(ISBLANK(Glutamine!H61),"",Glutamine!H61)</f>
        <v/>
      </c>
      <c r="C59" s="113" t="str">
        <f>IF(ISBLANK('In Process Calc.'!K59),"",'In Process Calc.'!K59)</f>
        <v/>
      </c>
      <c r="D59" s="113" t="str">
        <f>IF(ISBLANK('In Process Calc.'!L59),"",'In Process Calc.'!L59)</f>
        <v/>
      </c>
      <c r="E59" s="113" t="str">
        <f>IF(ISBLANK('In Process Calc.'!M59),"",'In Process Calc.'!M59)</f>
        <v/>
      </c>
      <c r="F59" s="113" t="str">
        <f>IF(ISBLANK('In Process Calc.'!N59),"",'In Process Calc.'!N59)</f>
        <v/>
      </c>
      <c r="G59" s="113" t="str">
        <f>IF(ISBLANK('In Process Calc.'!O59),"",'In Process Calc.'!O59)</f>
        <v/>
      </c>
      <c r="H59" s="113" t="str">
        <f>IF(ISBLANK('In Process Calc.'!P59),"",'In Process Calc.'!P59)</f>
        <v/>
      </c>
      <c r="I59" s="113" t="str">
        <f>IF(ISBLANK('In Process Calc.'!Q59),"",'In Process Calc.'!Q59)</f>
        <v/>
      </c>
      <c r="J59" s="113" t="str">
        <f>IF(ISBLANK('In Process Calc.'!R59),"",'In Process Calc.'!R59)</f>
        <v/>
      </c>
      <c r="K59" s="113" t="str">
        <f>IF(ISBLANK('In Process Calc.'!S59),"",'In Process Calc.'!S59)</f>
        <v/>
      </c>
      <c r="L59" s="113" t="str">
        <f>IF(ISBLANK('In Process Calc.'!T59),"",'In Process Calc.'!T59)</f>
        <v/>
      </c>
      <c r="M59" s="113" t="str">
        <f>IF(ISBLANK('In Process Calc.'!U59),"",'In Process Calc.'!U59)</f>
        <v/>
      </c>
      <c r="N59" s="113" t="str">
        <f>IF(ISBLANK('In Process Calc.'!V59),"",'In Process Calc.'!V59)</f>
        <v/>
      </c>
      <c r="O59" s="113" t="str">
        <f>IF(ISBLANK('In Process Calc.'!W59),"",'In Process Calc.'!W59)</f>
        <v/>
      </c>
      <c r="P59" s="113" t="str">
        <f>IF(ISBLANK('In Process Calc.'!X59),"",'In Process Calc.'!X59)</f>
        <v/>
      </c>
      <c r="Q59" s="113" t="str">
        <f>IF(ISBLANK('In Process Calc.'!Y59),"",'In Process Calc.'!Y59)</f>
        <v/>
      </c>
      <c r="R59" s="113" t="str">
        <f>IF(ISBLANK('In Process Calc.'!Z59),"",'In Process Calc.'!Z59)</f>
        <v/>
      </c>
      <c r="S59" s="113" t="str">
        <f>IF(ISBLANK('In Process Calc.'!AA59),"",'In Process Calc.'!AA59)</f>
        <v/>
      </c>
      <c r="T59" s="113" t="str">
        <f>IF(ISBLANK('In Process Calc.'!AB59),"",'In Process Calc.'!AB59)</f>
        <v/>
      </c>
      <c r="U59" s="113" t="str">
        <f>IF(ISBLANK('In Process Calc.'!AC59),"",'In Process Calc.'!AC59)</f>
        <v/>
      </c>
      <c r="V59" s="113" t="str">
        <f>IF(ISBLANK('In Process Calc.'!AD59),"",'In Process Calc.'!AD59)</f>
        <v/>
      </c>
      <c r="W59" s="113" t="str">
        <f>IF(ISBLANK('In Process Calc.'!AE59),"",'In Process Calc.'!AE59)</f>
        <v/>
      </c>
      <c r="X59" s="113" t="str">
        <f>IF(ISBLANK('In Process Calc.'!AF59),"",'In Process Calc.'!AF59)</f>
        <v/>
      </c>
      <c r="Y59" s="113" t="str">
        <f>IF(ISBLANK('In Process Calc.'!AG59),"",'In Process Calc.'!AG59)</f>
        <v/>
      </c>
      <c r="Z59" s="113" t="str">
        <f>IF(ISBLANK('In Process Calc.'!AH59),"",'In Process Calc.'!AH59)</f>
        <v/>
      </c>
      <c r="AA59" s="113" t="str">
        <f>IF(ISBLANK('In Process Calc.'!AI59),"",'In Process Calc.'!AI59)</f>
        <v/>
      </c>
      <c r="AB59" s="113" t="str">
        <f>IF(ISBLANK('In Process Calc.'!AJ59),"",'In Process Calc.'!AJ59)</f>
        <v/>
      </c>
      <c r="AC59" s="113" t="str">
        <f>IF(ISBLANK('In Process Calc.'!AK59),"",'In Process Calc.'!AK59)</f>
        <v/>
      </c>
      <c r="AD59" s="113" t="str">
        <f>IF(ISBLANK('In Process Calc.'!AL59),"",'In Process Calc.'!AL59)</f>
        <v/>
      </c>
      <c r="AE59" s="113" t="str">
        <f>IF(ISBLANK('In Process Calc.'!AM59),"",'In Process Calc.'!AM59)</f>
        <v/>
      </c>
      <c r="AF59" s="113" t="str">
        <f>IF(ISBLANK('In Process Calc.'!AN59),"",'In Process Calc.'!AN59)</f>
        <v/>
      </c>
      <c r="AH59" s="113" t="str">
        <f>IF(ISBLANK('In Process Calc.'!C67),"",'In Process Calc.'!C67)</f>
        <v/>
      </c>
      <c r="AI59" s="113" t="str">
        <f>IF(ISBLANK(Glutamine!H63),"",Glutamine!H63)</f>
        <v/>
      </c>
      <c r="AJ59" s="113" t="str">
        <f>IF(ISBLANK('In Process Calc.'!K67),"",'In Process Calc.'!K67)</f>
        <v/>
      </c>
      <c r="AK59" s="113" t="str">
        <f>IF(ISBLANK('In Process Calc.'!L67),"",'In Process Calc.'!L67)</f>
        <v/>
      </c>
      <c r="AL59" s="113" t="str">
        <f>IF(ISBLANK('In Process Calc.'!M67),"",'In Process Calc.'!M67)</f>
        <v/>
      </c>
      <c r="AM59" s="113" t="str">
        <f>IF(ISBLANK('In Process Calc.'!N67),"",'In Process Calc.'!N67)</f>
        <v/>
      </c>
      <c r="AN59" s="113" t="str">
        <f>IF(ISBLANK('In Process Calc.'!O67),"",'In Process Calc.'!O67)</f>
        <v/>
      </c>
      <c r="AO59" s="113" t="str">
        <f>IF(ISBLANK('In Process Calc.'!P67),"",'In Process Calc.'!P67)</f>
        <v/>
      </c>
      <c r="AP59" s="113" t="str">
        <f>IF(ISBLANK('In Process Calc.'!Q67),"",'In Process Calc.'!Q67)</f>
        <v/>
      </c>
      <c r="AQ59" s="113" t="str">
        <f>IF(ISBLANK('In Process Calc.'!R67),"",'In Process Calc.'!R67)</f>
        <v/>
      </c>
      <c r="AR59" s="113" t="str">
        <f>IF(ISBLANK('In Process Calc.'!S67),"",'In Process Calc.'!S67)</f>
        <v/>
      </c>
      <c r="AS59" s="113" t="str">
        <f>IF(ISBLANK('In Process Calc.'!T67),"",'In Process Calc.'!T67)</f>
        <v/>
      </c>
      <c r="AT59" s="113" t="str">
        <f>IF(ISBLANK('In Process Calc.'!U67),"",'In Process Calc.'!U67)</f>
        <v/>
      </c>
      <c r="AU59" s="113" t="str">
        <f>IF(ISBLANK('In Process Calc.'!V67),"",'In Process Calc.'!V67)</f>
        <v/>
      </c>
      <c r="AV59" s="113" t="str">
        <f>IF(ISBLANK('In Process Calc.'!W67),"",'In Process Calc.'!W67)</f>
        <v/>
      </c>
      <c r="AW59" s="113" t="str">
        <f>IF(ISBLANK('In Process Calc.'!X67),"",'In Process Calc.'!X67)</f>
        <v/>
      </c>
      <c r="AX59" s="113" t="str">
        <f>IF(ISBLANK('In Process Calc.'!Y67),"",'In Process Calc.'!Y67)</f>
        <v/>
      </c>
      <c r="AY59" s="113" t="str">
        <f>IF(ISBLANK('In Process Calc.'!Z67),"",'In Process Calc.'!Z67)</f>
        <v/>
      </c>
      <c r="AZ59" s="113" t="str">
        <f>IF(ISBLANK('In Process Calc.'!AA67),"",'In Process Calc.'!AA67)</f>
        <v/>
      </c>
      <c r="BA59" s="113" t="str">
        <f>IF(ISBLANK('In Process Calc.'!AB67),"",'In Process Calc.'!AB67)</f>
        <v/>
      </c>
      <c r="BB59" s="113" t="str">
        <f>IF(ISBLANK('In Process Calc.'!AC67),"",'In Process Calc.'!AC67)</f>
        <v/>
      </c>
      <c r="BC59" s="113" t="str">
        <f>IF(ISBLANK('In Process Calc.'!AD67),"",'In Process Calc.'!AD67)</f>
        <v/>
      </c>
      <c r="BD59" s="113" t="str">
        <f>IF(ISBLANK('In Process Calc.'!AE67),"",'In Process Calc.'!AE67)</f>
        <v/>
      </c>
      <c r="BE59" s="113" t="str">
        <f>IF(ISBLANK('In Process Calc.'!AF67),"",'In Process Calc.'!AF67)</f>
        <v/>
      </c>
      <c r="BF59" s="113" t="str">
        <f>IF(ISBLANK('In Process Calc.'!AG67),"",'In Process Calc.'!AG67)</f>
        <v/>
      </c>
      <c r="BG59" s="113" t="str">
        <f>IF(ISBLANK('In Process Calc.'!AH67),"",'In Process Calc.'!AH67)</f>
        <v/>
      </c>
      <c r="BH59" s="113" t="str">
        <f>IF(ISBLANK('In Process Calc.'!AI67),"",'In Process Calc.'!AI67)</f>
        <v/>
      </c>
      <c r="BI59" s="113" t="str">
        <f>IF(ISBLANK('In Process Calc.'!AJ67),"",'In Process Calc.'!AJ67)</f>
        <v/>
      </c>
      <c r="BJ59" s="113" t="str">
        <f>IF(ISBLANK('In Process Calc.'!AK67),"",'In Process Calc.'!AK67)</f>
        <v/>
      </c>
      <c r="BK59" s="113" t="str">
        <f>IF(ISBLANK('In Process Calc.'!AL67),"",'In Process Calc.'!AL67)</f>
        <v/>
      </c>
      <c r="BL59" s="113" t="str">
        <f>IF(ISBLANK('In Process Calc.'!AM67),"",'In Process Calc.'!AM67)</f>
        <v/>
      </c>
      <c r="BM59" s="113" t="str">
        <f>IF(ISBLANK('In Process Calc.'!AN67),"",'In Process Calc.'!AN67)</f>
        <v/>
      </c>
      <c r="CG59" s="75"/>
      <c r="CH59" s="75" t="str">
        <f t="shared" si="31"/>
        <v/>
      </c>
      <c r="CI59" s="75" t="str">
        <f t="shared" si="32"/>
        <v/>
      </c>
      <c r="CJ59" s="75" t="str">
        <f t="shared" si="33"/>
        <v/>
      </c>
      <c r="CK59" s="75" t="str">
        <f t="shared" si="34"/>
        <v/>
      </c>
      <c r="CL59" s="75" t="str">
        <f t="shared" si="35"/>
        <v/>
      </c>
      <c r="CM59" s="75" t="str">
        <f t="shared" si="36"/>
        <v/>
      </c>
      <c r="CN59" s="75" t="str">
        <f t="shared" si="37"/>
        <v/>
      </c>
      <c r="CO59" s="75" t="str">
        <f t="shared" si="38"/>
        <v/>
      </c>
      <c r="CP59" s="75" t="str">
        <f t="shared" si="39"/>
        <v/>
      </c>
      <c r="CQ59" s="75" t="str">
        <f t="shared" si="40"/>
        <v/>
      </c>
      <c r="CR59" s="75" t="str">
        <f t="shared" si="41"/>
        <v/>
      </c>
      <c r="CS59" s="75" t="str">
        <f t="shared" si="42"/>
        <v/>
      </c>
      <c r="CT59" s="75" t="str">
        <f t="shared" si="43"/>
        <v/>
      </c>
      <c r="CU59" s="75" t="str">
        <f t="shared" si="44"/>
        <v/>
      </c>
      <c r="CV59" s="75" t="str">
        <f t="shared" si="45"/>
        <v/>
      </c>
      <c r="CW59" s="75" t="str">
        <f t="shared" si="46"/>
        <v/>
      </c>
      <c r="CX59" s="75" t="str">
        <f t="shared" si="47"/>
        <v/>
      </c>
      <c r="CY59" s="75" t="str">
        <f t="shared" si="48"/>
        <v/>
      </c>
      <c r="CZ59" s="75" t="str">
        <f t="shared" si="49"/>
        <v/>
      </c>
      <c r="DA59" s="75" t="str">
        <f t="shared" si="50"/>
        <v/>
      </c>
      <c r="DB59" s="75" t="str">
        <f t="shared" si="51"/>
        <v/>
      </c>
      <c r="DC59" s="75" t="str">
        <f t="shared" si="52"/>
        <v/>
      </c>
      <c r="DD59" s="75" t="str">
        <f t="shared" si="53"/>
        <v/>
      </c>
      <c r="DE59" s="75" t="str">
        <f t="shared" si="54"/>
        <v/>
      </c>
      <c r="DF59" s="75" t="str">
        <f t="shared" si="55"/>
        <v/>
      </c>
      <c r="DG59" s="75" t="str">
        <f t="shared" si="56"/>
        <v/>
      </c>
      <c r="DH59" s="75" t="str">
        <f t="shared" si="57"/>
        <v/>
      </c>
      <c r="DI59" s="75" t="str">
        <f t="shared" si="58"/>
        <v/>
      </c>
      <c r="DJ59" s="75" t="str">
        <f t="shared" si="59"/>
        <v/>
      </c>
      <c r="DK59" s="75" t="str">
        <f t="shared" si="60"/>
        <v/>
      </c>
      <c r="DL59" s="75" t="str">
        <f t="shared" si="61"/>
        <v/>
      </c>
    </row>
    <row r="60" spans="1:116" s="48" customFormat="1" ht="11" x14ac:dyDescent="0.15">
      <c r="A60" s="113" t="str">
        <f>IF(ISBLANK('In Process Calc.'!C60),"",'In Process Calc.'!C60)</f>
        <v/>
      </c>
      <c r="B60" s="113" t="str">
        <f>IF(ISBLANK(Glutamine!H62),"",Glutamine!H62)</f>
        <v/>
      </c>
      <c r="C60" s="113" t="str">
        <f>IF(ISBLANK('In Process Calc.'!K60),"",'In Process Calc.'!K60)</f>
        <v/>
      </c>
      <c r="D60" s="113" t="str">
        <f>IF(ISBLANK('In Process Calc.'!L60),"",'In Process Calc.'!L60)</f>
        <v/>
      </c>
      <c r="E60" s="113" t="str">
        <f>IF(ISBLANK('In Process Calc.'!M60),"",'In Process Calc.'!M60)</f>
        <v/>
      </c>
      <c r="F60" s="113" t="str">
        <f>IF(ISBLANK('In Process Calc.'!N60),"",'In Process Calc.'!N60)</f>
        <v/>
      </c>
      <c r="G60" s="113" t="str">
        <f>IF(ISBLANK('In Process Calc.'!O60),"",'In Process Calc.'!O60)</f>
        <v/>
      </c>
      <c r="H60" s="113" t="str">
        <f>IF(ISBLANK('In Process Calc.'!P60),"",'In Process Calc.'!P60)</f>
        <v/>
      </c>
      <c r="I60" s="113" t="str">
        <f>IF(ISBLANK('In Process Calc.'!Q60),"",'In Process Calc.'!Q60)</f>
        <v/>
      </c>
      <c r="J60" s="113" t="str">
        <f>IF(ISBLANK('In Process Calc.'!R60),"",'In Process Calc.'!R60)</f>
        <v/>
      </c>
      <c r="K60" s="113" t="str">
        <f>IF(ISBLANK('In Process Calc.'!S60),"",'In Process Calc.'!S60)</f>
        <v/>
      </c>
      <c r="L60" s="113" t="str">
        <f>IF(ISBLANK('In Process Calc.'!T60),"",'In Process Calc.'!T60)</f>
        <v/>
      </c>
      <c r="M60" s="113" t="str">
        <f>IF(ISBLANK('In Process Calc.'!U60),"",'In Process Calc.'!U60)</f>
        <v/>
      </c>
      <c r="N60" s="113" t="str">
        <f>IF(ISBLANK('In Process Calc.'!V60),"",'In Process Calc.'!V60)</f>
        <v/>
      </c>
      <c r="O60" s="113" t="str">
        <f>IF(ISBLANK('In Process Calc.'!W60),"",'In Process Calc.'!W60)</f>
        <v/>
      </c>
      <c r="P60" s="113" t="str">
        <f>IF(ISBLANK('In Process Calc.'!X60),"",'In Process Calc.'!X60)</f>
        <v/>
      </c>
      <c r="Q60" s="113" t="str">
        <f>IF(ISBLANK('In Process Calc.'!Y60),"",'In Process Calc.'!Y60)</f>
        <v/>
      </c>
      <c r="R60" s="113" t="str">
        <f>IF(ISBLANK('In Process Calc.'!Z60),"",'In Process Calc.'!Z60)</f>
        <v/>
      </c>
      <c r="S60" s="113" t="str">
        <f>IF(ISBLANK('In Process Calc.'!AA60),"",'In Process Calc.'!AA60)</f>
        <v/>
      </c>
      <c r="T60" s="113" t="str">
        <f>IF(ISBLANK('In Process Calc.'!AB60),"",'In Process Calc.'!AB60)</f>
        <v/>
      </c>
      <c r="U60" s="113" t="str">
        <f>IF(ISBLANK('In Process Calc.'!AC60),"",'In Process Calc.'!AC60)</f>
        <v/>
      </c>
      <c r="V60" s="113" t="str">
        <f>IF(ISBLANK('In Process Calc.'!AD60),"",'In Process Calc.'!AD60)</f>
        <v/>
      </c>
      <c r="W60" s="113" t="str">
        <f>IF(ISBLANK('In Process Calc.'!AE60),"",'In Process Calc.'!AE60)</f>
        <v/>
      </c>
      <c r="X60" s="113" t="str">
        <f>IF(ISBLANK('In Process Calc.'!AF60),"",'In Process Calc.'!AF60)</f>
        <v/>
      </c>
      <c r="Y60" s="113" t="str">
        <f>IF(ISBLANK('In Process Calc.'!AG60),"",'In Process Calc.'!AG60)</f>
        <v/>
      </c>
      <c r="Z60" s="113" t="str">
        <f>IF(ISBLANK('In Process Calc.'!AH60),"",'In Process Calc.'!AH60)</f>
        <v/>
      </c>
      <c r="AA60" s="113" t="str">
        <f>IF(ISBLANK('In Process Calc.'!AI60),"",'In Process Calc.'!AI60)</f>
        <v/>
      </c>
      <c r="AB60" s="113" t="str">
        <f>IF(ISBLANK('In Process Calc.'!AJ60),"",'In Process Calc.'!AJ60)</f>
        <v/>
      </c>
      <c r="AC60" s="113" t="str">
        <f>IF(ISBLANK('In Process Calc.'!AK60),"",'In Process Calc.'!AK60)</f>
        <v/>
      </c>
      <c r="AD60" s="113" t="str">
        <f>IF(ISBLANK('In Process Calc.'!AL60),"",'In Process Calc.'!AL60)</f>
        <v/>
      </c>
      <c r="AE60" s="113" t="str">
        <f>IF(ISBLANK('In Process Calc.'!AM60),"",'In Process Calc.'!AM60)</f>
        <v/>
      </c>
      <c r="AF60" s="113" t="str">
        <f>IF(ISBLANK('In Process Calc.'!AN60),"",'In Process Calc.'!AN60)</f>
        <v/>
      </c>
      <c r="AH60" s="113" t="str">
        <f>IF(ISBLANK('In Process Calc.'!C68),"",'In Process Calc.'!C68)</f>
        <v/>
      </c>
      <c r="AI60" s="113" t="str">
        <f>IF(ISBLANK(Glutamine!H64),"",Glutamine!H64)</f>
        <v/>
      </c>
      <c r="AJ60" s="113" t="str">
        <f>IF(ISBLANK('In Process Calc.'!K68),"",'In Process Calc.'!K68)</f>
        <v/>
      </c>
      <c r="AK60" s="113" t="str">
        <f>IF(ISBLANK('In Process Calc.'!L68),"",'In Process Calc.'!L68)</f>
        <v/>
      </c>
      <c r="AL60" s="113" t="str">
        <f>IF(ISBLANK('In Process Calc.'!M68),"",'In Process Calc.'!M68)</f>
        <v/>
      </c>
      <c r="AM60" s="113" t="str">
        <f>IF(ISBLANK('In Process Calc.'!N68),"",'In Process Calc.'!N68)</f>
        <v/>
      </c>
      <c r="AN60" s="113" t="str">
        <f>IF(ISBLANK('In Process Calc.'!O68),"",'In Process Calc.'!O68)</f>
        <v/>
      </c>
      <c r="AO60" s="113" t="str">
        <f>IF(ISBLANK('In Process Calc.'!P68),"",'In Process Calc.'!P68)</f>
        <v/>
      </c>
      <c r="AP60" s="113" t="str">
        <f>IF(ISBLANK('In Process Calc.'!Q68),"",'In Process Calc.'!Q68)</f>
        <v/>
      </c>
      <c r="AQ60" s="113" t="str">
        <f>IF(ISBLANK('In Process Calc.'!R68),"",'In Process Calc.'!R68)</f>
        <v/>
      </c>
      <c r="AR60" s="113" t="str">
        <f>IF(ISBLANK('In Process Calc.'!S68),"",'In Process Calc.'!S68)</f>
        <v/>
      </c>
      <c r="AS60" s="113" t="str">
        <f>IF(ISBLANK('In Process Calc.'!T68),"",'In Process Calc.'!T68)</f>
        <v/>
      </c>
      <c r="AT60" s="113" t="str">
        <f>IF(ISBLANK('In Process Calc.'!U68),"",'In Process Calc.'!U68)</f>
        <v/>
      </c>
      <c r="AU60" s="113" t="str">
        <f>IF(ISBLANK('In Process Calc.'!V68),"",'In Process Calc.'!V68)</f>
        <v/>
      </c>
      <c r="AV60" s="113" t="str">
        <f>IF(ISBLANK('In Process Calc.'!W68),"",'In Process Calc.'!W68)</f>
        <v/>
      </c>
      <c r="AW60" s="113" t="str">
        <f>IF(ISBLANK('In Process Calc.'!X68),"",'In Process Calc.'!X68)</f>
        <v/>
      </c>
      <c r="AX60" s="113" t="str">
        <f>IF(ISBLANK('In Process Calc.'!Y68),"",'In Process Calc.'!Y68)</f>
        <v/>
      </c>
      <c r="AY60" s="113" t="str">
        <f>IF(ISBLANK('In Process Calc.'!Z68),"",'In Process Calc.'!Z68)</f>
        <v/>
      </c>
      <c r="AZ60" s="113" t="str">
        <f>IF(ISBLANK('In Process Calc.'!AA68),"",'In Process Calc.'!AA68)</f>
        <v/>
      </c>
      <c r="BA60" s="113" t="str">
        <f>IF(ISBLANK('In Process Calc.'!AB68),"",'In Process Calc.'!AB68)</f>
        <v/>
      </c>
      <c r="BB60" s="113" t="str">
        <f>IF(ISBLANK('In Process Calc.'!AC68),"",'In Process Calc.'!AC68)</f>
        <v/>
      </c>
      <c r="BC60" s="113" t="str">
        <f>IF(ISBLANK('In Process Calc.'!AD68),"",'In Process Calc.'!AD68)</f>
        <v/>
      </c>
      <c r="BD60" s="113" t="str">
        <f>IF(ISBLANK('In Process Calc.'!AE68),"",'In Process Calc.'!AE68)</f>
        <v/>
      </c>
      <c r="BE60" s="113" t="str">
        <f>IF(ISBLANK('In Process Calc.'!AF68),"",'In Process Calc.'!AF68)</f>
        <v/>
      </c>
      <c r="BF60" s="113" t="str">
        <f>IF(ISBLANK('In Process Calc.'!AG68),"",'In Process Calc.'!AG68)</f>
        <v/>
      </c>
      <c r="BG60" s="113" t="str">
        <f>IF(ISBLANK('In Process Calc.'!AH68),"",'In Process Calc.'!AH68)</f>
        <v/>
      </c>
      <c r="BH60" s="113" t="str">
        <f>IF(ISBLANK('In Process Calc.'!AI68),"",'In Process Calc.'!AI68)</f>
        <v/>
      </c>
      <c r="BI60" s="113" t="str">
        <f>IF(ISBLANK('In Process Calc.'!AJ68),"",'In Process Calc.'!AJ68)</f>
        <v/>
      </c>
      <c r="BJ60" s="113" t="str">
        <f>IF(ISBLANK('In Process Calc.'!AK68),"",'In Process Calc.'!AK68)</f>
        <v/>
      </c>
      <c r="BK60" s="113" t="str">
        <f>IF(ISBLANK('In Process Calc.'!AL68),"",'In Process Calc.'!AL68)</f>
        <v/>
      </c>
      <c r="BL60" s="113" t="str">
        <f>IF(ISBLANK('In Process Calc.'!AM68),"",'In Process Calc.'!AM68)</f>
        <v/>
      </c>
      <c r="BM60" s="113" t="str">
        <f>IF(ISBLANK('In Process Calc.'!AN68),"",'In Process Calc.'!AN68)</f>
        <v/>
      </c>
      <c r="CG60" s="75"/>
      <c r="CH60" s="75" t="str">
        <f t="shared" si="31"/>
        <v/>
      </c>
      <c r="CI60" s="75" t="str">
        <f t="shared" si="32"/>
        <v/>
      </c>
      <c r="CJ60" s="75" t="str">
        <f t="shared" si="33"/>
        <v/>
      </c>
      <c r="CK60" s="75" t="str">
        <f t="shared" si="34"/>
        <v/>
      </c>
      <c r="CL60" s="75" t="str">
        <f t="shared" si="35"/>
        <v/>
      </c>
      <c r="CM60" s="75" t="str">
        <f t="shared" si="36"/>
        <v/>
      </c>
      <c r="CN60" s="75" t="str">
        <f t="shared" si="37"/>
        <v/>
      </c>
      <c r="CO60" s="75" t="str">
        <f t="shared" si="38"/>
        <v/>
      </c>
      <c r="CP60" s="75" t="str">
        <f t="shared" si="39"/>
        <v/>
      </c>
      <c r="CQ60" s="75" t="str">
        <f t="shared" si="40"/>
        <v/>
      </c>
      <c r="CR60" s="75" t="str">
        <f t="shared" si="41"/>
        <v/>
      </c>
      <c r="CS60" s="75" t="str">
        <f t="shared" si="42"/>
        <v/>
      </c>
      <c r="CT60" s="75" t="str">
        <f t="shared" si="43"/>
        <v/>
      </c>
      <c r="CU60" s="75" t="str">
        <f t="shared" si="44"/>
        <v/>
      </c>
      <c r="CV60" s="75" t="str">
        <f t="shared" si="45"/>
        <v/>
      </c>
      <c r="CW60" s="75" t="str">
        <f t="shared" si="46"/>
        <v/>
      </c>
      <c r="CX60" s="75" t="str">
        <f t="shared" si="47"/>
        <v/>
      </c>
      <c r="CY60" s="75" t="str">
        <f t="shared" si="48"/>
        <v/>
      </c>
      <c r="CZ60" s="75" t="str">
        <f t="shared" si="49"/>
        <v/>
      </c>
      <c r="DA60" s="75" t="str">
        <f t="shared" si="50"/>
        <v/>
      </c>
      <c r="DB60" s="75" t="str">
        <f t="shared" si="51"/>
        <v/>
      </c>
      <c r="DC60" s="75" t="str">
        <f t="shared" si="52"/>
        <v/>
      </c>
      <c r="DD60" s="75" t="str">
        <f t="shared" si="53"/>
        <v/>
      </c>
      <c r="DE60" s="75" t="str">
        <f t="shared" si="54"/>
        <v/>
      </c>
      <c r="DF60" s="75" t="str">
        <f t="shared" si="55"/>
        <v/>
      </c>
      <c r="DG60" s="75" t="str">
        <f t="shared" si="56"/>
        <v/>
      </c>
      <c r="DH60" s="75" t="str">
        <f t="shared" si="57"/>
        <v/>
      </c>
      <c r="DI60" s="75" t="str">
        <f t="shared" si="58"/>
        <v/>
      </c>
      <c r="DJ60" s="75" t="str">
        <f t="shared" si="59"/>
        <v/>
      </c>
      <c r="DK60" s="75" t="str">
        <f t="shared" si="60"/>
        <v/>
      </c>
      <c r="DL60" s="75" t="str">
        <f t="shared" si="61"/>
        <v/>
      </c>
    </row>
    <row r="61" spans="1:116" s="48" customFormat="1" ht="11" x14ac:dyDescent="0.15">
      <c r="A61" s="113" t="str">
        <f>IF(ISBLANK('In Process Calc.'!C61),"",'In Process Calc.'!C61)</f>
        <v/>
      </c>
      <c r="B61" s="113" t="str">
        <f>IF(ISBLANK(Glutamine!H63),"",Glutamine!H63)</f>
        <v/>
      </c>
      <c r="C61" s="113" t="str">
        <f>IF(ISBLANK('In Process Calc.'!K61),"",'In Process Calc.'!K61)</f>
        <v/>
      </c>
      <c r="D61" s="113" t="str">
        <f>IF(ISBLANK('In Process Calc.'!L61),"",'In Process Calc.'!L61)</f>
        <v/>
      </c>
      <c r="E61" s="113" t="str">
        <f>IF(ISBLANK('In Process Calc.'!M61),"",'In Process Calc.'!M61)</f>
        <v/>
      </c>
      <c r="F61" s="113" t="str">
        <f>IF(ISBLANK('In Process Calc.'!N61),"",'In Process Calc.'!N61)</f>
        <v/>
      </c>
      <c r="G61" s="113" t="str">
        <f>IF(ISBLANK('In Process Calc.'!O61),"",'In Process Calc.'!O61)</f>
        <v/>
      </c>
      <c r="H61" s="113" t="str">
        <f>IF(ISBLANK('In Process Calc.'!P61),"",'In Process Calc.'!P61)</f>
        <v/>
      </c>
      <c r="I61" s="113" t="str">
        <f>IF(ISBLANK('In Process Calc.'!Q61),"",'In Process Calc.'!Q61)</f>
        <v/>
      </c>
      <c r="J61" s="113" t="str">
        <f>IF(ISBLANK('In Process Calc.'!R61),"",'In Process Calc.'!R61)</f>
        <v/>
      </c>
      <c r="K61" s="113" t="str">
        <f>IF(ISBLANK('In Process Calc.'!S61),"",'In Process Calc.'!S61)</f>
        <v/>
      </c>
      <c r="L61" s="113" t="str">
        <f>IF(ISBLANK('In Process Calc.'!T61),"",'In Process Calc.'!T61)</f>
        <v/>
      </c>
      <c r="M61" s="113" t="str">
        <f>IF(ISBLANK('In Process Calc.'!U61),"",'In Process Calc.'!U61)</f>
        <v/>
      </c>
      <c r="N61" s="113" t="str">
        <f>IF(ISBLANK('In Process Calc.'!V61),"",'In Process Calc.'!V61)</f>
        <v/>
      </c>
      <c r="O61" s="113" t="str">
        <f>IF(ISBLANK('In Process Calc.'!W61),"",'In Process Calc.'!W61)</f>
        <v/>
      </c>
      <c r="P61" s="113" t="str">
        <f>IF(ISBLANK('In Process Calc.'!X61),"",'In Process Calc.'!X61)</f>
        <v/>
      </c>
      <c r="Q61" s="113" t="str">
        <f>IF(ISBLANK('In Process Calc.'!Y61),"",'In Process Calc.'!Y61)</f>
        <v/>
      </c>
      <c r="R61" s="113" t="str">
        <f>IF(ISBLANK('In Process Calc.'!Z61),"",'In Process Calc.'!Z61)</f>
        <v/>
      </c>
      <c r="S61" s="113" t="str">
        <f>IF(ISBLANK('In Process Calc.'!AA61),"",'In Process Calc.'!AA61)</f>
        <v/>
      </c>
      <c r="T61" s="113" t="str">
        <f>IF(ISBLANK('In Process Calc.'!AB61),"",'In Process Calc.'!AB61)</f>
        <v/>
      </c>
      <c r="U61" s="113" t="str">
        <f>IF(ISBLANK('In Process Calc.'!AC61),"",'In Process Calc.'!AC61)</f>
        <v/>
      </c>
      <c r="V61" s="113" t="str">
        <f>IF(ISBLANK('In Process Calc.'!AD61),"",'In Process Calc.'!AD61)</f>
        <v/>
      </c>
      <c r="W61" s="113" t="str">
        <f>IF(ISBLANK('In Process Calc.'!AE61),"",'In Process Calc.'!AE61)</f>
        <v/>
      </c>
      <c r="X61" s="113" t="str">
        <f>IF(ISBLANK('In Process Calc.'!AF61),"",'In Process Calc.'!AF61)</f>
        <v/>
      </c>
      <c r="Y61" s="113" t="str">
        <f>IF(ISBLANK('In Process Calc.'!AG61),"",'In Process Calc.'!AG61)</f>
        <v/>
      </c>
      <c r="Z61" s="113" t="str">
        <f>IF(ISBLANK('In Process Calc.'!AH61),"",'In Process Calc.'!AH61)</f>
        <v/>
      </c>
      <c r="AA61" s="113" t="str">
        <f>IF(ISBLANK('In Process Calc.'!AI61),"",'In Process Calc.'!AI61)</f>
        <v/>
      </c>
      <c r="AB61" s="113" t="str">
        <f>IF(ISBLANK('In Process Calc.'!AJ61),"",'In Process Calc.'!AJ61)</f>
        <v/>
      </c>
      <c r="AC61" s="113" t="str">
        <f>IF(ISBLANK('In Process Calc.'!AK61),"",'In Process Calc.'!AK61)</f>
        <v/>
      </c>
      <c r="AD61" s="113" t="str">
        <f>IF(ISBLANK('In Process Calc.'!AL61),"",'In Process Calc.'!AL61)</f>
        <v/>
      </c>
      <c r="AE61" s="113" t="str">
        <f>IF(ISBLANK('In Process Calc.'!AM61),"",'In Process Calc.'!AM61)</f>
        <v/>
      </c>
      <c r="AF61" s="113" t="str">
        <f>IF(ISBLANK('In Process Calc.'!AN61),"",'In Process Calc.'!AN61)</f>
        <v/>
      </c>
      <c r="AH61" s="113" t="str">
        <f>IF(ISBLANK('In Process Calc.'!C69),"",'In Process Calc.'!C69)</f>
        <v/>
      </c>
      <c r="AI61" s="113" t="str">
        <f>IF(ISBLANK(Glutamine!H65),"",Glutamine!H65)</f>
        <v/>
      </c>
      <c r="AJ61" s="113" t="str">
        <f>IF(ISBLANK('In Process Calc.'!K69),"",'In Process Calc.'!K69)</f>
        <v/>
      </c>
      <c r="AK61" s="113" t="str">
        <f>IF(ISBLANK('In Process Calc.'!L69),"",'In Process Calc.'!L69)</f>
        <v/>
      </c>
      <c r="AL61" s="113" t="str">
        <f>IF(ISBLANK('In Process Calc.'!M69),"",'In Process Calc.'!M69)</f>
        <v/>
      </c>
      <c r="AM61" s="113" t="str">
        <f>IF(ISBLANK('In Process Calc.'!N69),"",'In Process Calc.'!N69)</f>
        <v/>
      </c>
      <c r="AN61" s="113" t="str">
        <f>IF(ISBLANK('In Process Calc.'!O69),"",'In Process Calc.'!O69)</f>
        <v/>
      </c>
      <c r="AO61" s="113" t="str">
        <f>IF(ISBLANK('In Process Calc.'!P69),"",'In Process Calc.'!P69)</f>
        <v/>
      </c>
      <c r="AP61" s="113" t="str">
        <f>IF(ISBLANK('In Process Calc.'!Q69),"",'In Process Calc.'!Q69)</f>
        <v/>
      </c>
      <c r="AQ61" s="113" t="str">
        <f>IF(ISBLANK('In Process Calc.'!R69),"",'In Process Calc.'!R69)</f>
        <v/>
      </c>
      <c r="AR61" s="113" t="str">
        <f>IF(ISBLANK('In Process Calc.'!S69),"",'In Process Calc.'!S69)</f>
        <v/>
      </c>
      <c r="AS61" s="113" t="str">
        <f>IF(ISBLANK('In Process Calc.'!T69),"",'In Process Calc.'!T69)</f>
        <v/>
      </c>
      <c r="AT61" s="113" t="str">
        <f>IF(ISBLANK('In Process Calc.'!U69),"",'In Process Calc.'!U69)</f>
        <v/>
      </c>
      <c r="AU61" s="113" t="str">
        <f>IF(ISBLANK('In Process Calc.'!V69),"",'In Process Calc.'!V69)</f>
        <v/>
      </c>
      <c r="AV61" s="113" t="str">
        <f>IF(ISBLANK('In Process Calc.'!W69),"",'In Process Calc.'!W69)</f>
        <v/>
      </c>
      <c r="AW61" s="113" t="str">
        <f>IF(ISBLANK('In Process Calc.'!X69),"",'In Process Calc.'!X69)</f>
        <v/>
      </c>
      <c r="AX61" s="113" t="str">
        <f>IF(ISBLANK('In Process Calc.'!Y69),"",'In Process Calc.'!Y69)</f>
        <v/>
      </c>
      <c r="AY61" s="113" t="str">
        <f>IF(ISBLANK('In Process Calc.'!Z69),"",'In Process Calc.'!Z69)</f>
        <v/>
      </c>
      <c r="AZ61" s="113" t="str">
        <f>IF(ISBLANK('In Process Calc.'!AA69),"",'In Process Calc.'!AA69)</f>
        <v/>
      </c>
      <c r="BA61" s="113" t="str">
        <f>IF(ISBLANK('In Process Calc.'!AB69),"",'In Process Calc.'!AB69)</f>
        <v/>
      </c>
      <c r="BB61" s="113" t="str">
        <f>IF(ISBLANK('In Process Calc.'!AC69),"",'In Process Calc.'!AC69)</f>
        <v/>
      </c>
      <c r="BC61" s="113" t="str">
        <f>IF(ISBLANK('In Process Calc.'!AD69),"",'In Process Calc.'!AD69)</f>
        <v/>
      </c>
      <c r="BD61" s="113" t="str">
        <f>IF(ISBLANK('In Process Calc.'!AE69),"",'In Process Calc.'!AE69)</f>
        <v/>
      </c>
      <c r="BE61" s="113" t="str">
        <f>IF(ISBLANK('In Process Calc.'!AF69),"",'In Process Calc.'!AF69)</f>
        <v/>
      </c>
      <c r="BF61" s="113" t="str">
        <f>IF(ISBLANK('In Process Calc.'!AG69),"",'In Process Calc.'!AG69)</f>
        <v/>
      </c>
      <c r="BG61" s="113" t="str">
        <f>IF(ISBLANK('In Process Calc.'!AH69),"",'In Process Calc.'!AH69)</f>
        <v/>
      </c>
      <c r="BH61" s="113" t="str">
        <f>IF(ISBLANK('In Process Calc.'!AI69),"",'In Process Calc.'!AI69)</f>
        <v/>
      </c>
      <c r="BI61" s="113" t="str">
        <f>IF(ISBLANK('In Process Calc.'!AJ69),"",'In Process Calc.'!AJ69)</f>
        <v/>
      </c>
      <c r="BJ61" s="113" t="str">
        <f>IF(ISBLANK('In Process Calc.'!AK69),"",'In Process Calc.'!AK69)</f>
        <v/>
      </c>
      <c r="BK61" s="113" t="str">
        <f>IF(ISBLANK('In Process Calc.'!AL69),"",'In Process Calc.'!AL69)</f>
        <v/>
      </c>
      <c r="BL61" s="113" t="str">
        <f>IF(ISBLANK('In Process Calc.'!AM69),"",'In Process Calc.'!AM69)</f>
        <v/>
      </c>
      <c r="BM61" s="113" t="str">
        <f>IF(ISBLANK('In Process Calc.'!AN69),"",'In Process Calc.'!AN69)</f>
        <v/>
      </c>
    </row>
    <row r="62" spans="1:116" x14ac:dyDescent="0.15">
      <c r="A62" s="113" t="str">
        <f>IF(ISBLANK('In Process Calc.'!C62),"",'In Process Calc.'!C62)</f>
        <v/>
      </c>
      <c r="B62" s="113" t="str">
        <f>IF(ISBLANK(Glutamine!H64),"",Glutamine!H64)</f>
        <v/>
      </c>
      <c r="C62" s="113" t="str">
        <f>IF(ISBLANK('In Process Calc.'!K62),"",'In Process Calc.'!K62)</f>
        <v/>
      </c>
      <c r="D62" s="113" t="str">
        <f>IF(ISBLANK('In Process Calc.'!L62),"",'In Process Calc.'!L62)</f>
        <v/>
      </c>
      <c r="E62" s="113" t="str">
        <f>IF(ISBLANK('In Process Calc.'!M62),"",'In Process Calc.'!M62)</f>
        <v/>
      </c>
      <c r="F62" s="113" t="str">
        <f>IF(ISBLANK('In Process Calc.'!N62),"",'In Process Calc.'!N62)</f>
        <v/>
      </c>
      <c r="G62" s="113" t="str">
        <f>IF(ISBLANK('In Process Calc.'!O62),"",'In Process Calc.'!O62)</f>
        <v/>
      </c>
      <c r="H62" s="113" t="str">
        <f>IF(ISBLANK('In Process Calc.'!P62),"",'In Process Calc.'!P62)</f>
        <v/>
      </c>
      <c r="I62" s="113" t="str">
        <f>IF(ISBLANK('In Process Calc.'!Q62),"",'In Process Calc.'!Q62)</f>
        <v/>
      </c>
      <c r="J62" s="113" t="str">
        <f>IF(ISBLANK('In Process Calc.'!R62),"",'In Process Calc.'!R62)</f>
        <v/>
      </c>
      <c r="K62" s="113" t="str">
        <f>IF(ISBLANK('In Process Calc.'!S62),"",'In Process Calc.'!S62)</f>
        <v/>
      </c>
      <c r="L62" s="113" t="str">
        <f>IF(ISBLANK('In Process Calc.'!T62),"",'In Process Calc.'!T62)</f>
        <v/>
      </c>
      <c r="M62" s="113" t="str">
        <f>IF(ISBLANK('In Process Calc.'!U62),"",'In Process Calc.'!U62)</f>
        <v/>
      </c>
      <c r="N62" s="113" t="str">
        <f>IF(ISBLANK('In Process Calc.'!V62),"",'In Process Calc.'!V62)</f>
        <v/>
      </c>
      <c r="O62" s="113" t="str">
        <f>IF(ISBLANK('In Process Calc.'!W62),"",'In Process Calc.'!W62)</f>
        <v/>
      </c>
      <c r="P62" s="113" t="str">
        <f>IF(ISBLANK('In Process Calc.'!X62),"",'In Process Calc.'!X62)</f>
        <v/>
      </c>
      <c r="Q62" s="113" t="str">
        <f>IF(ISBLANK('In Process Calc.'!Y62),"",'In Process Calc.'!Y62)</f>
        <v/>
      </c>
      <c r="R62" s="113" t="str">
        <f>IF(ISBLANK('In Process Calc.'!Z62),"",'In Process Calc.'!Z62)</f>
        <v/>
      </c>
      <c r="S62" s="113" t="str">
        <f>IF(ISBLANK('In Process Calc.'!AA62),"",'In Process Calc.'!AA62)</f>
        <v/>
      </c>
      <c r="T62" s="113" t="str">
        <f>IF(ISBLANK('In Process Calc.'!AB62),"",'In Process Calc.'!AB62)</f>
        <v/>
      </c>
      <c r="U62" s="113" t="str">
        <f>IF(ISBLANK('In Process Calc.'!AC62),"",'In Process Calc.'!AC62)</f>
        <v/>
      </c>
      <c r="V62" s="113" t="str">
        <f>IF(ISBLANK('In Process Calc.'!AD62),"",'In Process Calc.'!AD62)</f>
        <v/>
      </c>
      <c r="W62" s="113" t="str">
        <f>IF(ISBLANK('In Process Calc.'!AE62),"",'In Process Calc.'!AE62)</f>
        <v/>
      </c>
      <c r="X62" s="113" t="str">
        <f>IF(ISBLANK('In Process Calc.'!AF62),"",'In Process Calc.'!AF62)</f>
        <v/>
      </c>
      <c r="Y62" s="113" t="str">
        <f>IF(ISBLANK('In Process Calc.'!AG62),"",'In Process Calc.'!AG62)</f>
        <v/>
      </c>
      <c r="Z62" s="113" t="str">
        <f>IF(ISBLANK('In Process Calc.'!AH62),"",'In Process Calc.'!AH62)</f>
        <v/>
      </c>
      <c r="AA62" s="113" t="str">
        <f>IF(ISBLANK('In Process Calc.'!AI62),"",'In Process Calc.'!AI62)</f>
        <v/>
      </c>
      <c r="AB62" s="113" t="str">
        <f>IF(ISBLANK('In Process Calc.'!AJ62),"",'In Process Calc.'!AJ62)</f>
        <v/>
      </c>
      <c r="AC62" s="113" t="str">
        <f>IF(ISBLANK('In Process Calc.'!AK62),"",'In Process Calc.'!AK62)</f>
        <v/>
      </c>
      <c r="AD62" s="113" t="str">
        <f>IF(ISBLANK('In Process Calc.'!AL62),"",'In Process Calc.'!AL62)</f>
        <v/>
      </c>
      <c r="AE62" s="113" t="str">
        <f>IF(ISBLANK('In Process Calc.'!AM62),"",'In Process Calc.'!AM62)</f>
        <v/>
      </c>
      <c r="AF62" s="113" t="str">
        <f>IF(ISBLANK('In Process Calc.'!AN62),"",'In Process Calc.'!AN62)</f>
        <v/>
      </c>
      <c r="AG62" s="48"/>
      <c r="AH62" s="113" t="str">
        <f>IF(ISBLANK('In Process Calc.'!C70),"",'In Process Calc.'!C70)</f>
        <v/>
      </c>
      <c r="AI62" s="113" t="str">
        <f>IF(ISBLANK(Glutamine!H66),"",Glutamine!H66)</f>
        <v/>
      </c>
      <c r="AJ62" s="113" t="str">
        <f>IF(ISBLANK('In Process Calc.'!K70),"",'In Process Calc.'!K70)</f>
        <v/>
      </c>
      <c r="AK62" s="113" t="str">
        <f>IF(ISBLANK('In Process Calc.'!L70),"",'In Process Calc.'!L70)</f>
        <v/>
      </c>
      <c r="AL62" s="113" t="str">
        <f>IF(ISBLANK('In Process Calc.'!M70),"",'In Process Calc.'!M70)</f>
        <v/>
      </c>
      <c r="AM62" s="113" t="str">
        <f>IF(ISBLANK('In Process Calc.'!N70),"",'In Process Calc.'!N70)</f>
        <v/>
      </c>
      <c r="AN62" s="113" t="str">
        <f>IF(ISBLANK('In Process Calc.'!O70),"",'In Process Calc.'!O70)</f>
        <v/>
      </c>
      <c r="AO62" s="113" t="str">
        <f>IF(ISBLANK('In Process Calc.'!P70),"",'In Process Calc.'!P70)</f>
        <v/>
      </c>
      <c r="AP62" s="113" t="str">
        <f>IF(ISBLANK('In Process Calc.'!Q70),"",'In Process Calc.'!Q70)</f>
        <v/>
      </c>
      <c r="AQ62" s="113" t="str">
        <f>IF(ISBLANK('In Process Calc.'!R70),"",'In Process Calc.'!R70)</f>
        <v/>
      </c>
      <c r="AR62" s="113" t="str">
        <f>IF(ISBLANK('In Process Calc.'!S70),"",'In Process Calc.'!S70)</f>
        <v/>
      </c>
      <c r="AS62" s="113" t="str">
        <f>IF(ISBLANK('In Process Calc.'!T70),"",'In Process Calc.'!T70)</f>
        <v/>
      </c>
      <c r="AT62" s="113" t="str">
        <f>IF(ISBLANK('In Process Calc.'!U70),"",'In Process Calc.'!U70)</f>
        <v/>
      </c>
      <c r="AU62" s="113" t="str">
        <f>IF(ISBLANK('In Process Calc.'!V70),"",'In Process Calc.'!V70)</f>
        <v/>
      </c>
      <c r="AV62" s="113" t="str">
        <f>IF(ISBLANK('In Process Calc.'!W70),"",'In Process Calc.'!W70)</f>
        <v/>
      </c>
      <c r="AW62" s="113" t="str">
        <f>IF(ISBLANK('In Process Calc.'!X70),"",'In Process Calc.'!X70)</f>
        <v/>
      </c>
      <c r="AX62" s="113" t="str">
        <f>IF(ISBLANK('In Process Calc.'!Y70),"",'In Process Calc.'!Y70)</f>
        <v/>
      </c>
      <c r="AY62" s="113" t="str">
        <f>IF(ISBLANK('In Process Calc.'!Z70),"",'In Process Calc.'!Z70)</f>
        <v/>
      </c>
      <c r="AZ62" s="113" t="str">
        <f>IF(ISBLANK('In Process Calc.'!AA70),"",'In Process Calc.'!AA70)</f>
        <v/>
      </c>
      <c r="BA62" s="113" t="str">
        <f>IF(ISBLANK('In Process Calc.'!AB70),"",'In Process Calc.'!AB70)</f>
        <v/>
      </c>
      <c r="BB62" s="113" t="str">
        <f>IF(ISBLANK('In Process Calc.'!AC70),"",'In Process Calc.'!AC70)</f>
        <v/>
      </c>
      <c r="BC62" s="113" t="str">
        <f>IF(ISBLANK('In Process Calc.'!AD70),"",'In Process Calc.'!AD70)</f>
        <v/>
      </c>
      <c r="BD62" s="113" t="str">
        <f>IF(ISBLANK('In Process Calc.'!AE70),"",'In Process Calc.'!AE70)</f>
        <v/>
      </c>
      <c r="BE62" s="113" t="str">
        <f>IF(ISBLANK('In Process Calc.'!AF70),"",'In Process Calc.'!AF70)</f>
        <v/>
      </c>
      <c r="BF62" s="113" t="str">
        <f>IF(ISBLANK('In Process Calc.'!AG70),"",'In Process Calc.'!AG70)</f>
        <v/>
      </c>
      <c r="BG62" s="113" t="str">
        <f>IF(ISBLANK('In Process Calc.'!AH70),"",'In Process Calc.'!AH70)</f>
        <v/>
      </c>
      <c r="BH62" s="113" t="str">
        <f>IF(ISBLANK('In Process Calc.'!AI70),"",'In Process Calc.'!AI70)</f>
        <v/>
      </c>
      <c r="BI62" s="113" t="str">
        <f>IF(ISBLANK('In Process Calc.'!AJ70),"",'In Process Calc.'!AJ70)</f>
        <v/>
      </c>
      <c r="BJ62" s="113" t="str">
        <f>IF(ISBLANK('In Process Calc.'!AK70),"",'In Process Calc.'!AK70)</f>
        <v/>
      </c>
      <c r="BK62" s="113" t="str">
        <f>IF(ISBLANK('In Process Calc.'!AL70),"",'In Process Calc.'!AL70)</f>
        <v/>
      </c>
      <c r="BL62" s="113" t="str">
        <f>IF(ISBLANK('In Process Calc.'!AM70),"",'In Process Calc.'!AM70)</f>
        <v/>
      </c>
      <c r="BM62" s="113" t="str">
        <f>IF(ISBLANK('In Process Calc.'!AN70),"",'In Process Calc.'!AN70)</f>
        <v/>
      </c>
      <c r="BN62" s="48"/>
      <c r="BO62" s="48"/>
      <c r="BP62" s="48"/>
      <c r="BQ62" s="48"/>
      <c r="BR62" s="48"/>
      <c r="BS62" s="48"/>
      <c r="BT62" s="48"/>
      <c r="BU62" s="48"/>
      <c r="BV62" s="48"/>
      <c r="BW62" s="48"/>
      <c r="BX62" s="48"/>
      <c r="BY62" s="48"/>
      <c r="BZ62" s="48"/>
      <c r="CA62" s="48"/>
      <c r="CB62" s="48"/>
      <c r="CC62" s="48"/>
      <c r="CD62" s="48"/>
      <c r="CE62" s="48"/>
      <c r="CF62" s="48"/>
      <c r="CG62" s="48"/>
    </row>
    <row r="63" spans="1:116" ht="18" x14ac:dyDescent="0.2">
      <c r="A63" s="113" t="str">
        <f>IF(ISBLANK('In Process Calc.'!C63),"",'In Process Calc.'!C63)</f>
        <v/>
      </c>
      <c r="B63" s="113" t="str">
        <f>IF(ISBLANK(Glutamine!H65),"",Glutamine!H65)</f>
        <v/>
      </c>
      <c r="C63" s="113" t="str">
        <f>IF(ISBLANK('In Process Calc.'!K63),"",'In Process Calc.'!K63)</f>
        <v/>
      </c>
      <c r="D63" s="113" t="str">
        <f>IF(ISBLANK('In Process Calc.'!L63),"",'In Process Calc.'!L63)</f>
        <v/>
      </c>
      <c r="E63" s="113" t="str">
        <f>IF(ISBLANK('In Process Calc.'!M63),"",'In Process Calc.'!M63)</f>
        <v/>
      </c>
      <c r="F63" s="113" t="str">
        <f>IF(ISBLANK('In Process Calc.'!N63),"",'In Process Calc.'!N63)</f>
        <v/>
      </c>
      <c r="G63" s="113" t="str">
        <f>IF(ISBLANK('In Process Calc.'!O63),"",'In Process Calc.'!O63)</f>
        <v/>
      </c>
      <c r="H63" s="113" t="str">
        <f>IF(ISBLANK('In Process Calc.'!P63),"",'In Process Calc.'!P63)</f>
        <v/>
      </c>
      <c r="I63" s="113" t="str">
        <f>IF(ISBLANK('In Process Calc.'!Q63),"",'In Process Calc.'!Q63)</f>
        <v/>
      </c>
      <c r="J63" s="113" t="str">
        <f>IF(ISBLANK('In Process Calc.'!R63),"",'In Process Calc.'!R63)</f>
        <v/>
      </c>
      <c r="K63" s="113" t="str">
        <f>IF(ISBLANK('In Process Calc.'!S63),"",'In Process Calc.'!S63)</f>
        <v/>
      </c>
      <c r="L63" s="113" t="str">
        <f>IF(ISBLANK('In Process Calc.'!T63),"",'In Process Calc.'!T63)</f>
        <v/>
      </c>
      <c r="M63" s="113" t="str">
        <f>IF(ISBLANK('In Process Calc.'!U63),"",'In Process Calc.'!U63)</f>
        <v/>
      </c>
      <c r="N63" s="113" t="str">
        <f>IF(ISBLANK('In Process Calc.'!V63),"",'In Process Calc.'!V63)</f>
        <v/>
      </c>
      <c r="O63" s="113" t="str">
        <f>IF(ISBLANK('In Process Calc.'!W63),"",'In Process Calc.'!W63)</f>
        <v/>
      </c>
      <c r="P63" s="113" t="str">
        <f>IF(ISBLANK('In Process Calc.'!X63),"",'In Process Calc.'!X63)</f>
        <v/>
      </c>
      <c r="Q63" s="113" t="str">
        <f>IF(ISBLANK('In Process Calc.'!Y63),"",'In Process Calc.'!Y63)</f>
        <v/>
      </c>
      <c r="R63" s="113" t="str">
        <f>IF(ISBLANK('In Process Calc.'!Z63),"",'In Process Calc.'!Z63)</f>
        <v/>
      </c>
      <c r="S63" s="113" t="str">
        <f>IF(ISBLANK('In Process Calc.'!AA63),"",'In Process Calc.'!AA63)</f>
        <v/>
      </c>
      <c r="T63" s="113" t="str">
        <f>IF(ISBLANK('In Process Calc.'!AB63),"",'In Process Calc.'!AB63)</f>
        <v/>
      </c>
      <c r="U63" s="113" t="str">
        <f>IF(ISBLANK('In Process Calc.'!AC63),"",'In Process Calc.'!AC63)</f>
        <v/>
      </c>
      <c r="V63" s="113" t="str">
        <f>IF(ISBLANK('In Process Calc.'!AD63),"",'In Process Calc.'!AD63)</f>
        <v/>
      </c>
      <c r="W63" s="113" t="str">
        <f>IF(ISBLANK('In Process Calc.'!AE63),"",'In Process Calc.'!AE63)</f>
        <v/>
      </c>
      <c r="X63" s="113" t="str">
        <f>IF(ISBLANK('In Process Calc.'!AF63),"",'In Process Calc.'!AF63)</f>
        <v/>
      </c>
      <c r="Y63" s="113" t="str">
        <f>IF(ISBLANK('In Process Calc.'!AG63),"",'In Process Calc.'!AG63)</f>
        <v/>
      </c>
      <c r="Z63" s="113" t="str">
        <f>IF(ISBLANK('In Process Calc.'!AH63),"",'In Process Calc.'!AH63)</f>
        <v/>
      </c>
      <c r="AA63" s="113" t="str">
        <f>IF(ISBLANK('In Process Calc.'!AI63),"",'In Process Calc.'!AI63)</f>
        <v/>
      </c>
      <c r="AB63" s="113" t="str">
        <f>IF(ISBLANK('In Process Calc.'!AJ63),"",'In Process Calc.'!AJ63)</f>
        <v/>
      </c>
      <c r="AC63" s="113" t="str">
        <f>IF(ISBLANK('In Process Calc.'!AK63),"",'In Process Calc.'!AK63)</f>
        <v/>
      </c>
      <c r="AD63" s="113" t="str">
        <f>IF(ISBLANK('In Process Calc.'!AL63),"",'In Process Calc.'!AL63)</f>
        <v/>
      </c>
      <c r="AE63" s="113" t="str">
        <f>IF(ISBLANK('In Process Calc.'!AM63),"",'In Process Calc.'!AM63)</f>
        <v/>
      </c>
      <c r="AF63" s="113" t="str">
        <f>IF(ISBLANK('In Process Calc.'!AN63),"",'In Process Calc.'!AN63)</f>
        <v/>
      </c>
      <c r="AG63" s="48"/>
      <c r="AH63" s="113" t="str">
        <f>IF(ISBLANK('In Process Calc.'!C71),"",'In Process Calc.'!C71)</f>
        <v/>
      </c>
      <c r="AI63" s="113" t="str">
        <f>IF(ISBLANK(Glutamine!H67),"",Glutamine!H67)</f>
        <v/>
      </c>
      <c r="AJ63" s="113" t="str">
        <f>IF(ISBLANK('In Process Calc.'!K71),"",'In Process Calc.'!K71)</f>
        <v/>
      </c>
      <c r="AK63" s="113" t="str">
        <f>IF(ISBLANK('In Process Calc.'!L71),"",'In Process Calc.'!L71)</f>
        <v/>
      </c>
      <c r="AL63" s="113" t="str">
        <f>IF(ISBLANK('In Process Calc.'!M71),"",'In Process Calc.'!M71)</f>
        <v/>
      </c>
      <c r="AM63" s="113" t="str">
        <f>IF(ISBLANK('In Process Calc.'!N71),"",'In Process Calc.'!N71)</f>
        <v/>
      </c>
      <c r="AN63" s="113" t="str">
        <f>IF(ISBLANK('In Process Calc.'!O71),"",'In Process Calc.'!O71)</f>
        <v/>
      </c>
      <c r="AO63" s="113" t="str">
        <f>IF(ISBLANK('In Process Calc.'!P71),"",'In Process Calc.'!P71)</f>
        <v/>
      </c>
      <c r="AP63" s="113" t="str">
        <f>IF(ISBLANK('In Process Calc.'!Q71),"",'In Process Calc.'!Q71)</f>
        <v/>
      </c>
      <c r="AQ63" s="113" t="str">
        <f>IF(ISBLANK('In Process Calc.'!R71),"",'In Process Calc.'!R71)</f>
        <v/>
      </c>
      <c r="AR63" s="113" t="str">
        <f>IF(ISBLANK('In Process Calc.'!S71),"",'In Process Calc.'!S71)</f>
        <v/>
      </c>
      <c r="AS63" s="113" t="str">
        <f>IF(ISBLANK('In Process Calc.'!T71),"",'In Process Calc.'!T71)</f>
        <v/>
      </c>
      <c r="AT63" s="113" t="str">
        <f>IF(ISBLANK('In Process Calc.'!U71),"",'In Process Calc.'!U71)</f>
        <v/>
      </c>
      <c r="AU63" s="113" t="str">
        <f>IF(ISBLANK('In Process Calc.'!V71),"",'In Process Calc.'!V71)</f>
        <v/>
      </c>
      <c r="AV63" s="113" t="str">
        <f>IF(ISBLANK('In Process Calc.'!W71),"",'In Process Calc.'!W71)</f>
        <v/>
      </c>
      <c r="AW63" s="113" t="str">
        <f>IF(ISBLANK('In Process Calc.'!X71),"",'In Process Calc.'!X71)</f>
        <v/>
      </c>
      <c r="AX63" s="113" t="str">
        <f>IF(ISBLANK('In Process Calc.'!Y71),"",'In Process Calc.'!Y71)</f>
        <v/>
      </c>
      <c r="AY63" s="113" t="str">
        <f>IF(ISBLANK('In Process Calc.'!Z71),"",'In Process Calc.'!Z71)</f>
        <v/>
      </c>
      <c r="AZ63" s="113" t="str">
        <f>IF(ISBLANK('In Process Calc.'!AA71),"",'In Process Calc.'!AA71)</f>
        <v/>
      </c>
      <c r="BA63" s="113" t="str">
        <f>IF(ISBLANK('In Process Calc.'!AB71),"",'In Process Calc.'!AB71)</f>
        <v/>
      </c>
      <c r="BB63" s="113" t="str">
        <f>IF(ISBLANK('In Process Calc.'!AC71),"",'In Process Calc.'!AC71)</f>
        <v/>
      </c>
      <c r="BC63" s="113" t="str">
        <f>IF(ISBLANK('In Process Calc.'!AD71),"",'In Process Calc.'!AD71)</f>
        <v/>
      </c>
      <c r="BD63" s="113" t="str">
        <f>IF(ISBLANK('In Process Calc.'!AE71),"",'In Process Calc.'!AE71)</f>
        <v/>
      </c>
      <c r="BE63" s="113" t="str">
        <f>IF(ISBLANK('In Process Calc.'!AF71),"",'In Process Calc.'!AF71)</f>
        <v/>
      </c>
      <c r="BF63" s="113" t="str">
        <f>IF(ISBLANK('In Process Calc.'!AG71),"",'In Process Calc.'!AG71)</f>
        <v/>
      </c>
      <c r="BG63" s="113" t="str">
        <f>IF(ISBLANK('In Process Calc.'!AH71),"",'In Process Calc.'!AH71)</f>
        <v/>
      </c>
      <c r="BH63" s="113" t="str">
        <f>IF(ISBLANK('In Process Calc.'!AI71),"",'In Process Calc.'!AI71)</f>
        <v/>
      </c>
      <c r="BI63" s="113" t="str">
        <f>IF(ISBLANK('In Process Calc.'!AJ71),"",'In Process Calc.'!AJ71)</f>
        <v/>
      </c>
      <c r="BJ63" s="113" t="str">
        <f>IF(ISBLANK('In Process Calc.'!AK71),"",'In Process Calc.'!AK71)</f>
        <v/>
      </c>
      <c r="BK63" s="113" t="str">
        <f>IF(ISBLANK('In Process Calc.'!AL71),"",'In Process Calc.'!AL71)</f>
        <v/>
      </c>
      <c r="BL63" s="113" t="str">
        <f>IF(ISBLANK('In Process Calc.'!AM71),"",'In Process Calc.'!AM71)</f>
        <v/>
      </c>
      <c r="BM63" s="113" t="str">
        <f>IF(ISBLANK('In Process Calc.'!AN71),"",'In Process Calc.'!AN71)</f>
        <v/>
      </c>
      <c r="BN63" s="48"/>
      <c r="BO63" s="48"/>
      <c r="BP63" s="48"/>
      <c r="BQ63" s="48"/>
      <c r="BR63" s="48"/>
      <c r="BS63" s="48"/>
      <c r="BT63" s="48"/>
      <c r="BU63" s="48"/>
      <c r="BV63" s="48"/>
      <c r="BW63" s="48"/>
      <c r="BX63" s="48"/>
      <c r="BY63" s="48"/>
      <c r="BZ63" s="48"/>
      <c r="CA63" s="48"/>
      <c r="CB63" s="48"/>
      <c r="CC63" s="48"/>
      <c r="CD63" s="48"/>
      <c r="CE63" s="48"/>
      <c r="CF63" s="48"/>
      <c r="CG63" s="357" t="s">
        <v>481</v>
      </c>
      <c r="CH63" s="357"/>
      <c r="CI63" s="357"/>
      <c r="CJ63" s="357"/>
      <c r="CK63" s="357"/>
      <c r="CL63" s="357"/>
      <c r="CM63" s="357"/>
      <c r="CN63" s="357"/>
      <c r="CO63" s="357"/>
      <c r="CP63" s="357"/>
      <c r="CQ63" s="357"/>
      <c r="CR63" s="357"/>
      <c r="CS63" s="357"/>
      <c r="CT63" s="357"/>
      <c r="CU63" s="357"/>
      <c r="CV63" s="357"/>
      <c r="CW63" s="357"/>
      <c r="CX63" s="357"/>
      <c r="CY63" s="357"/>
      <c r="CZ63" s="357"/>
      <c r="DA63" s="357"/>
      <c r="DB63" s="357"/>
      <c r="DC63" s="357"/>
      <c r="DD63" s="357"/>
      <c r="DE63" s="357"/>
      <c r="DF63" s="357"/>
      <c r="DG63" s="357"/>
      <c r="DH63" s="357"/>
      <c r="DI63" s="357"/>
      <c r="DJ63" s="357"/>
      <c r="DK63" s="357"/>
      <c r="DL63" s="357"/>
    </row>
    <row r="64" spans="1:116" ht="105" x14ac:dyDescent="0.15">
      <c r="A64" s="113" t="str">
        <f>IF(ISBLANK('In Process Calc.'!C64),"",'In Process Calc.'!C64)</f>
        <v/>
      </c>
      <c r="B64" s="113" t="str">
        <f>IF(ISBLANK(Glutamine!H66),"",Glutamine!H66)</f>
        <v/>
      </c>
      <c r="C64" s="113" t="str">
        <f>IF(ISBLANK('In Process Calc.'!K64),"",'In Process Calc.'!K64)</f>
        <v/>
      </c>
      <c r="D64" s="113" t="str">
        <f>IF(ISBLANK('In Process Calc.'!L64),"",'In Process Calc.'!L64)</f>
        <v/>
      </c>
      <c r="E64" s="113" t="str">
        <f>IF(ISBLANK('In Process Calc.'!M64),"",'In Process Calc.'!M64)</f>
        <v/>
      </c>
      <c r="F64" s="113" t="str">
        <f>IF(ISBLANK('In Process Calc.'!N64),"",'In Process Calc.'!N64)</f>
        <v/>
      </c>
      <c r="G64" s="113" t="str">
        <f>IF(ISBLANK('In Process Calc.'!O64),"",'In Process Calc.'!O64)</f>
        <v/>
      </c>
      <c r="H64" s="113" t="str">
        <f>IF(ISBLANK('In Process Calc.'!P64),"",'In Process Calc.'!P64)</f>
        <v/>
      </c>
      <c r="I64" s="113" t="str">
        <f>IF(ISBLANK('In Process Calc.'!Q64),"",'In Process Calc.'!Q64)</f>
        <v/>
      </c>
      <c r="J64" s="113" t="str">
        <f>IF(ISBLANK('In Process Calc.'!R64),"",'In Process Calc.'!R64)</f>
        <v/>
      </c>
      <c r="K64" s="113" t="str">
        <f>IF(ISBLANK('In Process Calc.'!S64),"",'In Process Calc.'!S64)</f>
        <v/>
      </c>
      <c r="L64" s="113" t="str">
        <f>IF(ISBLANK('In Process Calc.'!T64),"",'In Process Calc.'!T64)</f>
        <v/>
      </c>
      <c r="M64" s="113" t="str">
        <f>IF(ISBLANK('In Process Calc.'!U64),"",'In Process Calc.'!U64)</f>
        <v/>
      </c>
      <c r="N64" s="113" t="str">
        <f>IF(ISBLANK('In Process Calc.'!V64),"",'In Process Calc.'!V64)</f>
        <v/>
      </c>
      <c r="O64" s="113" t="str">
        <f>IF(ISBLANK('In Process Calc.'!W64),"",'In Process Calc.'!W64)</f>
        <v/>
      </c>
      <c r="P64" s="113" t="str">
        <f>IF(ISBLANK('In Process Calc.'!X64),"",'In Process Calc.'!X64)</f>
        <v/>
      </c>
      <c r="Q64" s="113" t="str">
        <f>IF(ISBLANK('In Process Calc.'!Y64),"",'In Process Calc.'!Y64)</f>
        <v/>
      </c>
      <c r="R64" s="113" t="str">
        <f>IF(ISBLANK('In Process Calc.'!Z64),"",'In Process Calc.'!Z64)</f>
        <v/>
      </c>
      <c r="S64" s="113" t="str">
        <f>IF(ISBLANK('In Process Calc.'!AA64),"",'In Process Calc.'!AA64)</f>
        <v/>
      </c>
      <c r="T64" s="113" t="str">
        <f>IF(ISBLANK('In Process Calc.'!AB64),"",'In Process Calc.'!AB64)</f>
        <v/>
      </c>
      <c r="U64" s="113" t="str">
        <f>IF(ISBLANK('In Process Calc.'!AC64),"",'In Process Calc.'!AC64)</f>
        <v/>
      </c>
      <c r="V64" s="113" t="str">
        <f>IF(ISBLANK('In Process Calc.'!AD64),"",'In Process Calc.'!AD64)</f>
        <v/>
      </c>
      <c r="W64" s="113" t="str">
        <f>IF(ISBLANK('In Process Calc.'!AE64),"",'In Process Calc.'!AE64)</f>
        <v/>
      </c>
      <c r="X64" s="113" t="str">
        <f>IF(ISBLANK('In Process Calc.'!AF64),"",'In Process Calc.'!AF64)</f>
        <v/>
      </c>
      <c r="Y64" s="113" t="str">
        <f>IF(ISBLANK('In Process Calc.'!AG64),"",'In Process Calc.'!AG64)</f>
        <v/>
      </c>
      <c r="Z64" s="113" t="str">
        <f>IF(ISBLANK('In Process Calc.'!AH64),"",'In Process Calc.'!AH64)</f>
        <v/>
      </c>
      <c r="AA64" s="113" t="str">
        <f>IF(ISBLANK('In Process Calc.'!AI64),"",'In Process Calc.'!AI64)</f>
        <v/>
      </c>
      <c r="AB64" s="113" t="str">
        <f>IF(ISBLANK('In Process Calc.'!AJ64),"",'In Process Calc.'!AJ64)</f>
        <v/>
      </c>
      <c r="AC64" s="113" t="str">
        <f>IF(ISBLANK('In Process Calc.'!AK64),"",'In Process Calc.'!AK64)</f>
        <v/>
      </c>
      <c r="AD64" s="113" t="str">
        <f>IF(ISBLANK('In Process Calc.'!AL64),"",'In Process Calc.'!AL64)</f>
        <v/>
      </c>
      <c r="AE64" s="113" t="str">
        <f>IF(ISBLANK('In Process Calc.'!AM64),"",'In Process Calc.'!AM64)</f>
        <v/>
      </c>
      <c r="AF64" s="113" t="str">
        <f>IF(ISBLANK('In Process Calc.'!AN64),"",'In Process Calc.'!AN64)</f>
        <v/>
      </c>
      <c r="AG64" s="48"/>
      <c r="AH64" s="113" t="str">
        <f>IF(ISBLANK('In Process Calc.'!C72),"",'In Process Calc.'!C72)</f>
        <v/>
      </c>
      <c r="AI64" s="113" t="str">
        <f>IF(ISBLANK(Glutamine!H68),"",Glutamine!H68)</f>
        <v/>
      </c>
      <c r="AJ64" s="113" t="str">
        <f>IF(ISBLANK('In Process Calc.'!K72),"",'In Process Calc.'!K72)</f>
        <v/>
      </c>
      <c r="AK64" s="113" t="str">
        <f>IF(ISBLANK('In Process Calc.'!L72),"",'In Process Calc.'!L72)</f>
        <v/>
      </c>
      <c r="AL64" s="113" t="str">
        <f>IF(ISBLANK('In Process Calc.'!M72),"",'In Process Calc.'!M72)</f>
        <v/>
      </c>
      <c r="AM64" s="113" t="str">
        <f>IF(ISBLANK('In Process Calc.'!N72),"",'In Process Calc.'!N72)</f>
        <v/>
      </c>
      <c r="AN64" s="113" t="str">
        <f>IF(ISBLANK('In Process Calc.'!O72),"",'In Process Calc.'!O72)</f>
        <v/>
      </c>
      <c r="AO64" s="113" t="str">
        <f>IF(ISBLANK('In Process Calc.'!P72),"",'In Process Calc.'!P72)</f>
        <v/>
      </c>
      <c r="AP64" s="113" t="str">
        <f>IF(ISBLANK('In Process Calc.'!Q72),"",'In Process Calc.'!Q72)</f>
        <v/>
      </c>
      <c r="AQ64" s="113" t="str">
        <f>IF(ISBLANK('In Process Calc.'!R72),"",'In Process Calc.'!R72)</f>
        <v/>
      </c>
      <c r="AR64" s="113" t="str">
        <f>IF(ISBLANK('In Process Calc.'!S72),"",'In Process Calc.'!S72)</f>
        <v/>
      </c>
      <c r="AS64" s="113" t="str">
        <f>IF(ISBLANK('In Process Calc.'!T72),"",'In Process Calc.'!T72)</f>
        <v/>
      </c>
      <c r="AT64" s="113" t="str">
        <f>IF(ISBLANK('In Process Calc.'!U72),"",'In Process Calc.'!U72)</f>
        <v/>
      </c>
      <c r="AU64" s="113" t="str">
        <f>IF(ISBLANK('In Process Calc.'!V72),"",'In Process Calc.'!V72)</f>
        <v/>
      </c>
      <c r="AV64" s="113" t="str">
        <f>IF(ISBLANK('In Process Calc.'!W72),"",'In Process Calc.'!W72)</f>
        <v/>
      </c>
      <c r="AW64" s="113" t="str">
        <f>IF(ISBLANK('In Process Calc.'!X72),"",'In Process Calc.'!X72)</f>
        <v/>
      </c>
      <c r="AX64" s="113" t="str">
        <f>IF(ISBLANK('In Process Calc.'!Y72),"",'In Process Calc.'!Y72)</f>
        <v/>
      </c>
      <c r="AY64" s="113" t="str">
        <f>IF(ISBLANK('In Process Calc.'!Z72),"",'In Process Calc.'!Z72)</f>
        <v/>
      </c>
      <c r="AZ64" s="113" t="str">
        <f>IF(ISBLANK('In Process Calc.'!AA72),"",'In Process Calc.'!AA72)</f>
        <v/>
      </c>
      <c r="BA64" s="113" t="str">
        <f>IF(ISBLANK('In Process Calc.'!AB72),"",'In Process Calc.'!AB72)</f>
        <v/>
      </c>
      <c r="BB64" s="113" t="str">
        <f>IF(ISBLANK('In Process Calc.'!AC72),"",'In Process Calc.'!AC72)</f>
        <v/>
      </c>
      <c r="BC64" s="113" t="str">
        <f>IF(ISBLANK('In Process Calc.'!AD72),"",'In Process Calc.'!AD72)</f>
        <v/>
      </c>
      <c r="BD64" s="113" t="str">
        <f>IF(ISBLANK('In Process Calc.'!AE72),"",'In Process Calc.'!AE72)</f>
        <v/>
      </c>
      <c r="BE64" s="113" t="str">
        <f>IF(ISBLANK('In Process Calc.'!AF72),"",'In Process Calc.'!AF72)</f>
        <v/>
      </c>
      <c r="BF64" s="113" t="str">
        <f>IF(ISBLANK('In Process Calc.'!AG72),"",'In Process Calc.'!AG72)</f>
        <v/>
      </c>
      <c r="BG64" s="113" t="str">
        <f>IF(ISBLANK('In Process Calc.'!AH72),"",'In Process Calc.'!AH72)</f>
        <v/>
      </c>
      <c r="BH64" s="113" t="str">
        <f>IF(ISBLANK('In Process Calc.'!AI72),"",'In Process Calc.'!AI72)</f>
        <v/>
      </c>
      <c r="BI64" s="113" t="str">
        <f>IF(ISBLANK('In Process Calc.'!AJ72),"",'In Process Calc.'!AJ72)</f>
        <v/>
      </c>
      <c r="BJ64" s="113" t="str">
        <f>IF(ISBLANK('In Process Calc.'!AK72),"",'In Process Calc.'!AK72)</f>
        <v/>
      </c>
      <c r="BK64" s="113" t="str">
        <f>IF(ISBLANK('In Process Calc.'!AL72),"",'In Process Calc.'!AL72)</f>
        <v/>
      </c>
      <c r="BL64" s="113" t="str">
        <f>IF(ISBLANK('In Process Calc.'!AM72),"",'In Process Calc.'!AM72)</f>
        <v/>
      </c>
      <c r="BM64" s="113" t="str">
        <f>IF(ISBLANK('In Process Calc.'!AN72),"",'In Process Calc.'!AN72)</f>
        <v/>
      </c>
      <c r="BN64" s="48"/>
      <c r="BO64" s="48"/>
      <c r="BP64" s="48"/>
      <c r="BQ64" s="48"/>
      <c r="BR64" s="48"/>
      <c r="BS64" s="48"/>
      <c r="BT64" s="48"/>
      <c r="BU64" s="48"/>
      <c r="BV64" s="48"/>
      <c r="BW64" s="48"/>
      <c r="BX64" s="48"/>
      <c r="BY64" s="48"/>
      <c r="BZ64" s="48"/>
      <c r="CA64" s="48"/>
      <c r="CB64" s="48"/>
      <c r="CC64" s="48"/>
      <c r="CD64" s="48"/>
      <c r="CE64" s="48"/>
      <c r="CF64" s="48"/>
      <c r="CG64" s="73" t="s">
        <v>372</v>
      </c>
      <c r="CH64" s="74" t="s">
        <v>373</v>
      </c>
      <c r="CI64" s="59" t="s">
        <v>112</v>
      </c>
      <c r="CJ64" s="59" t="s">
        <v>111</v>
      </c>
      <c r="CK64" s="59" t="s">
        <v>107</v>
      </c>
      <c r="CL64" s="59" t="s">
        <v>294</v>
      </c>
      <c r="CM64" s="59" t="s">
        <v>55</v>
      </c>
      <c r="CN64" s="59" t="s">
        <v>50</v>
      </c>
      <c r="CO64" s="59" t="s">
        <v>48</v>
      </c>
      <c r="CP64" s="59" t="s">
        <v>352</v>
      </c>
      <c r="CQ64" s="59" t="s">
        <v>108</v>
      </c>
      <c r="CR64" s="59" t="s">
        <v>52</v>
      </c>
      <c r="CS64" s="59" t="s">
        <v>49</v>
      </c>
      <c r="CT64" s="59" t="s">
        <v>53</v>
      </c>
      <c r="CU64" s="59" t="s">
        <v>335</v>
      </c>
      <c r="CV64" s="59" t="s">
        <v>60</v>
      </c>
      <c r="CW64" s="59" t="s">
        <v>110</v>
      </c>
      <c r="CX64" s="59" t="s">
        <v>61</v>
      </c>
      <c r="CY64" s="59" t="s">
        <v>62</v>
      </c>
      <c r="CZ64" s="59" t="s">
        <v>58</v>
      </c>
      <c r="DA64" s="59" t="s">
        <v>109</v>
      </c>
      <c r="DB64" s="59" t="s">
        <v>65</v>
      </c>
      <c r="DC64" s="59" t="s">
        <v>364</v>
      </c>
      <c r="DD64" s="59" t="s">
        <v>51</v>
      </c>
      <c r="DE64" s="59" t="s">
        <v>54</v>
      </c>
      <c r="DF64" s="59" t="s">
        <v>353</v>
      </c>
      <c r="DG64" s="59" t="s">
        <v>56</v>
      </c>
      <c r="DH64" s="59" t="s">
        <v>59</v>
      </c>
      <c r="DI64" s="59" t="s">
        <v>57</v>
      </c>
      <c r="DJ64" s="59" t="s">
        <v>114</v>
      </c>
      <c r="DK64" s="59" t="s">
        <v>113</v>
      </c>
      <c r="DL64" s="59" t="s">
        <v>245</v>
      </c>
    </row>
    <row r="65" spans="1:116" x14ac:dyDescent="0.15">
      <c r="A65" s="113" t="str">
        <f>IF(ISBLANK('In Process Calc.'!C65),"",'In Process Calc.'!C65)</f>
        <v/>
      </c>
      <c r="B65" s="113" t="str">
        <f>IF(ISBLANK(Glutamine!H67),"",Glutamine!H67)</f>
        <v/>
      </c>
      <c r="C65" s="113" t="str">
        <f>IF(ISBLANK('In Process Calc.'!K65),"",'In Process Calc.'!K65)</f>
        <v/>
      </c>
      <c r="D65" s="113" t="str">
        <f>IF(ISBLANK('In Process Calc.'!L65),"",'In Process Calc.'!L65)</f>
        <v/>
      </c>
      <c r="E65" s="113" t="str">
        <f>IF(ISBLANK('In Process Calc.'!M65),"",'In Process Calc.'!M65)</f>
        <v/>
      </c>
      <c r="F65" s="113" t="str">
        <f>IF(ISBLANK('In Process Calc.'!N65),"",'In Process Calc.'!N65)</f>
        <v/>
      </c>
      <c r="G65" s="113" t="str">
        <f>IF(ISBLANK('In Process Calc.'!O65),"",'In Process Calc.'!O65)</f>
        <v/>
      </c>
      <c r="H65" s="113" t="str">
        <f>IF(ISBLANK('In Process Calc.'!P65),"",'In Process Calc.'!P65)</f>
        <v/>
      </c>
      <c r="I65" s="113" t="str">
        <f>IF(ISBLANK('In Process Calc.'!Q65),"",'In Process Calc.'!Q65)</f>
        <v/>
      </c>
      <c r="J65" s="113" t="str">
        <f>IF(ISBLANK('In Process Calc.'!R65),"",'In Process Calc.'!R65)</f>
        <v/>
      </c>
      <c r="K65" s="113" t="str">
        <f>IF(ISBLANK('In Process Calc.'!S65),"",'In Process Calc.'!S65)</f>
        <v/>
      </c>
      <c r="L65" s="113" t="str">
        <f>IF(ISBLANK('In Process Calc.'!T65),"",'In Process Calc.'!T65)</f>
        <v/>
      </c>
      <c r="M65" s="113" t="str">
        <f>IF(ISBLANK('In Process Calc.'!U65),"",'In Process Calc.'!U65)</f>
        <v/>
      </c>
      <c r="N65" s="113" t="str">
        <f>IF(ISBLANK('In Process Calc.'!V65),"",'In Process Calc.'!V65)</f>
        <v/>
      </c>
      <c r="O65" s="113" t="str">
        <f>IF(ISBLANK('In Process Calc.'!W65),"",'In Process Calc.'!W65)</f>
        <v/>
      </c>
      <c r="P65" s="113" t="str">
        <f>IF(ISBLANK('In Process Calc.'!X65),"",'In Process Calc.'!X65)</f>
        <v/>
      </c>
      <c r="Q65" s="113" t="str">
        <f>IF(ISBLANK('In Process Calc.'!Y65),"",'In Process Calc.'!Y65)</f>
        <v/>
      </c>
      <c r="R65" s="113" t="str">
        <f>IF(ISBLANK('In Process Calc.'!Z65),"",'In Process Calc.'!Z65)</f>
        <v/>
      </c>
      <c r="S65" s="113" t="str">
        <f>IF(ISBLANK('In Process Calc.'!AA65),"",'In Process Calc.'!AA65)</f>
        <v/>
      </c>
      <c r="T65" s="113" t="str">
        <f>IF(ISBLANK('In Process Calc.'!AB65),"",'In Process Calc.'!AB65)</f>
        <v/>
      </c>
      <c r="U65" s="113" t="str">
        <f>IF(ISBLANK('In Process Calc.'!AC65),"",'In Process Calc.'!AC65)</f>
        <v/>
      </c>
      <c r="V65" s="113" t="str">
        <f>IF(ISBLANK('In Process Calc.'!AD65),"",'In Process Calc.'!AD65)</f>
        <v/>
      </c>
      <c r="W65" s="113" t="str">
        <f>IF(ISBLANK('In Process Calc.'!AE65),"",'In Process Calc.'!AE65)</f>
        <v/>
      </c>
      <c r="X65" s="113" t="str">
        <f>IF(ISBLANK('In Process Calc.'!AF65),"",'In Process Calc.'!AF65)</f>
        <v/>
      </c>
      <c r="Y65" s="113" t="str">
        <f>IF(ISBLANK('In Process Calc.'!AG65),"",'In Process Calc.'!AG65)</f>
        <v/>
      </c>
      <c r="Z65" s="113" t="str">
        <f>IF(ISBLANK('In Process Calc.'!AH65),"",'In Process Calc.'!AH65)</f>
        <v/>
      </c>
      <c r="AA65" s="113" t="str">
        <f>IF(ISBLANK('In Process Calc.'!AI65),"",'In Process Calc.'!AI65)</f>
        <v/>
      </c>
      <c r="AB65" s="113" t="str">
        <f>IF(ISBLANK('In Process Calc.'!AJ65),"",'In Process Calc.'!AJ65)</f>
        <v/>
      </c>
      <c r="AC65" s="113" t="str">
        <f>IF(ISBLANK('In Process Calc.'!AK65),"",'In Process Calc.'!AK65)</f>
        <v/>
      </c>
      <c r="AD65" s="113" t="str">
        <f>IF(ISBLANK('In Process Calc.'!AL65),"",'In Process Calc.'!AL65)</f>
        <v/>
      </c>
      <c r="AE65" s="113" t="str">
        <f>IF(ISBLANK('In Process Calc.'!AM65),"",'In Process Calc.'!AM65)</f>
        <v/>
      </c>
      <c r="AF65" s="113" t="str">
        <f>IF(ISBLANK('In Process Calc.'!AN65),"",'In Process Calc.'!AN65)</f>
        <v/>
      </c>
      <c r="AG65" s="48"/>
      <c r="AH65" s="113" t="str">
        <f>IF(ISBLANK('In Process Calc.'!C73),"",'In Process Calc.'!C73)</f>
        <v/>
      </c>
      <c r="AI65" s="113" t="str">
        <f>IF(ISBLANK(Glutamine!H69),"",Glutamine!H69)</f>
        <v/>
      </c>
      <c r="AJ65" s="113" t="str">
        <f>IF(ISBLANK('In Process Calc.'!K73),"",'In Process Calc.'!K73)</f>
        <v/>
      </c>
      <c r="AK65" s="113" t="str">
        <f>IF(ISBLANK('In Process Calc.'!L73),"",'In Process Calc.'!L73)</f>
        <v/>
      </c>
      <c r="AL65" s="113" t="str">
        <f>IF(ISBLANK('In Process Calc.'!M73),"",'In Process Calc.'!M73)</f>
        <v/>
      </c>
      <c r="AM65" s="113" t="str">
        <f>IF(ISBLANK('In Process Calc.'!N73),"",'In Process Calc.'!N73)</f>
        <v/>
      </c>
      <c r="AN65" s="113" t="str">
        <f>IF(ISBLANK('In Process Calc.'!O73),"",'In Process Calc.'!O73)</f>
        <v/>
      </c>
      <c r="AO65" s="113" t="str">
        <f>IF(ISBLANK('In Process Calc.'!P73),"",'In Process Calc.'!P73)</f>
        <v/>
      </c>
      <c r="AP65" s="113" t="str">
        <f>IF(ISBLANK('In Process Calc.'!Q73),"",'In Process Calc.'!Q73)</f>
        <v/>
      </c>
      <c r="AQ65" s="113" t="str">
        <f>IF(ISBLANK('In Process Calc.'!R73),"",'In Process Calc.'!R73)</f>
        <v/>
      </c>
      <c r="AR65" s="113" t="str">
        <f>IF(ISBLANK('In Process Calc.'!S73),"",'In Process Calc.'!S73)</f>
        <v/>
      </c>
      <c r="AS65" s="113" t="str">
        <f>IF(ISBLANK('In Process Calc.'!T73),"",'In Process Calc.'!T73)</f>
        <v/>
      </c>
      <c r="AT65" s="113" t="str">
        <f>IF(ISBLANK('In Process Calc.'!U73),"",'In Process Calc.'!U73)</f>
        <v/>
      </c>
      <c r="AU65" s="113" t="str">
        <f>IF(ISBLANK('In Process Calc.'!V73),"",'In Process Calc.'!V73)</f>
        <v/>
      </c>
      <c r="AV65" s="113" t="str">
        <f>IF(ISBLANK('In Process Calc.'!W73),"",'In Process Calc.'!W73)</f>
        <v/>
      </c>
      <c r="AW65" s="113" t="str">
        <f>IF(ISBLANK('In Process Calc.'!X73),"",'In Process Calc.'!X73)</f>
        <v/>
      </c>
      <c r="AX65" s="113" t="str">
        <f>IF(ISBLANK('In Process Calc.'!Y73),"",'In Process Calc.'!Y73)</f>
        <v/>
      </c>
      <c r="AY65" s="113" t="str">
        <f>IF(ISBLANK('In Process Calc.'!Z73),"",'In Process Calc.'!Z73)</f>
        <v/>
      </c>
      <c r="AZ65" s="113" t="str">
        <f>IF(ISBLANK('In Process Calc.'!AA73),"",'In Process Calc.'!AA73)</f>
        <v/>
      </c>
      <c r="BA65" s="113" t="str">
        <f>IF(ISBLANK('In Process Calc.'!AB73),"",'In Process Calc.'!AB73)</f>
        <v/>
      </c>
      <c r="BB65" s="113" t="str">
        <f>IF(ISBLANK('In Process Calc.'!AC73),"",'In Process Calc.'!AC73)</f>
        <v/>
      </c>
      <c r="BC65" s="113" t="str">
        <f>IF(ISBLANK('In Process Calc.'!AD73),"",'In Process Calc.'!AD73)</f>
        <v/>
      </c>
      <c r="BD65" s="113" t="str">
        <f>IF(ISBLANK('In Process Calc.'!AE73),"",'In Process Calc.'!AE73)</f>
        <v/>
      </c>
      <c r="BE65" s="113" t="str">
        <f>IF(ISBLANK('In Process Calc.'!AF73),"",'In Process Calc.'!AF73)</f>
        <v/>
      </c>
      <c r="BF65" s="113" t="str">
        <f>IF(ISBLANK('In Process Calc.'!AG73),"",'In Process Calc.'!AG73)</f>
        <v/>
      </c>
      <c r="BG65" s="113" t="str">
        <f>IF(ISBLANK('In Process Calc.'!AH73),"",'In Process Calc.'!AH73)</f>
        <v/>
      </c>
      <c r="BH65" s="113" t="str">
        <f>IF(ISBLANK('In Process Calc.'!AI73),"",'In Process Calc.'!AI73)</f>
        <v/>
      </c>
      <c r="BI65" s="113" t="str">
        <f>IF(ISBLANK('In Process Calc.'!AJ73),"",'In Process Calc.'!AJ73)</f>
        <v/>
      </c>
      <c r="BJ65" s="113" t="str">
        <f>IF(ISBLANK('In Process Calc.'!AK73),"",'In Process Calc.'!AK73)</f>
        <v/>
      </c>
      <c r="BK65" s="113" t="str">
        <f>IF(ISBLANK('In Process Calc.'!AL73),"",'In Process Calc.'!AL73)</f>
        <v/>
      </c>
      <c r="BL65" s="113" t="str">
        <f>IF(ISBLANK('In Process Calc.'!AM73),"",'In Process Calc.'!AM73)</f>
        <v/>
      </c>
      <c r="BM65" s="113" t="str">
        <f>IF(ISBLANK('In Process Calc.'!AN73),"",'In Process Calc.'!AN73)</f>
        <v/>
      </c>
      <c r="BN65" s="48"/>
      <c r="BO65" s="48"/>
      <c r="BP65" s="48"/>
      <c r="BQ65" s="48"/>
      <c r="BR65" s="48"/>
      <c r="BS65" s="48"/>
      <c r="BT65" s="48"/>
      <c r="BU65" s="48"/>
      <c r="BV65" s="48"/>
      <c r="BW65" s="48"/>
      <c r="BX65" s="48"/>
      <c r="BY65" s="48"/>
      <c r="BZ65" s="48"/>
      <c r="CA65" s="48"/>
      <c r="CB65" s="48"/>
      <c r="CC65" s="48"/>
      <c r="CD65" s="48"/>
      <c r="CE65" s="48"/>
      <c r="CF65" s="48"/>
      <c r="CG65" s="48"/>
      <c r="CL65" s="294">
        <f>(CL37-'In Process Calc.'!N3)^2</f>
        <v>6.0375881368841214E-4</v>
      </c>
      <c r="CM65" s="294">
        <f>(CM37-'In Process Calc.'!O3)^2</f>
        <v>7.7597760051145569E-6</v>
      </c>
      <c r="CN65" s="294">
        <f>(CN37-'In Process Calc.'!P3)^2</f>
        <v>2.3477235468034849E-4</v>
      </c>
      <c r="CO65" s="294">
        <f>(CO37-'In Process Calc.'!Q3)^2</f>
        <v>4.3196412482219169E-5</v>
      </c>
      <c r="CP65" s="294">
        <f>(CP37-'In Process Calc.'!R3)^2</f>
        <v>3.0150090860793243E-6</v>
      </c>
      <c r="CQ65" s="294">
        <f>(CQ37-'In Process Calc.'!S3)^2</f>
        <v>2.4992237961221674E-4</v>
      </c>
      <c r="CR65" s="294">
        <f>(CR37-'In Process Calc.'!T3)^2</f>
        <v>4.6990912870943865E-5</v>
      </c>
      <c r="CS65" s="294">
        <f>(CS37-'In Process Calc.'!U3)^2</f>
        <v>4.5270539886473417E-5</v>
      </c>
      <c r="CT65" s="294">
        <f>(CT37-'In Process Calc.'!V3)^2</f>
        <v>3.5756204651863565E-5</v>
      </c>
      <c r="CU65" s="294">
        <f>(CU37-'In Process Calc.'!W3)^2</f>
        <v>3.4731076935038945E-6</v>
      </c>
      <c r="CV65" s="294">
        <f>(CV37-'In Process Calc.'!X3)^2</f>
        <v>3.4449674305695179E-5</v>
      </c>
      <c r="CW65" s="294">
        <f>(CW37-'In Process Calc.'!Y3)^2</f>
        <v>2.5421145589749572E-6</v>
      </c>
      <c r="CX65" s="294">
        <f>(CX37-'In Process Calc.'!Z3)^2</f>
        <v>1.0813139193199153E-4</v>
      </c>
      <c r="CY65" s="294">
        <f>(CY37-'In Process Calc.'!AA3)^2</f>
        <v>1.6229647206104343E-5</v>
      </c>
      <c r="CZ65" s="294">
        <f>(CZ37-'In Process Calc.'!AB3)^2</f>
        <v>4.7178519264865218E-6</v>
      </c>
      <c r="DA65" s="294">
        <f>(DA37-'In Process Calc.'!AC3)^2</f>
        <v>9.1603253102329619E-5</v>
      </c>
      <c r="DB65" s="294">
        <f>(DB37-'In Process Calc.'!AD3)^2</f>
        <v>2.4134512278616134E-6</v>
      </c>
      <c r="DC65" s="294">
        <f>(DC37-'In Process Calc.'!AE3)^2</f>
        <v>1.3854995406193073E-5</v>
      </c>
      <c r="DD65" s="294">
        <f>(DD37-'In Process Calc.'!AF3)^2</f>
        <v>4.7262549888496509E-6</v>
      </c>
      <c r="DE65" s="294">
        <f>(DE37-'In Process Calc.'!AG3)^2</f>
        <v>1.4733883607473242E-5</v>
      </c>
      <c r="DF65" s="294">
        <f>(DF37-'In Process Calc.'!AH3)^2</f>
        <v>1.4875619732558336E-6</v>
      </c>
      <c r="DG65" s="294">
        <f>(DG37-'In Process Calc.'!AI3)^2</f>
        <v>1.6323604429979112E-6</v>
      </c>
      <c r="DH65" s="294">
        <f>(DH37-'In Process Calc.'!AJ3)^2</f>
        <v>1.6741981500673882E-5</v>
      </c>
      <c r="DI65" s="294">
        <f>(DI37-'In Process Calc.'!AK3)^2</f>
        <v>0</v>
      </c>
      <c r="DJ65" s="294">
        <f>(DJ37-'In Process Calc.'!AL3)^2</f>
        <v>3.2214770306228744E-3</v>
      </c>
      <c r="DK65" s="294">
        <f>(DK37-'In Process Calc.'!AM3)^2</f>
        <v>1.7436897839436577E-3</v>
      </c>
      <c r="DL65" s="294">
        <f>(DL37-'In Process Calc.'!AN3)^2</f>
        <v>0.20405116771662171</v>
      </c>
    </row>
    <row r="66" spans="1:116" x14ac:dyDescent="0.15">
      <c r="A66" s="113" t="str">
        <f>IF(ISBLANK('In Process Calc.'!C66),"",'In Process Calc.'!C66)</f>
        <v/>
      </c>
      <c r="B66" s="113" t="str">
        <f>IF(ISBLANK(Glutamine!H68),"",Glutamine!H68)</f>
        <v/>
      </c>
      <c r="C66" s="113" t="str">
        <f>IF(ISBLANK('In Process Calc.'!K66),"",'In Process Calc.'!K66)</f>
        <v/>
      </c>
      <c r="D66" s="113" t="str">
        <f>IF(ISBLANK('In Process Calc.'!L66),"",'In Process Calc.'!L66)</f>
        <v/>
      </c>
      <c r="E66" s="113" t="str">
        <f>IF(ISBLANK('In Process Calc.'!M66),"",'In Process Calc.'!M66)</f>
        <v/>
      </c>
      <c r="F66" s="113" t="str">
        <f>IF(ISBLANK('In Process Calc.'!N66),"",'In Process Calc.'!N66)</f>
        <v/>
      </c>
      <c r="G66" s="113" t="str">
        <f>IF(ISBLANK('In Process Calc.'!O66),"",'In Process Calc.'!O66)</f>
        <v/>
      </c>
      <c r="H66" s="113" t="str">
        <f>IF(ISBLANK('In Process Calc.'!P66),"",'In Process Calc.'!P66)</f>
        <v/>
      </c>
      <c r="I66" s="113" t="str">
        <f>IF(ISBLANK('In Process Calc.'!Q66),"",'In Process Calc.'!Q66)</f>
        <v/>
      </c>
      <c r="J66" s="113" t="str">
        <f>IF(ISBLANK('In Process Calc.'!R66),"",'In Process Calc.'!R66)</f>
        <v/>
      </c>
      <c r="K66" s="113" t="str">
        <f>IF(ISBLANK('In Process Calc.'!S66),"",'In Process Calc.'!S66)</f>
        <v/>
      </c>
      <c r="L66" s="113" t="str">
        <f>IF(ISBLANK('In Process Calc.'!T66),"",'In Process Calc.'!T66)</f>
        <v/>
      </c>
      <c r="M66" s="113" t="str">
        <f>IF(ISBLANK('In Process Calc.'!U66),"",'In Process Calc.'!U66)</f>
        <v/>
      </c>
      <c r="N66" s="113" t="str">
        <f>IF(ISBLANK('In Process Calc.'!V66),"",'In Process Calc.'!V66)</f>
        <v/>
      </c>
      <c r="O66" s="113" t="str">
        <f>IF(ISBLANK('In Process Calc.'!W66),"",'In Process Calc.'!W66)</f>
        <v/>
      </c>
      <c r="P66" s="113" t="str">
        <f>IF(ISBLANK('In Process Calc.'!X66),"",'In Process Calc.'!X66)</f>
        <v/>
      </c>
      <c r="Q66" s="113" t="str">
        <f>IF(ISBLANK('In Process Calc.'!Y66),"",'In Process Calc.'!Y66)</f>
        <v/>
      </c>
      <c r="R66" s="113" t="str">
        <f>IF(ISBLANK('In Process Calc.'!Z66),"",'In Process Calc.'!Z66)</f>
        <v/>
      </c>
      <c r="S66" s="113" t="str">
        <f>IF(ISBLANK('In Process Calc.'!AA66),"",'In Process Calc.'!AA66)</f>
        <v/>
      </c>
      <c r="T66" s="113" t="str">
        <f>IF(ISBLANK('In Process Calc.'!AB66),"",'In Process Calc.'!AB66)</f>
        <v/>
      </c>
      <c r="U66" s="113" t="str">
        <f>IF(ISBLANK('In Process Calc.'!AC66),"",'In Process Calc.'!AC66)</f>
        <v/>
      </c>
      <c r="V66" s="113" t="str">
        <f>IF(ISBLANK('In Process Calc.'!AD66),"",'In Process Calc.'!AD66)</f>
        <v/>
      </c>
      <c r="W66" s="113" t="str">
        <f>IF(ISBLANK('In Process Calc.'!AE66),"",'In Process Calc.'!AE66)</f>
        <v/>
      </c>
      <c r="X66" s="113" t="str">
        <f>IF(ISBLANK('In Process Calc.'!AF66),"",'In Process Calc.'!AF66)</f>
        <v/>
      </c>
      <c r="Y66" s="113" t="str">
        <f>IF(ISBLANK('In Process Calc.'!AG66),"",'In Process Calc.'!AG66)</f>
        <v/>
      </c>
      <c r="Z66" s="113" t="str">
        <f>IF(ISBLANK('In Process Calc.'!AH66),"",'In Process Calc.'!AH66)</f>
        <v/>
      </c>
      <c r="AA66" s="113" t="str">
        <f>IF(ISBLANK('In Process Calc.'!AI66),"",'In Process Calc.'!AI66)</f>
        <v/>
      </c>
      <c r="AB66" s="113" t="str">
        <f>IF(ISBLANK('In Process Calc.'!AJ66),"",'In Process Calc.'!AJ66)</f>
        <v/>
      </c>
      <c r="AC66" s="113" t="str">
        <f>IF(ISBLANK('In Process Calc.'!AK66),"",'In Process Calc.'!AK66)</f>
        <v/>
      </c>
      <c r="AD66" s="113" t="str">
        <f>IF(ISBLANK('In Process Calc.'!AL66),"",'In Process Calc.'!AL66)</f>
        <v/>
      </c>
      <c r="AE66" s="113" t="str">
        <f>IF(ISBLANK('In Process Calc.'!AM66),"",'In Process Calc.'!AM66)</f>
        <v/>
      </c>
      <c r="AF66" s="113" t="str">
        <f>IF(ISBLANK('In Process Calc.'!AN66),"",'In Process Calc.'!AN66)</f>
        <v/>
      </c>
      <c r="AG66" s="48"/>
      <c r="AH66" s="113" t="str">
        <f>IF(ISBLANK('In Process Calc.'!C74),"",'In Process Calc.'!C74)</f>
        <v/>
      </c>
      <c r="AI66" s="113" t="str">
        <f>IF(ISBLANK(Glutamine!H70),"",Glutamine!H70)</f>
        <v/>
      </c>
      <c r="AJ66" s="113" t="str">
        <f>IF(ISBLANK('In Process Calc.'!K74),"",'In Process Calc.'!K74)</f>
        <v/>
      </c>
      <c r="AK66" s="113" t="str">
        <f>IF(ISBLANK('In Process Calc.'!L74),"",'In Process Calc.'!L74)</f>
        <v/>
      </c>
      <c r="AL66" s="113" t="str">
        <f>IF(ISBLANK('In Process Calc.'!M74),"",'In Process Calc.'!M74)</f>
        <v/>
      </c>
      <c r="AM66" s="113" t="str">
        <f>IF(ISBLANK('In Process Calc.'!N74),"",'In Process Calc.'!N74)</f>
        <v/>
      </c>
      <c r="AN66" s="113" t="str">
        <f>IF(ISBLANK('In Process Calc.'!O74),"",'In Process Calc.'!O74)</f>
        <v/>
      </c>
      <c r="AO66" s="113" t="str">
        <f>IF(ISBLANK('In Process Calc.'!P74),"",'In Process Calc.'!P74)</f>
        <v/>
      </c>
      <c r="AP66" s="113" t="str">
        <f>IF(ISBLANK('In Process Calc.'!Q74),"",'In Process Calc.'!Q74)</f>
        <v/>
      </c>
      <c r="AQ66" s="113" t="str">
        <f>IF(ISBLANK('In Process Calc.'!R74),"",'In Process Calc.'!R74)</f>
        <v/>
      </c>
      <c r="AR66" s="113" t="str">
        <f>IF(ISBLANK('In Process Calc.'!S74),"",'In Process Calc.'!S74)</f>
        <v/>
      </c>
      <c r="AS66" s="113" t="str">
        <f>IF(ISBLANK('In Process Calc.'!T74),"",'In Process Calc.'!T74)</f>
        <v/>
      </c>
      <c r="AT66" s="113" t="str">
        <f>IF(ISBLANK('In Process Calc.'!U74),"",'In Process Calc.'!U74)</f>
        <v/>
      </c>
      <c r="AU66" s="113" t="str">
        <f>IF(ISBLANK('In Process Calc.'!V74),"",'In Process Calc.'!V74)</f>
        <v/>
      </c>
      <c r="AV66" s="113" t="str">
        <f>IF(ISBLANK('In Process Calc.'!W74),"",'In Process Calc.'!W74)</f>
        <v/>
      </c>
      <c r="AW66" s="113" t="str">
        <f>IF(ISBLANK('In Process Calc.'!X74),"",'In Process Calc.'!X74)</f>
        <v/>
      </c>
      <c r="AX66" s="113" t="str">
        <f>IF(ISBLANK('In Process Calc.'!Y74),"",'In Process Calc.'!Y74)</f>
        <v/>
      </c>
      <c r="AY66" s="113" t="str">
        <f>IF(ISBLANK('In Process Calc.'!Z74),"",'In Process Calc.'!Z74)</f>
        <v/>
      </c>
      <c r="AZ66" s="113" t="str">
        <f>IF(ISBLANK('In Process Calc.'!AA74),"",'In Process Calc.'!AA74)</f>
        <v/>
      </c>
      <c r="BA66" s="113" t="str">
        <f>IF(ISBLANK('In Process Calc.'!AB74),"",'In Process Calc.'!AB74)</f>
        <v/>
      </c>
      <c r="BB66" s="113" t="str">
        <f>IF(ISBLANK('In Process Calc.'!AC74),"",'In Process Calc.'!AC74)</f>
        <v/>
      </c>
      <c r="BC66" s="113" t="str">
        <f>IF(ISBLANK('In Process Calc.'!AD74),"",'In Process Calc.'!AD74)</f>
        <v/>
      </c>
      <c r="BD66" s="113" t="str">
        <f>IF(ISBLANK('In Process Calc.'!AE74),"",'In Process Calc.'!AE74)</f>
        <v/>
      </c>
      <c r="BE66" s="113" t="str">
        <f>IF(ISBLANK('In Process Calc.'!AF74),"",'In Process Calc.'!AF74)</f>
        <v/>
      </c>
      <c r="BF66" s="113" t="str">
        <f>IF(ISBLANK('In Process Calc.'!AG74),"",'In Process Calc.'!AG74)</f>
        <v/>
      </c>
      <c r="BG66" s="113" t="str">
        <f>IF(ISBLANK('In Process Calc.'!AH74),"",'In Process Calc.'!AH74)</f>
        <v/>
      </c>
      <c r="BH66" s="113" t="str">
        <f>IF(ISBLANK('In Process Calc.'!AI74),"",'In Process Calc.'!AI74)</f>
        <v/>
      </c>
      <c r="BI66" s="113" t="str">
        <f>IF(ISBLANK('In Process Calc.'!AJ74),"",'In Process Calc.'!AJ74)</f>
        <v/>
      </c>
      <c r="BJ66" s="113" t="str">
        <f>IF(ISBLANK('In Process Calc.'!AK74),"",'In Process Calc.'!AK74)</f>
        <v/>
      </c>
      <c r="BK66" s="113" t="str">
        <f>IF(ISBLANK('In Process Calc.'!AL74),"",'In Process Calc.'!AL74)</f>
        <v/>
      </c>
      <c r="BL66" s="113" t="str">
        <f>IF(ISBLANK('In Process Calc.'!AM74),"",'In Process Calc.'!AM74)</f>
        <v/>
      </c>
      <c r="BM66" s="113" t="str">
        <f>IF(ISBLANK('In Process Calc.'!AN74),"",'In Process Calc.'!AN74)</f>
        <v/>
      </c>
      <c r="BN66" s="48"/>
      <c r="BO66" s="48"/>
      <c r="BP66" s="48"/>
      <c r="BQ66" s="48"/>
      <c r="BR66" s="48"/>
      <c r="BS66" s="48"/>
      <c r="BT66" s="48"/>
      <c r="BU66" s="48"/>
      <c r="BV66" s="48"/>
      <c r="BW66" s="48"/>
      <c r="BX66" s="48"/>
      <c r="BY66" s="48"/>
      <c r="BZ66" s="48"/>
      <c r="CA66" s="48"/>
      <c r="CB66" s="48"/>
      <c r="CC66" s="48"/>
      <c r="CD66" s="48"/>
      <c r="CE66" s="48"/>
      <c r="CF66" s="48"/>
      <c r="CG66" s="48"/>
      <c r="CL66" s="294">
        <f>(CL38-'In Process Calc.'!N4)^2</f>
        <v>9.096532211491416E-4</v>
      </c>
      <c r="CM66" s="294">
        <f>(CM38-'In Process Calc.'!O4)^2</f>
        <v>1.8494111409844023E-5</v>
      </c>
      <c r="CN66" s="294">
        <f>(CN38-'In Process Calc.'!P4)^2</f>
        <v>4.3514558703097348E-4</v>
      </c>
      <c r="CO66" s="294">
        <f>(CO38-'In Process Calc.'!Q4)^2</f>
        <v>7.8347608490561758E-5</v>
      </c>
      <c r="CP66" s="294">
        <f>(CP38-'In Process Calc.'!R4)^2</f>
        <v>7.3046294259752803E-6</v>
      </c>
      <c r="CQ66" s="294">
        <f>(CQ38-'In Process Calc.'!S4)^2</f>
        <v>2.4984734076991222E-4</v>
      </c>
      <c r="CR66" s="294">
        <f>(CR38-'In Process Calc.'!T4)^2</f>
        <v>1.0352438861329693E-5</v>
      </c>
      <c r="CS66" s="294">
        <f>(CS38-'In Process Calc.'!U4)^2</f>
        <v>6.9756765902152641E-5</v>
      </c>
      <c r="CT66" s="294">
        <f>(CT38-'In Process Calc.'!V4)^2</f>
        <v>3.8587820346762195E-5</v>
      </c>
      <c r="CU66" s="294">
        <f>(CU38-'In Process Calc.'!W4)^2</f>
        <v>3.3567394868658598E-6</v>
      </c>
      <c r="CV66" s="294">
        <f>(CV38-'In Process Calc.'!X4)^2</f>
        <v>2.9644419153205904E-5</v>
      </c>
      <c r="CW66" s="294">
        <f>(CW38-'In Process Calc.'!Y4)^2</f>
        <v>9.7394553005853281E-4</v>
      </c>
      <c r="CX66" s="294">
        <f>(CX38-'In Process Calc.'!Z4)^2</f>
        <v>9.9590867169379585E-5</v>
      </c>
      <c r="CY66" s="294">
        <f>(CY38-'In Process Calc.'!AA4)^2</f>
        <v>2.9233928077558587E-5</v>
      </c>
      <c r="CZ66" s="294">
        <f>(CZ38-'In Process Calc.'!AB4)^2</f>
        <v>6.5745473642287156E-6</v>
      </c>
      <c r="DA66" s="294">
        <f>(DA38-'In Process Calc.'!AC4)^2</f>
        <v>1.1694613260652459E-4</v>
      </c>
      <c r="DB66" s="294">
        <f>(DB38-'In Process Calc.'!AD4)^2</f>
        <v>6.1841582613660412E-6</v>
      </c>
      <c r="DC66" s="294">
        <f>(DC38-'In Process Calc.'!AE4)^2</f>
        <v>2.1165215470552358E-5</v>
      </c>
      <c r="DD66" s="294">
        <f>(DD38-'In Process Calc.'!AF4)^2</f>
        <v>2.8208475849094698E-5</v>
      </c>
      <c r="DE66" s="294">
        <f>(DE38-'In Process Calc.'!AG4)^2</f>
        <v>2.3654655911505761E-5</v>
      </c>
      <c r="DF66" s="294">
        <f>(DF38-'In Process Calc.'!AH4)^2</f>
        <v>1.5170272555270516E-6</v>
      </c>
      <c r="DG66" s="294">
        <f>(DG38-'In Process Calc.'!AI4)^2</f>
        <v>1.4376502900318677E-7</v>
      </c>
      <c r="DH66" s="294">
        <f>(DH38-'In Process Calc.'!AJ4)^2</f>
        <v>2.4763710419556942E-5</v>
      </c>
      <c r="DI66" s="294">
        <f>(DI38-'In Process Calc.'!AK4)^2</f>
        <v>0</v>
      </c>
      <c r="DJ66" s="294">
        <f>(DJ38-'In Process Calc.'!AL4)^2</f>
        <v>8.4401739231005444E-3</v>
      </c>
      <c r="DK66" s="294">
        <f>(DK38-'In Process Calc.'!AM4)^2</f>
        <v>5.259748679013904E-3</v>
      </c>
      <c r="DL66" s="294">
        <f>(DL38-'In Process Calc.'!AN4)^2</f>
        <v>0.32497432843109442</v>
      </c>
    </row>
    <row r="67" spans="1:116" x14ac:dyDescent="0.15">
      <c r="A67" s="113" t="str">
        <f>IF(ISBLANK('In Process Calc.'!C67),"",'In Process Calc.'!C67)</f>
        <v/>
      </c>
      <c r="B67" s="113" t="str">
        <f>IF(ISBLANK(Glutamine!H69),"",Glutamine!H69)</f>
        <v/>
      </c>
      <c r="C67" s="113" t="str">
        <f>IF(ISBLANK('In Process Calc.'!K67),"",'In Process Calc.'!K67)</f>
        <v/>
      </c>
      <c r="D67" s="113" t="str">
        <f>IF(ISBLANK('In Process Calc.'!L67),"",'In Process Calc.'!L67)</f>
        <v/>
      </c>
      <c r="E67" s="113" t="str">
        <f>IF(ISBLANK('In Process Calc.'!M67),"",'In Process Calc.'!M67)</f>
        <v/>
      </c>
      <c r="F67" s="113" t="str">
        <f>IF(ISBLANK('In Process Calc.'!N67),"",'In Process Calc.'!N67)</f>
        <v/>
      </c>
      <c r="G67" s="113" t="str">
        <f>IF(ISBLANK('In Process Calc.'!O67),"",'In Process Calc.'!O67)</f>
        <v/>
      </c>
      <c r="H67" s="113" t="str">
        <f>IF(ISBLANK('In Process Calc.'!P67),"",'In Process Calc.'!P67)</f>
        <v/>
      </c>
      <c r="I67" s="113" t="str">
        <f>IF(ISBLANK('In Process Calc.'!Q67),"",'In Process Calc.'!Q67)</f>
        <v/>
      </c>
      <c r="J67" s="113" t="str">
        <f>IF(ISBLANK('In Process Calc.'!R67),"",'In Process Calc.'!R67)</f>
        <v/>
      </c>
      <c r="K67" s="113" t="str">
        <f>IF(ISBLANK('In Process Calc.'!S67),"",'In Process Calc.'!S67)</f>
        <v/>
      </c>
      <c r="L67" s="113" t="str">
        <f>IF(ISBLANK('In Process Calc.'!T67),"",'In Process Calc.'!T67)</f>
        <v/>
      </c>
      <c r="M67" s="113" t="str">
        <f>IF(ISBLANK('In Process Calc.'!U67),"",'In Process Calc.'!U67)</f>
        <v/>
      </c>
      <c r="N67" s="113" t="str">
        <f>IF(ISBLANK('In Process Calc.'!V67),"",'In Process Calc.'!V67)</f>
        <v/>
      </c>
      <c r="O67" s="113" t="str">
        <f>IF(ISBLANK('In Process Calc.'!W67),"",'In Process Calc.'!W67)</f>
        <v/>
      </c>
      <c r="P67" s="113" t="str">
        <f>IF(ISBLANK('In Process Calc.'!X67),"",'In Process Calc.'!X67)</f>
        <v/>
      </c>
      <c r="Q67" s="113" t="str">
        <f>IF(ISBLANK('In Process Calc.'!Y67),"",'In Process Calc.'!Y67)</f>
        <v/>
      </c>
      <c r="R67" s="113" t="str">
        <f>IF(ISBLANK('In Process Calc.'!Z67),"",'In Process Calc.'!Z67)</f>
        <v/>
      </c>
      <c r="S67" s="113" t="str">
        <f>IF(ISBLANK('In Process Calc.'!AA67),"",'In Process Calc.'!AA67)</f>
        <v/>
      </c>
      <c r="T67" s="113" t="str">
        <f>IF(ISBLANK('In Process Calc.'!AB67),"",'In Process Calc.'!AB67)</f>
        <v/>
      </c>
      <c r="U67" s="113" t="str">
        <f>IF(ISBLANK('In Process Calc.'!AC67),"",'In Process Calc.'!AC67)</f>
        <v/>
      </c>
      <c r="V67" s="113" t="str">
        <f>IF(ISBLANK('In Process Calc.'!AD67),"",'In Process Calc.'!AD67)</f>
        <v/>
      </c>
      <c r="W67" s="113" t="str">
        <f>IF(ISBLANK('In Process Calc.'!AE67),"",'In Process Calc.'!AE67)</f>
        <v/>
      </c>
      <c r="X67" s="113" t="str">
        <f>IF(ISBLANK('In Process Calc.'!AF67),"",'In Process Calc.'!AF67)</f>
        <v/>
      </c>
      <c r="Y67" s="113" t="str">
        <f>IF(ISBLANK('In Process Calc.'!AG67),"",'In Process Calc.'!AG67)</f>
        <v/>
      </c>
      <c r="Z67" s="113" t="str">
        <f>IF(ISBLANK('In Process Calc.'!AH67),"",'In Process Calc.'!AH67)</f>
        <v/>
      </c>
      <c r="AA67" s="113" t="str">
        <f>IF(ISBLANK('In Process Calc.'!AI67),"",'In Process Calc.'!AI67)</f>
        <v/>
      </c>
      <c r="AB67" s="113" t="str">
        <f>IF(ISBLANK('In Process Calc.'!AJ67),"",'In Process Calc.'!AJ67)</f>
        <v/>
      </c>
      <c r="AC67" s="113" t="str">
        <f>IF(ISBLANK('In Process Calc.'!AK67),"",'In Process Calc.'!AK67)</f>
        <v/>
      </c>
      <c r="AD67" s="113" t="str">
        <f>IF(ISBLANK('In Process Calc.'!AL67),"",'In Process Calc.'!AL67)</f>
        <v/>
      </c>
      <c r="AE67" s="113" t="str">
        <f>IF(ISBLANK('In Process Calc.'!AM67),"",'In Process Calc.'!AM67)</f>
        <v/>
      </c>
      <c r="AF67" s="113" t="str">
        <f>IF(ISBLANK('In Process Calc.'!AN67),"",'In Process Calc.'!AN67)</f>
        <v/>
      </c>
      <c r="AG67" s="48"/>
      <c r="AH67" s="113" t="str">
        <f>IF(ISBLANK('In Process Calc.'!C75),"",'In Process Calc.'!C75)</f>
        <v/>
      </c>
      <c r="AI67" s="113" t="str">
        <f>IF(ISBLANK(Glutamine!H71),"",Glutamine!H71)</f>
        <v/>
      </c>
      <c r="AJ67" s="113" t="str">
        <f>IF(ISBLANK('In Process Calc.'!K75),"",'In Process Calc.'!K75)</f>
        <v/>
      </c>
      <c r="AK67" s="113" t="str">
        <f>IF(ISBLANK('In Process Calc.'!L75),"",'In Process Calc.'!L75)</f>
        <v/>
      </c>
      <c r="AL67" s="113" t="str">
        <f>IF(ISBLANK('In Process Calc.'!M75),"",'In Process Calc.'!M75)</f>
        <v/>
      </c>
      <c r="AM67" s="113" t="str">
        <f>IF(ISBLANK('In Process Calc.'!N75),"",'In Process Calc.'!N75)</f>
        <v/>
      </c>
      <c r="AN67" s="113" t="str">
        <f>IF(ISBLANK('In Process Calc.'!O75),"",'In Process Calc.'!O75)</f>
        <v/>
      </c>
      <c r="AO67" s="113" t="str">
        <f>IF(ISBLANK('In Process Calc.'!P75),"",'In Process Calc.'!P75)</f>
        <v/>
      </c>
      <c r="AP67" s="113" t="str">
        <f>IF(ISBLANK('In Process Calc.'!Q75),"",'In Process Calc.'!Q75)</f>
        <v/>
      </c>
      <c r="AQ67" s="113" t="str">
        <f>IF(ISBLANK('In Process Calc.'!R75),"",'In Process Calc.'!R75)</f>
        <v/>
      </c>
      <c r="AR67" s="113" t="str">
        <f>IF(ISBLANK('In Process Calc.'!S75),"",'In Process Calc.'!S75)</f>
        <v/>
      </c>
      <c r="AS67" s="113" t="str">
        <f>IF(ISBLANK('In Process Calc.'!T75),"",'In Process Calc.'!T75)</f>
        <v/>
      </c>
      <c r="AT67" s="113" t="str">
        <f>IF(ISBLANK('In Process Calc.'!U75),"",'In Process Calc.'!U75)</f>
        <v/>
      </c>
      <c r="AU67" s="113" t="str">
        <f>IF(ISBLANK('In Process Calc.'!V75),"",'In Process Calc.'!V75)</f>
        <v/>
      </c>
      <c r="AV67" s="113" t="str">
        <f>IF(ISBLANK('In Process Calc.'!W75),"",'In Process Calc.'!W75)</f>
        <v/>
      </c>
      <c r="AW67" s="113" t="str">
        <f>IF(ISBLANK('In Process Calc.'!X75),"",'In Process Calc.'!X75)</f>
        <v/>
      </c>
      <c r="AX67" s="113" t="str">
        <f>IF(ISBLANK('In Process Calc.'!Y75),"",'In Process Calc.'!Y75)</f>
        <v/>
      </c>
      <c r="AY67" s="113" t="str">
        <f>IF(ISBLANK('In Process Calc.'!Z75),"",'In Process Calc.'!Z75)</f>
        <v/>
      </c>
      <c r="AZ67" s="113" t="str">
        <f>IF(ISBLANK('In Process Calc.'!AA75),"",'In Process Calc.'!AA75)</f>
        <v/>
      </c>
      <c r="BA67" s="113" t="str">
        <f>IF(ISBLANK('In Process Calc.'!AB75),"",'In Process Calc.'!AB75)</f>
        <v/>
      </c>
      <c r="BB67" s="113" t="str">
        <f>IF(ISBLANK('In Process Calc.'!AC75),"",'In Process Calc.'!AC75)</f>
        <v/>
      </c>
      <c r="BC67" s="113" t="str">
        <f>IF(ISBLANK('In Process Calc.'!AD75),"",'In Process Calc.'!AD75)</f>
        <v/>
      </c>
      <c r="BD67" s="113" t="str">
        <f>IF(ISBLANK('In Process Calc.'!AE75),"",'In Process Calc.'!AE75)</f>
        <v/>
      </c>
      <c r="BE67" s="113" t="str">
        <f>IF(ISBLANK('In Process Calc.'!AF75),"",'In Process Calc.'!AF75)</f>
        <v/>
      </c>
      <c r="BF67" s="113" t="str">
        <f>IF(ISBLANK('In Process Calc.'!AG75),"",'In Process Calc.'!AG75)</f>
        <v/>
      </c>
      <c r="BG67" s="113" t="str">
        <f>IF(ISBLANK('In Process Calc.'!AH75),"",'In Process Calc.'!AH75)</f>
        <v/>
      </c>
      <c r="BH67" s="113" t="str">
        <f>IF(ISBLANK('In Process Calc.'!AI75),"",'In Process Calc.'!AI75)</f>
        <v/>
      </c>
      <c r="BI67" s="113" t="str">
        <f>IF(ISBLANK('In Process Calc.'!AJ75),"",'In Process Calc.'!AJ75)</f>
        <v/>
      </c>
      <c r="BJ67" s="113" t="str">
        <f>IF(ISBLANK('In Process Calc.'!AK75),"",'In Process Calc.'!AK75)</f>
        <v/>
      </c>
      <c r="BK67" s="113" t="str">
        <f>IF(ISBLANK('In Process Calc.'!AL75),"",'In Process Calc.'!AL75)</f>
        <v/>
      </c>
      <c r="BL67" s="113" t="str">
        <f>IF(ISBLANK('In Process Calc.'!AM75),"",'In Process Calc.'!AM75)</f>
        <v/>
      </c>
      <c r="BM67" s="113" t="str">
        <f>IF(ISBLANK('In Process Calc.'!AN75),"",'In Process Calc.'!AN75)</f>
        <v/>
      </c>
      <c r="BN67" s="48"/>
      <c r="BO67" s="48"/>
      <c r="BP67" s="48"/>
      <c r="BQ67" s="48"/>
      <c r="BR67" s="48"/>
      <c r="BS67" s="48"/>
      <c r="BT67" s="48"/>
      <c r="BU67" s="48"/>
      <c r="BV67" s="48"/>
      <c r="BW67" s="48"/>
      <c r="BX67" s="48"/>
      <c r="BY67" s="48"/>
      <c r="BZ67" s="48"/>
      <c r="CA67" s="48"/>
      <c r="CB67" s="48"/>
      <c r="CC67" s="48"/>
      <c r="CD67" s="48"/>
      <c r="CE67" s="48"/>
      <c r="CF67" s="48"/>
      <c r="CG67" s="48"/>
      <c r="CL67" s="294">
        <f>(CL39-'In Process Calc.'!N5)^2</f>
        <v>8.0623424273923135E-4</v>
      </c>
      <c r="CM67" s="294">
        <f>(CM39-'In Process Calc.'!O5)^2</f>
        <v>7.4219160237824757E-6</v>
      </c>
      <c r="CN67" s="294">
        <f>(CN39-'In Process Calc.'!P5)^2</f>
        <v>3.3858873427998563E-4</v>
      </c>
      <c r="CO67" s="294">
        <f>(CO39-'In Process Calc.'!Q5)^2</f>
        <v>6.603893136173549E-5</v>
      </c>
      <c r="CP67" s="294">
        <f>(CP39-'In Process Calc.'!R5)^2</f>
        <v>6.4363214003776058E-6</v>
      </c>
      <c r="CQ67" s="294">
        <f>(CQ39-'In Process Calc.'!S5)^2</f>
        <v>3.3099854937564833E-3</v>
      </c>
      <c r="CR67" s="294">
        <f>(CR39-'In Process Calc.'!T5)^2</f>
        <v>3.7375664158721686E-5</v>
      </c>
      <c r="CS67" s="294">
        <f>(CS39-'In Process Calc.'!U5)^2</f>
        <v>7.4693179394972548E-5</v>
      </c>
      <c r="CT67" s="294">
        <f>(CT39-'In Process Calc.'!V5)^2</f>
        <v>3.1277158662873386E-5</v>
      </c>
      <c r="CU67" s="294">
        <f>(CU39-'In Process Calc.'!W5)^2</f>
        <v>2.2366543822880653E-6</v>
      </c>
      <c r="CV67" s="294">
        <f>(CV39-'In Process Calc.'!X5)^2</f>
        <v>3.4055801215643485E-5</v>
      </c>
      <c r="CW67" s="294">
        <f>(CW39-'In Process Calc.'!Y5)^2</f>
        <v>7.7457880459624114E-4</v>
      </c>
      <c r="CX67" s="294">
        <f>(CX39-'In Process Calc.'!Z5)^2</f>
        <v>1.0178839314720848E-4</v>
      </c>
      <c r="CY67" s="294">
        <f>(CY39-'In Process Calc.'!AA5)^2</f>
        <v>3.5682000722981254E-5</v>
      </c>
      <c r="CZ67" s="294">
        <f>(CZ39-'In Process Calc.'!AB5)^2</f>
        <v>7.3403778855659918E-6</v>
      </c>
      <c r="DA67" s="294">
        <f>(DA39-'In Process Calc.'!AC5)^2</f>
        <v>4.2252204094137534E-4</v>
      </c>
      <c r="DB67" s="294">
        <f>(DB39-'In Process Calc.'!AD5)^2</f>
        <v>5.1905982699287956E-6</v>
      </c>
      <c r="DC67" s="294">
        <f>(DC39-'In Process Calc.'!AE5)^2</f>
        <v>1.9592871150744042E-5</v>
      </c>
      <c r="DD67" s="294">
        <f>(DD39-'In Process Calc.'!AF5)^2</f>
        <v>2.0698393712176861E-7</v>
      </c>
      <c r="DE67" s="294">
        <f>(DE39-'In Process Calc.'!AG5)^2</f>
        <v>1.6414157200138868E-5</v>
      </c>
      <c r="DF67" s="294">
        <f>(DF39-'In Process Calc.'!AH5)^2</f>
        <v>2.3686017735756957E-6</v>
      </c>
      <c r="DG67" s="294">
        <f>(DG39-'In Process Calc.'!AI5)^2</f>
        <v>1.5618992154773376E-5</v>
      </c>
      <c r="DH67" s="294">
        <f>(DH39-'In Process Calc.'!AJ5)^2</f>
        <v>2.0978643437597319E-5</v>
      </c>
      <c r="DI67" s="294">
        <f>(DI39-'In Process Calc.'!AK5)^2</f>
        <v>0</v>
      </c>
      <c r="DJ67" s="294">
        <f>(DJ39-'In Process Calc.'!AL5)^2</f>
        <v>4.4043633440803021E-3</v>
      </c>
      <c r="DK67" s="294">
        <f>(DK39-'In Process Calc.'!AM5)^2</f>
        <v>3.4253458503093327E-3</v>
      </c>
      <c r="DL67" s="294">
        <f>(DL39-'In Process Calc.'!AN5)^2</f>
        <v>0.3056234792446697</v>
      </c>
    </row>
    <row r="68" spans="1:116" x14ac:dyDescent="0.15">
      <c r="A68" s="113" t="str">
        <f>IF(ISBLANK('In Process Calc.'!C68),"",'In Process Calc.'!C68)</f>
        <v/>
      </c>
      <c r="B68" s="113" t="str">
        <f>IF(ISBLANK(Glutamine!H70),"",Glutamine!H70)</f>
        <v/>
      </c>
      <c r="C68" s="113" t="str">
        <f>IF(ISBLANK('In Process Calc.'!K68),"",'In Process Calc.'!K68)</f>
        <v/>
      </c>
      <c r="D68" s="113" t="str">
        <f>IF(ISBLANK('In Process Calc.'!L68),"",'In Process Calc.'!L68)</f>
        <v/>
      </c>
      <c r="E68" s="113" t="str">
        <f>IF(ISBLANK('In Process Calc.'!M68),"",'In Process Calc.'!M68)</f>
        <v/>
      </c>
      <c r="F68" s="113" t="str">
        <f>IF(ISBLANK('In Process Calc.'!N68),"",'In Process Calc.'!N68)</f>
        <v/>
      </c>
      <c r="G68" s="113" t="str">
        <f>IF(ISBLANK('In Process Calc.'!O68),"",'In Process Calc.'!O68)</f>
        <v/>
      </c>
      <c r="H68" s="113" t="str">
        <f>IF(ISBLANK('In Process Calc.'!P68),"",'In Process Calc.'!P68)</f>
        <v/>
      </c>
      <c r="I68" s="113" t="str">
        <f>IF(ISBLANK('In Process Calc.'!Q68),"",'In Process Calc.'!Q68)</f>
        <v/>
      </c>
      <c r="J68" s="113" t="str">
        <f>IF(ISBLANK('In Process Calc.'!R68),"",'In Process Calc.'!R68)</f>
        <v/>
      </c>
      <c r="K68" s="113" t="str">
        <f>IF(ISBLANK('In Process Calc.'!S68),"",'In Process Calc.'!S68)</f>
        <v/>
      </c>
      <c r="L68" s="113" t="str">
        <f>IF(ISBLANK('In Process Calc.'!T68),"",'In Process Calc.'!T68)</f>
        <v/>
      </c>
      <c r="M68" s="113" t="str">
        <f>IF(ISBLANK('In Process Calc.'!U68),"",'In Process Calc.'!U68)</f>
        <v/>
      </c>
      <c r="N68" s="113" t="str">
        <f>IF(ISBLANK('In Process Calc.'!V68),"",'In Process Calc.'!V68)</f>
        <v/>
      </c>
      <c r="O68" s="113" t="str">
        <f>IF(ISBLANK('In Process Calc.'!W68),"",'In Process Calc.'!W68)</f>
        <v/>
      </c>
      <c r="P68" s="113" t="str">
        <f>IF(ISBLANK('In Process Calc.'!X68),"",'In Process Calc.'!X68)</f>
        <v/>
      </c>
      <c r="Q68" s="113" t="str">
        <f>IF(ISBLANK('In Process Calc.'!Y68),"",'In Process Calc.'!Y68)</f>
        <v/>
      </c>
      <c r="R68" s="113" t="str">
        <f>IF(ISBLANK('In Process Calc.'!Z68),"",'In Process Calc.'!Z68)</f>
        <v/>
      </c>
      <c r="S68" s="113" t="str">
        <f>IF(ISBLANK('In Process Calc.'!AA68),"",'In Process Calc.'!AA68)</f>
        <v/>
      </c>
      <c r="T68" s="113" t="str">
        <f>IF(ISBLANK('In Process Calc.'!AB68),"",'In Process Calc.'!AB68)</f>
        <v/>
      </c>
      <c r="U68" s="113" t="str">
        <f>IF(ISBLANK('In Process Calc.'!AC68),"",'In Process Calc.'!AC68)</f>
        <v/>
      </c>
      <c r="V68" s="113" t="str">
        <f>IF(ISBLANK('In Process Calc.'!AD68),"",'In Process Calc.'!AD68)</f>
        <v/>
      </c>
      <c r="W68" s="113" t="str">
        <f>IF(ISBLANK('In Process Calc.'!AE68),"",'In Process Calc.'!AE68)</f>
        <v/>
      </c>
      <c r="X68" s="113" t="str">
        <f>IF(ISBLANK('In Process Calc.'!AF68),"",'In Process Calc.'!AF68)</f>
        <v/>
      </c>
      <c r="Y68" s="113" t="str">
        <f>IF(ISBLANK('In Process Calc.'!AG68),"",'In Process Calc.'!AG68)</f>
        <v/>
      </c>
      <c r="Z68" s="113" t="str">
        <f>IF(ISBLANK('In Process Calc.'!AH68),"",'In Process Calc.'!AH68)</f>
        <v/>
      </c>
      <c r="AA68" s="113" t="str">
        <f>IF(ISBLANK('In Process Calc.'!AI68),"",'In Process Calc.'!AI68)</f>
        <v/>
      </c>
      <c r="AB68" s="113" t="str">
        <f>IF(ISBLANK('In Process Calc.'!AJ68),"",'In Process Calc.'!AJ68)</f>
        <v/>
      </c>
      <c r="AC68" s="113" t="str">
        <f>IF(ISBLANK('In Process Calc.'!AK68),"",'In Process Calc.'!AK68)</f>
        <v/>
      </c>
      <c r="AD68" s="113" t="str">
        <f>IF(ISBLANK('In Process Calc.'!AL68),"",'In Process Calc.'!AL68)</f>
        <v/>
      </c>
      <c r="AE68" s="113" t="str">
        <f>IF(ISBLANK('In Process Calc.'!AM68),"",'In Process Calc.'!AM68)</f>
        <v/>
      </c>
      <c r="AF68" s="113" t="str">
        <f>IF(ISBLANK('In Process Calc.'!AN68),"",'In Process Calc.'!AN68)</f>
        <v/>
      </c>
      <c r="AG68" s="48"/>
      <c r="AH68" s="113" t="str">
        <f>IF(ISBLANK('In Process Calc.'!C76),"",'In Process Calc.'!C76)</f>
        <v/>
      </c>
      <c r="AI68" s="113" t="str">
        <f>IF(ISBLANK(Glutamine!H72),"",Glutamine!H72)</f>
        <v/>
      </c>
      <c r="AJ68" s="113" t="str">
        <f>IF(ISBLANK('In Process Calc.'!K76),"",'In Process Calc.'!K76)</f>
        <v/>
      </c>
      <c r="AK68" s="113" t="str">
        <f>IF(ISBLANK('In Process Calc.'!L76),"",'In Process Calc.'!L76)</f>
        <v/>
      </c>
      <c r="AL68" s="113" t="str">
        <f>IF(ISBLANK('In Process Calc.'!M76),"",'In Process Calc.'!M76)</f>
        <v/>
      </c>
      <c r="AM68" s="113" t="str">
        <f>IF(ISBLANK('In Process Calc.'!N76),"",'In Process Calc.'!N76)</f>
        <v/>
      </c>
      <c r="AN68" s="113" t="str">
        <f>IF(ISBLANK('In Process Calc.'!O76),"",'In Process Calc.'!O76)</f>
        <v/>
      </c>
      <c r="AO68" s="113" t="str">
        <f>IF(ISBLANK('In Process Calc.'!P76),"",'In Process Calc.'!P76)</f>
        <v/>
      </c>
      <c r="AP68" s="113" t="str">
        <f>IF(ISBLANK('In Process Calc.'!Q76),"",'In Process Calc.'!Q76)</f>
        <v/>
      </c>
      <c r="AQ68" s="113" t="str">
        <f>IF(ISBLANK('In Process Calc.'!R76),"",'In Process Calc.'!R76)</f>
        <v/>
      </c>
      <c r="AR68" s="113" t="str">
        <f>IF(ISBLANK('In Process Calc.'!S76),"",'In Process Calc.'!S76)</f>
        <v/>
      </c>
      <c r="AS68" s="113" t="str">
        <f>IF(ISBLANK('In Process Calc.'!T76),"",'In Process Calc.'!T76)</f>
        <v/>
      </c>
      <c r="AT68" s="113" t="str">
        <f>IF(ISBLANK('In Process Calc.'!U76),"",'In Process Calc.'!U76)</f>
        <v/>
      </c>
      <c r="AU68" s="113" t="str">
        <f>IF(ISBLANK('In Process Calc.'!V76),"",'In Process Calc.'!V76)</f>
        <v/>
      </c>
      <c r="AV68" s="113" t="str">
        <f>IF(ISBLANK('In Process Calc.'!W76),"",'In Process Calc.'!W76)</f>
        <v/>
      </c>
      <c r="AW68" s="113" t="str">
        <f>IF(ISBLANK('In Process Calc.'!X76),"",'In Process Calc.'!X76)</f>
        <v/>
      </c>
      <c r="AX68" s="113" t="str">
        <f>IF(ISBLANK('In Process Calc.'!Y76),"",'In Process Calc.'!Y76)</f>
        <v/>
      </c>
      <c r="AY68" s="113" t="str">
        <f>IF(ISBLANK('In Process Calc.'!Z76),"",'In Process Calc.'!Z76)</f>
        <v/>
      </c>
      <c r="AZ68" s="113" t="str">
        <f>IF(ISBLANK('In Process Calc.'!AA76),"",'In Process Calc.'!AA76)</f>
        <v/>
      </c>
      <c r="BA68" s="113" t="str">
        <f>IF(ISBLANK('In Process Calc.'!AB76),"",'In Process Calc.'!AB76)</f>
        <v/>
      </c>
      <c r="BB68" s="113" t="str">
        <f>IF(ISBLANK('In Process Calc.'!AC76),"",'In Process Calc.'!AC76)</f>
        <v/>
      </c>
      <c r="BC68" s="113" t="str">
        <f>IF(ISBLANK('In Process Calc.'!AD76),"",'In Process Calc.'!AD76)</f>
        <v/>
      </c>
      <c r="BD68" s="113" t="str">
        <f>IF(ISBLANK('In Process Calc.'!AE76),"",'In Process Calc.'!AE76)</f>
        <v/>
      </c>
      <c r="BE68" s="113" t="str">
        <f>IF(ISBLANK('In Process Calc.'!AF76),"",'In Process Calc.'!AF76)</f>
        <v/>
      </c>
      <c r="BF68" s="113" t="str">
        <f>IF(ISBLANK('In Process Calc.'!AG76),"",'In Process Calc.'!AG76)</f>
        <v/>
      </c>
      <c r="BG68" s="113" t="str">
        <f>IF(ISBLANK('In Process Calc.'!AH76),"",'In Process Calc.'!AH76)</f>
        <v/>
      </c>
      <c r="BH68" s="113" t="str">
        <f>IF(ISBLANK('In Process Calc.'!AI76),"",'In Process Calc.'!AI76)</f>
        <v/>
      </c>
      <c r="BI68" s="113" t="str">
        <f>IF(ISBLANK('In Process Calc.'!AJ76),"",'In Process Calc.'!AJ76)</f>
        <v/>
      </c>
      <c r="BJ68" s="113" t="str">
        <f>IF(ISBLANK('In Process Calc.'!AK76),"",'In Process Calc.'!AK76)</f>
        <v/>
      </c>
      <c r="BK68" s="113" t="str">
        <f>IF(ISBLANK('In Process Calc.'!AL76),"",'In Process Calc.'!AL76)</f>
        <v/>
      </c>
      <c r="BL68" s="113" t="str">
        <f>IF(ISBLANK('In Process Calc.'!AM76),"",'In Process Calc.'!AM76)</f>
        <v/>
      </c>
      <c r="BM68" s="113" t="str">
        <f>IF(ISBLANK('In Process Calc.'!AN76),"",'In Process Calc.'!AN76)</f>
        <v/>
      </c>
      <c r="BN68" s="48"/>
      <c r="BO68" s="48"/>
      <c r="BP68" s="48"/>
      <c r="BQ68" s="48"/>
      <c r="BR68" s="48"/>
      <c r="BS68" s="48"/>
      <c r="BT68" s="48"/>
      <c r="BU68" s="48"/>
      <c r="BV68" s="48"/>
      <c r="BW68" s="48"/>
      <c r="BX68" s="48"/>
      <c r="BY68" s="48"/>
      <c r="BZ68" s="48"/>
      <c r="CA68" s="48"/>
      <c r="CB68" s="48"/>
      <c r="CC68" s="48"/>
      <c r="CD68" s="48"/>
      <c r="CE68" s="48"/>
      <c r="CF68" s="48"/>
      <c r="CG68" s="48"/>
      <c r="CL68" s="294">
        <f>(CL40-'In Process Calc.'!N6)^2</f>
        <v>3.3585617129380942E-4</v>
      </c>
      <c r="CM68" s="294">
        <f>(CM40-'In Process Calc.'!O6)^2</f>
        <v>4.4428622277240054E-6</v>
      </c>
      <c r="CN68" s="294">
        <f>(CN40-'In Process Calc.'!P6)^2</f>
        <v>1.201184751548878E-4</v>
      </c>
      <c r="CO68" s="294">
        <f>(CO40-'In Process Calc.'!Q6)^2</f>
        <v>2.5211891222235144E-5</v>
      </c>
      <c r="CP68" s="294">
        <f>(CP40-'In Process Calc.'!R6)^2</f>
        <v>2.4902382455764356E-6</v>
      </c>
      <c r="CQ68" s="294">
        <f>(CQ40-'In Process Calc.'!S6)^2</f>
        <v>4.6736004427631331E-5</v>
      </c>
      <c r="CR68" s="294">
        <f>(CR40-'In Process Calc.'!T6)^2</f>
        <v>1.639578644788293E-5</v>
      </c>
      <c r="CS68" s="294">
        <f>(CS40-'In Process Calc.'!U6)^2</f>
        <v>2.8765774694513488E-5</v>
      </c>
      <c r="CT68" s="294">
        <f>(CT40-'In Process Calc.'!V6)^2</f>
        <v>1.2405104529160537E-5</v>
      </c>
      <c r="CU68" s="294">
        <f>(CU40-'In Process Calc.'!W6)^2</f>
        <v>2.6061800208185871E-6</v>
      </c>
      <c r="CV68" s="294">
        <f>(CV40-'In Process Calc.'!X6)^2</f>
        <v>2.4660047716778914E-5</v>
      </c>
      <c r="CW68" s="294">
        <f>(CW40-'In Process Calc.'!Y6)^2</f>
        <v>1.1019182398777578E-2</v>
      </c>
      <c r="CX68" s="294">
        <f>(CX40-'In Process Calc.'!Z6)^2</f>
        <v>5.9684167318063931E-5</v>
      </c>
      <c r="CY68" s="294">
        <f>(CY40-'In Process Calc.'!AA6)^2</f>
        <v>6.361980350801147E-6</v>
      </c>
      <c r="CZ68" s="294">
        <f>(CZ40-'In Process Calc.'!AB6)^2</f>
        <v>1.0792074977606792E-6</v>
      </c>
      <c r="DA68" s="294">
        <f>(DA40-'In Process Calc.'!AC6)^2</f>
        <v>2.1934323974921394E-5</v>
      </c>
      <c r="DB68" s="294">
        <f>(DB40-'In Process Calc.'!AD6)^2</f>
        <v>8.0748493532758256E-7</v>
      </c>
      <c r="DC68" s="294">
        <f>(DC40-'In Process Calc.'!AE6)^2</f>
        <v>8.9391379862173063E-6</v>
      </c>
      <c r="DD68" s="294">
        <f>(DD40-'In Process Calc.'!AF6)^2</f>
        <v>8.6362806752014898E-6</v>
      </c>
      <c r="DE68" s="294">
        <f>(DE40-'In Process Calc.'!AG6)^2</f>
        <v>3.6762047466827078E-6</v>
      </c>
      <c r="DF68" s="294">
        <f>(DF40-'In Process Calc.'!AH6)^2</f>
        <v>5.4474474652186076E-7</v>
      </c>
      <c r="DG68" s="294">
        <f>(DG40-'In Process Calc.'!AI6)^2</f>
        <v>3.8214893949868045E-8</v>
      </c>
      <c r="DH68" s="294">
        <f>(DH40-'In Process Calc.'!AJ6)^2</f>
        <v>8.8300061561833734E-6</v>
      </c>
      <c r="DI68" s="294">
        <f>(DI40-'In Process Calc.'!AK6)^2</f>
        <v>0</v>
      </c>
      <c r="DJ68" s="294">
        <f>(DJ40-'In Process Calc.'!AL6)^2</f>
        <v>1.6403667408646648E-3</v>
      </c>
      <c r="DK68" s="294">
        <f>(DK40-'In Process Calc.'!AM6)^2</f>
        <v>7.2137749392093382E-4</v>
      </c>
      <c r="DL68" s="294">
        <f>(DL40-'In Process Calc.'!AN6)^2</f>
        <v>9.942428806245035E-2</v>
      </c>
    </row>
    <row r="69" spans="1:116" x14ac:dyDescent="0.15">
      <c r="A69" s="113" t="str">
        <f>IF(ISBLANK('In Process Calc.'!C69),"",'In Process Calc.'!C69)</f>
        <v/>
      </c>
      <c r="B69" s="113" t="str">
        <f>IF(ISBLANK(Glutamine!H71),"",Glutamine!H71)</f>
        <v/>
      </c>
      <c r="C69" s="113" t="str">
        <f>IF(ISBLANK('In Process Calc.'!K69),"",'In Process Calc.'!K69)</f>
        <v/>
      </c>
      <c r="D69" s="113" t="str">
        <f>IF(ISBLANK('In Process Calc.'!L69),"",'In Process Calc.'!L69)</f>
        <v/>
      </c>
      <c r="E69" s="113" t="str">
        <f>IF(ISBLANK('In Process Calc.'!M69),"",'In Process Calc.'!M69)</f>
        <v/>
      </c>
      <c r="F69" s="113" t="str">
        <f>IF(ISBLANK('In Process Calc.'!N69),"",'In Process Calc.'!N69)</f>
        <v/>
      </c>
      <c r="G69" s="113" t="str">
        <f>IF(ISBLANK('In Process Calc.'!O69),"",'In Process Calc.'!O69)</f>
        <v/>
      </c>
      <c r="H69" s="113" t="str">
        <f>IF(ISBLANK('In Process Calc.'!P69),"",'In Process Calc.'!P69)</f>
        <v/>
      </c>
      <c r="I69" s="113" t="str">
        <f>IF(ISBLANK('In Process Calc.'!Q69),"",'In Process Calc.'!Q69)</f>
        <v/>
      </c>
      <c r="J69" s="113" t="str">
        <f>IF(ISBLANK('In Process Calc.'!R69),"",'In Process Calc.'!R69)</f>
        <v/>
      </c>
      <c r="K69" s="113" t="str">
        <f>IF(ISBLANK('In Process Calc.'!S69),"",'In Process Calc.'!S69)</f>
        <v/>
      </c>
      <c r="L69" s="113" t="str">
        <f>IF(ISBLANK('In Process Calc.'!T69),"",'In Process Calc.'!T69)</f>
        <v/>
      </c>
      <c r="M69" s="113" t="str">
        <f>IF(ISBLANK('In Process Calc.'!U69),"",'In Process Calc.'!U69)</f>
        <v/>
      </c>
      <c r="N69" s="113" t="str">
        <f>IF(ISBLANK('In Process Calc.'!V69),"",'In Process Calc.'!V69)</f>
        <v/>
      </c>
      <c r="O69" s="113" t="str">
        <f>IF(ISBLANK('In Process Calc.'!W69),"",'In Process Calc.'!W69)</f>
        <v/>
      </c>
      <c r="P69" s="113" t="str">
        <f>IF(ISBLANK('In Process Calc.'!X69),"",'In Process Calc.'!X69)</f>
        <v/>
      </c>
      <c r="Q69" s="113" t="str">
        <f>IF(ISBLANK('In Process Calc.'!Y69),"",'In Process Calc.'!Y69)</f>
        <v/>
      </c>
      <c r="R69" s="113" t="str">
        <f>IF(ISBLANK('In Process Calc.'!Z69),"",'In Process Calc.'!Z69)</f>
        <v/>
      </c>
      <c r="S69" s="113" t="str">
        <f>IF(ISBLANK('In Process Calc.'!AA69),"",'In Process Calc.'!AA69)</f>
        <v/>
      </c>
      <c r="T69" s="113" t="str">
        <f>IF(ISBLANK('In Process Calc.'!AB69),"",'In Process Calc.'!AB69)</f>
        <v/>
      </c>
      <c r="U69" s="113" t="str">
        <f>IF(ISBLANK('In Process Calc.'!AC69),"",'In Process Calc.'!AC69)</f>
        <v/>
      </c>
      <c r="V69" s="113" t="str">
        <f>IF(ISBLANK('In Process Calc.'!AD69),"",'In Process Calc.'!AD69)</f>
        <v/>
      </c>
      <c r="W69" s="113" t="str">
        <f>IF(ISBLANK('In Process Calc.'!AE69),"",'In Process Calc.'!AE69)</f>
        <v/>
      </c>
      <c r="X69" s="113" t="str">
        <f>IF(ISBLANK('In Process Calc.'!AF69),"",'In Process Calc.'!AF69)</f>
        <v/>
      </c>
      <c r="Y69" s="113" t="str">
        <f>IF(ISBLANK('In Process Calc.'!AG69),"",'In Process Calc.'!AG69)</f>
        <v/>
      </c>
      <c r="Z69" s="113" t="str">
        <f>IF(ISBLANK('In Process Calc.'!AH69),"",'In Process Calc.'!AH69)</f>
        <v/>
      </c>
      <c r="AA69" s="113" t="str">
        <f>IF(ISBLANK('In Process Calc.'!AI69),"",'In Process Calc.'!AI69)</f>
        <v/>
      </c>
      <c r="AB69" s="113" t="str">
        <f>IF(ISBLANK('In Process Calc.'!AJ69),"",'In Process Calc.'!AJ69)</f>
        <v/>
      </c>
      <c r="AC69" s="113" t="str">
        <f>IF(ISBLANK('In Process Calc.'!AK69),"",'In Process Calc.'!AK69)</f>
        <v/>
      </c>
      <c r="AD69" s="113" t="str">
        <f>IF(ISBLANK('In Process Calc.'!AL69),"",'In Process Calc.'!AL69)</f>
        <v/>
      </c>
      <c r="AE69" s="113" t="str">
        <f>IF(ISBLANK('In Process Calc.'!AM69),"",'In Process Calc.'!AM69)</f>
        <v/>
      </c>
      <c r="AF69" s="113" t="str">
        <f>IF(ISBLANK('In Process Calc.'!AN69),"",'In Process Calc.'!AN69)</f>
        <v/>
      </c>
      <c r="AG69" s="48"/>
      <c r="AH69" s="113" t="str">
        <f>IF(ISBLANK('In Process Calc.'!C77),"",'In Process Calc.'!C77)</f>
        <v/>
      </c>
      <c r="AI69" s="113" t="str">
        <f>IF(ISBLANK(Glutamine!H73),"",Glutamine!H73)</f>
        <v/>
      </c>
      <c r="AJ69" s="113" t="str">
        <f>IF(ISBLANK('In Process Calc.'!K77),"",'In Process Calc.'!K77)</f>
        <v/>
      </c>
      <c r="AK69" s="113" t="str">
        <f>IF(ISBLANK('In Process Calc.'!L77),"",'In Process Calc.'!L77)</f>
        <v/>
      </c>
      <c r="AL69" s="113" t="str">
        <f>IF(ISBLANK('In Process Calc.'!M77),"",'In Process Calc.'!M77)</f>
        <v/>
      </c>
      <c r="AM69" s="113" t="str">
        <f>IF(ISBLANK('In Process Calc.'!N77),"",'In Process Calc.'!N77)</f>
        <v/>
      </c>
      <c r="AN69" s="113" t="str">
        <f>IF(ISBLANK('In Process Calc.'!O77),"",'In Process Calc.'!O77)</f>
        <v/>
      </c>
      <c r="AO69" s="113" t="str">
        <f>IF(ISBLANK('In Process Calc.'!P77),"",'In Process Calc.'!P77)</f>
        <v/>
      </c>
      <c r="AP69" s="113" t="str">
        <f>IF(ISBLANK('In Process Calc.'!Q77),"",'In Process Calc.'!Q77)</f>
        <v/>
      </c>
      <c r="AQ69" s="113" t="str">
        <f>IF(ISBLANK('In Process Calc.'!R77),"",'In Process Calc.'!R77)</f>
        <v/>
      </c>
      <c r="AR69" s="113" t="str">
        <f>IF(ISBLANK('In Process Calc.'!S77),"",'In Process Calc.'!S77)</f>
        <v/>
      </c>
      <c r="AS69" s="113" t="str">
        <f>IF(ISBLANK('In Process Calc.'!T77),"",'In Process Calc.'!T77)</f>
        <v/>
      </c>
      <c r="AT69" s="113" t="str">
        <f>IF(ISBLANK('In Process Calc.'!U77),"",'In Process Calc.'!U77)</f>
        <v/>
      </c>
      <c r="AU69" s="113" t="str">
        <f>IF(ISBLANK('In Process Calc.'!V77),"",'In Process Calc.'!V77)</f>
        <v/>
      </c>
      <c r="AV69" s="113" t="str">
        <f>IF(ISBLANK('In Process Calc.'!W77),"",'In Process Calc.'!W77)</f>
        <v/>
      </c>
      <c r="AW69" s="113" t="str">
        <f>IF(ISBLANK('In Process Calc.'!X77),"",'In Process Calc.'!X77)</f>
        <v/>
      </c>
      <c r="AX69" s="113" t="str">
        <f>IF(ISBLANK('In Process Calc.'!Y77),"",'In Process Calc.'!Y77)</f>
        <v/>
      </c>
      <c r="AY69" s="113" t="str">
        <f>IF(ISBLANK('In Process Calc.'!Z77),"",'In Process Calc.'!Z77)</f>
        <v/>
      </c>
      <c r="AZ69" s="113" t="str">
        <f>IF(ISBLANK('In Process Calc.'!AA77),"",'In Process Calc.'!AA77)</f>
        <v/>
      </c>
      <c r="BA69" s="113" t="str">
        <f>IF(ISBLANK('In Process Calc.'!AB77),"",'In Process Calc.'!AB77)</f>
        <v/>
      </c>
      <c r="BB69" s="113" t="str">
        <f>IF(ISBLANK('In Process Calc.'!AC77),"",'In Process Calc.'!AC77)</f>
        <v/>
      </c>
      <c r="BC69" s="113" t="str">
        <f>IF(ISBLANK('In Process Calc.'!AD77),"",'In Process Calc.'!AD77)</f>
        <v/>
      </c>
      <c r="BD69" s="113" t="str">
        <f>IF(ISBLANK('In Process Calc.'!AE77),"",'In Process Calc.'!AE77)</f>
        <v/>
      </c>
      <c r="BE69" s="113" t="str">
        <f>IF(ISBLANK('In Process Calc.'!AF77),"",'In Process Calc.'!AF77)</f>
        <v/>
      </c>
      <c r="BF69" s="113" t="str">
        <f>IF(ISBLANK('In Process Calc.'!AG77),"",'In Process Calc.'!AG77)</f>
        <v/>
      </c>
      <c r="BG69" s="113" t="str">
        <f>IF(ISBLANK('In Process Calc.'!AH77),"",'In Process Calc.'!AH77)</f>
        <v/>
      </c>
      <c r="BH69" s="113" t="str">
        <f>IF(ISBLANK('In Process Calc.'!AI77),"",'In Process Calc.'!AI77)</f>
        <v/>
      </c>
      <c r="BI69" s="113" t="str">
        <f>IF(ISBLANK('In Process Calc.'!AJ77),"",'In Process Calc.'!AJ77)</f>
        <v/>
      </c>
      <c r="BJ69" s="113" t="str">
        <f>IF(ISBLANK('In Process Calc.'!AK77),"",'In Process Calc.'!AK77)</f>
        <v/>
      </c>
      <c r="BK69" s="113" t="str">
        <f>IF(ISBLANK('In Process Calc.'!AL77),"",'In Process Calc.'!AL77)</f>
        <v/>
      </c>
      <c r="BL69" s="113" t="str">
        <f>IF(ISBLANK('In Process Calc.'!AM77),"",'In Process Calc.'!AM77)</f>
        <v/>
      </c>
      <c r="BM69" s="113" t="str">
        <f>IF(ISBLANK('In Process Calc.'!AN77),"",'In Process Calc.'!AN77)</f>
        <v/>
      </c>
      <c r="BN69" s="48"/>
      <c r="BO69" s="48"/>
      <c r="BP69" s="48"/>
      <c r="BQ69" s="48"/>
      <c r="BR69" s="48"/>
      <c r="BS69" s="48"/>
      <c r="BT69" s="48"/>
      <c r="BU69" s="48"/>
      <c r="BV69" s="48"/>
      <c r="BW69" s="48"/>
      <c r="BX69" s="48"/>
      <c r="BY69" s="48"/>
      <c r="BZ69" s="48"/>
      <c r="CA69" s="48"/>
      <c r="CB69" s="48"/>
      <c r="CC69" s="48"/>
      <c r="CD69" s="48"/>
      <c r="CE69" s="48"/>
      <c r="CF69" s="48"/>
      <c r="CG69" s="48"/>
      <c r="CL69" s="294">
        <f>(CL41-'In Process Calc.'!N7)^2</f>
        <v>9.6539861611514563E-5</v>
      </c>
      <c r="CM69" s="294">
        <f>(CM41-'In Process Calc.'!O7)^2</f>
        <v>1.5171248888048661E-6</v>
      </c>
      <c r="CN69" s="294">
        <f>(CN41-'In Process Calc.'!P7)^2</f>
        <v>1.3781696508044603E-4</v>
      </c>
      <c r="CO69" s="294">
        <f>(CO41-'In Process Calc.'!Q7)^2</f>
        <v>3.0986454143548001E-5</v>
      </c>
      <c r="CP69" s="294">
        <f>(CP41-'In Process Calc.'!R7)^2</f>
        <v>3.7922340302733594E-6</v>
      </c>
      <c r="CQ69" s="294">
        <f>(CQ41-'In Process Calc.'!S7)^2</f>
        <v>3.0910677353867943E-3</v>
      </c>
      <c r="CR69" s="294">
        <f>(CR41-'In Process Calc.'!T7)^2</f>
        <v>2.136162470999736E-6</v>
      </c>
      <c r="CS69" s="294">
        <f>(CS41-'In Process Calc.'!U7)^2</f>
        <v>1.9539418437531779E-5</v>
      </c>
      <c r="CT69" s="294">
        <f>(CT41-'In Process Calc.'!V7)^2</f>
        <v>3.5574232823632581E-6</v>
      </c>
      <c r="CU69" s="294">
        <f>(CU41-'In Process Calc.'!W7)^2</f>
        <v>4.7819223530505524E-7</v>
      </c>
      <c r="CV69" s="294">
        <f>(CV41-'In Process Calc.'!X7)^2</f>
        <v>1.4498355496320845E-6</v>
      </c>
      <c r="CW69" s="294">
        <f>(CW41-'In Process Calc.'!Y7)^2</f>
        <v>4.5233611388785242E-3</v>
      </c>
      <c r="CX69" s="294">
        <f>(CX41-'In Process Calc.'!Z7)^2</f>
        <v>2.2851484328892955E-6</v>
      </c>
      <c r="CY69" s="294">
        <f>(CY41-'In Process Calc.'!AA7)^2</f>
        <v>1.7440507613617283E-5</v>
      </c>
      <c r="CZ69" s="294">
        <f>(CZ41-'In Process Calc.'!AB7)^2</f>
        <v>7.7461516448880367E-7</v>
      </c>
      <c r="DA69" s="294">
        <f>(DA41-'In Process Calc.'!AC7)^2</f>
        <v>7.8004987732704594E-5</v>
      </c>
      <c r="DB69" s="294">
        <f>(DB41-'In Process Calc.'!AD7)^2</f>
        <v>3.9168378088675128E-6</v>
      </c>
      <c r="DC69" s="294">
        <f>(DC41-'In Process Calc.'!AE7)^2</f>
        <v>6.0642715440283635E-6</v>
      </c>
      <c r="DD69" s="294">
        <f>(DD41-'In Process Calc.'!AF7)^2</f>
        <v>5.9792761955629003E-5</v>
      </c>
      <c r="DE69" s="294">
        <f>(DE41-'In Process Calc.'!AG7)^2</f>
        <v>2.0825056189537915E-6</v>
      </c>
      <c r="DF69" s="294">
        <f>(DF41-'In Process Calc.'!AH7)^2</f>
        <v>4.3095267134486764E-7</v>
      </c>
      <c r="DG69" s="294">
        <f>(DG41-'In Process Calc.'!AI7)^2</f>
        <v>2.2411111117005949E-7</v>
      </c>
      <c r="DH69" s="294">
        <f>(DH41-'In Process Calc.'!AJ7)^2</f>
        <v>5.8108067442198036E-6</v>
      </c>
      <c r="DI69" s="294">
        <f>(DI41-'In Process Calc.'!AK7)^2</f>
        <v>0</v>
      </c>
      <c r="DJ69" s="294">
        <f>(DJ41-'In Process Calc.'!AL7)^2</f>
        <v>2.7618729046333681E-3</v>
      </c>
      <c r="DK69" s="294">
        <f>(DK41-'In Process Calc.'!AM7)^2</f>
        <v>2.6584436418116046E-3</v>
      </c>
      <c r="DL69" s="294">
        <f>(DL41-'In Process Calc.'!AN7)^2</f>
        <v>6.5965515034508468E-2</v>
      </c>
    </row>
    <row r="70" spans="1:116" x14ac:dyDescent="0.15">
      <c r="A70" s="113" t="str">
        <f>IF(ISBLANK('In Process Calc.'!C70),"",'In Process Calc.'!C70)</f>
        <v/>
      </c>
      <c r="B70" s="113" t="str">
        <f>IF(ISBLANK(Glutamine!H72),"",Glutamine!H72)</f>
        <v/>
      </c>
      <c r="C70" s="113" t="str">
        <f>IF(ISBLANK('In Process Calc.'!K70),"",'In Process Calc.'!K70)</f>
        <v/>
      </c>
      <c r="D70" s="113" t="str">
        <f>IF(ISBLANK('In Process Calc.'!L70),"",'In Process Calc.'!L70)</f>
        <v/>
      </c>
      <c r="E70" s="113" t="str">
        <f>IF(ISBLANK('In Process Calc.'!M70),"",'In Process Calc.'!M70)</f>
        <v/>
      </c>
      <c r="F70" s="113" t="str">
        <f>IF(ISBLANK('In Process Calc.'!N70),"",'In Process Calc.'!N70)</f>
        <v/>
      </c>
      <c r="G70" s="113" t="str">
        <f>IF(ISBLANK('In Process Calc.'!O70),"",'In Process Calc.'!O70)</f>
        <v/>
      </c>
      <c r="H70" s="113" t="str">
        <f>IF(ISBLANK('In Process Calc.'!P70),"",'In Process Calc.'!P70)</f>
        <v/>
      </c>
      <c r="I70" s="113" t="str">
        <f>IF(ISBLANK('In Process Calc.'!Q70),"",'In Process Calc.'!Q70)</f>
        <v/>
      </c>
      <c r="J70" s="113" t="str">
        <f>IF(ISBLANK('In Process Calc.'!R70),"",'In Process Calc.'!R70)</f>
        <v/>
      </c>
      <c r="K70" s="113" t="str">
        <f>IF(ISBLANK('In Process Calc.'!S70),"",'In Process Calc.'!S70)</f>
        <v/>
      </c>
      <c r="L70" s="113" t="str">
        <f>IF(ISBLANK('In Process Calc.'!T70),"",'In Process Calc.'!T70)</f>
        <v/>
      </c>
      <c r="M70" s="113" t="str">
        <f>IF(ISBLANK('In Process Calc.'!U70),"",'In Process Calc.'!U70)</f>
        <v/>
      </c>
      <c r="N70" s="113" t="str">
        <f>IF(ISBLANK('In Process Calc.'!V70),"",'In Process Calc.'!V70)</f>
        <v/>
      </c>
      <c r="O70" s="113" t="str">
        <f>IF(ISBLANK('In Process Calc.'!W70),"",'In Process Calc.'!W70)</f>
        <v/>
      </c>
      <c r="P70" s="113" t="str">
        <f>IF(ISBLANK('In Process Calc.'!X70),"",'In Process Calc.'!X70)</f>
        <v/>
      </c>
      <c r="Q70" s="113" t="str">
        <f>IF(ISBLANK('In Process Calc.'!Y70),"",'In Process Calc.'!Y70)</f>
        <v/>
      </c>
      <c r="R70" s="113" t="str">
        <f>IF(ISBLANK('In Process Calc.'!Z70),"",'In Process Calc.'!Z70)</f>
        <v/>
      </c>
      <c r="S70" s="113" t="str">
        <f>IF(ISBLANK('In Process Calc.'!AA70),"",'In Process Calc.'!AA70)</f>
        <v/>
      </c>
      <c r="T70" s="113" t="str">
        <f>IF(ISBLANK('In Process Calc.'!AB70),"",'In Process Calc.'!AB70)</f>
        <v/>
      </c>
      <c r="U70" s="113" t="str">
        <f>IF(ISBLANK('In Process Calc.'!AC70),"",'In Process Calc.'!AC70)</f>
        <v/>
      </c>
      <c r="V70" s="113" t="str">
        <f>IF(ISBLANK('In Process Calc.'!AD70),"",'In Process Calc.'!AD70)</f>
        <v/>
      </c>
      <c r="W70" s="113" t="str">
        <f>IF(ISBLANK('In Process Calc.'!AE70),"",'In Process Calc.'!AE70)</f>
        <v/>
      </c>
      <c r="X70" s="113" t="str">
        <f>IF(ISBLANK('In Process Calc.'!AF70),"",'In Process Calc.'!AF70)</f>
        <v/>
      </c>
      <c r="Y70" s="113" t="str">
        <f>IF(ISBLANK('In Process Calc.'!AG70),"",'In Process Calc.'!AG70)</f>
        <v/>
      </c>
      <c r="Z70" s="113" t="str">
        <f>IF(ISBLANK('In Process Calc.'!AH70),"",'In Process Calc.'!AH70)</f>
        <v/>
      </c>
      <c r="AA70" s="113" t="str">
        <f>IF(ISBLANK('In Process Calc.'!AI70),"",'In Process Calc.'!AI70)</f>
        <v/>
      </c>
      <c r="AB70" s="113" t="str">
        <f>IF(ISBLANK('In Process Calc.'!AJ70),"",'In Process Calc.'!AJ70)</f>
        <v/>
      </c>
      <c r="AC70" s="113" t="str">
        <f>IF(ISBLANK('In Process Calc.'!AK70),"",'In Process Calc.'!AK70)</f>
        <v/>
      </c>
      <c r="AD70" s="113" t="str">
        <f>IF(ISBLANK('In Process Calc.'!AL70),"",'In Process Calc.'!AL70)</f>
        <v/>
      </c>
      <c r="AE70" s="113" t="str">
        <f>IF(ISBLANK('In Process Calc.'!AM70),"",'In Process Calc.'!AM70)</f>
        <v/>
      </c>
      <c r="AF70" s="113" t="str">
        <f>IF(ISBLANK('In Process Calc.'!AN70),"",'In Process Calc.'!AN70)</f>
        <v/>
      </c>
      <c r="AG70" s="48"/>
      <c r="AH70" s="113" t="str">
        <f>IF(ISBLANK('In Process Calc.'!C78),"",'In Process Calc.'!C78)</f>
        <v/>
      </c>
      <c r="AI70" s="113" t="str">
        <f>IF(ISBLANK(Glutamine!H74),"",Glutamine!H74)</f>
        <v/>
      </c>
      <c r="AJ70" s="113" t="str">
        <f>IF(ISBLANK('In Process Calc.'!K78),"",'In Process Calc.'!K78)</f>
        <v/>
      </c>
      <c r="AK70" s="113" t="str">
        <f>IF(ISBLANK('In Process Calc.'!L78),"",'In Process Calc.'!L78)</f>
        <v/>
      </c>
      <c r="AL70" s="113" t="str">
        <f>IF(ISBLANK('In Process Calc.'!M78),"",'In Process Calc.'!M78)</f>
        <v/>
      </c>
      <c r="AM70" s="113" t="str">
        <f>IF(ISBLANK('In Process Calc.'!N78),"",'In Process Calc.'!N78)</f>
        <v/>
      </c>
      <c r="AN70" s="113" t="str">
        <f>IF(ISBLANK('In Process Calc.'!O78),"",'In Process Calc.'!O78)</f>
        <v/>
      </c>
      <c r="AO70" s="113" t="str">
        <f>IF(ISBLANK('In Process Calc.'!P78),"",'In Process Calc.'!P78)</f>
        <v/>
      </c>
      <c r="AP70" s="113" t="str">
        <f>IF(ISBLANK('In Process Calc.'!Q78),"",'In Process Calc.'!Q78)</f>
        <v/>
      </c>
      <c r="AQ70" s="113" t="str">
        <f>IF(ISBLANK('In Process Calc.'!R78),"",'In Process Calc.'!R78)</f>
        <v/>
      </c>
      <c r="AR70" s="113" t="str">
        <f>IF(ISBLANK('In Process Calc.'!S78),"",'In Process Calc.'!S78)</f>
        <v/>
      </c>
      <c r="AS70" s="113" t="str">
        <f>IF(ISBLANK('In Process Calc.'!T78),"",'In Process Calc.'!T78)</f>
        <v/>
      </c>
      <c r="AT70" s="113" t="str">
        <f>IF(ISBLANK('In Process Calc.'!U78),"",'In Process Calc.'!U78)</f>
        <v/>
      </c>
      <c r="AU70" s="113" t="str">
        <f>IF(ISBLANK('In Process Calc.'!V78),"",'In Process Calc.'!V78)</f>
        <v/>
      </c>
      <c r="AV70" s="113" t="str">
        <f>IF(ISBLANK('In Process Calc.'!W78),"",'In Process Calc.'!W78)</f>
        <v/>
      </c>
      <c r="AW70" s="113" t="str">
        <f>IF(ISBLANK('In Process Calc.'!X78),"",'In Process Calc.'!X78)</f>
        <v/>
      </c>
      <c r="AX70" s="113" t="str">
        <f>IF(ISBLANK('In Process Calc.'!Y78),"",'In Process Calc.'!Y78)</f>
        <v/>
      </c>
      <c r="AY70" s="113" t="str">
        <f>IF(ISBLANK('In Process Calc.'!Z78),"",'In Process Calc.'!Z78)</f>
        <v/>
      </c>
      <c r="AZ70" s="113" t="str">
        <f>IF(ISBLANK('In Process Calc.'!AA78),"",'In Process Calc.'!AA78)</f>
        <v/>
      </c>
      <c r="BA70" s="113" t="str">
        <f>IF(ISBLANK('In Process Calc.'!AB78),"",'In Process Calc.'!AB78)</f>
        <v/>
      </c>
      <c r="BB70" s="113" t="str">
        <f>IF(ISBLANK('In Process Calc.'!AC78),"",'In Process Calc.'!AC78)</f>
        <v/>
      </c>
      <c r="BC70" s="113" t="str">
        <f>IF(ISBLANK('In Process Calc.'!AD78),"",'In Process Calc.'!AD78)</f>
        <v/>
      </c>
      <c r="BD70" s="113" t="str">
        <f>IF(ISBLANK('In Process Calc.'!AE78),"",'In Process Calc.'!AE78)</f>
        <v/>
      </c>
      <c r="BE70" s="113" t="str">
        <f>IF(ISBLANK('In Process Calc.'!AF78),"",'In Process Calc.'!AF78)</f>
        <v/>
      </c>
      <c r="BF70" s="113" t="str">
        <f>IF(ISBLANK('In Process Calc.'!AG78),"",'In Process Calc.'!AG78)</f>
        <v/>
      </c>
      <c r="BG70" s="113" t="str">
        <f>IF(ISBLANK('In Process Calc.'!AH78),"",'In Process Calc.'!AH78)</f>
        <v/>
      </c>
      <c r="BH70" s="113" t="str">
        <f>IF(ISBLANK('In Process Calc.'!AI78),"",'In Process Calc.'!AI78)</f>
        <v/>
      </c>
      <c r="BI70" s="113" t="str">
        <f>IF(ISBLANK('In Process Calc.'!AJ78),"",'In Process Calc.'!AJ78)</f>
        <v/>
      </c>
      <c r="BJ70" s="113" t="str">
        <f>IF(ISBLANK('In Process Calc.'!AK78),"",'In Process Calc.'!AK78)</f>
        <v/>
      </c>
      <c r="BK70" s="113" t="str">
        <f>IF(ISBLANK('In Process Calc.'!AL78),"",'In Process Calc.'!AL78)</f>
        <v/>
      </c>
      <c r="BL70" s="113" t="str">
        <f>IF(ISBLANK('In Process Calc.'!AM78),"",'In Process Calc.'!AM78)</f>
        <v/>
      </c>
      <c r="BM70" s="113" t="str">
        <f>IF(ISBLANK('In Process Calc.'!AN78),"",'In Process Calc.'!AN78)</f>
        <v/>
      </c>
      <c r="BN70" s="48"/>
      <c r="BO70" s="48"/>
      <c r="BP70" s="48"/>
      <c r="BQ70" s="48"/>
      <c r="BR70" s="48"/>
      <c r="BS70" s="48"/>
      <c r="BT70" s="48"/>
      <c r="BU70" s="48"/>
      <c r="BV70" s="48"/>
      <c r="BW70" s="48"/>
      <c r="BX70" s="48"/>
      <c r="BY70" s="48"/>
      <c r="BZ70" s="48"/>
      <c r="CA70" s="48"/>
      <c r="CB70" s="48"/>
      <c r="CC70" s="48"/>
      <c r="CD70" s="48"/>
      <c r="CE70" s="48"/>
      <c r="CF70" s="48"/>
      <c r="CG70" s="48"/>
      <c r="CL70" s="294">
        <f>(CL42-'In Process Calc.'!N8)^2</f>
        <v>8.6310676479441192E-4</v>
      </c>
      <c r="CM70" s="294">
        <f>(CM42-'In Process Calc.'!O8)^2</f>
        <v>5.9443310780218705E-5</v>
      </c>
      <c r="CN70" s="294">
        <f>(CN42-'In Process Calc.'!P8)^2</f>
        <v>6.7434137045854889E-4</v>
      </c>
      <c r="CO70" s="294">
        <f>(CO42-'In Process Calc.'!Q8)^2</f>
        <v>1.4997923396829741E-4</v>
      </c>
      <c r="CP70" s="294">
        <f>(CP42-'In Process Calc.'!R8)^2</f>
        <v>2.8434091177603925E-5</v>
      </c>
      <c r="CQ70" s="294">
        <f>(CQ42-'In Process Calc.'!S8)^2</f>
        <v>1.8738826242696203E-3</v>
      </c>
      <c r="CR70" s="294">
        <f>(CR42-'In Process Calc.'!T8)^2</f>
        <v>2.6910084361613677E-5</v>
      </c>
      <c r="CS70" s="294">
        <f>(CS42-'In Process Calc.'!U8)^2</f>
        <v>1.3130183270797832E-4</v>
      </c>
      <c r="CT70" s="294">
        <f>(CT42-'In Process Calc.'!V8)^2</f>
        <v>2.924990583023419E-5</v>
      </c>
      <c r="CU70" s="294">
        <f>(CU42-'In Process Calc.'!W8)^2</f>
        <v>2.1105334952911896E-6</v>
      </c>
      <c r="CV70" s="294">
        <f>(CV42-'In Process Calc.'!X8)^2</f>
        <v>4.6451288021312583E-5</v>
      </c>
      <c r="CW70" s="294">
        <f>(CW42-'In Process Calc.'!Y8)^2</f>
        <v>7.5632567449995039E-3</v>
      </c>
      <c r="CX70" s="294">
        <f>(CX42-'In Process Calc.'!Z8)^2</f>
        <v>1.3579970339823704E-4</v>
      </c>
      <c r="CY70" s="294">
        <f>(CY42-'In Process Calc.'!AA8)^2</f>
        <v>7.8209972528149927E-5</v>
      </c>
      <c r="CZ70" s="294">
        <f>(CZ42-'In Process Calc.'!AB8)^2</f>
        <v>1.3789595659022767E-5</v>
      </c>
      <c r="DA70" s="294">
        <f>(DA42-'In Process Calc.'!AC8)^2</f>
        <v>8.685107935141945E-5</v>
      </c>
      <c r="DB70" s="294">
        <f>(DB42-'In Process Calc.'!AD8)^2</f>
        <v>1.7217958097825778E-5</v>
      </c>
      <c r="DC70" s="294">
        <f>(DC42-'In Process Calc.'!AE8)^2</f>
        <v>5.4730132761515634E-5</v>
      </c>
      <c r="DD70" s="294">
        <f>(DD42-'In Process Calc.'!AF8)^2</f>
        <v>2.1411361439452309E-4</v>
      </c>
      <c r="DE70" s="294">
        <f>(DE42-'In Process Calc.'!AG8)^2</f>
        <v>7.1799092496492855E-5</v>
      </c>
      <c r="DF70" s="294">
        <f>(DF42-'In Process Calc.'!AH8)^2</f>
        <v>2.5095231579053532E-6</v>
      </c>
      <c r="DG70" s="294">
        <f>(DG42-'In Process Calc.'!AI8)^2</f>
        <v>8.4033298354332552E-6</v>
      </c>
      <c r="DH70" s="294">
        <f>(DH42-'In Process Calc.'!AJ8)^2</f>
        <v>4.2424354360447262E-5</v>
      </c>
      <c r="DI70" s="294">
        <f>(DI42-'In Process Calc.'!AK8)^2</f>
        <v>0</v>
      </c>
      <c r="DJ70" s="294">
        <f>(DJ42-'In Process Calc.'!AL8)^2</f>
        <v>3.1580526090046822E-2</v>
      </c>
      <c r="DK70" s="294">
        <f>(DK42-'In Process Calc.'!AM8)^2</f>
        <v>2.4853465480562487E-2</v>
      </c>
      <c r="DL70" s="294">
        <f>(DL42-'In Process Calc.'!AN8)^2</f>
        <v>0.6764799122408357</v>
      </c>
    </row>
    <row r="71" spans="1:116" x14ac:dyDescent="0.15">
      <c r="A71" s="113" t="str">
        <f>IF(ISBLANK('In Process Calc.'!C71),"",'In Process Calc.'!C71)</f>
        <v/>
      </c>
      <c r="B71" s="113" t="str">
        <f>IF(ISBLANK(Glutamine!H73),"",Glutamine!H73)</f>
        <v/>
      </c>
      <c r="C71" s="113" t="str">
        <f>IF(ISBLANK('In Process Calc.'!K71),"",'In Process Calc.'!K71)</f>
        <v/>
      </c>
      <c r="D71" s="113" t="str">
        <f>IF(ISBLANK('In Process Calc.'!L71),"",'In Process Calc.'!L71)</f>
        <v/>
      </c>
      <c r="E71" s="113" t="str">
        <f>IF(ISBLANK('In Process Calc.'!M71),"",'In Process Calc.'!M71)</f>
        <v/>
      </c>
      <c r="F71" s="113" t="str">
        <f>IF(ISBLANK('In Process Calc.'!N71),"",'In Process Calc.'!N71)</f>
        <v/>
      </c>
      <c r="G71" s="113" t="str">
        <f>IF(ISBLANK('In Process Calc.'!O71),"",'In Process Calc.'!O71)</f>
        <v/>
      </c>
      <c r="H71" s="113" t="str">
        <f>IF(ISBLANK('In Process Calc.'!P71),"",'In Process Calc.'!P71)</f>
        <v/>
      </c>
      <c r="I71" s="113" t="str">
        <f>IF(ISBLANK('In Process Calc.'!Q71),"",'In Process Calc.'!Q71)</f>
        <v/>
      </c>
      <c r="J71" s="113" t="str">
        <f>IF(ISBLANK('In Process Calc.'!R71),"",'In Process Calc.'!R71)</f>
        <v/>
      </c>
      <c r="K71" s="113" t="str">
        <f>IF(ISBLANK('In Process Calc.'!S71),"",'In Process Calc.'!S71)</f>
        <v/>
      </c>
      <c r="L71" s="113" t="str">
        <f>IF(ISBLANK('In Process Calc.'!T71),"",'In Process Calc.'!T71)</f>
        <v/>
      </c>
      <c r="M71" s="113" t="str">
        <f>IF(ISBLANK('In Process Calc.'!U71),"",'In Process Calc.'!U71)</f>
        <v/>
      </c>
      <c r="N71" s="113" t="str">
        <f>IF(ISBLANK('In Process Calc.'!V71),"",'In Process Calc.'!V71)</f>
        <v/>
      </c>
      <c r="O71" s="113" t="str">
        <f>IF(ISBLANK('In Process Calc.'!W71),"",'In Process Calc.'!W71)</f>
        <v/>
      </c>
      <c r="P71" s="113" t="str">
        <f>IF(ISBLANK('In Process Calc.'!X71),"",'In Process Calc.'!X71)</f>
        <v/>
      </c>
      <c r="Q71" s="113" t="str">
        <f>IF(ISBLANK('In Process Calc.'!Y71),"",'In Process Calc.'!Y71)</f>
        <v/>
      </c>
      <c r="R71" s="113" t="str">
        <f>IF(ISBLANK('In Process Calc.'!Z71),"",'In Process Calc.'!Z71)</f>
        <v/>
      </c>
      <c r="S71" s="113" t="str">
        <f>IF(ISBLANK('In Process Calc.'!AA71),"",'In Process Calc.'!AA71)</f>
        <v/>
      </c>
      <c r="T71" s="113" t="str">
        <f>IF(ISBLANK('In Process Calc.'!AB71),"",'In Process Calc.'!AB71)</f>
        <v/>
      </c>
      <c r="U71" s="113" t="str">
        <f>IF(ISBLANK('In Process Calc.'!AC71),"",'In Process Calc.'!AC71)</f>
        <v/>
      </c>
      <c r="V71" s="113" t="str">
        <f>IF(ISBLANK('In Process Calc.'!AD71),"",'In Process Calc.'!AD71)</f>
        <v/>
      </c>
      <c r="W71" s="113" t="str">
        <f>IF(ISBLANK('In Process Calc.'!AE71),"",'In Process Calc.'!AE71)</f>
        <v/>
      </c>
      <c r="X71" s="113" t="str">
        <f>IF(ISBLANK('In Process Calc.'!AF71),"",'In Process Calc.'!AF71)</f>
        <v/>
      </c>
      <c r="Y71" s="113" t="str">
        <f>IF(ISBLANK('In Process Calc.'!AG71),"",'In Process Calc.'!AG71)</f>
        <v/>
      </c>
      <c r="Z71" s="113" t="str">
        <f>IF(ISBLANK('In Process Calc.'!AH71),"",'In Process Calc.'!AH71)</f>
        <v/>
      </c>
      <c r="AA71" s="113" t="str">
        <f>IF(ISBLANK('In Process Calc.'!AI71),"",'In Process Calc.'!AI71)</f>
        <v/>
      </c>
      <c r="AB71" s="113" t="str">
        <f>IF(ISBLANK('In Process Calc.'!AJ71),"",'In Process Calc.'!AJ71)</f>
        <v/>
      </c>
      <c r="AC71" s="113" t="str">
        <f>IF(ISBLANK('In Process Calc.'!AK71),"",'In Process Calc.'!AK71)</f>
        <v/>
      </c>
      <c r="AD71" s="113" t="str">
        <f>IF(ISBLANK('In Process Calc.'!AL71),"",'In Process Calc.'!AL71)</f>
        <v/>
      </c>
      <c r="AE71" s="113" t="str">
        <f>IF(ISBLANK('In Process Calc.'!AM71),"",'In Process Calc.'!AM71)</f>
        <v/>
      </c>
      <c r="AF71" s="113" t="str">
        <f>IF(ISBLANK('In Process Calc.'!AN71),"",'In Process Calc.'!AN71)</f>
        <v/>
      </c>
      <c r="AG71" s="48"/>
      <c r="AH71" s="113" t="str">
        <f>IF(ISBLANK('In Process Calc.'!C79),"",'In Process Calc.'!C79)</f>
        <v/>
      </c>
      <c r="AI71" s="113" t="str">
        <f>IF(ISBLANK(Glutamine!H75),"",Glutamine!H75)</f>
        <v/>
      </c>
      <c r="AJ71" s="113" t="str">
        <f>IF(ISBLANK('In Process Calc.'!K79),"",'In Process Calc.'!K79)</f>
        <v/>
      </c>
      <c r="AK71" s="113" t="str">
        <f>IF(ISBLANK('In Process Calc.'!L79),"",'In Process Calc.'!L79)</f>
        <v/>
      </c>
      <c r="AL71" s="113" t="str">
        <f>IF(ISBLANK('In Process Calc.'!M79),"",'In Process Calc.'!M79)</f>
        <v/>
      </c>
      <c r="AM71" s="113" t="str">
        <f>IF(ISBLANK('In Process Calc.'!N79),"",'In Process Calc.'!N79)</f>
        <v/>
      </c>
      <c r="AN71" s="113" t="str">
        <f>IF(ISBLANK('In Process Calc.'!O79),"",'In Process Calc.'!O79)</f>
        <v/>
      </c>
      <c r="AO71" s="113" t="str">
        <f>IF(ISBLANK('In Process Calc.'!P79),"",'In Process Calc.'!P79)</f>
        <v/>
      </c>
      <c r="AP71" s="113" t="str">
        <f>IF(ISBLANK('In Process Calc.'!Q79),"",'In Process Calc.'!Q79)</f>
        <v/>
      </c>
      <c r="AQ71" s="113" t="str">
        <f>IF(ISBLANK('In Process Calc.'!R79),"",'In Process Calc.'!R79)</f>
        <v/>
      </c>
      <c r="AR71" s="113" t="str">
        <f>IF(ISBLANK('In Process Calc.'!S79),"",'In Process Calc.'!S79)</f>
        <v/>
      </c>
      <c r="AS71" s="113" t="str">
        <f>IF(ISBLANK('In Process Calc.'!T79),"",'In Process Calc.'!T79)</f>
        <v/>
      </c>
      <c r="AT71" s="113" t="str">
        <f>IF(ISBLANK('In Process Calc.'!U79),"",'In Process Calc.'!U79)</f>
        <v/>
      </c>
      <c r="AU71" s="113" t="str">
        <f>IF(ISBLANK('In Process Calc.'!V79),"",'In Process Calc.'!V79)</f>
        <v/>
      </c>
      <c r="AV71" s="113" t="str">
        <f>IF(ISBLANK('In Process Calc.'!W79),"",'In Process Calc.'!W79)</f>
        <v/>
      </c>
      <c r="AW71" s="113" t="str">
        <f>IF(ISBLANK('In Process Calc.'!X79),"",'In Process Calc.'!X79)</f>
        <v/>
      </c>
      <c r="AX71" s="113" t="str">
        <f>IF(ISBLANK('In Process Calc.'!Y79),"",'In Process Calc.'!Y79)</f>
        <v/>
      </c>
      <c r="AY71" s="113" t="str">
        <f>IF(ISBLANK('In Process Calc.'!Z79),"",'In Process Calc.'!Z79)</f>
        <v/>
      </c>
      <c r="AZ71" s="113" t="str">
        <f>IF(ISBLANK('In Process Calc.'!AA79),"",'In Process Calc.'!AA79)</f>
        <v/>
      </c>
      <c r="BA71" s="113" t="str">
        <f>IF(ISBLANK('In Process Calc.'!AB79),"",'In Process Calc.'!AB79)</f>
        <v/>
      </c>
      <c r="BB71" s="113" t="str">
        <f>IF(ISBLANK('In Process Calc.'!AC79),"",'In Process Calc.'!AC79)</f>
        <v/>
      </c>
      <c r="BC71" s="113" t="str">
        <f>IF(ISBLANK('In Process Calc.'!AD79),"",'In Process Calc.'!AD79)</f>
        <v/>
      </c>
      <c r="BD71" s="113" t="str">
        <f>IF(ISBLANK('In Process Calc.'!AE79),"",'In Process Calc.'!AE79)</f>
        <v/>
      </c>
      <c r="BE71" s="113" t="str">
        <f>IF(ISBLANK('In Process Calc.'!AF79),"",'In Process Calc.'!AF79)</f>
        <v/>
      </c>
      <c r="BF71" s="113" t="str">
        <f>IF(ISBLANK('In Process Calc.'!AG79),"",'In Process Calc.'!AG79)</f>
        <v/>
      </c>
      <c r="BG71" s="113" t="str">
        <f>IF(ISBLANK('In Process Calc.'!AH79),"",'In Process Calc.'!AH79)</f>
        <v/>
      </c>
      <c r="BH71" s="113" t="str">
        <f>IF(ISBLANK('In Process Calc.'!AI79),"",'In Process Calc.'!AI79)</f>
        <v/>
      </c>
      <c r="BI71" s="113" t="str">
        <f>IF(ISBLANK('In Process Calc.'!AJ79),"",'In Process Calc.'!AJ79)</f>
        <v/>
      </c>
      <c r="BJ71" s="113" t="str">
        <f>IF(ISBLANK('In Process Calc.'!AK79),"",'In Process Calc.'!AK79)</f>
        <v/>
      </c>
      <c r="BK71" s="113" t="str">
        <f>IF(ISBLANK('In Process Calc.'!AL79),"",'In Process Calc.'!AL79)</f>
        <v/>
      </c>
      <c r="BL71" s="113" t="str">
        <f>IF(ISBLANK('In Process Calc.'!AM79),"",'In Process Calc.'!AM79)</f>
        <v/>
      </c>
      <c r="BM71" s="113" t="str">
        <f>IF(ISBLANK('In Process Calc.'!AN79),"",'In Process Calc.'!AN79)</f>
        <v/>
      </c>
      <c r="BN71" s="48"/>
      <c r="BO71" s="48"/>
      <c r="BP71" s="48"/>
      <c r="BQ71" s="48"/>
      <c r="BR71" s="48"/>
      <c r="BS71" s="48"/>
      <c r="BT71" s="48"/>
      <c r="BU71" s="48"/>
      <c r="BV71" s="48"/>
      <c r="BW71" s="48"/>
      <c r="BX71" s="48"/>
      <c r="BY71" s="48"/>
      <c r="BZ71" s="48"/>
      <c r="CA71" s="48"/>
      <c r="CB71" s="48"/>
      <c r="CC71" s="48"/>
      <c r="CD71" s="48"/>
      <c r="CE71" s="48"/>
      <c r="CF71" s="48"/>
      <c r="CG71" s="48"/>
      <c r="CL71" s="294">
        <f>(CL43-'In Process Calc.'!N9)^2</f>
        <v>4.4504167649122243E-3</v>
      </c>
      <c r="CM71" s="294">
        <f>(CM43-'In Process Calc.'!O9)^2</f>
        <v>5.3538825640575808E-6</v>
      </c>
      <c r="CN71" s="294">
        <f>(CN43-'In Process Calc.'!P9)^2</f>
        <v>9.1491268404388505E-4</v>
      </c>
      <c r="CO71" s="294">
        <f>(CO43-'In Process Calc.'!Q9)^2</f>
        <v>1.0292716766083377E-4</v>
      </c>
      <c r="CP71" s="294">
        <f>(CP43-'In Process Calc.'!R9)^2</f>
        <v>6.6882394436027569E-6</v>
      </c>
      <c r="CQ71" s="294">
        <f>(CQ43-'In Process Calc.'!S9)^2</f>
        <v>3.461089026344902E-3</v>
      </c>
      <c r="CR71" s="294">
        <f>(CR43-'In Process Calc.'!T9)^2</f>
        <v>1.317485917900527E-4</v>
      </c>
      <c r="CS71" s="294">
        <f>(CS43-'In Process Calc.'!U9)^2</f>
        <v>1.9216984712574307E-4</v>
      </c>
      <c r="CT71" s="294">
        <f>(CT43-'In Process Calc.'!V9)^2</f>
        <v>3.0346002065197372E-5</v>
      </c>
      <c r="CU71" s="294">
        <f>(CU43-'In Process Calc.'!W9)^2</f>
        <v>2.9080882136105808E-6</v>
      </c>
      <c r="CV71" s="294">
        <f>(CV43-'In Process Calc.'!X9)^2</f>
        <v>3.7696431200951633E-5</v>
      </c>
      <c r="CW71" s="294">
        <f>(CW43-'In Process Calc.'!Y9)^2</f>
        <v>4.7248515536575929E-4</v>
      </c>
      <c r="CX71" s="294">
        <f>(CX43-'In Process Calc.'!Z9)^2</f>
        <v>1.1292695226760414E-4</v>
      </c>
      <c r="CY71" s="294">
        <f>(CY43-'In Process Calc.'!AA9)^2</f>
        <v>2.2321305044672372E-5</v>
      </c>
      <c r="CZ71" s="294">
        <f>(CZ43-'In Process Calc.'!AB9)^2</f>
        <v>4.5791145088849508E-6</v>
      </c>
      <c r="DA71" s="294">
        <f>(DA43-'In Process Calc.'!AC9)^2</f>
        <v>1.7391463474365934E-3</v>
      </c>
      <c r="DB71" s="294">
        <f>(DB43-'In Process Calc.'!AD9)^2</f>
        <v>2.485486615769612E-6</v>
      </c>
      <c r="DC71" s="294">
        <f>(DC43-'In Process Calc.'!AE9)^2</f>
        <v>1.5788643737278376E-5</v>
      </c>
      <c r="DD71" s="294">
        <f>(DD43-'In Process Calc.'!AF9)^2</f>
        <v>4.7598449314330564E-7</v>
      </c>
      <c r="DE71" s="294">
        <f>(DE43-'In Process Calc.'!AG9)^2</f>
        <v>3.0890093231839259E-5</v>
      </c>
      <c r="DF71" s="294">
        <f>(DF43-'In Process Calc.'!AH9)^2</f>
        <v>1.5131127034079675E-6</v>
      </c>
      <c r="DG71" s="294">
        <f>(DG43-'In Process Calc.'!AI9)^2</f>
        <v>4.2491553900001991E-6</v>
      </c>
      <c r="DH71" s="294">
        <f>(DH43-'In Process Calc.'!AJ9)^2</f>
        <v>2.3138273162009777E-5</v>
      </c>
      <c r="DI71" s="294">
        <f>(DI43-'In Process Calc.'!AK9)^2</f>
        <v>0</v>
      </c>
      <c r="DJ71" s="294">
        <f>(DJ43-'In Process Calc.'!AL9)^2</f>
        <v>3.9238055104279533E-4</v>
      </c>
      <c r="DK71" s="294">
        <f>(DK43-'In Process Calc.'!AM9)^2</f>
        <v>2.7037634348591395E-5</v>
      </c>
      <c r="DL71" s="294">
        <f>(DL43-'In Process Calc.'!AN9)^2</f>
        <v>0.47740980904283647</v>
      </c>
    </row>
    <row r="72" spans="1:116" x14ac:dyDescent="0.15">
      <c r="A72" s="113" t="str">
        <f>IF(ISBLANK('In Process Calc.'!C72),"",'In Process Calc.'!C72)</f>
        <v/>
      </c>
      <c r="B72" s="113" t="str">
        <f>IF(ISBLANK(Glutamine!H74),"",Glutamine!H74)</f>
        <v/>
      </c>
      <c r="C72" s="113" t="str">
        <f>IF(ISBLANK('In Process Calc.'!K72),"",'In Process Calc.'!K72)</f>
        <v/>
      </c>
      <c r="D72" s="113" t="str">
        <f>IF(ISBLANK('In Process Calc.'!L72),"",'In Process Calc.'!L72)</f>
        <v/>
      </c>
      <c r="E72" s="113" t="str">
        <f>IF(ISBLANK('In Process Calc.'!M72),"",'In Process Calc.'!M72)</f>
        <v/>
      </c>
      <c r="F72" s="113" t="str">
        <f>IF(ISBLANK('In Process Calc.'!N72),"",'In Process Calc.'!N72)</f>
        <v/>
      </c>
      <c r="G72" s="113" t="str">
        <f>IF(ISBLANK('In Process Calc.'!O72),"",'In Process Calc.'!O72)</f>
        <v/>
      </c>
      <c r="H72" s="113" t="str">
        <f>IF(ISBLANK('In Process Calc.'!P72),"",'In Process Calc.'!P72)</f>
        <v/>
      </c>
      <c r="I72" s="113" t="str">
        <f>IF(ISBLANK('In Process Calc.'!Q72),"",'In Process Calc.'!Q72)</f>
        <v/>
      </c>
      <c r="J72" s="113" t="str">
        <f>IF(ISBLANK('In Process Calc.'!R72),"",'In Process Calc.'!R72)</f>
        <v/>
      </c>
      <c r="K72" s="113" t="str">
        <f>IF(ISBLANK('In Process Calc.'!S72),"",'In Process Calc.'!S72)</f>
        <v/>
      </c>
      <c r="L72" s="113" t="str">
        <f>IF(ISBLANK('In Process Calc.'!T72),"",'In Process Calc.'!T72)</f>
        <v/>
      </c>
      <c r="M72" s="113" t="str">
        <f>IF(ISBLANK('In Process Calc.'!U72),"",'In Process Calc.'!U72)</f>
        <v/>
      </c>
      <c r="N72" s="113" t="str">
        <f>IF(ISBLANK('In Process Calc.'!V72),"",'In Process Calc.'!V72)</f>
        <v/>
      </c>
      <c r="O72" s="113" t="str">
        <f>IF(ISBLANK('In Process Calc.'!W72),"",'In Process Calc.'!W72)</f>
        <v/>
      </c>
      <c r="P72" s="113" t="str">
        <f>IF(ISBLANK('In Process Calc.'!X72),"",'In Process Calc.'!X72)</f>
        <v/>
      </c>
      <c r="Q72" s="113" t="str">
        <f>IF(ISBLANK('In Process Calc.'!Y72),"",'In Process Calc.'!Y72)</f>
        <v/>
      </c>
      <c r="R72" s="113" t="str">
        <f>IF(ISBLANK('In Process Calc.'!Z72),"",'In Process Calc.'!Z72)</f>
        <v/>
      </c>
      <c r="S72" s="113" t="str">
        <f>IF(ISBLANK('In Process Calc.'!AA72),"",'In Process Calc.'!AA72)</f>
        <v/>
      </c>
      <c r="T72" s="113" t="str">
        <f>IF(ISBLANK('In Process Calc.'!AB72),"",'In Process Calc.'!AB72)</f>
        <v/>
      </c>
      <c r="U72" s="113" t="str">
        <f>IF(ISBLANK('In Process Calc.'!AC72),"",'In Process Calc.'!AC72)</f>
        <v/>
      </c>
      <c r="V72" s="113" t="str">
        <f>IF(ISBLANK('In Process Calc.'!AD72),"",'In Process Calc.'!AD72)</f>
        <v/>
      </c>
      <c r="W72" s="113" t="str">
        <f>IF(ISBLANK('In Process Calc.'!AE72),"",'In Process Calc.'!AE72)</f>
        <v/>
      </c>
      <c r="X72" s="113" t="str">
        <f>IF(ISBLANK('In Process Calc.'!AF72),"",'In Process Calc.'!AF72)</f>
        <v/>
      </c>
      <c r="Y72" s="113" t="str">
        <f>IF(ISBLANK('In Process Calc.'!AG72),"",'In Process Calc.'!AG72)</f>
        <v/>
      </c>
      <c r="Z72" s="113" t="str">
        <f>IF(ISBLANK('In Process Calc.'!AH72),"",'In Process Calc.'!AH72)</f>
        <v/>
      </c>
      <c r="AA72" s="113" t="str">
        <f>IF(ISBLANK('In Process Calc.'!AI72),"",'In Process Calc.'!AI72)</f>
        <v/>
      </c>
      <c r="AB72" s="113" t="str">
        <f>IF(ISBLANK('In Process Calc.'!AJ72),"",'In Process Calc.'!AJ72)</f>
        <v/>
      </c>
      <c r="AC72" s="113" t="str">
        <f>IF(ISBLANK('In Process Calc.'!AK72),"",'In Process Calc.'!AK72)</f>
        <v/>
      </c>
      <c r="AD72" s="113" t="str">
        <f>IF(ISBLANK('In Process Calc.'!AL72),"",'In Process Calc.'!AL72)</f>
        <v/>
      </c>
      <c r="AE72" s="113" t="str">
        <f>IF(ISBLANK('In Process Calc.'!AM72),"",'In Process Calc.'!AM72)</f>
        <v/>
      </c>
      <c r="AF72" s="113" t="str">
        <f>IF(ISBLANK('In Process Calc.'!AN72),"",'In Process Calc.'!AN72)</f>
        <v/>
      </c>
      <c r="AG72" s="48"/>
      <c r="AH72" s="113" t="str">
        <f>IF(ISBLANK('In Process Calc.'!C80),"",'In Process Calc.'!C80)</f>
        <v/>
      </c>
      <c r="AI72" s="113" t="str">
        <f>IF(ISBLANK(Glutamine!H76),"",Glutamine!H76)</f>
        <v/>
      </c>
      <c r="AJ72" s="113" t="str">
        <f>IF(ISBLANK('In Process Calc.'!K80),"",'In Process Calc.'!K80)</f>
        <v/>
      </c>
      <c r="AK72" s="113" t="str">
        <f>IF(ISBLANK('In Process Calc.'!L80),"",'In Process Calc.'!L80)</f>
        <v/>
      </c>
      <c r="AL72" s="113" t="str">
        <f>IF(ISBLANK('In Process Calc.'!M80),"",'In Process Calc.'!M80)</f>
        <v/>
      </c>
      <c r="AM72" s="113" t="str">
        <f>IF(ISBLANK('In Process Calc.'!N80),"",'In Process Calc.'!N80)</f>
        <v/>
      </c>
      <c r="AN72" s="113" t="str">
        <f>IF(ISBLANK('In Process Calc.'!O80),"",'In Process Calc.'!O80)</f>
        <v/>
      </c>
      <c r="AO72" s="113" t="str">
        <f>IF(ISBLANK('In Process Calc.'!P80),"",'In Process Calc.'!P80)</f>
        <v/>
      </c>
      <c r="AP72" s="113" t="str">
        <f>IF(ISBLANK('In Process Calc.'!Q80),"",'In Process Calc.'!Q80)</f>
        <v/>
      </c>
      <c r="AQ72" s="113" t="str">
        <f>IF(ISBLANK('In Process Calc.'!R80),"",'In Process Calc.'!R80)</f>
        <v/>
      </c>
      <c r="AR72" s="113" t="str">
        <f>IF(ISBLANK('In Process Calc.'!S80),"",'In Process Calc.'!S80)</f>
        <v/>
      </c>
      <c r="AS72" s="113" t="str">
        <f>IF(ISBLANK('In Process Calc.'!T80),"",'In Process Calc.'!T80)</f>
        <v/>
      </c>
      <c r="AT72" s="113" t="str">
        <f>IF(ISBLANK('In Process Calc.'!U80),"",'In Process Calc.'!U80)</f>
        <v/>
      </c>
      <c r="AU72" s="113" t="str">
        <f>IF(ISBLANK('In Process Calc.'!V80),"",'In Process Calc.'!V80)</f>
        <v/>
      </c>
      <c r="AV72" s="113" t="str">
        <f>IF(ISBLANK('In Process Calc.'!W80),"",'In Process Calc.'!W80)</f>
        <v/>
      </c>
      <c r="AW72" s="113" t="str">
        <f>IF(ISBLANK('In Process Calc.'!X80),"",'In Process Calc.'!X80)</f>
        <v/>
      </c>
      <c r="AX72" s="113" t="str">
        <f>IF(ISBLANK('In Process Calc.'!Y80),"",'In Process Calc.'!Y80)</f>
        <v/>
      </c>
      <c r="AY72" s="113" t="str">
        <f>IF(ISBLANK('In Process Calc.'!Z80),"",'In Process Calc.'!Z80)</f>
        <v/>
      </c>
      <c r="AZ72" s="113" t="str">
        <f>IF(ISBLANK('In Process Calc.'!AA80),"",'In Process Calc.'!AA80)</f>
        <v/>
      </c>
      <c r="BA72" s="113" t="str">
        <f>IF(ISBLANK('In Process Calc.'!AB80),"",'In Process Calc.'!AB80)</f>
        <v/>
      </c>
      <c r="BB72" s="113" t="str">
        <f>IF(ISBLANK('In Process Calc.'!AC80),"",'In Process Calc.'!AC80)</f>
        <v/>
      </c>
      <c r="BC72" s="113" t="str">
        <f>IF(ISBLANK('In Process Calc.'!AD80),"",'In Process Calc.'!AD80)</f>
        <v/>
      </c>
      <c r="BD72" s="113" t="str">
        <f>IF(ISBLANK('In Process Calc.'!AE80),"",'In Process Calc.'!AE80)</f>
        <v/>
      </c>
      <c r="BE72" s="113" t="str">
        <f>IF(ISBLANK('In Process Calc.'!AF80),"",'In Process Calc.'!AF80)</f>
        <v/>
      </c>
      <c r="BF72" s="113" t="str">
        <f>IF(ISBLANK('In Process Calc.'!AG80),"",'In Process Calc.'!AG80)</f>
        <v/>
      </c>
      <c r="BG72" s="113" t="str">
        <f>IF(ISBLANK('In Process Calc.'!AH80),"",'In Process Calc.'!AH80)</f>
        <v/>
      </c>
      <c r="BH72" s="113" t="str">
        <f>IF(ISBLANK('In Process Calc.'!AI80),"",'In Process Calc.'!AI80)</f>
        <v/>
      </c>
      <c r="BI72" s="113" t="str">
        <f>IF(ISBLANK('In Process Calc.'!AJ80),"",'In Process Calc.'!AJ80)</f>
        <v/>
      </c>
      <c r="BJ72" s="113" t="str">
        <f>IF(ISBLANK('In Process Calc.'!AK80),"",'In Process Calc.'!AK80)</f>
        <v/>
      </c>
      <c r="BK72" s="113" t="str">
        <f>IF(ISBLANK('In Process Calc.'!AL80),"",'In Process Calc.'!AL80)</f>
        <v/>
      </c>
      <c r="BL72" s="113" t="str">
        <f>IF(ISBLANK('In Process Calc.'!AM80),"",'In Process Calc.'!AM80)</f>
        <v/>
      </c>
      <c r="BM72" s="113" t="str">
        <f>IF(ISBLANK('In Process Calc.'!AN80),"",'In Process Calc.'!AN80)</f>
        <v/>
      </c>
      <c r="BN72" s="48"/>
      <c r="BO72" s="48"/>
      <c r="BP72" s="48"/>
      <c r="BQ72" s="48"/>
      <c r="BR72" s="48"/>
      <c r="BS72" s="48"/>
      <c r="BT72" s="48"/>
      <c r="BU72" s="48"/>
      <c r="BV72" s="48"/>
      <c r="BW72" s="48"/>
      <c r="BX72" s="48"/>
      <c r="BY72" s="48"/>
      <c r="BZ72" s="48"/>
      <c r="CA72" s="48"/>
      <c r="CB72" s="48"/>
      <c r="CC72" s="48"/>
      <c r="CD72" s="48"/>
      <c r="CE72" s="48"/>
      <c r="CF72" s="48"/>
      <c r="CG72" s="48"/>
      <c r="CL72" s="294">
        <f>(CL44-'In Process Calc.'!N10)^2</f>
        <v>6.2310362890172818E-5</v>
      </c>
      <c r="CM72" s="294">
        <f>(CM44-'In Process Calc.'!O10)^2</f>
        <v>6.0229243058665773E-6</v>
      </c>
      <c r="CN72" s="294">
        <f>(CN44-'In Process Calc.'!P10)^2</f>
        <v>1.056240338835687E-4</v>
      </c>
      <c r="CO72" s="294">
        <f>(CO44-'In Process Calc.'!Q10)^2</f>
        <v>5.0979666389260989E-6</v>
      </c>
      <c r="CP72" s="294">
        <f>(CP44-'In Process Calc.'!R10)^2</f>
        <v>4.5984519467212783E-6</v>
      </c>
      <c r="CQ72" s="294">
        <f>(CQ44-'In Process Calc.'!S10)^2</f>
        <v>6.9627312581961533E-4</v>
      </c>
      <c r="CR72" s="294">
        <f>(CR44-'In Process Calc.'!T10)^2</f>
        <v>8.620326563492683E-5</v>
      </c>
      <c r="CS72" s="294">
        <f>(CS44-'In Process Calc.'!U10)^2</f>
        <v>7.2909392677500631E-6</v>
      </c>
      <c r="CT72" s="294">
        <f>(CT44-'In Process Calc.'!V10)^2</f>
        <v>7.7507994986698047E-7</v>
      </c>
      <c r="CU72" s="294">
        <f>(CU44-'In Process Calc.'!W10)^2</f>
        <v>4.6888687669132866E-7</v>
      </c>
      <c r="CV72" s="294">
        <f>(CV44-'In Process Calc.'!X10)^2</f>
        <v>6.2070992503525163E-6</v>
      </c>
      <c r="CW72" s="294">
        <f>(CW44-'In Process Calc.'!Y10)^2</f>
        <v>1.4591860214923354E-3</v>
      </c>
      <c r="CX72" s="294">
        <f>(CX44-'In Process Calc.'!Z10)^2</f>
        <v>6.9649475036709628E-6</v>
      </c>
      <c r="CY72" s="294">
        <f>(CY44-'In Process Calc.'!AA10)^2</f>
        <v>3.2944419803874682E-5</v>
      </c>
      <c r="CZ72" s="294">
        <f>(CZ44-'In Process Calc.'!AB10)^2</f>
        <v>1.2319644066871661E-6</v>
      </c>
      <c r="DA72" s="294">
        <f>(DA44-'In Process Calc.'!AC10)^2</f>
        <v>1.2515159645824442E-4</v>
      </c>
      <c r="DB72" s="294">
        <f>(DB44-'In Process Calc.'!AD10)^2</f>
        <v>6.9705802402731394E-6</v>
      </c>
      <c r="DC72" s="294">
        <f>(DC44-'In Process Calc.'!AE10)^2</f>
        <v>6.3275771936165222E-6</v>
      </c>
      <c r="DD72" s="294">
        <f>(DD44-'In Process Calc.'!AF10)^2</f>
        <v>4.8031732546821181E-4</v>
      </c>
      <c r="DE72" s="294">
        <f>(DE44-'In Process Calc.'!AG10)^2</f>
        <v>3.8648143327654058E-6</v>
      </c>
      <c r="DF72" s="294">
        <f>(DF44-'In Process Calc.'!AH10)^2</f>
        <v>2.9959337536737737E-7</v>
      </c>
      <c r="DG72" s="294">
        <f>(DG44-'In Process Calc.'!AI10)^2</f>
        <v>2.7361826656195921E-10</v>
      </c>
      <c r="DH72" s="294">
        <f>(DH44-'In Process Calc.'!AJ10)^2</f>
        <v>2.3816124860192077E-8</v>
      </c>
      <c r="DI72" s="294">
        <f>(DI44-'In Process Calc.'!AK10)^2</f>
        <v>0</v>
      </c>
      <c r="DJ72" s="294">
        <f>(DJ44-'In Process Calc.'!AL10)^2</f>
        <v>1.20233394676575E-2</v>
      </c>
      <c r="DK72" s="294">
        <f>(DK44-'In Process Calc.'!AM10)^2</f>
        <v>1.1311931263046195E-2</v>
      </c>
      <c r="DL72" s="294">
        <f>(DL44-'In Process Calc.'!AN10)^2</f>
        <v>3.4915449297973897E-2</v>
      </c>
    </row>
    <row r="73" spans="1:116" x14ac:dyDescent="0.15">
      <c r="A73" s="113" t="str">
        <f>IF(ISBLANK('In Process Calc.'!C73),"",'In Process Calc.'!C73)</f>
        <v/>
      </c>
      <c r="B73" s="113" t="str">
        <f>IF(ISBLANK(Glutamine!H75),"",Glutamine!H75)</f>
        <v/>
      </c>
      <c r="C73" s="113" t="str">
        <f>IF(ISBLANK('In Process Calc.'!K73),"",'In Process Calc.'!K73)</f>
        <v/>
      </c>
      <c r="D73" s="113" t="str">
        <f>IF(ISBLANK('In Process Calc.'!L73),"",'In Process Calc.'!L73)</f>
        <v/>
      </c>
      <c r="E73" s="113" t="str">
        <f>IF(ISBLANK('In Process Calc.'!M73),"",'In Process Calc.'!M73)</f>
        <v/>
      </c>
      <c r="F73" s="113" t="str">
        <f>IF(ISBLANK('In Process Calc.'!N73),"",'In Process Calc.'!N73)</f>
        <v/>
      </c>
      <c r="G73" s="113" t="str">
        <f>IF(ISBLANK('In Process Calc.'!O73),"",'In Process Calc.'!O73)</f>
        <v/>
      </c>
      <c r="H73" s="113" t="str">
        <f>IF(ISBLANK('In Process Calc.'!P73),"",'In Process Calc.'!P73)</f>
        <v/>
      </c>
      <c r="I73" s="113" t="str">
        <f>IF(ISBLANK('In Process Calc.'!Q73),"",'In Process Calc.'!Q73)</f>
        <v/>
      </c>
      <c r="J73" s="113" t="str">
        <f>IF(ISBLANK('In Process Calc.'!R73),"",'In Process Calc.'!R73)</f>
        <v/>
      </c>
      <c r="K73" s="113" t="str">
        <f>IF(ISBLANK('In Process Calc.'!S73),"",'In Process Calc.'!S73)</f>
        <v/>
      </c>
      <c r="L73" s="113" t="str">
        <f>IF(ISBLANK('In Process Calc.'!T73),"",'In Process Calc.'!T73)</f>
        <v/>
      </c>
      <c r="M73" s="113" t="str">
        <f>IF(ISBLANK('In Process Calc.'!U73),"",'In Process Calc.'!U73)</f>
        <v/>
      </c>
      <c r="N73" s="113" t="str">
        <f>IF(ISBLANK('In Process Calc.'!V73),"",'In Process Calc.'!V73)</f>
        <v/>
      </c>
      <c r="O73" s="113" t="str">
        <f>IF(ISBLANK('In Process Calc.'!W73),"",'In Process Calc.'!W73)</f>
        <v/>
      </c>
      <c r="P73" s="113" t="str">
        <f>IF(ISBLANK('In Process Calc.'!X73),"",'In Process Calc.'!X73)</f>
        <v/>
      </c>
      <c r="Q73" s="113" t="str">
        <f>IF(ISBLANK('In Process Calc.'!Y73),"",'In Process Calc.'!Y73)</f>
        <v/>
      </c>
      <c r="R73" s="113" t="str">
        <f>IF(ISBLANK('In Process Calc.'!Z73),"",'In Process Calc.'!Z73)</f>
        <v/>
      </c>
      <c r="S73" s="113" t="str">
        <f>IF(ISBLANK('In Process Calc.'!AA73),"",'In Process Calc.'!AA73)</f>
        <v/>
      </c>
      <c r="T73" s="113" t="str">
        <f>IF(ISBLANK('In Process Calc.'!AB73),"",'In Process Calc.'!AB73)</f>
        <v/>
      </c>
      <c r="U73" s="113" t="str">
        <f>IF(ISBLANK('In Process Calc.'!AC73),"",'In Process Calc.'!AC73)</f>
        <v/>
      </c>
      <c r="V73" s="113" t="str">
        <f>IF(ISBLANK('In Process Calc.'!AD73),"",'In Process Calc.'!AD73)</f>
        <v/>
      </c>
      <c r="W73" s="113" t="str">
        <f>IF(ISBLANK('In Process Calc.'!AE73),"",'In Process Calc.'!AE73)</f>
        <v/>
      </c>
      <c r="X73" s="113" t="str">
        <f>IF(ISBLANK('In Process Calc.'!AF73),"",'In Process Calc.'!AF73)</f>
        <v/>
      </c>
      <c r="Y73" s="113" t="str">
        <f>IF(ISBLANK('In Process Calc.'!AG73),"",'In Process Calc.'!AG73)</f>
        <v/>
      </c>
      <c r="Z73" s="113" t="str">
        <f>IF(ISBLANK('In Process Calc.'!AH73),"",'In Process Calc.'!AH73)</f>
        <v/>
      </c>
      <c r="AA73" s="113" t="str">
        <f>IF(ISBLANK('In Process Calc.'!AI73),"",'In Process Calc.'!AI73)</f>
        <v/>
      </c>
      <c r="AB73" s="113" t="str">
        <f>IF(ISBLANK('In Process Calc.'!AJ73),"",'In Process Calc.'!AJ73)</f>
        <v/>
      </c>
      <c r="AC73" s="113" t="str">
        <f>IF(ISBLANK('In Process Calc.'!AK73),"",'In Process Calc.'!AK73)</f>
        <v/>
      </c>
      <c r="AD73" s="113" t="str">
        <f>IF(ISBLANK('In Process Calc.'!AL73),"",'In Process Calc.'!AL73)</f>
        <v/>
      </c>
      <c r="AE73" s="113" t="str">
        <f>IF(ISBLANK('In Process Calc.'!AM73),"",'In Process Calc.'!AM73)</f>
        <v/>
      </c>
      <c r="AF73" s="113" t="str">
        <f>IF(ISBLANK('In Process Calc.'!AN73),"",'In Process Calc.'!AN73)</f>
        <v/>
      </c>
      <c r="AG73" s="48"/>
      <c r="AH73" s="113" t="str">
        <f>IF(ISBLANK('In Process Calc.'!C81),"",'In Process Calc.'!C81)</f>
        <v/>
      </c>
      <c r="AI73" s="113" t="str">
        <f>IF(ISBLANK(Glutamine!H77),"",Glutamine!H77)</f>
        <v/>
      </c>
      <c r="AJ73" s="113" t="str">
        <f>IF(ISBLANK('In Process Calc.'!K81),"",'In Process Calc.'!K81)</f>
        <v/>
      </c>
      <c r="AK73" s="113" t="str">
        <f>IF(ISBLANK('In Process Calc.'!L81),"",'In Process Calc.'!L81)</f>
        <v/>
      </c>
      <c r="AL73" s="113" t="str">
        <f>IF(ISBLANK('In Process Calc.'!M81),"",'In Process Calc.'!M81)</f>
        <v/>
      </c>
      <c r="AM73" s="113" t="str">
        <f>IF(ISBLANK('In Process Calc.'!N81),"",'In Process Calc.'!N81)</f>
        <v/>
      </c>
      <c r="AN73" s="113" t="str">
        <f>IF(ISBLANK('In Process Calc.'!O81),"",'In Process Calc.'!O81)</f>
        <v/>
      </c>
      <c r="AO73" s="113" t="str">
        <f>IF(ISBLANK('In Process Calc.'!P81),"",'In Process Calc.'!P81)</f>
        <v/>
      </c>
      <c r="AP73" s="113" t="str">
        <f>IF(ISBLANK('In Process Calc.'!Q81),"",'In Process Calc.'!Q81)</f>
        <v/>
      </c>
      <c r="AQ73" s="113" t="str">
        <f>IF(ISBLANK('In Process Calc.'!R81),"",'In Process Calc.'!R81)</f>
        <v/>
      </c>
      <c r="AR73" s="113" t="str">
        <f>IF(ISBLANK('In Process Calc.'!S81),"",'In Process Calc.'!S81)</f>
        <v/>
      </c>
      <c r="AS73" s="113" t="str">
        <f>IF(ISBLANK('In Process Calc.'!T81),"",'In Process Calc.'!T81)</f>
        <v/>
      </c>
      <c r="AT73" s="113" t="str">
        <f>IF(ISBLANK('In Process Calc.'!U81),"",'In Process Calc.'!U81)</f>
        <v/>
      </c>
      <c r="AU73" s="113" t="str">
        <f>IF(ISBLANK('In Process Calc.'!V81),"",'In Process Calc.'!V81)</f>
        <v/>
      </c>
      <c r="AV73" s="113" t="str">
        <f>IF(ISBLANK('In Process Calc.'!W81),"",'In Process Calc.'!W81)</f>
        <v/>
      </c>
      <c r="AW73" s="113" t="str">
        <f>IF(ISBLANK('In Process Calc.'!X81),"",'In Process Calc.'!X81)</f>
        <v/>
      </c>
      <c r="AX73" s="113" t="str">
        <f>IF(ISBLANK('In Process Calc.'!Y81),"",'In Process Calc.'!Y81)</f>
        <v/>
      </c>
      <c r="AY73" s="113" t="str">
        <f>IF(ISBLANK('In Process Calc.'!Z81),"",'In Process Calc.'!Z81)</f>
        <v/>
      </c>
      <c r="AZ73" s="113" t="str">
        <f>IF(ISBLANK('In Process Calc.'!AA81),"",'In Process Calc.'!AA81)</f>
        <v/>
      </c>
      <c r="BA73" s="113" t="str">
        <f>IF(ISBLANK('In Process Calc.'!AB81),"",'In Process Calc.'!AB81)</f>
        <v/>
      </c>
      <c r="BB73" s="113" t="str">
        <f>IF(ISBLANK('In Process Calc.'!AC81),"",'In Process Calc.'!AC81)</f>
        <v/>
      </c>
      <c r="BC73" s="113" t="str">
        <f>IF(ISBLANK('In Process Calc.'!AD81),"",'In Process Calc.'!AD81)</f>
        <v/>
      </c>
      <c r="BD73" s="113" t="str">
        <f>IF(ISBLANK('In Process Calc.'!AE81),"",'In Process Calc.'!AE81)</f>
        <v/>
      </c>
      <c r="BE73" s="113" t="str">
        <f>IF(ISBLANK('In Process Calc.'!AF81),"",'In Process Calc.'!AF81)</f>
        <v/>
      </c>
      <c r="BF73" s="113" t="str">
        <f>IF(ISBLANK('In Process Calc.'!AG81),"",'In Process Calc.'!AG81)</f>
        <v/>
      </c>
      <c r="BG73" s="113" t="str">
        <f>IF(ISBLANK('In Process Calc.'!AH81),"",'In Process Calc.'!AH81)</f>
        <v/>
      </c>
      <c r="BH73" s="113" t="str">
        <f>IF(ISBLANK('In Process Calc.'!AI81),"",'In Process Calc.'!AI81)</f>
        <v/>
      </c>
      <c r="BI73" s="113" t="str">
        <f>IF(ISBLANK('In Process Calc.'!AJ81),"",'In Process Calc.'!AJ81)</f>
        <v/>
      </c>
      <c r="BJ73" s="113" t="str">
        <f>IF(ISBLANK('In Process Calc.'!AK81),"",'In Process Calc.'!AK81)</f>
        <v/>
      </c>
      <c r="BK73" s="113" t="str">
        <f>IF(ISBLANK('In Process Calc.'!AL81),"",'In Process Calc.'!AL81)</f>
        <v/>
      </c>
      <c r="BL73" s="113" t="str">
        <f>IF(ISBLANK('In Process Calc.'!AM81),"",'In Process Calc.'!AM81)</f>
        <v/>
      </c>
      <c r="BM73" s="113" t="str">
        <f>IF(ISBLANK('In Process Calc.'!AN81),"",'In Process Calc.'!AN81)</f>
        <v/>
      </c>
      <c r="BN73" s="48"/>
      <c r="BO73" s="48"/>
      <c r="BP73" s="48"/>
      <c r="BQ73" s="48"/>
      <c r="BR73" s="48"/>
      <c r="BS73" s="48"/>
      <c r="BT73" s="48"/>
      <c r="BU73" s="48"/>
      <c r="BV73" s="48"/>
      <c r="BW73" s="48"/>
      <c r="BX73" s="48"/>
      <c r="BY73" s="48"/>
      <c r="BZ73" s="48"/>
      <c r="CA73" s="48"/>
      <c r="CB73" s="48"/>
      <c r="CC73" s="48"/>
      <c r="CD73" s="48"/>
      <c r="CE73" s="48"/>
      <c r="CF73" s="48"/>
      <c r="CG73" s="48"/>
      <c r="CL73" s="294">
        <f>(CL45-'In Process Calc.'!N11)^2</f>
        <v>7.0072439967592331E-3</v>
      </c>
      <c r="CM73" s="294">
        <f>(CM45-'In Process Calc.'!O11)^2</f>
        <v>1.9930545573993796E-5</v>
      </c>
      <c r="CN73" s="294">
        <f>(CN45-'In Process Calc.'!P11)^2</f>
        <v>1.7551330710958168E-3</v>
      </c>
      <c r="CO73" s="294">
        <f>(CO45-'In Process Calc.'!Q11)^2</f>
        <v>3.0200865916758698E-4</v>
      </c>
      <c r="CP73" s="294">
        <f>(CP45-'In Process Calc.'!R11)^2</f>
        <v>4.2723142067604125E-5</v>
      </c>
      <c r="CQ73" s="294">
        <f>(CQ45-'In Process Calc.'!S11)^2</f>
        <v>2.6756887288818343E-4</v>
      </c>
      <c r="CR73" s="294">
        <f>(CR45-'In Process Calc.'!T11)^2</f>
        <v>2.5612620426830847E-6</v>
      </c>
      <c r="CS73" s="294">
        <f>(CS45-'In Process Calc.'!U11)^2</f>
        <v>2.746324350248418E-4</v>
      </c>
      <c r="CT73" s="294">
        <f>(CT45-'In Process Calc.'!V11)^2</f>
        <v>7.747457978895059E-7</v>
      </c>
      <c r="CU73" s="294">
        <f>(CU45-'In Process Calc.'!W11)^2</f>
        <v>7.8785052314449299E-8</v>
      </c>
      <c r="CV73" s="294">
        <f>(CV45-'In Process Calc.'!X11)^2</f>
        <v>1.2673350778269908E-5</v>
      </c>
      <c r="CW73" s="294">
        <f>(CW45-'In Process Calc.'!Y11)^2</f>
        <v>2.5207790782227134E-3</v>
      </c>
      <c r="CX73" s="294">
        <f>(CX45-'In Process Calc.'!Z11)^2</f>
        <v>5.9240939240294871E-6</v>
      </c>
      <c r="CY73" s="294">
        <f>(CY45-'In Process Calc.'!AA11)^2</f>
        <v>1.5572004378146547E-5</v>
      </c>
      <c r="CZ73" s="294">
        <f>(CZ45-'In Process Calc.'!AB11)^2</f>
        <v>2.5080756906784123E-6</v>
      </c>
      <c r="DA73" s="294">
        <f>(DA45-'In Process Calc.'!AC11)^2</f>
        <v>2.7953560524537641E-3</v>
      </c>
      <c r="DB73" s="294">
        <f>(DB45-'In Process Calc.'!AD11)^2</f>
        <v>8.4573471519008373E-6</v>
      </c>
      <c r="DC73" s="294">
        <f>(DC45-'In Process Calc.'!AE11)^2</f>
        <v>1.6494644879413075E-5</v>
      </c>
      <c r="DD73" s="294">
        <f>(DD45-'In Process Calc.'!AF11)^2</f>
        <v>1.3011671315846658E-4</v>
      </c>
      <c r="DE73" s="294">
        <f>(DE45-'In Process Calc.'!AG11)^2</f>
        <v>1.0484084542258485E-4</v>
      </c>
      <c r="DF73" s="294">
        <f>(DF45-'In Process Calc.'!AH11)^2</f>
        <v>3.9700572498758989E-7</v>
      </c>
      <c r="DG73" s="294">
        <f>(DG45-'In Process Calc.'!AI11)^2</f>
        <v>8.0358449938138897E-6</v>
      </c>
      <c r="DH73" s="294">
        <f>(DH45-'In Process Calc.'!AJ11)^2</f>
        <v>4.3156547403360079E-5</v>
      </c>
      <c r="DI73" s="294">
        <f>(DI45-'In Process Calc.'!AK11)^2</f>
        <v>0</v>
      </c>
      <c r="DJ73" s="294">
        <f>(DJ45-'In Process Calc.'!AL11)^2</f>
        <v>4.6011227381738884E-3</v>
      </c>
      <c r="DK73" s="294">
        <f>(DK45-'In Process Calc.'!AM11)^2</f>
        <v>1.3685131583346779E-3</v>
      </c>
      <c r="DL73" s="294">
        <f>(DL45-'In Process Calc.'!AN11)^2</f>
        <v>0.77094590715861711</v>
      </c>
    </row>
    <row r="74" spans="1:116" x14ac:dyDescent="0.15">
      <c r="A74" s="113" t="str">
        <f>IF(ISBLANK('In Process Calc.'!C74),"",'In Process Calc.'!C74)</f>
        <v/>
      </c>
      <c r="B74" s="113" t="str">
        <f>IF(ISBLANK(Glutamine!H76),"",Glutamine!H76)</f>
        <v/>
      </c>
      <c r="C74" s="113" t="str">
        <f>IF(ISBLANK('In Process Calc.'!K74),"",'In Process Calc.'!K74)</f>
        <v/>
      </c>
      <c r="D74" s="113" t="str">
        <f>IF(ISBLANK('In Process Calc.'!L74),"",'In Process Calc.'!L74)</f>
        <v/>
      </c>
      <c r="E74" s="113" t="str">
        <f>IF(ISBLANK('In Process Calc.'!M74),"",'In Process Calc.'!M74)</f>
        <v/>
      </c>
      <c r="F74" s="113" t="str">
        <f>IF(ISBLANK('In Process Calc.'!N74),"",'In Process Calc.'!N74)</f>
        <v/>
      </c>
      <c r="G74" s="113" t="str">
        <f>IF(ISBLANK('In Process Calc.'!O74),"",'In Process Calc.'!O74)</f>
        <v/>
      </c>
      <c r="H74" s="113" t="str">
        <f>IF(ISBLANK('In Process Calc.'!P74),"",'In Process Calc.'!P74)</f>
        <v/>
      </c>
      <c r="I74" s="113" t="str">
        <f>IF(ISBLANK('In Process Calc.'!Q74),"",'In Process Calc.'!Q74)</f>
        <v/>
      </c>
      <c r="J74" s="113" t="str">
        <f>IF(ISBLANK('In Process Calc.'!R74),"",'In Process Calc.'!R74)</f>
        <v/>
      </c>
      <c r="K74" s="113" t="str">
        <f>IF(ISBLANK('In Process Calc.'!S74),"",'In Process Calc.'!S74)</f>
        <v/>
      </c>
      <c r="L74" s="113" t="str">
        <f>IF(ISBLANK('In Process Calc.'!T74),"",'In Process Calc.'!T74)</f>
        <v/>
      </c>
      <c r="M74" s="113" t="str">
        <f>IF(ISBLANK('In Process Calc.'!U74),"",'In Process Calc.'!U74)</f>
        <v/>
      </c>
      <c r="N74" s="113" t="str">
        <f>IF(ISBLANK('In Process Calc.'!V74),"",'In Process Calc.'!V74)</f>
        <v/>
      </c>
      <c r="O74" s="113" t="str">
        <f>IF(ISBLANK('In Process Calc.'!W74),"",'In Process Calc.'!W74)</f>
        <v/>
      </c>
      <c r="P74" s="113" t="str">
        <f>IF(ISBLANK('In Process Calc.'!X74),"",'In Process Calc.'!X74)</f>
        <v/>
      </c>
      <c r="Q74" s="113" t="str">
        <f>IF(ISBLANK('In Process Calc.'!Y74),"",'In Process Calc.'!Y74)</f>
        <v/>
      </c>
      <c r="R74" s="113" t="str">
        <f>IF(ISBLANK('In Process Calc.'!Z74),"",'In Process Calc.'!Z74)</f>
        <v/>
      </c>
      <c r="S74" s="113" t="str">
        <f>IF(ISBLANK('In Process Calc.'!AA74),"",'In Process Calc.'!AA74)</f>
        <v/>
      </c>
      <c r="T74" s="113" t="str">
        <f>IF(ISBLANK('In Process Calc.'!AB74),"",'In Process Calc.'!AB74)</f>
        <v/>
      </c>
      <c r="U74" s="113" t="str">
        <f>IF(ISBLANK('In Process Calc.'!AC74),"",'In Process Calc.'!AC74)</f>
        <v/>
      </c>
      <c r="V74" s="113" t="str">
        <f>IF(ISBLANK('In Process Calc.'!AD74),"",'In Process Calc.'!AD74)</f>
        <v/>
      </c>
      <c r="W74" s="113" t="str">
        <f>IF(ISBLANK('In Process Calc.'!AE74),"",'In Process Calc.'!AE74)</f>
        <v/>
      </c>
      <c r="X74" s="113" t="str">
        <f>IF(ISBLANK('In Process Calc.'!AF74),"",'In Process Calc.'!AF74)</f>
        <v/>
      </c>
      <c r="Y74" s="113" t="str">
        <f>IF(ISBLANK('In Process Calc.'!AG74),"",'In Process Calc.'!AG74)</f>
        <v/>
      </c>
      <c r="Z74" s="113" t="str">
        <f>IF(ISBLANK('In Process Calc.'!AH74),"",'In Process Calc.'!AH74)</f>
        <v/>
      </c>
      <c r="AA74" s="113" t="str">
        <f>IF(ISBLANK('In Process Calc.'!AI74),"",'In Process Calc.'!AI74)</f>
        <v/>
      </c>
      <c r="AB74" s="113" t="str">
        <f>IF(ISBLANK('In Process Calc.'!AJ74),"",'In Process Calc.'!AJ74)</f>
        <v/>
      </c>
      <c r="AC74" s="113" t="str">
        <f>IF(ISBLANK('In Process Calc.'!AK74),"",'In Process Calc.'!AK74)</f>
        <v/>
      </c>
      <c r="AD74" s="113" t="str">
        <f>IF(ISBLANK('In Process Calc.'!AL74),"",'In Process Calc.'!AL74)</f>
        <v/>
      </c>
      <c r="AE74" s="113" t="str">
        <f>IF(ISBLANK('In Process Calc.'!AM74),"",'In Process Calc.'!AM74)</f>
        <v/>
      </c>
      <c r="AF74" s="113" t="str">
        <f>IF(ISBLANK('In Process Calc.'!AN74),"",'In Process Calc.'!AN74)</f>
        <v/>
      </c>
      <c r="AG74" s="48"/>
      <c r="AH74" s="113" t="str">
        <f>IF(ISBLANK('In Process Calc.'!C82),"",'In Process Calc.'!C82)</f>
        <v/>
      </c>
      <c r="AI74" s="113" t="str">
        <f>IF(ISBLANK(Glutamine!H78),"",Glutamine!H78)</f>
        <v/>
      </c>
      <c r="AJ74" s="113" t="str">
        <f>IF(ISBLANK('In Process Calc.'!K82),"",'In Process Calc.'!K82)</f>
        <v/>
      </c>
      <c r="AK74" s="113" t="str">
        <f>IF(ISBLANK('In Process Calc.'!L82),"",'In Process Calc.'!L82)</f>
        <v/>
      </c>
      <c r="AL74" s="113" t="str">
        <f>IF(ISBLANK('In Process Calc.'!M82),"",'In Process Calc.'!M82)</f>
        <v/>
      </c>
      <c r="AM74" s="113" t="str">
        <f>IF(ISBLANK('In Process Calc.'!N82),"",'In Process Calc.'!N82)</f>
        <v/>
      </c>
      <c r="AN74" s="113" t="str">
        <f>IF(ISBLANK('In Process Calc.'!O82),"",'In Process Calc.'!O82)</f>
        <v/>
      </c>
      <c r="AO74" s="113" t="str">
        <f>IF(ISBLANK('In Process Calc.'!P82),"",'In Process Calc.'!P82)</f>
        <v/>
      </c>
      <c r="AP74" s="113" t="str">
        <f>IF(ISBLANK('In Process Calc.'!Q82),"",'In Process Calc.'!Q82)</f>
        <v/>
      </c>
      <c r="AQ74" s="113" t="str">
        <f>IF(ISBLANK('In Process Calc.'!R82),"",'In Process Calc.'!R82)</f>
        <v/>
      </c>
      <c r="AR74" s="113" t="str">
        <f>IF(ISBLANK('In Process Calc.'!S82),"",'In Process Calc.'!S82)</f>
        <v/>
      </c>
      <c r="AS74" s="113" t="str">
        <f>IF(ISBLANK('In Process Calc.'!T82),"",'In Process Calc.'!T82)</f>
        <v/>
      </c>
      <c r="AT74" s="113" t="str">
        <f>IF(ISBLANK('In Process Calc.'!U82),"",'In Process Calc.'!U82)</f>
        <v/>
      </c>
      <c r="AU74" s="113" t="str">
        <f>IF(ISBLANK('In Process Calc.'!V82),"",'In Process Calc.'!V82)</f>
        <v/>
      </c>
      <c r="AV74" s="113" t="str">
        <f>IF(ISBLANK('In Process Calc.'!W82),"",'In Process Calc.'!W82)</f>
        <v/>
      </c>
      <c r="AW74" s="113" t="str">
        <f>IF(ISBLANK('In Process Calc.'!X82),"",'In Process Calc.'!X82)</f>
        <v/>
      </c>
      <c r="AX74" s="113" t="str">
        <f>IF(ISBLANK('In Process Calc.'!Y82),"",'In Process Calc.'!Y82)</f>
        <v/>
      </c>
      <c r="AY74" s="113" t="str">
        <f>IF(ISBLANK('In Process Calc.'!Z82),"",'In Process Calc.'!Z82)</f>
        <v/>
      </c>
      <c r="AZ74" s="113" t="str">
        <f>IF(ISBLANK('In Process Calc.'!AA82),"",'In Process Calc.'!AA82)</f>
        <v/>
      </c>
      <c r="BA74" s="113" t="str">
        <f>IF(ISBLANK('In Process Calc.'!AB82),"",'In Process Calc.'!AB82)</f>
        <v/>
      </c>
      <c r="BB74" s="113" t="str">
        <f>IF(ISBLANK('In Process Calc.'!AC82),"",'In Process Calc.'!AC82)</f>
        <v/>
      </c>
      <c r="BC74" s="113" t="str">
        <f>IF(ISBLANK('In Process Calc.'!AD82),"",'In Process Calc.'!AD82)</f>
        <v/>
      </c>
      <c r="BD74" s="113" t="str">
        <f>IF(ISBLANK('In Process Calc.'!AE82),"",'In Process Calc.'!AE82)</f>
        <v/>
      </c>
      <c r="BE74" s="113" t="str">
        <f>IF(ISBLANK('In Process Calc.'!AF82),"",'In Process Calc.'!AF82)</f>
        <v/>
      </c>
      <c r="BF74" s="113" t="str">
        <f>IF(ISBLANK('In Process Calc.'!AG82),"",'In Process Calc.'!AG82)</f>
        <v/>
      </c>
      <c r="BG74" s="113" t="str">
        <f>IF(ISBLANK('In Process Calc.'!AH82),"",'In Process Calc.'!AH82)</f>
        <v/>
      </c>
      <c r="BH74" s="113" t="str">
        <f>IF(ISBLANK('In Process Calc.'!AI82),"",'In Process Calc.'!AI82)</f>
        <v/>
      </c>
      <c r="BI74" s="113" t="str">
        <f>IF(ISBLANK('In Process Calc.'!AJ82),"",'In Process Calc.'!AJ82)</f>
        <v/>
      </c>
      <c r="BJ74" s="113" t="str">
        <f>IF(ISBLANK('In Process Calc.'!AK82),"",'In Process Calc.'!AK82)</f>
        <v/>
      </c>
      <c r="BK74" s="113" t="str">
        <f>IF(ISBLANK('In Process Calc.'!AL82),"",'In Process Calc.'!AL82)</f>
        <v/>
      </c>
      <c r="BL74" s="113" t="str">
        <f>IF(ISBLANK('In Process Calc.'!AM82),"",'In Process Calc.'!AM82)</f>
        <v/>
      </c>
      <c r="BM74" s="113" t="str">
        <f>IF(ISBLANK('In Process Calc.'!AN82),"",'In Process Calc.'!AN82)</f>
        <v/>
      </c>
      <c r="BN74" s="48"/>
      <c r="BO74" s="48"/>
      <c r="BP74" s="48"/>
      <c r="BQ74" s="48"/>
      <c r="BR74" s="48"/>
      <c r="BS74" s="48"/>
      <c r="BT74" s="48"/>
      <c r="BU74" s="48"/>
      <c r="BV74" s="48"/>
      <c r="BW74" s="48"/>
      <c r="BX74" s="48"/>
      <c r="BY74" s="48"/>
      <c r="BZ74" s="48"/>
      <c r="CA74" s="48"/>
      <c r="CB74" s="48"/>
      <c r="CC74" s="48"/>
      <c r="CD74" s="48"/>
      <c r="CE74" s="48"/>
      <c r="CF74" s="48"/>
      <c r="CG74" s="48"/>
      <c r="CL74" s="294">
        <f>(CL46-'In Process Calc.'!N12)^2</f>
        <v>1.1752282996307986E-3</v>
      </c>
      <c r="CM74" s="294">
        <f>(CM46-'In Process Calc.'!O12)^2</f>
        <v>2.9168339235823552E-6</v>
      </c>
      <c r="CN74" s="294">
        <f>(CN46-'In Process Calc.'!P12)^2</f>
        <v>7.5991676154287164E-6</v>
      </c>
      <c r="CO74" s="294">
        <f>(CO46-'In Process Calc.'!Q12)^2</f>
        <v>9.3546894815702063E-6</v>
      </c>
      <c r="CP74" s="294">
        <f>(CP46-'In Process Calc.'!R12)^2</f>
        <v>2.4133616274583598E-7</v>
      </c>
      <c r="CQ74" s="294">
        <f>(CQ46-'In Process Calc.'!S12)^2</f>
        <v>6.3172049017592687E-4</v>
      </c>
      <c r="CR74" s="294">
        <f>(CR46-'In Process Calc.'!T12)^2</f>
        <v>1.0163165206523867E-5</v>
      </c>
      <c r="CS74" s="294">
        <f>(CS46-'In Process Calc.'!U12)^2</f>
        <v>6.2907261309064216E-5</v>
      </c>
      <c r="CT74" s="294">
        <f>(CT46-'In Process Calc.'!V12)^2</f>
        <v>9.3868030465163012E-6</v>
      </c>
      <c r="CU74" s="294">
        <f>(CU46-'In Process Calc.'!W12)^2</f>
        <v>4.2430737307474171E-6</v>
      </c>
      <c r="CV74" s="294">
        <f>(CV46-'In Process Calc.'!X12)^2</f>
        <v>2.1128612979800367E-5</v>
      </c>
      <c r="CW74" s="294">
        <f>(CW46-'In Process Calc.'!Y12)^2</f>
        <v>1.5663859248312149E-3</v>
      </c>
      <c r="CX74" s="294">
        <f>(CX46-'In Process Calc.'!Z12)^2</f>
        <v>8.6810145658265022E-5</v>
      </c>
      <c r="CY74" s="294">
        <f>(CY46-'In Process Calc.'!AA12)^2</f>
        <v>1.0831971332727018E-5</v>
      </c>
      <c r="CZ74" s="294">
        <f>(CZ46-'In Process Calc.'!AB12)^2</f>
        <v>1.4048704226662072E-6</v>
      </c>
      <c r="DA74" s="294">
        <f>(DA46-'In Process Calc.'!AC12)^2</f>
        <v>2.6800449137595467E-3</v>
      </c>
      <c r="DB74" s="294">
        <f>(DB46-'In Process Calc.'!AD12)^2</f>
        <v>9.012567790800741E-8</v>
      </c>
      <c r="DC74" s="294">
        <f>(DC46-'In Process Calc.'!AE12)^2</f>
        <v>5.5028665309403173E-6</v>
      </c>
      <c r="DD74" s="294">
        <f>(DD46-'In Process Calc.'!AF12)^2</f>
        <v>2.0905226448672047E-6</v>
      </c>
      <c r="DE74" s="294">
        <f>(DE46-'In Process Calc.'!AG12)^2</f>
        <v>3.849204452531326E-6</v>
      </c>
      <c r="DF74" s="294">
        <f>(DF46-'In Process Calc.'!AH12)^2</f>
        <v>2.4458013420147586E-9</v>
      </c>
      <c r="DG74" s="294">
        <f>(DG46-'In Process Calc.'!AI12)^2</f>
        <v>2.0617983422173787E-6</v>
      </c>
      <c r="DH74" s="294">
        <f>(DH46-'In Process Calc.'!AJ12)^2</f>
        <v>4.7686811978006529E-6</v>
      </c>
      <c r="DI74" s="294">
        <f>(DI46-'In Process Calc.'!AK12)^2</f>
        <v>0</v>
      </c>
      <c r="DJ74" s="294">
        <f>(DJ46-'In Process Calc.'!AL12)^2</f>
        <v>1.8554382012763351E-3</v>
      </c>
      <c r="DK74" s="294">
        <f>(DK46-'In Process Calc.'!AM12)^2</f>
        <v>6.5470738664735945E-4</v>
      </c>
      <c r="DL74" s="294">
        <f>(DL46-'In Process Calc.'!AN12)^2</f>
        <v>0.10152163636104276</v>
      </c>
    </row>
    <row r="75" spans="1:116" x14ac:dyDescent="0.15">
      <c r="A75" s="113" t="str">
        <f>IF(ISBLANK('In Process Calc.'!C75),"",'In Process Calc.'!C75)</f>
        <v/>
      </c>
      <c r="B75" s="113" t="str">
        <f>IF(ISBLANK(Glutamine!H77),"",Glutamine!H77)</f>
        <v/>
      </c>
      <c r="C75" s="113" t="str">
        <f>IF(ISBLANK('In Process Calc.'!K75),"",'In Process Calc.'!K75)</f>
        <v/>
      </c>
      <c r="D75" s="113" t="str">
        <f>IF(ISBLANK('In Process Calc.'!L75),"",'In Process Calc.'!L75)</f>
        <v/>
      </c>
      <c r="E75" s="113" t="str">
        <f>IF(ISBLANK('In Process Calc.'!M75),"",'In Process Calc.'!M75)</f>
        <v/>
      </c>
      <c r="F75" s="113" t="str">
        <f>IF(ISBLANK('In Process Calc.'!N75),"",'In Process Calc.'!N75)</f>
        <v/>
      </c>
      <c r="G75" s="113" t="str">
        <f>IF(ISBLANK('In Process Calc.'!O75),"",'In Process Calc.'!O75)</f>
        <v/>
      </c>
      <c r="H75" s="113" t="str">
        <f>IF(ISBLANK('In Process Calc.'!P75),"",'In Process Calc.'!P75)</f>
        <v/>
      </c>
      <c r="I75" s="113" t="str">
        <f>IF(ISBLANK('In Process Calc.'!Q75),"",'In Process Calc.'!Q75)</f>
        <v/>
      </c>
      <c r="J75" s="113" t="str">
        <f>IF(ISBLANK('In Process Calc.'!R75),"",'In Process Calc.'!R75)</f>
        <v/>
      </c>
      <c r="K75" s="113" t="str">
        <f>IF(ISBLANK('In Process Calc.'!S75),"",'In Process Calc.'!S75)</f>
        <v/>
      </c>
      <c r="L75" s="113" t="str">
        <f>IF(ISBLANK('In Process Calc.'!T75),"",'In Process Calc.'!T75)</f>
        <v/>
      </c>
      <c r="M75" s="113" t="str">
        <f>IF(ISBLANK('In Process Calc.'!U75),"",'In Process Calc.'!U75)</f>
        <v/>
      </c>
      <c r="N75" s="113" t="str">
        <f>IF(ISBLANK('In Process Calc.'!V75),"",'In Process Calc.'!V75)</f>
        <v/>
      </c>
      <c r="O75" s="113" t="str">
        <f>IF(ISBLANK('In Process Calc.'!W75),"",'In Process Calc.'!W75)</f>
        <v/>
      </c>
      <c r="P75" s="113" t="str">
        <f>IF(ISBLANK('In Process Calc.'!X75),"",'In Process Calc.'!X75)</f>
        <v/>
      </c>
      <c r="Q75" s="113" t="str">
        <f>IF(ISBLANK('In Process Calc.'!Y75),"",'In Process Calc.'!Y75)</f>
        <v/>
      </c>
      <c r="R75" s="113" t="str">
        <f>IF(ISBLANK('In Process Calc.'!Z75),"",'In Process Calc.'!Z75)</f>
        <v/>
      </c>
      <c r="S75" s="113" t="str">
        <f>IF(ISBLANK('In Process Calc.'!AA75),"",'In Process Calc.'!AA75)</f>
        <v/>
      </c>
      <c r="T75" s="113" t="str">
        <f>IF(ISBLANK('In Process Calc.'!AB75),"",'In Process Calc.'!AB75)</f>
        <v/>
      </c>
      <c r="U75" s="113" t="str">
        <f>IF(ISBLANK('In Process Calc.'!AC75),"",'In Process Calc.'!AC75)</f>
        <v/>
      </c>
      <c r="V75" s="113" t="str">
        <f>IF(ISBLANK('In Process Calc.'!AD75),"",'In Process Calc.'!AD75)</f>
        <v/>
      </c>
      <c r="W75" s="113" t="str">
        <f>IF(ISBLANK('In Process Calc.'!AE75),"",'In Process Calc.'!AE75)</f>
        <v/>
      </c>
      <c r="X75" s="113" t="str">
        <f>IF(ISBLANK('In Process Calc.'!AF75),"",'In Process Calc.'!AF75)</f>
        <v/>
      </c>
      <c r="Y75" s="113" t="str">
        <f>IF(ISBLANK('In Process Calc.'!AG75),"",'In Process Calc.'!AG75)</f>
        <v/>
      </c>
      <c r="Z75" s="113" t="str">
        <f>IF(ISBLANK('In Process Calc.'!AH75),"",'In Process Calc.'!AH75)</f>
        <v/>
      </c>
      <c r="AA75" s="113" t="str">
        <f>IF(ISBLANK('In Process Calc.'!AI75),"",'In Process Calc.'!AI75)</f>
        <v/>
      </c>
      <c r="AB75" s="113" t="str">
        <f>IF(ISBLANK('In Process Calc.'!AJ75),"",'In Process Calc.'!AJ75)</f>
        <v/>
      </c>
      <c r="AC75" s="113" t="str">
        <f>IF(ISBLANK('In Process Calc.'!AK75),"",'In Process Calc.'!AK75)</f>
        <v/>
      </c>
      <c r="AD75" s="113" t="str">
        <f>IF(ISBLANK('In Process Calc.'!AL75),"",'In Process Calc.'!AL75)</f>
        <v/>
      </c>
      <c r="AE75" s="113" t="str">
        <f>IF(ISBLANK('In Process Calc.'!AM75),"",'In Process Calc.'!AM75)</f>
        <v/>
      </c>
      <c r="AF75" s="113" t="str">
        <f>IF(ISBLANK('In Process Calc.'!AN75),"",'In Process Calc.'!AN75)</f>
        <v/>
      </c>
      <c r="AG75" s="48"/>
      <c r="AH75" s="113" t="str">
        <f>IF(ISBLANK('In Process Calc.'!C83),"",'In Process Calc.'!C83)</f>
        <v/>
      </c>
      <c r="AI75" s="113" t="str">
        <f>IF(ISBLANK(Glutamine!H79),"",Glutamine!H79)</f>
        <v/>
      </c>
      <c r="AJ75" s="113" t="str">
        <f>IF(ISBLANK('In Process Calc.'!K83),"",'In Process Calc.'!K83)</f>
        <v/>
      </c>
      <c r="AK75" s="113" t="str">
        <f>IF(ISBLANK('In Process Calc.'!L83),"",'In Process Calc.'!L83)</f>
        <v/>
      </c>
      <c r="AL75" s="113" t="str">
        <f>IF(ISBLANK('In Process Calc.'!M83),"",'In Process Calc.'!M83)</f>
        <v/>
      </c>
      <c r="AM75" s="113" t="str">
        <f>IF(ISBLANK('In Process Calc.'!N83),"",'In Process Calc.'!N83)</f>
        <v/>
      </c>
      <c r="AN75" s="113" t="str">
        <f>IF(ISBLANK('In Process Calc.'!O83),"",'In Process Calc.'!O83)</f>
        <v/>
      </c>
      <c r="AO75" s="113" t="str">
        <f>IF(ISBLANK('In Process Calc.'!P83),"",'In Process Calc.'!P83)</f>
        <v/>
      </c>
      <c r="AP75" s="113" t="str">
        <f>IF(ISBLANK('In Process Calc.'!Q83),"",'In Process Calc.'!Q83)</f>
        <v/>
      </c>
      <c r="AQ75" s="113" t="str">
        <f>IF(ISBLANK('In Process Calc.'!R83),"",'In Process Calc.'!R83)</f>
        <v/>
      </c>
      <c r="AR75" s="113" t="str">
        <f>IF(ISBLANK('In Process Calc.'!S83),"",'In Process Calc.'!S83)</f>
        <v/>
      </c>
      <c r="AS75" s="113" t="str">
        <f>IF(ISBLANK('In Process Calc.'!T83),"",'In Process Calc.'!T83)</f>
        <v/>
      </c>
      <c r="AT75" s="113" t="str">
        <f>IF(ISBLANK('In Process Calc.'!U83),"",'In Process Calc.'!U83)</f>
        <v/>
      </c>
      <c r="AU75" s="113" t="str">
        <f>IF(ISBLANK('In Process Calc.'!V83),"",'In Process Calc.'!V83)</f>
        <v/>
      </c>
      <c r="AV75" s="113" t="str">
        <f>IF(ISBLANK('In Process Calc.'!W83),"",'In Process Calc.'!W83)</f>
        <v/>
      </c>
      <c r="AW75" s="113" t="str">
        <f>IF(ISBLANK('In Process Calc.'!X83),"",'In Process Calc.'!X83)</f>
        <v/>
      </c>
      <c r="AX75" s="113" t="str">
        <f>IF(ISBLANK('In Process Calc.'!Y83),"",'In Process Calc.'!Y83)</f>
        <v/>
      </c>
      <c r="AY75" s="113" t="str">
        <f>IF(ISBLANK('In Process Calc.'!Z83),"",'In Process Calc.'!Z83)</f>
        <v/>
      </c>
      <c r="AZ75" s="113" t="str">
        <f>IF(ISBLANK('In Process Calc.'!AA83),"",'In Process Calc.'!AA83)</f>
        <v/>
      </c>
      <c r="BA75" s="113" t="str">
        <f>IF(ISBLANK('In Process Calc.'!AB83),"",'In Process Calc.'!AB83)</f>
        <v/>
      </c>
      <c r="BB75" s="113" t="str">
        <f>IF(ISBLANK('In Process Calc.'!AC83),"",'In Process Calc.'!AC83)</f>
        <v/>
      </c>
      <c r="BC75" s="113" t="str">
        <f>IF(ISBLANK('In Process Calc.'!AD83),"",'In Process Calc.'!AD83)</f>
        <v/>
      </c>
      <c r="BD75" s="113" t="str">
        <f>IF(ISBLANK('In Process Calc.'!AE83),"",'In Process Calc.'!AE83)</f>
        <v/>
      </c>
      <c r="BE75" s="113" t="str">
        <f>IF(ISBLANK('In Process Calc.'!AF83),"",'In Process Calc.'!AF83)</f>
        <v/>
      </c>
      <c r="BF75" s="113" t="str">
        <f>IF(ISBLANK('In Process Calc.'!AG83),"",'In Process Calc.'!AG83)</f>
        <v/>
      </c>
      <c r="BG75" s="113" t="str">
        <f>IF(ISBLANK('In Process Calc.'!AH83),"",'In Process Calc.'!AH83)</f>
        <v/>
      </c>
      <c r="BH75" s="113" t="str">
        <f>IF(ISBLANK('In Process Calc.'!AI83),"",'In Process Calc.'!AI83)</f>
        <v/>
      </c>
      <c r="BI75" s="113" t="str">
        <f>IF(ISBLANK('In Process Calc.'!AJ83),"",'In Process Calc.'!AJ83)</f>
        <v/>
      </c>
      <c r="BJ75" s="113" t="str">
        <f>IF(ISBLANK('In Process Calc.'!AK83),"",'In Process Calc.'!AK83)</f>
        <v/>
      </c>
      <c r="BK75" s="113" t="str">
        <f>IF(ISBLANK('In Process Calc.'!AL83),"",'In Process Calc.'!AL83)</f>
        <v/>
      </c>
      <c r="BL75" s="113" t="str">
        <f>IF(ISBLANK('In Process Calc.'!AM83),"",'In Process Calc.'!AM83)</f>
        <v/>
      </c>
      <c r="BM75" s="113" t="str">
        <f>IF(ISBLANK('In Process Calc.'!AN83),"",'In Process Calc.'!AN83)</f>
        <v/>
      </c>
      <c r="BN75" s="48"/>
      <c r="BO75" s="48"/>
      <c r="BP75" s="48"/>
      <c r="BQ75" s="48"/>
      <c r="BR75" s="48"/>
      <c r="BS75" s="48"/>
      <c r="BT75" s="48"/>
      <c r="BU75" s="48"/>
      <c r="BV75" s="48"/>
      <c r="BW75" s="48"/>
      <c r="BX75" s="48"/>
      <c r="BY75" s="48"/>
      <c r="BZ75" s="48"/>
      <c r="CA75" s="48"/>
      <c r="CB75" s="48"/>
      <c r="CC75" s="48"/>
      <c r="CD75" s="48"/>
      <c r="CE75" s="48"/>
      <c r="CF75" s="48"/>
      <c r="CG75" s="48"/>
      <c r="CL75" s="294">
        <f>(CL47-'In Process Calc.'!N13)^2</f>
        <v>2.228562913931479E-3</v>
      </c>
    </row>
    <row r="76" spans="1:116" x14ac:dyDescent="0.15">
      <c r="A76" s="113" t="str">
        <f>IF(ISBLANK('In Process Calc.'!C76),"",'In Process Calc.'!C76)</f>
        <v/>
      </c>
      <c r="B76" s="113" t="str">
        <f>IF(ISBLANK(Glutamine!H78),"",Glutamine!H78)</f>
        <v/>
      </c>
      <c r="C76" s="113" t="str">
        <f>IF(ISBLANK('In Process Calc.'!K76),"",'In Process Calc.'!K76)</f>
        <v/>
      </c>
      <c r="D76" s="113" t="str">
        <f>IF(ISBLANK('In Process Calc.'!L76),"",'In Process Calc.'!L76)</f>
        <v/>
      </c>
      <c r="E76" s="113" t="str">
        <f>IF(ISBLANK('In Process Calc.'!M76),"",'In Process Calc.'!M76)</f>
        <v/>
      </c>
      <c r="F76" s="113" t="str">
        <f>IF(ISBLANK('In Process Calc.'!N76),"",'In Process Calc.'!N76)</f>
        <v/>
      </c>
      <c r="G76" s="113" t="str">
        <f>IF(ISBLANK('In Process Calc.'!O76),"",'In Process Calc.'!O76)</f>
        <v/>
      </c>
      <c r="H76" s="113" t="str">
        <f>IF(ISBLANK('In Process Calc.'!P76),"",'In Process Calc.'!P76)</f>
        <v/>
      </c>
      <c r="I76" s="113" t="str">
        <f>IF(ISBLANK('In Process Calc.'!Q76),"",'In Process Calc.'!Q76)</f>
        <v/>
      </c>
      <c r="J76" s="113" t="str">
        <f>IF(ISBLANK('In Process Calc.'!R76),"",'In Process Calc.'!R76)</f>
        <v/>
      </c>
      <c r="K76" s="113" t="str">
        <f>IF(ISBLANK('In Process Calc.'!S76),"",'In Process Calc.'!S76)</f>
        <v/>
      </c>
      <c r="L76" s="113" t="str">
        <f>IF(ISBLANK('In Process Calc.'!T76),"",'In Process Calc.'!T76)</f>
        <v/>
      </c>
      <c r="M76" s="113" t="str">
        <f>IF(ISBLANK('In Process Calc.'!U76),"",'In Process Calc.'!U76)</f>
        <v/>
      </c>
      <c r="N76" s="113" t="str">
        <f>IF(ISBLANK('In Process Calc.'!V76),"",'In Process Calc.'!V76)</f>
        <v/>
      </c>
      <c r="O76" s="113" t="str">
        <f>IF(ISBLANK('In Process Calc.'!W76),"",'In Process Calc.'!W76)</f>
        <v/>
      </c>
      <c r="P76" s="113" t="str">
        <f>IF(ISBLANK('In Process Calc.'!X76),"",'In Process Calc.'!X76)</f>
        <v/>
      </c>
      <c r="Q76" s="113" t="str">
        <f>IF(ISBLANK('In Process Calc.'!Y76),"",'In Process Calc.'!Y76)</f>
        <v/>
      </c>
      <c r="R76" s="113" t="str">
        <f>IF(ISBLANK('In Process Calc.'!Z76),"",'In Process Calc.'!Z76)</f>
        <v/>
      </c>
      <c r="S76" s="113" t="str">
        <f>IF(ISBLANK('In Process Calc.'!AA76),"",'In Process Calc.'!AA76)</f>
        <v/>
      </c>
      <c r="T76" s="113" t="str">
        <f>IF(ISBLANK('In Process Calc.'!AB76),"",'In Process Calc.'!AB76)</f>
        <v/>
      </c>
      <c r="U76" s="113" t="str">
        <f>IF(ISBLANK('In Process Calc.'!AC76),"",'In Process Calc.'!AC76)</f>
        <v/>
      </c>
      <c r="V76" s="113" t="str">
        <f>IF(ISBLANK('In Process Calc.'!AD76),"",'In Process Calc.'!AD76)</f>
        <v/>
      </c>
      <c r="W76" s="113" t="str">
        <f>IF(ISBLANK('In Process Calc.'!AE76),"",'In Process Calc.'!AE76)</f>
        <v/>
      </c>
      <c r="X76" s="113" t="str">
        <f>IF(ISBLANK('In Process Calc.'!AF76),"",'In Process Calc.'!AF76)</f>
        <v/>
      </c>
      <c r="Y76" s="113" t="str">
        <f>IF(ISBLANK('In Process Calc.'!AG76),"",'In Process Calc.'!AG76)</f>
        <v/>
      </c>
      <c r="Z76" s="113" t="str">
        <f>IF(ISBLANK('In Process Calc.'!AH76),"",'In Process Calc.'!AH76)</f>
        <v/>
      </c>
      <c r="AA76" s="113" t="str">
        <f>IF(ISBLANK('In Process Calc.'!AI76),"",'In Process Calc.'!AI76)</f>
        <v/>
      </c>
      <c r="AB76" s="113" t="str">
        <f>IF(ISBLANK('In Process Calc.'!AJ76),"",'In Process Calc.'!AJ76)</f>
        <v/>
      </c>
      <c r="AC76" s="113" t="str">
        <f>IF(ISBLANK('In Process Calc.'!AK76),"",'In Process Calc.'!AK76)</f>
        <v/>
      </c>
      <c r="AD76" s="113" t="str">
        <f>IF(ISBLANK('In Process Calc.'!AL76),"",'In Process Calc.'!AL76)</f>
        <v/>
      </c>
      <c r="AE76" s="113" t="str">
        <f>IF(ISBLANK('In Process Calc.'!AM76),"",'In Process Calc.'!AM76)</f>
        <v/>
      </c>
      <c r="AF76" s="113" t="str">
        <f>IF(ISBLANK('In Process Calc.'!AN76),"",'In Process Calc.'!AN76)</f>
        <v/>
      </c>
      <c r="AG76" s="48"/>
      <c r="AH76" s="113" t="str">
        <f>IF(ISBLANK('In Process Calc.'!C84),"",'In Process Calc.'!C84)</f>
        <v/>
      </c>
      <c r="AI76" s="113" t="str">
        <f>IF(ISBLANK(Glutamine!H80),"",Glutamine!H80)</f>
        <v/>
      </c>
      <c r="AJ76" s="113" t="str">
        <f>IF(ISBLANK('In Process Calc.'!K84),"",'In Process Calc.'!K84)</f>
        <v/>
      </c>
      <c r="AK76" s="113" t="str">
        <f>IF(ISBLANK('In Process Calc.'!L84),"",'In Process Calc.'!L84)</f>
        <v/>
      </c>
      <c r="AL76" s="113" t="str">
        <f>IF(ISBLANK('In Process Calc.'!M84),"",'In Process Calc.'!M84)</f>
        <v/>
      </c>
      <c r="AM76" s="113" t="str">
        <f>IF(ISBLANK('In Process Calc.'!N84),"",'In Process Calc.'!N84)</f>
        <v/>
      </c>
      <c r="AN76" s="113" t="str">
        <f>IF(ISBLANK('In Process Calc.'!O84),"",'In Process Calc.'!O84)</f>
        <v/>
      </c>
      <c r="AO76" s="113" t="str">
        <f>IF(ISBLANK('In Process Calc.'!P84),"",'In Process Calc.'!P84)</f>
        <v/>
      </c>
      <c r="AP76" s="113" t="str">
        <f>IF(ISBLANK('In Process Calc.'!Q84),"",'In Process Calc.'!Q84)</f>
        <v/>
      </c>
      <c r="AQ76" s="113" t="str">
        <f>IF(ISBLANK('In Process Calc.'!R84),"",'In Process Calc.'!R84)</f>
        <v/>
      </c>
      <c r="AR76" s="113" t="str">
        <f>IF(ISBLANK('In Process Calc.'!S84),"",'In Process Calc.'!S84)</f>
        <v/>
      </c>
      <c r="AS76" s="113" t="str">
        <f>IF(ISBLANK('In Process Calc.'!T84),"",'In Process Calc.'!T84)</f>
        <v/>
      </c>
      <c r="AT76" s="113" t="str">
        <f>IF(ISBLANK('In Process Calc.'!U84),"",'In Process Calc.'!U84)</f>
        <v/>
      </c>
      <c r="AU76" s="113" t="str">
        <f>IF(ISBLANK('In Process Calc.'!V84),"",'In Process Calc.'!V84)</f>
        <v/>
      </c>
      <c r="AV76" s="113" t="str">
        <f>IF(ISBLANK('In Process Calc.'!W84),"",'In Process Calc.'!W84)</f>
        <v/>
      </c>
      <c r="AW76" s="113" t="str">
        <f>IF(ISBLANK('In Process Calc.'!X84),"",'In Process Calc.'!X84)</f>
        <v/>
      </c>
      <c r="AX76" s="113" t="str">
        <f>IF(ISBLANK('In Process Calc.'!Y84),"",'In Process Calc.'!Y84)</f>
        <v/>
      </c>
      <c r="AY76" s="113" t="str">
        <f>IF(ISBLANK('In Process Calc.'!Z84),"",'In Process Calc.'!Z84)</f>
        <v/>
      </c>
      <c r="AZ76" s="113" t="str">
        <f>IF(ISBLANK('In Process Calc.'!AA84),"",'In Process Calc.'!AA84)</f>
        <v/>
      </c>
      <c r="BA76" s="113" t="str">
        <f>IF(ISBLANK('In Process Calc.'!AB84),"",'In Process Calc.'!AB84)</f>
        <v/>
      </c>
      <c r="BB76" s="113" t="str">
        <f>IF(ISBLANK('In Process Calc.'!AC84),"",'In Process Calc.'!AC84)</f>
        <v/>
      </c>
      <c r="BC76" s="113" t="str">
        <f>IF(ISBLANK('In Process Calc.'!AD84),"",'In Process Calc.'!AD84)</f>
        <v/>
      </c>
      <c r="BD76" s="113" t="str">
        <f>IF(ISBLANK('In Process Calc.'!AE84),"",'In Process Calc.'!AE84)</f>
        <v/>
      </c>
      <c r="BE76" s="113" t="str">
        <f>IF(ISBLANK('In Process Calc.'!AF84),"",'In Process Calc.'!AF84)</f>
        <v/>
      </c>
      <c r="BF76" s="113" t="str">
        <f>IF(ISBLANK('In Process Calc.'!AG84),"",'In Process Calc.'!AG84)</f>
        <v/>
      </c>
      <c r="BG76" s="113" t="str">
        <f>IF(ISBLANK('In Process Calc.'!AH84),"",'In Process Calc.'!AH84)</f>
        <v/>
      </c>
      <c r="BH76" s="113" t="str">
        <f>IF(ISBLANK('In Process Calc.'!AI84),"",'In Process Calc.'!AI84)</f>
        <v/>
      </c>
      <c r="BI76" s="113" t="str">
        <f>IF(ISBLANK('In Process Calc.'!AJ84),"",'In Process Calc.'!AJ84)</f>
        <v/>
      </c>
      <c r="BJ76" s="113" t="str">
        <f>IF(ISBLANK('In Process Calc.'!AK84),"",'In Process Calc.'!AK84)</f>
        <v/>
      </c>
      <c r="BK76" s="113" t="str">
        <f>IF(ISBLANK('In Process Calc.'!AL84),"",'In Process Calc.'!AL84)</f>
        <v/>
      </c>
      <c r="BL76" s="113" t="str">
        <f>IF(ISBLANK('In Process Calc.'!AM84),"",'In Process Calc.'!AM84)</f>
        <v/>
      </c>
      <c r="BM76" s="113" t="str">
        <f>IF(ISBLANK('In Process Calc.'!AN84),"",'In Process Calc.'!AN84)</f>
        <v/>
      </c>
      <c r="BN76" s="48"/>
      <c r="BO76" s="48"/>
      <c r="BP76" s="48"/>
      <c r="BQ76" s="48"/>
      <c r="BR76" s="48"/>
      <c r="BS76" s="48"/>
      <c r="BT76" s="48"/>
      <c r="BU76" s="48"/>
      <c r="BV76" s="48"/>
      <c r="BW76" s="48"/>
      <c r="BX76" s="48"/>
      <c r="BY76" s="48"/>
      <c r="BZ76" s="48"/>
      <c r="CA76" s="48"/>
      <c r="CB76" s="48"/>
      <c r="CC76" s="48"/>
      <c r="CD76" s="48"/>
      <c r="CE76" s="48"/>
      <c r="CF76" s="48"/>
      <c r="CG76" s="48"/>
    </row>
    <row r="77" spans="1:116" x14ac:dyDescent="0.15">
      <c r="A77" s="113" t="str">
        <f>IF(ISBLANK('In Process Calc.'!C77),"",'In Process Calc.'!C77)</f>
        <v/>
      </c>
      <c r="B77" s="113" t="str">
        <f>IF(ISBLANK(Glutamine!H79),"",Glutamine!H79)</f>
        <v/>
      </c>
      <c r="C77" s="113" t="str">
        <f>IF(ISBLANK('In Process Calc.'!K77),"",'In Process Calc.'!K77)</f>
        <v/>
      </c>
      <c r="D77" s="113" t="str">
        <f>IF(ISBLANK('In Process Calc.'!L77),"",'In Process Calc.'!L77)</f>
        <v/>
      </c>
      <c r="E77" s="113" t="str">
        <f>IF(ISBLANK('In Process Calc.'!M77),"",'In Process Calc.'!M77)</f>
        <v/>
      </c>
      <c r="F77" s="113" t="str">
        <f>IF(ISBLANK('In Process Calc.'!N77),"",'In Process Calc.'!N77)</f>
        <v/>
      </c>
      <c r="G77" s="113" t="str">
        <f>IF(ISBLANK('In Process Calc.'!O77),"",'In Process Calc.'!O77)</f>
        <v/>
      </c>
      <c r="H77" s="113" t="str">
        <f>IF(ISBLANK('In Process Calc.'!P77),"",'In Process Calc.'!P77)</f>
        <v/>
      </c>
      <c r="I77" s="113" t="str">
        <f>IF(ISBLANK('In Process Calc.'!Q77),"",'In Process Calc.'!Q77)</f>
        <v/>
      </c>
      <c r="J77" s="113" t="str">
        <f>IF(ISBLANK('In Process Calc.'!R77),"",'In Process Calc.'!R77)</f>
        <v/>
      </c>
      <c r="K77" s="113" t="str">
        <f>IF(ISBLANK('In Process Calc.'!S77),"",'In Process Calc.'!S77)</f>
        <v/>
      </c>
      <c r="L77" s="113" t="str">
        <f>IF(ISBLANK('In Process Calc.'!T77),"",'In Process Calc.'!T77)</f>
        <v/>
      </c>
      <c r="M77" s="113" t="str">
        <f>IF(ISBLANK('In Process Calc.'!U77),"",'In Process Calc.'!U77)</f>
        <v/>
      </c>
      <c r="N77" s="113" t="str">
        <f>IF(ISBLANK('In Process Calc.'!V77),"",'In Process Calc.'!V77)</f>
        <v/>
      </c>
      <c r="O77" s="113" t="str">
        <f>IF(ISBLANK('In Process Calc.'!W77),"",'In Process Calc.'!W77)</f>
        <v/>
      </c>
      <c r="P77" s="113" t="str">
        <f>IF(ISBLANK('In Process Calc.'!X77),"",'In Process Calc.'!X77)</f>
        <v/>
      </c>
      <c r="Q77" s="113" t="str">
        <f>IF(ISBLANK('In Process Calc.'!Y77),"",'In Process Calc.'!Y77)</f>
        <v/>
      </c>
      <c r="R77" s="113" t="str">
        <f>IF(ISBLANK('In Process Calc.'!Z77),"",'In Process Calc.'!Z77)</f>
        <v/>
      </c>
      <c r="S77" s="113" t="str">
        <f>IF(ISBLANK('In Process Calc.'!AA77),"",'In Process Calc.'!AA77)</f>
        <v/>
      </c>
      <c r="T77" s="113" t="str">
        <f>IF(ISBLANK('In Process Calc.'!AB77),"",'In Process Calc.'!AB77)</f>
        <v/>
      </c>
      <c r="U77" s="113" t="str">
        <f>IF(ISBLANK('In Process Calc.'!AC77),"",'In Process Calc.'!AC77)</f>
        <v/>
      </c>
      <c r="V77" s="113" t="str">
        <f>IF(ISBLANK('In Process Calc.'!AD77),"",'In Process Calc.'!AD77)</f>
        <v/>
      </c>
      <c r="W77" s="113" t="str">
        <f>IF(ISBLANK('In Process Calc.'!AE77),"",'In Process Calc.'!AE77)</f>
        <v/>
      </c>
      <c r="X77" s="113" t="str">
        <f>IF(ISBLANK('In Process Calc.'!AF77),"",'In Process Calc.'!AF77)</f>
        <v/>
      </c>
      <c r="Y77" s="113" t="str">
        <f>IF(ISBLANK('In Process Calc.'!AG77),"",'In Process Calc.'!AG77)</f>
        <v/>
      </c>
      <c r="Z77" s="113" t="str">
        <f>IF(ISBLANK('In Process Calc.'!AH77),"",'In Process Calc.'!AH77)</f>
        <v/>
      </c>
      <c r="AA77" s="113" t="str">
        <f>IF(ISBLANK('In Process Calc.'!AI77),"",'In Process Calc.'!AI77)</f>
        <v/>
      </c>
      <c r="AB77" s="113" t="str">
        <f>IF(ISBLANK('In Process Calc.'!AJ77),"",'In Process Calc.'!AJ77)</f>
        <v/>
      </c>
      <c r="AC77" s="113" t="str">
        <f>IF(ISBLANK('In Process Calc.'!AK77),"",'In Process Calc.'!AK77)</f>
        <v/>
      </c>
      <c r="AD77" s="113" t="str">
        <f>IF(ISBLANK('In Process Calc.'!AL77),"",'In Process Calc.'!AL77)</f>
        <v/>
      </c>
      <c r="AE77" s="113" t="str">
        <f>IF(ISBLANK('In Process Calc.'!AM77),"",'In Process Calc.'!AM77)</f>
        <v/>
      </c>
      <c r="AF77" s="113" t="str">
        <f>IF(ISBLANK('In Process Calc.'!AN77),"",'In Process Calc.'!AN77)</f>
        <v/>
      </c>
      <c r="AG77" s="48"/>
      <c r="AH77" s="113" t="str">
        <f>IF(ISBLANK('In Process Calc.'!C85),"",'In Process Calc.'!C85)</f>
        <v/>
      </c>
      <c r="AI77" s="113" t="str">
        <f>IF(ISBLANK(Glutamine!H81),"",Glutamine!H81)</f>
        <v/>
      </c>
      <c r="AJ77" s="113" t="str">
        <f>IF(ISBLANK('In Process Calc.'!K85),"",'In Process Calc.'!K85)</f>
        <v/>
      </c>
      <c r="AK77" s="113" t="str">
        <f>IF(ISBLANK('In Process Calc.'!L85),"",'In Process Calc.'!L85)</f>
        <v/>
      </c>
      <c r="AL77" s="113" t="str">
        <f>IF(ISBLANK('In Process Calc.'!M85),"",'In Process Calc.'!M85)</f>
        <v/>
      </c>
      <c r="AM77" s="113" t="str">
        <f>IF(ISBLANK('In Process Calc.'!N85),"",'In Process Calc.'!N85)</f>
        <v/>
      </c>
      <c r="AN77" s="113" t="str">
        <f>IF(ISBLANK('In Process Calc.'!O85),"",'In Process Calc.'!O85)</f>
        <v/>
      </c>
      <c r="AO77" s="113" t="str">
        <f>IF(ISBLANK('In Process Calc.'!P85),"",'In Process Calc.'!P85)</f>
        <v/>
      </c>
      <c r="AP77" s="113" t="str">
        <f>IF(ISBLANK('In Process Calc.'!Q85),"",'In Process Calc.'!Q85)</f>
        <v/>
      </c>
      <c r="AQ77" s="113" t="str">
        <f>IF(ISBLANK('In Process Calc.'!R85),"",'In Process Calc.'!R85)</f>
        <v/>
      </c>
      <c r="AR77" s="113" t="str">
        <f>IF(ISBLANK('In Process Calc.'!S85),"",'In Process Calc.'!S85)</f>
        <v/>
      </c>
      <c r="AS77" s="113" t="str">
        <f>IF(ISBLANK('In Process Calc.'!T85),"",'In Process Calc.'!T85)</f>
        <v/>
      </c>
      <c r="AT77" s="113" t="str">
        <f>IF(ISBLANK('In Process Calc.'!U85),"",'In Process Calc.'!U85)</f>
        <v/>
      </c>
      <c r="AU77" s="113" t="str">
        <f>IF(ISBLANK('In Process Calc.'!V85),"",'In Process Calc.'!V85)</f>
        <v/>
      </c>
      <c r="AV77" s="113" t="str">
        <f>IF(ISBLANK('In Process Calc.'!W85),"",'In Process Calc.'!W85)</f>
        <v/>
      </c>
      <c r="AW77" s="113" t="str">
        <f>IF(ISBLANK('In Process Calc.'!X85),"",'In Process Calc.'!X85)</f>
        <v/>
      </c>
      <c r="AX77" s="113" t="str">
        <f>IF(ISBLANK('In Process Calc.'!Y85),"",'In Process Calc.'!Y85)</f>
        <v/>
      </c>
      <c r="AY77" s="113" t="str">
        <f>IF(ISBLANK('In Process Calc.'!Z85),"",'In Process Calc.'!Z85)</f>
        <v/>
      </c>
      <c r="AZ77" s="113" t="str">
        <f>IF(ISBLANK('In Process Calc.'!AA85),"",'In Process Calc.'!AA85)</f>
        <v/>
      </c>
      <c r="BA77" s="113" t="str">
        <f>IF(ISBLANK('In Process Calc.'!AB85),"",'In Process Calc.'!AB85)</f>
        <v/>
      </c>
      <c r="BB77" s="113" t="str">
        <f>IF(ISBLANK('In Process Calc.'!AC85),"",'In Process Calc.'!AC85)</f>
        <v/>
      </c>
      <c r="BC77" s="113" t="str">
        <f>IF(ISBLANK('In Process Calc.'!AD85),"",'In Process Calc.'!AD85)</f>
        <v/>
      </c>
      <c r="BD77" s="113" t="str">
        <f>IF(ISBLANK('In Process Calc.'!AE85),"",'In Process Calc.'!AE85)</f>
        <v/>
      </c>
      <c r="BE77" s="113" t="str">
        <f>IF(ISBLANK('In Process Calc.'!AF85),"",'In Process Calc.'!AF85)</f>
        <v/>
      </c>
      <c r="BF77" s="113" t="str">
        <f>IF(ISBLANK('In Process Calc.'!AG85),"",'In Process Calc.'!AG85)</f>
        <v/>
      </c>
      <c r="BG77" s="113" t="str">
        <f>IF(ISBLANK('In Process Calc.'!AH85),"",'In Process Calc.'!AH85)</f>
        <v/>
      </c>
      <c r="BH77" s="113" t="str">
        <f>IF(ISBLANK('In Process Calc.'!AI85),"",'In Process Calc.'!AI85)</f>
        <v/>
      </c>
      <c r="BI77" s="113" t="str">
        <f>IF(ISBLANK('In Process Calc.'!AJ85),"",'In Process Calc.'!AJ85)</f>
        <v/>
      </c>
      <c r="BJ77" s="113" t="str">
        <f>IF(ISBLANK('In Process Calc.'!AK85),"",'In Process Calc.'!AK85)</f>
        <v/>
      </c>
      <c r="BK77" s="113" t="str">
        <f>IF(ISBLANK('In Process Calc.'!AL85),"",'In Process Calc.'!AL85)</f>
        <v/>
      </c>
      <c r="BL77" s="113" t="str">
        <f>IF(ISBLANK('In Process Calc.'!AM85),"",'In Process Calc.'!AM85)</f>
        <v/>
      </c>
      <c r="BM77" s="113" t="str">
        <f>IF(ISBLANK('In Process Calc.'!AN85),"",'In Process Calc.'!AN85)</f>
        <v/>
      </c>
      <c r="BN77" s="48"/>
      <c r="BO77" s="48"/>
      <c r="BP77" s="48"/>
      <c r="BQ77" s="48"/>
      <c r="BR77" s="48"/>
      <c r="BS77" s="48"/>
      <c r="BT77" s="48"/>
      <c r="BU77" s="48"/>
      <c r="BV77" s="48"/>
      <c r="BW77" s="48"/>
      <c r="BX77" s="48"/>
      <c r="BY77" s="48"/>
      <c r="BZ77" s="48"/>
      <c r="CA77" s="48"/>
      <c r="CB77" s="48"/>
      <c r="CC77" s="48"/>
      <c r="CD77" s="48"/>
      <c r="CE77" s="48"/>
      <c r="CF77" s="48"/>
      <c r="CG77" s="48"/>
    </row>
    <row r="78" spans="1:116" x14ac:dyDescent="0.15">
      <c r="A78" s="113" t="str">
        <f>IF(ISBLANK('In Process Calc.'!C78),"",'In Process Calc.'!C78)</f>
        <v/>
      </c>
      <c r="B78" s="113" t="str">
        <f>IF(ISBLANK(Glutamine!H80),"",Glutamine!H80)</f>
        <v/>
      </c>
      <c r="C78" s="113" t="str">
        <f>IF(ISBLANK('In Process Calc.'!K78),"",'In Process Calc.'!K78)</f>
        <v/>
      </c>
      <c r="D78" s="113" t="str">
        <f>IF(ISBLANK('In Process Calc.'!L78),"",'In Process Calc.'!L78)</f>
        <v/>
      </c>
      <c r="E78" s="113" t="str">
        <f>IF(ISBLANK('In Process Calc.'!M78),"",'In Process Calc.'!M78)</f>
        <v/>
      </c>
      <c r="F78" s="113" t="str">
        <f>IF(ISBLANK('In Process Calc.'!N78),"",'In Process Calc.'!N78)</f>
        <v/>
      </c>
      <c r="G78" s="113" t="str">
        <f>IF(ISBLANK('In Process Calc.'!O78),"",'In Process Calc.'!O78)</f>
        <v/>
      </c>
      <c r="H78" s="113" t="str">
        <f>IF(ISBLANK('In Process Calc.'!P78),"",'In Process Calc.'!P78)</f>
        <v/>
      </c>
      <c r="I78" s="113" t="str">
        <f>IF(ISBLANK('In Process Calc.'!Q78),"",'In Process Calc.'!Q78)</f>
        <v/>
      </c>
      <c r="J78" s="113" t="str">
        <f>IF(ISBLANK('In Process Calc.'!R78),"",'In Process Calc.'!R78)</f>
        <v/>
      </c>
      <c r="K78" s="113" t="str">
        <f>IF(ISBLANK('In Process Calc.'!S78),"",'In Process Calc.'!S78)</f>
        <v/>
      </c>
      <c r="L78" s="113" t="str">
        <f>IF(ISBLANK('In Process Calc.'!T78),"",'In Process Calc.'!T78)</f>
        <v/>
      </c>
      <c r="M78" s="113" t="str">
        <f>IF(ISBLANK('In Process Calc.'!U78),"",'In Process Calc.'!U78)</f>
        <v/>
      </c>
      <c r="N78" s="113" t="str">
        <f>IF(ISBLANK('In Process Calc.'!V78),"",'In Process Calc.'!V78)</f>
        <v/>
      </c>
      <c r="O78" s="113" t="str">
        <f>IF(ISBLANK('In Process Calc.'!W78),"",'In Process Calc.'!W78)</f>
        <v/>
      </c>
      <c r="P78" s="113" t="str">
        <f>IF(ISBLANK('In Process Calc.'!X78),"",'In Process Calc.'!X78)</f>
        <v/>
      </c>
      <c r="Q78" s="113" t="str">
        <f>IF(ISBLANK('In Process Calc.'!Y78),"",'In Process Calc.'!Y78)</f>
        <v/>
      </c>
      <c r="R78" s="113" t="str">
        <f>IF(ISBLANK('In Process Calc.'!Z78),"",'In Process Calc.'!Z78)</f>
        <v/>
      </c>
      <c r="S78" s="113" t="str">
        <f>IF(ISBLANK('In Process Calc.'!AA78),"",'In Process Calc.'!AA78)</f>
        <v/>
      </c>
      <c r="T78" s="113" t="str">
        <f>IF(ISBLANK('In Process Calc.'!AB78),"",'In Process Calc.'!AB78)</f>
        <v/>
      </c>
      <c r="U78" s="113" t="str">
        <f>IF(ISBLANK('In Process Calc.'!AC78),"",'In Process Calc.'!AC78)</f>
        <v/>
      </c>
      <c r="V78" s="113" t="str">
        <f>IF(ISBLANK('In Process Calc.'!AD78),"",'In Process Calc.'!AD78)</f>
        <v/>
      </c>
      <c r="W78" s="113" t="str">
        <f>IF(ISBLANK('In Process Calc.'!AE78),"",'In Process Calc.'!AE78)</f>
        <v/>
      </c>
      <c r="X78" s="113" t="str">
        <f>IF(ISBLANK('In Process Calc.'!AF78),"",'In Process Calc.'!AF78)</f>
        <v/>
      </c>
      <c r="Y78" s="113" t="str">
        <f>IF(ISBLANK('In Process Calc.'!AG78),"",'In Process Calc.'!AG78)</f>
        <v/>
      </c>
      <c r="Z78" s="113" t="str">
        <f>IF(ISBLANK('In Process Calc.'!AH78),"",'In Process Calc.'!AH78)</f>
        <v/>
      </c>
      <c r="AA78" s="113" t="str">
        <f>IF(ISBLANK('In Process Calc.'!AI78),"",'In Process Calc.'!AI78)</f>
        <v/>
      </c>
      <c r="AB78" s="113" t="str">
        <f>IF(ISBLANK('In Process Calc.'!AJ78),"",'In Process Calc.'!AJ78)</f>
        <v/>
      </c>
      <c r="AC78" s="113" t="str">
        <f>IF(ISBLANK('In Process Calc.'!AK78),"",'In Process Calc.'!AK78)</f>
        <v/>
      </c>
      <c r="AD78" s="113" t="str">
        <f>IF(ISBLANK('In Process Calc.'!AL78),"",'In Process Calc.'!AL78)</f>
        <v/>
      </c>
      <c r="AE78" s="113" t="str">
        <f>IF(ISBLANK('In Process Calc.'!AM78),"",'In Process Calc.'!AM78)</f>
        <v/>
      </c>
      <c r="AF78" s="113" t="str">
        <f>IF(ISBLANK('In Process Calc.'!AN78),"",'In Process Calc.'!AN78)</f>
        <v/>
      </c>
      <c r="AG78" s="48"/>
      <c r="AH78" s="113" t="str">
        <f>IF(ISBLANK('In Process Calc.'!C86),"",'In Process Calc.'!C86)</f>
        <v/>
      </c>
      <c r="AI78" s="113" t="str">
        <f>IF(ISBLANK(Glutamine!H82),"",Glutamine!H82)</f>
        <v/>
      </c>
      <c r="AJ78" s="113" t="str">
        <f>IF(ISBLANK('In Process Calc.'!K86),"",'In Process Calc.'!K86)</f>
        <v/>
      </c>
      <c r="AK78" s="113" t="str">
        <f>IF(ISBLANK('In Process Calc.'!L86),"",'In Process Calc.'!L86)</f>
        <v/>
      </c>
      <c r="AL78" s="113" t="str">
        <f>IF(ISBLANK('In Process Calc.'!M86),"",'In Process Calc.'!M86)</f>
        <v/>
      </c>
      <c r="AM78" s="113" t="str">
        <f>IF(ISBLANK('In Process Calc.'!N86),"",'In Process Calc.'!N86)</f>
        <v/>
      </c>
      <c r="AN78" s="113" t="str">
        <f>IF(ISBLANK('In Process Calc.'!O86),"",'In Process Calc.'!O86)</f>
        <v/>
      </c>
      <c r="AO78" s="113" t="str">
        <f>IF(ISBLANK('In Process Calc.'!P86),"",'In Process Calc.'!P86)</f>
        <v/>
      </c>
      <c r="AP78" s="113" t="str">
        <f>IF(ISBLANK('In Process Calc.'!Q86),"",'In Process Calc.'!Q86)</f>
        <v/>
      </c>
      <c r="AQ78" s="113" t="str">
        <f>IF(ISBLANK('In Process Calc.'!R86),"",'In Process Calc.'!R86)</f>
        <v/>
      </c>
      <c r="AR78" s="113" t="str">
        <f>IF(ISBLANK('In Process Calc.'!S86),"",'In Process Calc.'!S86)</f>
        <v/>
      </c>
      <c r="AS78" s="113" t="str">
        <f>IF(ISBLANK('In Process Calc.'!T86),"",'In Process Calc.'!T86)</f>
        <v/>
      </c>
      <c r="AT78" s="113" t="str">
        <f>IF(ISBLANK('In Process Calc.'!U86),"",'In Process Calc.'!U86)</f>
        <v/>
      </c>
      <c r="AU78" s="113" t="str">
        <f>IF(ISBLANK('In Process Calc.'!V86),"",'In Process Calc.'!V86)</f>
        <v/>
      </c>
      <c r="AV78" s="113" t="str">
        <f>IF(ISBLANK('In Process Calc.'!W86),"",'In Process Calc.'!W86)</f>
        <v/>
      </c>
      <c r="AW78" s="113" t="str">
        <f>IF(ISBLANK('In Process Calc.'!X86),"",'In Process Calc.'!X86)</f>
        <v/>
      </c>
      <c r="AX78" s="113" t="str">
        <f>IF(ISBLANK('In Process Calc.'!Y86),"",'In Process Calc.'!Y86)</f>
        <v/>
      </c>
      <c r="AY78" s="113" t="str">
        <f>IF(ISBLANK('In Process Calc.'!Z86),"",'In Process Calc.'!Z86)</f>
        <v/>
      </c>
      <c r="AZ78" s="113" t="str">
        <f>IF(ISBLANK('In Process Calc.'!AA86),"",'In Process Calc.'!AA86)</f>
        <v/>
      </c>
      <c r="BA78" s="113" t="str">
        <f>IF(ISBLANK('In Process Calc.'!AB86),"",'In Process Calc.'!AB86)</f>
        <v/>
      </c>
      <c r="BB78" s="113" t="str">
        <f>IF(ISBLANK('In Process Calc.'!AC86),"",'In Process Calc.'!AC86)</f>
        <v/>
      </c>
      <c r="BC78" s="113" t="str">
        <f>IF(ISBLANK('In Process Calc.'!AD86),"",'In Process Calc.'!AD86)</f>
        <v/>
      </c>
      <c r="BD78" s="113" t="str">
        <f>IF(ISBLANK('In Process Calc.'!AE86),"",'In Process Calc.'!AE86)</f>
        <v/>
      </c>
      <c r="BE78" s="113" t="str">
        <f>IF(ISBLANK('In Process Calc.'!AF86),"",'In Process Calc.'!AF86)</f>
        <v/>
      </c>
      <c r="BF78" s="113" t="str">
        <f>IF(ISBLANK('In Process Calc.'!AG86),"",'In Process Calc.'!AG86)</f>
        <v/>
      </c>
      <c r="BG78" s="113" t="str">
        <f>IF(ISBLANK('In Process Calc.'!AH86),"",'In Process Calc.'!AH86)</f>
        <v/>
      </c>
      <c r="BH78" s="113" t="str">
        <f>IF(ISBLANK('In Process Calc.'!AI86),"",'In Process Calc.'!AI86)</f>
        <v/>
      </c>
      <c r="BI78" s="113" t="str">
        <f>IF(ISBLANK('In Process Calc.'!AJ86),"",'In Process Calc.'!AJ86)</f>
        <v/>
      </c>
      <c r="BJ78" s="113" t="str">
        <f>IF(ISBLANK('In Process Calc.'!AK86),"",'In Process Calc.'!AK86)</f>
        <v/>
      </c>
      <c r="BK78" s="113" t="str">
        <f>IF(ISBLANK('In Process Calc.'!AL86),"",'In Process Calc.'!AL86)</f>
        <v/>
      </c>
      <c r="BL78" s="113" t="str">
        <f>IF(ISBLANK('In Process Calc.'!AM86),"",'In Process Calc.'!AM86)</f>
        <v/>
      </c>
      <c r="BM78" s="113" t="str">
        <f>IF(ISBLANK('In Process Calc.'!AN86),"",'In Process Calc.'!AN86)</f>
        <v/>
      </c>
      <c r="BN78" s="48"/>
      <c r="BO78" s="48"/>
      <c r="BP78" s="48"/>
      <c r="BQ78" s="48"/>
      <c r="BR78" s="48"/>
      <c r="BS78" s="48"/>
      <c r="BT78" s="48"/>
      <c r="BU78" s="48"/>
      <c r="BV78" s="48"/>
      <c r="BW78" s="48"/>
      <c r="BX78" s="48"/>
      <c r="BY78" s="48"/>
      <c r="BZ78" s="48"/>
      <c r="CA78" s="48"/>
      <c r="CB78" s="48"/>
      <c r="CC78" s="48"/>
      <c r="CD78" s="48"/>
      <c r="CE78" s="48"/>
      <c r="CF78" s="48"/>
      <c r="CG78" s="48"/>
    </row>
    <row r="79" spans="1:116" x14ac:dyDescent="0.15">
      <c r="A79" s="113" t="str">
        <f>IF(ISBLANK('In Process Calc.'!C79),"",'In Process Calc.'!C79)</f>
        <v/>
      </c>
      <c r="B79" s="113" t="str">
        <f>IF(ISBLANK(Glutamine!H81),"",Glutamine!H81)</f>
        <v/>
      </c>
      <c r="C79" s="113" t="str">
        <f>IF(ISBLANK('In Process Calc.'!K79),"",'In Process Calc.'!K79)</f>
        <v/>
      </c>
      <c r="D79" s="113" t="str">
        <f>IF(ISBLANK('In Process Calc.'!L79),"",'In Process Calc.'!L79)</f>
        <v/>
      </c>
      <c r="E79" s="113" t="str">
        <f>IF(ISBLANK('In Process Calc.'!M79),"",'In Process Calc.'!M79)</f>
        <v/>
      </c>
      <c r="F79" s="113" t="str">
        <f>IF(ISBLANK('In Process Calc.'!N79),"",'In Process Calc.'!N79)</f>
        <v/>
      </c>
      <c r="G79" s="113" t="str">
        <f>IF(ISBLANK('In Process Calc.'!O79),"",'In Process Calc.'!O79)</f>
        <v/>
      </c>
      <c r="H79" s="113" t="str">
        <f>IF(ISBLANK('In Process Calc.'!P79),"",'In Process Calc.'!P79)</f>
        <v/>
      </c>
      <c r="I79" s="113" t="str">
        <f>IF(ISBLANK('In Process Calc.'!Q79),"",'In Process Calc.'!Q79)</f>
        <v/>
      </c>
      <c r="J79" s="113" t="str">
        <f>IF(ISBLANK('In Process Calc.'!R79),"",'In Process Calc.'!R79)</f>
        <v/>
      </c>
      <c r="K79" s="113" t="str">
        <f>IF(ISBLANK('In Process Calc.'!S79),"",'In Process Calc.'!S79)</f>
        <v/>
      </c>
      <c r="L79" s="113" t="str">
        <f>IF(ISBLANK('In Process Calc.'!T79),"",'In Process Calc.'!T79)</f>
        <v/>
      </c>
      <c r="M79" s="113" t="str">
        <f>IF(ISBLANK('In Process Calc.'!U79),"",'In Process Calc.'!U79)</f>
        <v/>
      </c>
      <c r="N79" s="113" t="str">
        <f>IF(ISBLANK('In Process Calc.'!V79),"",'In Process Calc.'!V79)</f>
        <v/>
      </c>
      <c r="O79" s="113" t="str">
        <f>IF(ISBLANK('In Process Calc.'!W79),"",'In Process Calc.'!W79)</f>
        <v/>
      </c>
      <c r="P79" s="113" t="str">
        <f>IF(ISBLANK('In Process Calc.'!X79),"",'In Process Calc.'!X79)</f>
        <v/>
      </c>
      <c r="Q79" s="113" t="str">
        <f>IF(ISBLANK('In Process Calc.'!Y79),"",'In Process Calc.'!Y79)</f>
        <v/>
      </c>
      <c r="R79" s="113" t="str">
        <f>IF(ISBLANK('In Process Calc.'!Z79),"",'In Process Calc.'!Z79)</f>
        <v/>
      </c>
      <c r="S79" s="113" t="str">
        <f>IF(ISBLANK('In Process Calc.'!AA79),"",'In Process Calc.'!AA79)</f>
        <v/>
      </c>
      <c r="T79" s="113" t="str">
        <f>IF(ISBLANK('In Process Calc.'!AB79),"",'In Process Calc.'!AB79)</f>
        <v/>
      </c>
      <c r="U79" s="113" t="str">
        <f>IF(ISBLANK('In Process Calc.'!AC79),"",'In Process Calc.'!AC79)</f>
        <v/>
      </c>
      <c r="V79" s="113" t="str">
        <f>IF(ISBLANK('In Process Calc.'!AD79),"",'In Process Calc.'!AD79)</f>
        <v/>
      </c>
      <c r="W79" s="113" t="str">
        <f>IF(ISBLANK('In Process Calc.'!AE79),"",'In Process Calc.'!AE79)</f>
        <v/>
      </c>
      <c r="X79" s="113" t="str">
        <f>IF(ISBLANK('In Process Calc.'!AF79),"",'In Process Calc.'!AF79)</f>
        <v/>
      </c>
      <c r="Y79" s="113" t="str">
        <f>IF(ISBLANK('In Process Calc.'!AG79),"",'In Process Calc.'!AG79)</f>
        <v/>
      </c>
      <c r="Z79" s="113" t="str">
        <f>IF(ISBLANK('In Process Calc.'!AH79),"",'In Process Calc.'!AH79)</f>
        <v/>
      </c>
      <c r="AA79" s="113" t="str">
        <f>IF(ISBLANK('In Process Calc.'!AI79),"",'In Process Calc.'!AI79)</f>
        <v/>
      </c>
      <c r="AB79" s="113" t="str">
        <f>IF(ISBLANK('In Process Calc.'!AJ79),"",'In Process Calc.'!AJ79)</f>
        <v/>
      </c>
      <c r="AC79" s="113" t="str">
        <f>IF(ISBLANK('In Process Calc.'!AK79),"",'In Process Calc.'!AK79)</f>
        <v/>
      </c>
      <c r="AD79" s="113" t="str">
        <f>IF(ISBLANK('In Process Calc.'!AL79),"",'In Process Calc.'!AL79)</f>
        <v/>
      </c>
      <c r="AE79" s="113" t="str">
        <f>IF(ISBLANK('In Process Calc.'!AM79),"",'In Process Calc.'!AM79)</f>
        <v/>
      </c>
      <c r="AF79" s="113" t="str">
        <f>IF(ISBLANK('In Process Calc.'!AN79),"",'In Process Calc.'!AN79)</f>
        <v/>
      </c>
      <c r="AG79" s="48"/>
      <c r="AH79" s="113" t="str">
        <f>IF(ISBLANK('In Process Calc.'!C87),"",'In Process Calc.'!C87)</f>
        <v/>
      </c>
      <c r="AI79" s="113" t="str">
        <f>IF(ISBLANK(Glutamine!H83),"",Glutamine!H83)</f>
        <v/>
      </c>
      <c r="AJ79" s="113" t="str">
        <f>IF(ISBLANK('In Process Calc.'!K87),"",'In Process Calc.'!K87)</f>
        <v/>
      </c>
      <c r="AK79" s="113" t="str">
        <f>IF(ISBLANK('In Process Calc.'!L87),"",'In Process Calc.'!L87)</f>
        <v/>
      </c>
      <c r="AL79" s="113" t="str">
        <f>IF(ISBLANK('In Process Calc.'!M87),"",'In Process Calc.'!M87)</f>
        <v/>
      </c>
      <c r="AM79" s="113" t="str">
        <f>IF(ISBLANK('In Process Calc.'!N87),"",'In Process Calc.'!N87)</f>
        <v/>
      </c>
      <c r="AN79" s="113" t="str">
        <f>IF(ISBLANK('In Process Calc.'!O87),"",'In Process Calc.'!O87)</f>
        <v/>
      </c>
      <c r="AO79" s="113" t="str">
        <f>IF(ISBLANK('In Process Calc.'!P87),"",'In Process Calc.'!P87)</f>
        <v/>
      </c>
      <c r="AP79" s="113" t="str">
        <f>IF(ISBLANK('In Process Calc.'!Q87),"",'In Process Calc.'!Q87)</f>
        <v/>
      </c>
      <c r="AQ79" s="113" t="str">
        <f>IF(ISBLANK('In Process Calc.'!R87),"",'In Process Calc.'!R87)</f>
        <v/>
      </c>
      <c r="AR79" s="113" t="str">
        <f>IF(ISBLANK('In Process Calc.'!S87),"",'In Process Calc.'!S87)</f>
        <v/>
      </c>
      <c r="AS79" s="113" t="str">
        <f>IF(ISBLANK('In Process Calc.'!T87),"",'In Process Calc.'!T87)</f>
        <v/>
      </c>
      <c r="AT79" s="113" t="str">
        <f>IF(ISBLANK('In Process Calc.'!U87),"",'In Process Calc.'!U87)</f>
        <v/>
      </c>
      <c r="AU79" s="113" t="str">
        <f>IF(ISBLANK('In Process Calc.'!V87),"",'In Process Calc.'!V87)</f>
        <v/>
      </c>
      <c r="AV79" s="113" t="str">
        <f>IF(ISBLANK('In Process Calc.'!W87),"",'In Process Calc.'!W87)</f>
        <v/>
      </c>
      <c r="AW79" s="113" t="str">
        <f>IF(ISBLANK('In Process Calc.'!X87),"",'In Process Calc.'!X87)</f>
        <v/>
      </c>
      <c r="AX79" s="113" t="str">
        <f>IF(ISBLANK('In Process Calc.'!Y87),"",'In Process Calc.'!Y87)</f>
        <v/>
      </c>
      <c r="AY79" s="113" t="str">
        <f>IF(ISBLANK('In Process Calc.'!Z87),"",'In Process Calc.'!Z87)</f>
        <v/>
      </c>
      <c r="AZ79" s="113" t="str">
        <f>IF(ISBLANK('In Process Calc.'!AA87),"",'In Process Calc.'!AA87)</f>
        <v/>
      </c>
      <c r="BA79" s="113" t="str">
        <f>IF(ISBLANK('In Process Calc.'!AB87),"",'In Process Calc.'!AB87)</f>
        <v/>
      </c>
      <c r="BB79" s="113" t="str">
        <f>IF(ISBLANK('In Process Calc.'!AC87),"",'In Process Calc.'!AC87)</f>
        <v/>
      </c>
      <c r="BC79" s="113" t="str">
        <f>IF(ISBLANK('In Process Calc.'!AD87),"",'In Process Calc.'!AD87)</f>
        <v/>
      </c>
      <c r="BD79" s="113" t="str">
        <f>IF(ISBLANK('In Process Calc.'!AE87),"",'In Process Calc.'!AE87)</f>
        <v/>
      </c>
      <c r="BE79" s="113" t="str">
        <f>IF(ISBLANK('In Process Calc.'!AF87),"",'In Process Calc.'!AF87)</f>
        <v/>
      </c>
      <c r="BF79" s="113" t="str">
        <f>IF(ISBLANK('In Process Calc.'!AG87),"",'In Process Calc.'!AG87)</f>
        <v/>
      </c>
      <c r="BG79" s="113" t="str">
        <f>IF(ISBLANK('In Process Calc.'!AH87),"",'In Process Calc.'!AH87)</f>
        <v/>
      </c>
      <c r="BH79" s="113" t="str">
        <f>IF(ISBLANK('In Process Calc.'!AI87),"",'In Process Calc.'!AI87)</f>
        <v/>
      </c>
      <c r="BI79" s="113" t="str">
        <f>IF(ISBLANK('In Process Calc.'!AJ87),"",'In Process Calc.'!AJ87)</f>
        <v/>
      </c>
      <c r="BJ79" s="113" t="str">
        <f>IF(ISBLANK('In Process Calc.'!AK87),"",'In Process Calc.'!AK87)</f>
        <v/>
      </c>
      <c r="BK79" s="113" t="str">
        <f>IF(ISBLANK('In Process Calc.'!AL87),"",'In Process Calc.'!AL87)</f>
        <v/>
      </c>
      <c r="BL79" s="113" t="str">
        <f>IF(ISBLANK('In Process Calc.'!AM87),"",'In Process Calc.'!AM87)</f>
        <v/>
      </c>
      <c r="BM79" s="113" t="str">
        <f>IF(ISBLANK('In Process Calc.'!AN87),"",'In Process Calc.'!AN87)</f>
        <v/>
      </c>
      <c r="BN79" s="48"/>
      <c r="BO79" s="48"/>
      <c r="BP79" s="48"/>
      <c r="BQ79" s="48"/>
      <c r="BR79" s="48"/>
      <c r="BS79" s="48"/>
      <c r="BT79" s="48"/>
      <c r="BU79" s="48"/>
      <c r="BV79" s="48"/>
      <c r="BW79" s="48"/>
      <c r="BX79" s="48"/>
      <c r="BY79" s="48"/>
      <c r="BZ79" s="48"/>
      <c r="CA79" s="48"/>
      <c r="CB79" s="48"/>
      <c r="CC79" s="48"/>
      <c r="CD79" s="48"/>
      <c r="CE79" s="48"/>
      <c r="CF79" s="48"/>
      <c r="CG79" s="48"/>
    </row>
    <row r="80" spans="1:116" x14ac:dyDescent="0.15">
      <c r="A80" s="113" t="str">
        <f>IF(ISBLANK('In Process Calc.'!C80),"",'In Process Calc.'!C80)</f>
        <v/>
      </c>
      <c r="B80" s="113" t="str">
        <f>IF(ISBLANK(Glutamine!H82),"",Glutamine!H82)</f>
        <v/>
      </c>
      <c r="C80" s="113" t="str">
        <f>IF(ISBLANK('In Process Calc.'!K80),"",'In Process Calc.'!K80)</f>
        <v/>
      </c>
      <c r="D80" s="113" t="str">
        <f>IF(ISBLANK('In Process Calc.'!L80),"",'In Process Calc.'!L80)</f>
        <v/>
      </c>
      <c r="E80" s="113" t="str">
        <f>IF(ISBLANK('In Process Calc.'!M80),"",'In Process Calc.'!M80)</f>
        <v/>
      </c>
      <c r="F80" s="113" t="str">
        <f>IF(ISBLANK('In Process Calc.'!N80),"",'In Process Calc.'!N80)</f>
        <v/>
      </c>
      <c r="G80" s="113" t="str">
        <f>IF(ISBLANK('In Process Calc.'!O80),"",'In Process Calc.'!O80)</f>
        <v/>
      </c>
      <c r="H80" s="113" t="str">
        <f>IF(ISBLANK('In Process Calc.'!P80),"",'In Process Calc.'!P80)</f>
        <v/>
      </c>
      <c r="I80" s="113" t="str">
        <f>IF(ISBLANK('In Process Calc.'!Q80),"",'In Process Calc.'!Q80)</f>
        <v/>
      </c>
      <c r="J80" s="113" t="str">
        <f>IF(ISBLANK('In Process Calc.'!R80),"",'In Process Calc.'!R80)</f>
        <v/>
      </c>
      <c r="K80" s="113" t="str">
        <f>IF(ISBLANK('In Process Calc.'!S80),"",'In Process Calc.'!S80)</f>
        <v/>
      </c>
      <c r="L80" s="113" t="str">
        <f>IF(ISBLANK('In Process Calc.'!T80),"",'In Process Calc.'!T80)</f>
        <v/>
      </c>
      <c r="M80" s="113" t="str">
        <f>IF(ISBLANK('In Process Calc.'!U80),"",'In Process Calc.'!U80)</f>
        <v/>
      </c>
      <c r="N80" s="113" t="str">
        <f>IF(ISBLANK('In Process Calc.'!V80),"",'In Process Calc.'!V80)</f>
        <v/>
      </c>
      <c r="O80" s="113" t="str">
        <f>IF(ISBLANK('In Process Calc.'!W80),"",'In Process Calc.'!W80)</f>
        <v/>
      </c>
      <c r="P80" s="113" t="str">
        <f>IF(ISBLANK('In Process Calc.'!X80),"",'In Process Calc.'!X80)</f>
        <v/>
      </c>
      <c r="Q80" s="113" t="str">
        <f>IF(ISBLANK('In Process Calc.'!Y80),"",'In Process Calc.'!Y80)</f>
        <v/>
      </c>
      <c r="R80" s="113" t="str">
        <f>IF(ISBLANK('In Process Calc.'!Z80),"",'In Process Calc.'!Z80)</f>
        <v/>
      </c>
      <c r="S80" s="113" t="str">
        <f>IF(ISBLANK('In Process Calc.'!AA80),"",'In Process Calc.'!AA80)</f>
        <v/>
      </c>
      <c r="T80" s="113" t="str">
        <f>IF(ISBLANK('In Process Calc.'!AB80),"",'In Process Calc.'!AB80)</f>
        <v/>
      </c>
      <c r="U80" s="113" t="str">
        <f>IF(ISBLANK('In Process Calc.'!AC80),"",'In Process Calc.'!AC80)</f>
        <v/>
      </c>
      <c r="V80" s="113" t="str">
        <f>IF(ISBLANK('In Process Calc.'!AD80),"",'In Process Calc.'!AD80)</f>
        <v/>
      </c>
      <c r="W80" s="113" t="str">
        <f>IF(ISBLANK('In Process Calc.'!AE80),"",'In Process Calc.'!AE80)</f>
        <v/>
      </c>
      <c r="X80" s="113" t="str">
        <f>IF(ISBLANK('In Process Calc.'!AF80),"",'In Process Calc.'!AF80)</f>
        <v/>
      </c>
      <c r="Y80" s="113" t="str">
        <f>IF(ISBLANK('In Process Calc.'!AG80),"",'In Process Calc.'!AG80)</f>
        <v/>
      </c>
      <c r="Z80" s="113" t="str">
        <f>IF(ISBLANK('In Process Calc.'!AH80),"",'In Process Calc.'!AH80)</f>
        <v/>
      </c>
      <c r="AA80" s="113" t="str">
        <f>IF(ISBLANK('In Process Calc.'!AI80),"",'In Process Calc.'!AI80)</f>
        <v/>
      </c>
      <c r="AB80" s="113" t="str">
        <f>IF(ISBLANK('In Process Calc.'!AJ80),"",'In Process Calc.'!AJ80)</f>
        <v/>
      </c>
      <c r="AC80" s="113" t="str">
        <f>IF(ISBLANK('In Process Calc.'!AK80),"",'In Process Calc.'!AK80)</f>
        <v/>
      </c>
      <c r="AD80" s="113" t="str">
        <f>IF(ISBLANK('In Process Calc.'!AL80),"",'In Process Calc.'!AL80)</f>
        <v/>
      </c>
      <c r="AE80" s="113" t="str">
        <f>IF(ISBLANK('In Process Calc.'!AM80),"",'In Process Calc.'!AM80)</f>
        <v/>
      </c>
      <c r="AF80" s="113" t="str">
        <f>IF(ISBLANK('In Process Calc.'!AN80),"",'In Process Calc.'!AN80)</f>
        <v/>
      </c>
      <c r="AG80" s="48"/>
      <c r="AH80" s="113" t="str">
        <f>IF(ISBLANK('In Process Calc.'!C88),"",'In Process Calc.'!C88)</f>
        <v/>
      </c>
      <c r="AI80" s="113" t="str">
        <f>IF(ISBLANK(Glutamine!H84),"",Glutamine!H84)</f>
        <v/>
      </c>
      <c r="AJ80" s="113" t="str">
        <f>IF(ISBLANK('In Process Calc.'!K88),"",'In Process Calc.'!K88)</f>
        <v/>
      </c>
      <c r="AK80" s="113" t="str">
        <f>IF(ISBLANK('In Process Calc.'!L88),"",'In Process Calc.'!L88)</f>
        <v/>
      </c>
      <c r="AL80" s="113" t="str">
        <f>IF(ISBLANK('In Process Calc.'!M88),"",'In Process Calc.'!M88)</f>
        <v/>
      </c>
      <c r="AM80" s="113" t="str">
        <f>IF(ISBLANK('In Process Calc.'!N88),"",'In Process Calc.'!N88)</f>
        <v/>
      </c>
      <c r="AN80" s="113" t="str">
        <f>IF(ISBLANK('In Process Calc.'!O88),"",'In Process Calc.'!O88)</f>
        <v/>
      </c>
      <c r="AO80" s="113" t="str">
        <f>IF(ISBLANK('In Process Calc.'!P88),"",'In Process Calc.'!P88)</f>
        <v/>
      </c>
      <c r="AP80" s="113" t="str">
        <f>IF(ISBLANK('In Process Calc.'!Q88),"",'In Process Calc.'!Q88)</f>
        <v/>
      </c>
      <c r="AQ80" s="113" t="str">
        <f>IF(ISBLANK('In Process Calc.'!R88),"",'In Process Calc.'!R88)</f>
        <v/>
      </c>
      <c r="AR80" s="113" t="str">
        <f>IF(ISBLANK('In Process Calc.'!S88),"",'In Process Calc.'!S88)</f>
        <v/>
      </c>
      <c r="AS80" s="113" t="str">
        <f>IF(ISBLANK('In Process Calc.'!T88),"",'In Process Calc.'!T88)</f>
        <v/>
      </c>
      <c r="AT80" s="113" t="str">
        <f>IF(ISBLANK('In Process Calc.'!U88),"",'In Process Calc.'!U88)</f>
        <v/>
      </c>
      <c r="AU80" s="113" t="str">
        <f>IF(ISBLANK('In Process Calc.'!V88),"",'In Process Calc.'!V88)</f>
        <v/>
      </c>
      <c r="AV80" s="113" t="str">
        <f>IF(ISBLANK('In Process Calc.'!W88),"",'In Process Calc.'!W88)</f>
        <v/>
      </c>
      <c r="AW80" s="113" t="str">
        <f>IF(ISBLANK('In Process Calc.'!X88),"",'In Process Calc.'!X88)</f>
        <v/>
      </c>
      <c r="AX80" s="113" t="str">
        <f>IF(ISBLANK('In Process Calc.'!Y88),"",'In Process Calc.'!Y88)</f>
        <v/>
      </c>
      <c r="AY80" s="113" t="str">
        <f>IF(ISBLANK('In Process Calc.'!Z88),"",'In Process Calc.'!Z88)</f>
        <v/>
      </c>
      <c r="AZ80" s="113" t="str">
        <f>IF(ISBLANK('In Process Calc.'!AA88),"",'In Process Calc.'!AA88)</f>
        <v/>
      </c>
      <c r="BA80" s="113" t="str">
        <f>IF(ISBLANK('In Process Calc.'!AB88),"",'In Process Calc.'!AB88)</f>
        <v/>
      </c>
      <c r="BB80" s="113" t="str">
        <f>IF(ISBLANK('In Process Calc.'!AC88),"",'In Process Calc.'!AC88)</f>
        <v/>
      </c>
      <c r="BC80" s="113" t="str">
        <f>IF(ISBLANK('In Process Calc.'!AD88),"",'In Process Calc.'!AD88)</f>
        <v/>
      </c>
      <c r="BD80" s="113" t="str">
        <f>IF(ISBLANK('In Process Calc.'!AE88),"",'In Process Calc.'!AE88)</f>
        <v/>
      </c>
      <c r="BE80" s="113" t="str">
        <f>IF(ISBLANK('In Process Calc.'!AF88),"",'In Process Calc.'!AF88)</f>
        <v/>
      </c>
      <c r="BF80" s="113" t="str">
        <f>IF(ISBLANK('In Process Calc.'!AG88),"",'In Process Calc.'!AG88)</f>
        <v/>
      </c>
      <c r="BG80" s="113" t="str">
        <f>IF(ISBLANK('In Process Calc.'!AH88),"",'In Process Calc.'!AH88)</f>
        <v/>
      </c>
      <c r="BH80" s="113" t="str">
        <f>IF(ISBLANK('In Process Calc.'!AI88),"",'In Process Calc.'!AI88)</f>
        <v/>
      </c>
      <c r="BI80" s="113" t="str">
        <f>IF(ISBLANK('In Process Calc.'!AJ88),"",'In Process Calc.'!AJ88)</f>
        <v/>
      </c>
      <c r="BJ80" s="113" t="str">
        <f>IF(ISBLANK('In Process Calc.'!AK88),"",'In Process Calc.'!AK88)</f>
        <v/>
      </c>
      <c r="BK80" s="113" t="str">
        <f>IF(ISBLANK('In Process Calc.'!AL88),"",'In Process Calc.'!AL88)</f>
        <v/>
      </c>
      <c r="BL80" s="113" t="str">
        <f>IF(ISBLANK('In Process Calc.'!AM88),"",'In Process Calc.'!AM88)</f>
        <v/>
      </c>
      <c r="BM80" s="113" t="str">
        <f>IF(ISBLANK('In Process Calc.'!AN88),"",'In Process Calc.'!AN88)</f>
        <v/>
      </c>
      <c r="BN80" s="48"/>
      <c r="BO80" s="48"/>
      <c r="BP80" s="48"/>
      <c r="BQ80" s="48"/>
      <c r="BR80" s="48"/>
      <c r="BS80" s="48"/>
      <c r="BT80" s="48"/>
      <c r="BU80" s="48"/>
      <c r="BV80" s="48"/>
      <c r="BW80" s="48"/>
      <c r="BX80" s="48"/>
      <c r="BY80" s="48"/>
      <c r="BZ80" s="48"/>
      <c r="CA80" s="48"/>
      <c r="CB80" s="48"/>
      <c r="CC80" s="48"/>
      <c r="CD80" s="48"/>
      <c r="CE80" s="48"/>
      <c r="CF80" s="48"/>
      <c r="CG80" s="48"/>
    </row>
    <row r="81" spans="1:85" x14ac:dyDescent="0.15">
      <c r="A81" s="113" t="str">
        <f>IF(ISBLANK('In Process Calc.'!C81),"",'In Process Calc.'!C81)</f>
        <v/>
      </c>
      <c r="B81" s="113" t="str">
        <f>IF(ISBLANK(Glutamine!H83),"",Glutamine!H83)</f>
        <v/>
      </c>
      <c r="C81" s="113" t="str">
        <f>IF(ISBLANK('In Process Calc.'!K81),"",'In Process Calc.'!K81)</f>
        <v/>
      </c>
      <c r="D81" s="113" t="str">
        <f>IF(ISBLANK('In Process Calc.'!L81),"",'In Process Calc.'!L81)</f>
        <v/>
      </c>
      <c r="E81" s="113" t="str">
        <f>IF(ISBLANK('In Process Calc.'!M81),"",'In Process Calc.'!M81)</f>
        <v/>
      </c>
      <c r="F81" s="113" t="str">
        <f>IF(ISBLANK('In Process Calc.'!N81),"",'In Process Calc.'!N81)</f>
        <v/>
      </c>
      <c r="G81" s="113" t="str">
        <f>IF(ISBLANK('In Process Calc.'!O81),"",'In Process Calc.'!O81)</f>
        <v/>
      </c>
      <c r="H81" s="113" t="str">
        <f>IF(ISBLANK('In Process Calc.'!P81),"",'In Process Calc.'!P81)</f>
        <v/>
      </c>
      <c r="I81" s="113" t="str">
        <f>IF(ISBLANK('In Process Calc.'!Q81),"",'In Process Calc.'!Q81)</f>
        <v/>
      </c>
      <c r="J81" s="113" t="str">
        <f>IF(ISBLANK('In Process Calc.'!R81),"",'In Process Calc.'!R81)</f>
        <v/>
      </c>
      <c r="K81" s="113" t="str">
        <f>IF(ISBLANK('In Process Calc.'!S81),"",'In Process Calc.'!S81)</f>
        <v/>
      </c>
      <c r="L81" s="113" t="str">
        <f>IF(ISBLANK('In Process Calc.'!T81),"",'In Process Calc.'!T81)</f>
        <v/>
      </c>
      <c r="M81" s="113" t="str">
        <f>IF(ISBLANK('In Process Calc.'!U81),"",'In Process Calc.'!U81)</f>
        <v/>
      </c>
      <c r="N81" s="113" t="str">
        <f>IF(ISBLANK('In Process Calc.'!V81),"",'In Process Calc.'!V81)</f>
        <v/>
      </c>
      <c r="O81" s="113" t="str">
        <f>IF(ISBLANK('In Process Calc.'!W81),"",'In Process Calc.'!W81)</f>
        <v/>
      </c>
      <c r="P81" s="113" t="str">
        <f>IF(ISBLANK('In Process Calc.'!X81),"",'In Process Calc.'!X81)</f>
        <v/>
      </c>
      <c r="Q81" s="113" t="str">
        <f>IF(ISBLANK('In Process Calc.'!Y81),"",'In Process Calc.'!Y81)</f>
        <v/>
      </c>
      <c r="R81" s="113" t="str">
        <f>IF(ISBLANK('In Process Calc.'!Z81),"",'In Process Calc.'!Z81)</f>
        <v/>
      </c>
      <c r="S81" s="113" t="str">
        <f>IF(ISBLANK('In Process Calc.'!AA81),"",'In Process Calc.'!AA81)</f>
        <v/>
      </c>
      <c r="T81" s="113" t="str">
        <f>IF(ISBLANK('In Process Calc.'!AB81),"",'In Process Calc.'!AB81)</f>
        <v/>
      </c>
      <c r="U81" s="113" t="str">
        <f>IF(ISBLANK('In Process Calc.'!AC81),"",'In Process Calc.'!AC81)</f>
        <v/>
      </c>
      <c r="V81" s="113" t="str">
        <f>IF(ISBLANK('In Process Calc.'!AD81),"",'In Process Calc.'!AD81)</f>
        <v/>
      </c>
      <c r="W81" s="113" t="str">
        <f>IF(ISBLANK('In Process Calc.'!AE81),"",'In Process Calc.'!AE81)</f>
        <v/>
      </c>
      <c r="X81" s="113" t="str">
        <f>IF(ISBLANK('In Process Calc.'!AF81),"",'In Process Calc.'!AF81)</f>
        <v/>
      </c>
      <c r="Y81" s="113" t="str">
        <f>IF(ISBLANK('In Process Calc.'!AG81),"",'In Process Calc.'!AG81)</f>
        <v/>
      </c>
      <c r="Z81" s="113" t="str">
        <f>IF(ISBLANK('In Process Calc.'!AH81),"",'In Process Calc.'!AH81)</f>
        <v/>
      </c>
      <c r="AA81" s="113" t="str">
        <f>IF(ISBLANK('In Process Calc.'!AI81),"",'In Process Calc.'!AI81)</f>
        <v/>
      </c>
      <c r="AB81" s="113" t="str">
        <f>IF(ISBLANK('In Process Calc.'!AJ81),"",'In Process Calc.'!AJ81)</f>
        <v/>
      </c>
      <c r="AC81" s="113" t="str">
        <f>IF(ISBLANK('In Process Calc.'!AK81),"",'In Process Calc.'!AK81)</f>
        <v/>
      </c>
      <c r="AD81" s="113" t="str">
        <f>IF(ISBLANK('In Process Calc.'!AL81),"",'In Process Calc.'!AL81)</f>
        <v/>
      </c>
      <c r="AE81" s="113" t="str">
        <f>IF(ISBLANK('In Process Calc.'!AM81),"",'In Process Calc.'!AM81)</f>
        <v/>
      </c>
      <c r="AF81" s="113" t="str">
        <f>IF(ISBLANK('In Process Calc.'!AN81),"",'In Process Calc.'!AN81)</f>
        <v/>
      </c>
      <c r="AG81" s="48"/>
      <c r="AH81" s="113" t="str">
        <f>IF(ISBLANK('In Process Calc.'!C89),"",'In Process Calc.'!C89)</f>
        <v/>
      </c>
      <c r="AI81" s="113" t="str">
        <f>IF(ISBLANK(Glutamine!H85),"",Glutamine!H85)</f>
        <v/>
      </c>
      <c r="AJ81" s="113" t="str">
        <f>IF(ISBLANK('In Process Calc.'!K89),"",'In Process Calc.'!K89)</f>
        <v/>
      </c>
      <c r="AK81" s="113" t="str">
        <f>IF(ISBLANK('In Process Calc.'!L89),"",'In Process Calc.'!L89)</f>
        <v/>
      </c>
      <c r="AL81" s="113" t="str">
        <f>IF(ISBLANK('In Process Calc.'!M89),"",'In Process Calc.'!M89)</f>
        <v/>
      </c>
      <c r="AM81" s="113" t="str">
        <f>IF(ISBLANK('In Process Calc.'!N89),"",'In Process Calc.'!N89)</f>
        <v/>
      </c>
      <c r="AN81" s="113" t="str">
        <f>IF(ISBLANK('In Process Calc.'!O89),"",'In Process Calc.'!O89)</f>
        <v/>
      </c>
      <c r="AO81" s="113" t="str">
        <f>IF(ISBLANK('In Process Calc.'!P89),"",'In Process Calc.'!P89)</f>
        <v/>
      </c>
      <c r="AP81" s="113" t="str">
        <f>IF(ISBLANK('In Process Calc.'!Q89),"",'In Process Calc.'!Q89)</f>
        <v/>
      </c>
      <c r="AQ81" s="113" t="str">
        <f>IF(ISBLANK('In Process Calc.'!R89),"",'In Process Calc.'!R89)</f>
        <v/>
      </c>
      <c r="AR81" s="113" t="str">
        <f>IF(ISBLANK('In Process Calc.'!S89),"",'In Process Calc.'!S89)</f>
        <v/>
      </c>
      <c r="AS81" s="113" t="str">
        <f>IF(ISBLANK('In Process Calc.'!T89),"",'In Process Calc.'!T89)</f>
        <v/>
      </c>
      <c r="AT81" s="113" t="str">
        <f>IF(ISBLANK('In Process Calc.'!U89),"",'In Process Calc.'!U89)</f>
        <v/>
      </c>
      <c r="AU81" s="113" t="str">
        <f>IF(ISBLANK('In Process Calc.'!V89),"",'In Process Calc.'!V89)</f>
        <v/>
      </c>
      <c r="AV81" s="113" t="str">
        <f>IF(ISBLANK('In Process Calc.'!W89),"",'In Process Calc.'!W89)</f>
        <v/>
      </c>
      <c r="AW81" s="113" t="str">
        <f>IF(ISBLANK('In Process Calc.'!X89),"",'In Process Calc.'!X89)</f>
        <v/>
      </c>
      <c r="AX81" s="113" t="str">
        <f>IF(ISBLANK('In Process Calc.'!Y89),"",'In Process Calc.'!Y89)</f>
        <v/>
      </c>
      <c r="AY81" s="113" t="str">
        <f>IF(ISBLANK('In Process Calc.'!Z89),"",'In Process Calc.'!Z89)</f>
        <v/>
      </c>
      <c r="AZ81" s="113" t="str">
        <f>IF(ISBLANK('In Process Calc.'!AA89),"",'In Process Calc.'!AA89)</f>
        <v/>
      </c>
      <c r="BA81" s="113" t="str">
        <f>IF(ISBLANK('In Process Calc.'!AB89),"",'In Process Calc.'!AB89)</f>
        <v/>
      </c>
      <c r="BB81" s="113" t="str">
        <f>IF(ISBLANK('In Process Calc.'!AC89),"",'In Process Calc.'!AC89)</f>
        <v/>
      </c>
      <c r="BC81" s="113" t="str">
        <f>IF(ISBLANK('In Process Calc.'!AD89),"",'In Process Calc.'!AD89)</f>
        <v/>
      </c>
      <c r="BD81" s="113" t="str">
        <f>IF(ISBLANK('In Process Calc.'!AE89),"",'In Process Calc.'!AE89)</f>
        <v/>
      </c>
      <c r="BE81" s="113" t="str">
        <f>IF(ISBLANK('In Process Calc.'!AF89),"",'In Process Calc.'!AF89)</f>
        <v/>
      </c>
      <c r="BF81" s="113" t="str">
        <f>IF(ISBLANK('In Process Calc.'!AG89),"",'In Process Calc.'!AG89)</f>
        <v/>
      </c>
      <c r="BG81" s="113" t="str">
        <f>IF(ISBLANK('In Process Calc.'!AH89),"",'In Process Calc.'!AH89)</f>
        <v/>
      </c>
      <c r="BH81" s="113" t="str">
        <f>IF(ISBLANK('In Process Calc.'!AI89),"",'In Process Calc.'!AI89)</f>
        <v/>
      </c>
      <c r="BI81" s="113" t="str">
        <f>IF(ISBLANK('In Process Calc.'!AJ89),"",'In Process Calc.'!AJ89)</f>
        <v/>
      </c>
      <c r="BJ81" s="113" t="str">
        <f>IF(ISBLANK('In Process Calc.'!AK89),"",'In Process Calc.'!AK89)</f>
        <v/>
      </c>
      <c r="BK81" s="113" t="str">
        <f>IF(ISBLANK('In Process Calc.'!AL89),"",'In Process Calc.'!AL89)</f>
        <v/>
      </c>
      <c r="BL81" s="113" t="str">
        <f>IF(ISBLANK('In Process Calc.'!AM89),"",'In Process Calc.'!AM89)</f>
        <v/>
      </c>
      <c r="BM81" s="113" t="str">
        <f>IF(ISBLANK('In Process Calc.'!AN89),"",'In Process Calc.'!AN89)</f>
        <v/>
      </c>
      <c r="BN81" s="48"/>
      <c r="BO81" s="48"/>
      <c r="BP81" s="48"/>
      <c r="BQ81" s="48"/>
      <c r="BR81" s="48"/>
      <c r="BS81" s="48"/>
      <c r="BT81" s="48"/>
      <c r="BU81" s="48"/>
      <c r="BV81" s="48"/>
      <c r="BW81" s="48"/>
      <c r="BX81" s="48"/>
      <c r="BY81" s="48"/>
      <c r="BZ81" s="48"/>
      <c r="CA81" s="48"/>
      <c r="CB81" s="48"/>
      <c r="CC81" s="48"/>
      <c r="CD81" s="48"/>
      <c r="CE81" s="48"/>
      <c r="CF81" s="48"/>
      <c r="CG81" s="48"/>
    </row>
    <row r="82" spans="1:85" x14ac:dyDescent="0.15">
      <c r="A82" s="113" t="str">
        <f>IF(ISBLANK('In Process Calc.'!C82),"",'In Process Calc.'!C82)</f>
        <v/>
      </c>
      <c r="B82" s="113" t="str">
        <f>IF(ISBLANK(Glutamine!H84),"",Glutamine!H84)</f>
        <v/>
      </c>
      <c r="C82" s="113" t="str">
        <f>IF(ISBLANK('In Process Calc.'!K82),"",'In Process Calc.'!K82)</f>
        <v/>
      </c>
      <c r="D82" s="113" t="str">
        <f>IF(ISBLANK('In Process Calc.'!L82),"",'In Process Calc.'!L82)</f>
        <v/>
      </c>
      <c r="E82" s="113" t="str">
        <f>IF(ISBLANK('In Process Calc.'!M82),"",'In Process Calc.'!M82)</f>
        <v/>
      </c>
      <c r="F82" s="113" t="str">
        <f>IF(ISBLANK('In Process Calc.'!N82),"",'In Process Calc.'!N82)</f>
        <v/>
      </c>
      <c r="G82" s="113" t="str">
        <f>IF(ISBLANK('In Process Calc.'!O82),"",'In Process Calc.'!O82)</f>
        <v/>
      </c>
      <c r="H82" s="113" t="str">
        <f>IF(ISBLANK('In Process Calc.'!P82),"",'In Process Calc.'!P82)</f>
        <v/>
      </c>
      <c r="I82" s="113" t="str">
        <f>IF(ISBLANK('In Process Calc.'!Q82),"",'In Process Calc.'!Q82)</f>
        <v/>
      </c>
      <c r="J82" s="113" t="str">
        <f>IF(ISBLANK('In Process Calc.'!R82),"",'In Process Calc.'!R82)</f>
        <v/>
      </c>
      <c r="K82" s="113" t="str">
        <f>IF(ISBLANK('In Process Calc.'!S82),"",'In Process Calc.'!S82)</f>
        <v/>
      </c>
      <c r="L82" s="113" t="str">
        <f>IF(ISBLANK('In Process Calc.'!T82),"",'In Process Calc.'!T82)</f>
        <v/>
      </c>
      <c r="M82" s="113" t="str">
        <f>IF(ISBLANK('In Process Calc.'!U82),"",'In Process Calc.'!U82)</f>
        <v/>
      </c>
      <c r="N82" s="113" t="str">
        <f>IF(ISBLANK('In Process Calc.'!V82),"",'In Process Calc.'!V82)</f>
        <v/>
      </c>
      <c r="O82" s="113" t="str">
        <f>IF(ISBLANK('In Process Calc.'!W82),"",'In Process Calc.'!W82)</f>
        <v/>
      </c>
      <c r="P82" s="113" t="str">
        <f>IF(ISBLANK('In Process Calc.'!X82),"",'In Process Calc.'!X82)</f>
        <v/>
      </c>
      <c r="Q82" s="113" t="str">
        <f>IF(ISBLANK('In Process Calc.'!Y82),"",'In Process Calc.'!Y82)</f>
        <v/>
      </c>
      <c r="R82" s="113" t="str">
        <f>IF(ISBLANK('In Process Calc.'!Z82),"",'In Process Calc.'!Z82)</f>
        <v/>
      </c>
      <c r="S82" s="113" t="str">
        <f>IF(ISBLANK('In Process Calc.'!AA82),"",'In Process Calc.'!AA82)</f>
        <v/>
      </c>
      <c r="T82" s="113" t="str">
        <f>IF(ISBLANK('In Process Calc.'!AB82),"",'In Process Calc.'!AB82)</f>
        <v/>
      </c>
      <c r="U82" s="113" t="str">
        <f>IF(ISBLANK('In Process Calc.'!AC82),"",'In Process Calc.'!AC82)</f>
        <v/>
      </c>
      <c r="V82" s="113" t="str">
        <f>IF(ISBLANK('In Process Calc.'!AD82),"",'In Process Calc.'!AD82)</f>
        <v/>
      </c>
      <c r="W82" s="113" t="str">
        <f>IF(ISBLANK('In Process Calc.'!AE82),"",'In Process Calc.'!AE82)</f>
        <v/>
      </c>
      <c r="X82" s="113" t="str">
        <f>IF(ISBLANK('In Process Calc.'!AF82),"",'In Process Calc.'!AF82)</f>
        <v/>
      </c>
      <c r="Y82" s="113" t="str">
        <f>IF(ISBLANK('In Process Calc.'!AG82),"",'In Process Calc.'!AG82)</f>
        <v/>
      </c>
      <c r="Z82" s="113" t="str">
        <f>IF(ISBLANK('In Process Calc.'!AH82),"",'In Process Calc.'!AH82)</f>
        <v/>
      </c>
      <c r="AA82" s="113" t="str">
        <f>IF(ISBLANK('In Process Calc.'!AI82),"",'In Process Calc.'!AI82)</f>
        <v/>
      </c>
      <c r="AB82" s="113" t="str">
        <f>IF(ISBLANK('In Process Calc.'!AJ82),"",'In Process Calc.'!AJ82)</f>
        <v/>
      </c>
      <c r="AC82" s="113" t="str">
        <f>IF(ISBLANK('In Process Calc.'!AK82),"",'In Process Calc.'!AK82)</f>
        <v/>
      </c>
      <c r="AD82" s="113" t="str">
        <f>IF(ISBLANK('In Process Calc.'!AL82),"",'In Process Calc.'!AL82)</f>
        <v/>
      </c>
      <c r="AE82" s="113" t="str">
        <f>IF(ISBLANK('In Process Calc.'!AM82),"",'In Process Calc.'!AM82)</f>
        <v/>
      </c>
      <c r="AF82" s="113" t="str">
        <f>IF(ISBLANK('In Process Calc.'!AN82),"",'In Process Calc.'!AN82)</f>
        <v/>
      </c>
      <c r="AG82" s="48"/>
      <c r="AH82" s="113" t="str">
        <f>IF(ISBLANK('In Process Calc.'!C90),"",'In Process Calc.'!C90)</f>
        <v/>
      </c>
      <c r="AI82" s="113" t="str">
        <f>IF(ISBLANK(Glutamine!H86),"",Glutamine!H86)</f>
        <v/>
      </c>
      <c r="AJ82" s="113" t="str">
        <f>IF(ISBLANK('In Process Calc.'!K90),"",'In Process Calc.'!K90)</f>
        <v/>
      </c>
      <c r="AK82" s="113" t="str">
        <f>IF(ISBLANK('In Process Calc.'!L90),"",'In Process Calc.'!L90)</f>
        <v/>
      </c>
      <c r="AL82" s="113" t="str">
        <f>IF(ISBLANK('In Process Calc.'!M90),"",'In Process Calc.'!M90)</f>
        <v/>
      </c>
      <c r="AM82" s="113" t="str">
        <f>IF(ISBLANK('In Process Calc.'!N90),"",'In Process Calc.'!N90)</f>
        <v/>
      </c>
      <c r="AN82" s="113" t="str">
        <f>IF(ISBLANK('In Process Calc.'!O90),"",'In Process Calc.'!O90)</f>
        <v/>
      </c>
      <c r="AO82" s="113" t="str">
        <f>IF(ISBLANK('In Process Calc.'!P90),"",'In Process Calc.'!P90)</f>
        <v/>
      </c>
      <c r="AP82" s="113" t="str">
        <f>IF(ISBLANK('In Process Calc.'!Q90),"",'In Process Calc.'!Q90)</f>
        <v/>
      </c>
      <c r="AQ82" s="113" t="str">
        <f>IF(ISBLANK('In Process Calc.'!R90),"",'In Process Calc.'!R90)</f>
        <v/>
      </c>
      <c r="AR82" s="113" t="str">
        <f>IF(ISBLANK('In Process Calc.'!S90),"",'In Process Calc.'!S90)</f>
        <v/>
      </c>
      <c r="AS82" s="113" t="str">
        <f>IF(ISBLANK('In Process Calc.'!T90),"",'In Process Calc.'!T90)</f>
        <v/>
      </c>
      <c r="AT82" s="113" t="str">
        <f>IF(ISBLANK('In Process Calc.'!U90),"",'In Process Calc.'!U90)</f>
        <v/>
      </c>
      <c r="AU82" s="113" t="str">
        <f>IF(ISBLANK('In Process Calc.'!V90),"",'In Process Calc.'!V90)</f>
        <v/>
      </c>
      <c r="AV82" s="113" t="str">
        <f>IF(ISBLANK('In Process Calc.'!W90),"",'In Process Calc.'!W90)</f>
        <v/>
      </c>
      <c r="AW82" s="113" t="str">
        <f>IF(ISBLANK('In Process Calc.'!X90),"",'In Process Calc.'!X90)</f>
        <v/>
      </c>
      <c r="AX82" s="113" t="str">
        <f>IF(ISBLANK('In Process Calc.'!Y90),"",'In Process Calc.'!Y90)</f>
        <v/>
      </c>
      <c r="AY82" s="113" t="str">
        <f>IF(ISBLANK('In Process Calc.'!Z90),"",'In Process Calc.'!Z90)</f>
        <v/>
      </c>
      <c r="AZ82" s="113" t="str">
        <f>IF(ISBLANK('In Process Calc.'!AA90),"",'In Process Calc.'!AA90)</f>
        <v/>
      </c>
      <c r="BA82" s="113" t="str">
        <f>IF(ISBLANK('In Process Calc.'!AB90),"",'In Process Calc.'!AB90)</f>
        <v/>
      </c>
      <c r="BB82" s="113" t="str">
        <f>IF(ISBLANK('In Process Calc.'!AC90),"",'In Process Calc.'!AC90)</f>
        <v/>
      </c>
      <c r="BC82" s="113" t="str">
        <f>IF(ISBLANK('In Process Calc.'!AD90),"",'In Process Calc.'!AD90)</f>
        <v/>
      </c>
      <c r="BD82" s="113" t="str">
        <f>IF(ISBLANK('In Process Calc.'!AE90),"",'In Process Calc.'!AE90)</f>
        <v/>
      </c>
      <c r="BE82" s="113" t="str">
        <f>IF(ISBLANK('In Process Calc.'!AF90),"",'In Process Calc.'!AF90)</f>
        <v/>
      </c>
      <c r="BF82" s="113" t="str">
        <f>IF(ISBLANK('In Process Calc.'!AG90),"",'In Process Calc.'!AG90)</f>
        <v/>
      </c>
      <c r="BG82" s="113" t="str">
        <f>IF(ISBLANK('In Process Calc.'!AH90),"",'In Process Calc.'!AH90)</f>
        <v/>
      </c>
      <c r="BH82" s="113" t="str">
        <f>IF(ISBLANK('In Process Calc.'!AI90),"",'In Process Calc.'!AI90)</f>
        <v/>
      </c>
      <c r="BI82" s="113" t="str">
        <f>IF(ISBLANK('In Process Calc.'!AJ90),"",'In Process Calc.'!AJ90)</f>
        <v/>
      </c>
      <c r="BJ82" s="113" t="str">
        <f>IF(ISBLANK('In Process Calc.'!AK90),"",'In Process Calc.'!AK90)</f>
        <v/>
      </c>
      <c r="BK82" s="113" t="str">
        <f>IF(ISBLANK('In Process Calc.'!AL90),"",'In Process Calc.'!AL90)</f>
        <v/>
      </c>
      <c r="BL82" s="113" t="str">
        <f>IF(ISBLANK('In Process Calc.'!AM90),"",'In Process Calc.'!AM90)</f>
        <v/>
      </c>
      <c r="BM82" s="113" t="str">
        <f>IF(ISBLANK('In Process Calc.'!AN90),"",'In Process Calc.'!AN90)</f>
        <v/>
      </c>
      <c r="BN82" s="48"/>
      <c r="BO82" s="48"/>
      <c r="BP82" s="48"/>
      <c r="BQ82" s="48"/>
      <c r="BR82" s="48"/>
      <c r="BS82" s="48"/>
      <c r="BT82" s="48"/>
      <c r="BU82" s="48"/>
      <c r="BV82" s="48"/>
      <c r="BW82" s="48"/>
      <c r="BX82" s="48"/>
      <c r="BY82" s="48"/>
      <c r="BZ82" s="48"/>
      <c r="CA82" s="48"/>
      <c r="CB82" s="48"/>
      <c r="CC82" s="48"/>
      <c r="CD82" s="48"/>
      <c r="CE82" s="48"/>
      <c r="CF82" s="48"/>
      <c r="CG82" s="48"/>
    </row>
    <row r="83" spans="1:85" x14ac:dyDescent="0.15">
      <c r="A83" s="113" t="str">
        <f>IF(ISBLANK('In Process Calc.'!C83),"",'In Process Calc.'!C83)</f>
        <v/>
      </c>
      <c r="B83" s="113" t="str">
        <f>IF(ISBLANK(Glutamine!H85),"",Glutamine!H85)</f>
        <v/>
      </c>
      <c r="C83" s="113" t="str">
        <f>IF(ISBLANK('In Process Calc.'!K83),"",'In Process Calc.'!K83)</f>
        <v/>
      </c>
      <c r="D83" s="113" t="str">
        <f>IF(ISBLANK('In Process Calc.'!L83),"",'In Process Calc.'!L83)</f>
        <v/>
      </c>
      <c r="E83" s="113" t="str">
        <f>IF(ISBLANK('In Process Calc.'!M83),"",'In Process Calc.'!M83)</f>
        <v/>
      </c>
      <c r="F83" s="113" t="str">
        <f>IF(ISBLANK('In Process Calc.'!N83),"",'In Process Calc.'!N83)</f>
        <v/>
      </c>
      <c r="G83" s="113" t="str">
        <f>IF(ISBLANK('In Process Calc.'!O83),"",'In Process Calc.'!O83)</f>
        <v/>
      </c>
      <c r="H83" s="113" t="str">
        <f>IF(ISBLANK('In Process Calc.'!P83),"",'In Process Calc.'!P83)</f>
        <v/>
      </c>
      <c r="I83" s="113" t="str">
        <f>IF(ISBLANK('In Process Calc.'!Q83),"",'In Process Calc.'!Q83)</f>
        <v/>
      </c>
      <c r="J83" s="113" t="str">
        <f>IF(ISBLANK('In Process Calc.'!R83),"",'In Process Calc.'!R83)</f>
        <v/>
      </c>
      <c r="K83" s="113" t="str">
        <f>IF(ISBLANK('In Process Calc.'!S83),"",'In Process Calc.'!S83)</f>
        <v/>
      </c>
      <c r="L83" s="113" t="str">
        <f>IF(ISBLANK('In Process Calc.'!T83),"",'In Process Calc.'!T83)</f>
        <v/>
      </c>
      <c r="M83" s="113" t="str">
        <f>IF(ISBLANK('In Process Calc.'!U83),"",'In Process Calc.'!U83)</f>
        <v/>
      </c>
      <c r="N83" s="113" t="str">
        <f>IF(ISBLANK('In Process Calc.'!V83),"",'In Process Calc.'!V83)</f>
        <v/>
      </c>
      <c r="O83" s="113" t="str">
        <f>IF(ISBLANK('In Process Calc.'!W83),"",'In Process Calc.'!W83)</f>
        <v/>
      </c>
      <c r="P83" s="113" t="str">
        <f>IF(ISBLANK('In Process Calc.'!X83),"",'In Process Calc.'!X83)</f>
        <v/>
      </c>
      <c r="Q83" s="113" t="str">
        <f>IF(ISBLANK('In Process Calc.'!Y83),"",'In Process Calc.'!Y83)</f>
        <v/>
      </c>
      <c r="R83" s="113" t="str">
        <f>IF(ISBLANK('In Process Calc.'!Z83),"",'In Process Calc.'!Z83)</f>
        <v/>
      </c>
      <c r="S83" s="113" t="str">
        <f>IF(ISBLANK('In Process Calc.'!AA83),"",'In Process Calc.'!AA83)</f>
        <v/>
      </c>
      <c r="T83" s="113" t="str">
        <f>IF(ISBLANK('In Process Calc.'!AB83),"",'In Process Calc.'!AB83)</f>
        <v/>
      </c>
      <c r="U83" s="113" t="str">
        <f>IF(ISBLANK('In Process Calc.'!AC83),"",'In Process Calc.'!AC83)</f>
        <v/>
      </c>
      <c r="V83" s="113" t="str">
        <f>IF(ISBLANK('In Process Calc.'!AD83),"",'In Process Calc.'!AD83)</f>
        <v/>
      </c>
      <c r="W83" s="113" t="str">
        <f>IF(ISBLANK('In Process Calc.'!AE83),"",'In Process Calc.'!AE83)</f>
        <v/>
      </c>
      <c r="X83" s="113" t="str">
        <f>IF(ISBLANK('In Process Calc.'!AF83),"",'In Process Calc.'!AF83)</f>
        <v/>
      </c>
      <c r="Y83" s="113" t="str">
        <f>IF(ISBLANK('In Process Calc.'!AG83),"",'In Process Calc.'!AG83)</f>
        <v/>
      </c>
      <c r="Z83" s="113" t="str">
        <f>IF(ISBLANK('In Process Calc.'!AH83),"",'In Process Calc.'!AH83)</f>
        <v/>
      </c>
      <c r="AA83" s="113" t="str">
        <f>IF(ISBLANK('In Process Calc.'!AI83),"",'In Process Calc.'!AI83)</f>
        <v/>
      </c>
      <c r="AB83" s="113" t="str">
        <f>IF(ISBLANK('In Process Calc.'!AJ83),"",'In Process Calc.'!AJ83)</f>
        <v/>
      </c>
      <c r="AC83" s="113" t="str">
        <f>IF(ISBLANK('In Process Calc.'!AK83),"",'In Process Calc.'!AK83)</f>
        <v/>
      </c>
      <c r="AD83" s="113" t="str">
        <f>IF(ISBLANK('In Process Calc.'!AL83),"",'In Process Calc.'!AL83)</f>
        <v/>
      </c>
      <c r="AE83" s="113" t="str">
        <f>IF(ISBLANK('In Process Calc.'!AM83),"",'In Process Calc.'!AM83)</f>
        <v/>
      </c>
      <c r="AF83" s="113" t="str">
        <f>IF(ISBLANK('In Process Calc.'!AN83),"",'In Process Calc.'!AN83)</f>
        <v/>
      </c>
      <c r="AG83" s="48"/>
      <c r="AH83" s="113" t="str">
        <f>IF(ISBLANK('In Process Calc.'!C91),"",'In Process Calc.'!C91)</f>
        <v/>
      </c>
      <c r="AI83" s="113" t="str">
        <f>IF(ISBLANK(Glutamine!H87),"",Glutamine!H87)</f>
        <v/>
      </c>
      <c r="AJ83" s="113" t="str">
        <f>IF(ISBLANK('In Process Calc.'!K91),"",'In Process Calc.'!K91)</f>
        <v/>
      </c>
      <c r="AK83" s="113" t="str">
        <f>IF(ISBLANK('In Process Calc.'!L91),"",'In Process Calc.'!L91)</f>
        <v/>
      </c>
      <c r="AL83" s="113" t="str">
        <f>IF(ISBLANK('In Process Calc.'!M91),"",'In Process Calc.'!M91)</f>
        <v/>
      </c>
      <c r="AM83" s="113" t="str">
        <f>IF(ISBLANK('In Process Calc.'!N91),"",'In Process Calc.'!N91)</f>
        <v/>
      </c>
      <c r="AN83" s="113" t="str">
        <f>IF(ISBLANK('In Process Calc.'!O91),"",'In Process Calc.'!O91)</f>
        <v/>
      </c>
      <c r="AO83" s="113" t="str">
        <f>IF(ISBLANK('In Process Calc.'!P91),"",'In Process Calc.'!P91)</f>
        <v/>
      </c>
      <c r="AP83" s="113" t="str">
        <f>IF(ISBLANK('In Process Calc.'!Q91),"",'In Process Calc.'!Q91)</f>
        <v/>
      </c>
      <c r="AQ83" s="113" t="str">
        <f>IF(ISBLANK('In Process Calc.'!R91),"",'In Process Calc.'!R91)</f>
        <v/>
      </c>
      <c r="AR83" s="113" t="str">
        <f>IF(ISBLANK('In Process Calc.'!S91),"",'In Process Calc.'!S91)</f>
        <v/>
      </c>
      <c r="AS83" s="113" t="str">
        <f>IF(ISBLANK('In Process Calc.'!T91),"",'In Process Calc.'!T91)</f>
        <v/>
      </c>
      <c r="AT83" s="113" t="str">
        <f>IF(ISBLANK('In Process Calc.'!U91),"",'In Process Calc.'!U91)</f>
        <v/>
      </c>
      <c r="AU83" s="113" t="str">
        <f>IF(ISBLANK('In Process Calc.'!V91),"",'In Process Calc.'!V91)</f>
        <v/>
      </c>
      <c r="AV83" s="113" t="str">
        <f>IF(ISBLANK('In Process Calc.'!W91),"",'In Process Calc.'!W91)</f>
        <v/>
      </c>
      <c r="AW83" s="113" t="str">
        <f>IF(ISBLANK('In Process Calc.'!X91),"",'In Process Calc.'!X91)</f>
        <v/>
      </c>
      <c r="AX83" s="113" t="str">
        <f>IF(ISBLANK('In Process Calc.'!Y91),"",'In Process Calc.'!Y91)</f>
        <v/>
      </c>
      <c r="AY83" s="113" t="str">
        <f>IF(ISBLANK('In Process Calc.'!Z91),"",'In Process Calc.'!Z91)</f>
        <v/>
      </c>
      <c r="AZ83" s="113" t="str">
        <f>IF(ISBLANK('In Process Calc.'!AA91),"",'In Process Calc.'!AA91)</f>
        <v/>
      </c>
      <c r="BA83" s="113" t="str">
        <f>IF(ISBLANK('In Process Calc.'!AB91),"",'In Process Calc.'!AB91)</f>
        <v/>
      </c>
      <c r="BB83" s="113" t="str">
        <f>IF(ISBLANK('In Process Calc.'!AC91),"",'In Process Calc.'!AC91)</f>
        <v/>
      </c>
      <c r="BC83" s="113" t="str">
        <f>IF(ISBLANK('In Process Calc.'!AD91),"",'In Process Calc.'!AD91)</f>
        <v/>
      </c>
      <c r="BD83" s="113" t="str">
        <f>IF(ISBLANK('In Process Calc.'!AE91),"",'In Process Calc.'!AE91)</f>
        <v/>
      </c>
      <c r="BE83" s="113" t="str">
        <f>IF(ISBLANK('In Process Calc.'!AF91),"",'In Process Calc.'!AF91)</f>
        <v/>
      </c>
      <c r="BF83" s="113" t="str">
        <f>IF(ISBLANK('In Process Calc.'!AG91),"",'In Process Calc.'!AG91)</f>
        <v/>
      </c>
      <c r="BG83" s="113" t="str">
        <f>IF(ISBLANK('In Process Calc.'!AH91),"",'In Process Calc.'!AH91)</f>
        <v/>
      </c>
      <c r="BH83" s="113" t="str">
        <f>IF(ISBLANK('In Process Calc.'!AI91),"",'In Process Calc.'!AI91)</f>
        <v/>
      </c>
      <c r="BI83" s="113" t="str">
        <f>IF(ISBLANK('In Process Calc.'!AJ91),"",'In Process Calc.'!AJ91)</f>
        <v/>
      </c>
      <c r="BJ83" s="113" t="str">
        <f>IF(ISBLANK('In Process Calc.'!AK91),"",'In Process Calc.'!AK91)</f>
        <v/>
      </c>
      <c r="BK83" s="113" t="str">
        <f>IF(ISBLANK('In Process Calc.'!AL91),"",'In Process Calc.'!AL91)</f>
        <v/>
      </c>
      <c r="BL83" s="113" t="str">
        <f>IF(ISBLANK('In Process Calc.'!AM91),"",'In Process Calc.'!AM91)</f>
        <v/>
      </c>
      <c r="BM83" s="113" t="str">
        <f>IF(ISBLANK('In Process Calc.'!AN91),"",'In Process Calc.'!AN91)</f>
        <v/>
      </c>
      <c r="BN83" s="48"/>
      <c r="BO83" s="48"/>
      <c r="BP83" s="48"/>
      <c r="BQ83" s="48"/>
      <c r="BR83" s="48"/>
      <c r="BS83" s="48"/>
      <c r="BT83" s="48"/>
      <c r="BU83" s="48"/>
      <c r="BV83" s="48"/>
      <c r="BW83" s="48"/>
      <c r="BX83" s="48"/>
      <c r="BY83" s="48"/>
      <c r="BZ83" s="48"/>
      <c r="CA83" s="48"/>
      <c r="CB83" s="48"/>
      <c r="CC83" s="48"/>
      <c r="CD83" s="48"/>
      <c r="CE83" s="48"/>
      <c r="CF83" s="48"/>
      <c r="CG83" s="48"/>
    </row>
    <row r="84" spans="1:85" x14ac:dyDescent="0.15">
      <c r="A84" s="113" t="str">
        <f>IF(ISBLANK('In Process Calc.'!C84),"",'In Process Calc.'!C84)</f>
        <v/>
      </c>
      <c r="B84" s="113" t="str">
        <f>IF(ISBLANK(Glutamine!H86),"",Glutamine!H86)</f>
        <v/>
      </c>
      <c r="C84" s="113" t="str">
        <f>IF(ISBLANK('In Process Calc.'!K84),"",'In Process Calc.'!K84)</f>
        <v/>
      </c>
      <c r="D84" s="113" t="str">
        <f>IF(ISBLANK('In Process Calc.'!L84),"",'In Process Calc.'!L84)</f>
        <v/>
      </c>
      <c r="E84" s="113" t="str">
        <f>IF(ISBLANK('In Process Calc.'!M84),"",'In Process Calc.'!M84)</f>
        <v/>
      </c>
      <c r="F84" s="113" t="str">
        <f>IF(ISBLANK('In Process Calc.'!N84),"",'In Process Calc.'!N84)</f>
        <v/>
      </c>
      <c r="G84" s="113" t="str">
        <f>IF(ISBLANK('In Process Calc.'!O84),"",'In Process Calc.'!O84)</f>
        <v/>
      </c>
      <c r="H84" s="113" t="str">
        <f>IF(ISBLANK('In Process Calc.'!P84),"",'In Process Calc.'!P84)</f>
        <v/>
      </c>
      <c r="I84" s="113" t="str">
        <f>IF(ISBLANK('In Process Calc.'!Q84),"",'In Process Calc.'!Q84)</f>
        <v/>
      </c>
      <c r="J84" s="113" t="str">
        <f>IF(ISBLANK('In Process Calc.'!R84),"",'In Process Calc.'!R84)</f>
        <v/>
      </c>
      <c r="K84" s="113" t="str">
        <f>IF(ISBLANK('In Process Calc.'!S84),"",'In Process Calc.'!S84)</f>
        <v/>
      </c>
      <c r="L84" s="113" t="str">
        <f>IF(ISBLANK('In Process Calc.'!T84),"",'In Process Calc.'!T84)</f>
        <v/>
      </c>
      <c r="M84" s="113" t="str">
        <f>IF(ISBLANK('In Process Calc.'!U84),"",'In Process Calc.'!U84)</f>
        <v/>
      </c>
      <c r="N84" s="113" t="str">
        <f>IF(ISBLANK('In Process Calc.'!V84),"",'In Process Calc.'!V84)</f>
        <v/>
      </c>
      <c r="O84" s="113" t="str">
        <f>IF(ISBLANK('In Process Calc.'!W84),"",'In Process Calc.'!W84)</f>
        <v/>
      </c>
      <c r="P84" s="113" t="str">
        <f>IF(ISBLANK('In Process Calc.'!X84),"",'In Process Calc.'!X84)</f>
        <v/>
      </c>
      <c r="Q84" s="113" t="str">
        <f>IF(ISBLANK('In Process Calc.'!Y84),"",'In Process Calc.'!Y84)</f>
        <v/>
      </c>
      <c r="R84" s="113" t="str">
        <f>IF(ISBLANK('In Process Calc.'!Z84),"",'In Process Calc.'!Z84)</f>
        <v/>
      </c>
      <c r="S84" s="113" t="str">
        <f>IF(ISBLANK('In Process Calc.'!AA84),"",'In Process Calc.'!AA84)</f>
        <v/>
      </c>
      <c r="T84" s="113" t="str">
        <f>IF(ISBLANK('In Process Calc.'!AB84),"",'In Process Calc.'!AB84)</f>
        <v/>
      </c>
      <c r="U84" s="113" t="str">
        <f>IF(ISBLANK('In Process Calc.'!AC84),"",'In Process Calc.'!AC84)</f>
        <v/>
      </c>
      <c r="V84" s="113" t="str">
        <f>IF(ISBLANK('In Process Calc.'!AD84),"",'In Process Calc.'!AD84)</f>
        <v/>
      </c>
      <c r="W84" s="113" t="str">
        <f>IF(ISBLANK('In Process Calc.'!AE84),"",'In Process Calc.'!AE84)</f>
        <v/>
      </c>
      <c r="X84" s="113" t="str">
        <f>IF(ISBLANK('In Process Calc.'!AF84),"",'In Process Calc.'!AF84)</f>
        <v/>
      </c>
      <c r="Y84" s="113" t="str">
        <f>IF(ISBLANK('In Process Calc.'!AG84),"",'In Process Calc.'!AG84)</f>
        <v/>
      </c>
      <c r="Z84" s="113" t="str">
        <f>IF(ISBLANK('In Process Calc.'!AH84),"",'In Process Calc.'!AH84)</f>
        <v/>
      </c>
      <c r="AA84" s="113" t="str">
        <f>IF(ISBLANK('In Process Calc.'!AI84),"",'In Process Calc.'!AI84)</f>
        <v/>
      </c>
      <c r="AB84" s="113" t="str">
        <f>IF(ISBLANK('In Process Calc.'!AJ84),"",'In Process Calc.'!AJ84)</f>
        <v/>
      </c>
      <c r="AC84" s="113" t="str">
        <f>IF(ISBLANK('In Process Calc.'!AK84),"",'In Process Calc.'!AK84)</f>
        <v/>
      </c>
      <c r="AD84" s="113" t="str">
        <f>IF(ISBLANK('In Process Calc.'!AL84),"",'In Process Calc.'!AL84)</f>
        <v/>
      </c>
      <c r="AE84" s="113" t="str">
        <f>IF(ISBLANK('In Process Calc.'!AM84),"",'In Process Calc.'!AM84)</f>
        <v/>
      </c>
      <c r="AF84" s="113" t="str">
        <f>IF(ISBLANK('In Process Calc.'!AN84),"",'In Process Calc.'!AN84)</f>
        <v/>
      </c>
      <c r="AG84" s="48"/>
      <c r="AH84" s="113" t="str">
        <f>IF(ISBLANK('In Process Calc.'!C92),"",'In Process Calc.'!C92)</f>
        <v/>
      </c>
      <c r="AI84" s="113" t="str">
        <f>IF(ISBLANK(Glutamine!H88),"",Glutamine!H88)</f>
        <v/>
      </c>
      <c r="AJ84" s="113" t="str">
        <f>IF(ISBLANK('In Process Calc.'!K92),"",'In Process Calc.'!K92)</f>
        <v/>
      </c>
      <c r="AK84" s="113" t="str">
        <f>IF(ISBLANK('In Process Calc.'!L92),"",'In Process Calc.'!L92)</f>
        <v/>
      </c>
      <c r="AL84" s="113" t="str">
        <f>IF(ISBLANK('In Process Calc.'!M92),"",'In Process Calc.'!M92)</f>
        <v/>
      </c>
      <c r="AM84" s="113" t="str">
        <f>IF(ISBLANK('In Process Calc.'!N92),"",'In Process Calc.'!N92)</f>
        <v/>
      </c>
      <c r="AN84" s="113" t="str">
        <f>IF(ISBLANK('In Process Calc.'!O92),"",'In Process Calc.'!O92)</f>
        <v/>
      </c>
      <c r="AO84" s="113" t="str">
        <f>IF(ISBLANK('In Process Calc.'!P92),"",'In Process Calc.'!P92)</f>
        <v/>
      </c>
      <c r="AP84" s="113" t="str">
        <f>IF(ISBLANK('In Process Calc.'!Q92),"",'In Process Calc.'!Q92)</f>
        <v/>
      </c>
      <c r="AQ84" s="113" t="str">
        <f>IF(ISBLANK('In Process Calc.'!R92),"",'In Process Calc.'!R92)</f>
        <v/>
      </c>
      <c r="AR84" s="113" t="str">
        <f>IF(ISBLANK('In Process Calc.'!S92),"",'In Process Calc.'!S92)</f>
        <v/>
      </c>
      <c r="AS84" s="113" t="str">
        <f>IF(ISBLANK('In Process Calc.'!T92),"",'In Process Calc.'!T92)</f>
        <v/>
      </c>
      <c r="AT84" s="113" t="str">
        <f>IF(ISBLANK('In Process Calc.'!U92),"",'In Process Calc.'!U92)</f>
        <v/>
      </c>
      <c r="AU84" s="113" t="str">
        <f>IF(ISBLANK('In Process Calc.'!V92),"",'In Process Calc.'!V92)</f>
        <v/>
      </c>
      <c r="AV84" s="113" t="str">
        <f>IF(ISBLANK('In Process Calc.'!W92),"",'In Process Calc.'!W92)</f>
        <v/>
      </c>
      <c r="AW84" s="113" t="str">
        <f>IF(ISBLANK('In Process Calc.'!X92),"",'In Process Calc.'!X92)</f>
        <v/>
      </c>
      <c r="AX84" s="113" t="str">
        <f>IF(ISBLANK('In Process Calc.'!Y92),"",'In Process Calc.'!Y92)</f>
        <v/>
      </c>
      <c r="AY84" s="113" t="str">
        <f>IF(ISBLANK('In Process Calc.'!Z92),"",'In Process Calc.'!Z92)</f>
        <v/>
      </c>
      <c r="AZ84" s="113" t="str">
        <f>IF(ISBLANK('In Process Calc.'!AA92),"",'In Process Calc.'!AA92)</f>
        <v/>
      </c>
      <c r="BA84" s="113" t="str">
        <f>IF(ISBLANK('In Process Calc.'!AB92),"",'In Process Calc.'!AB92)</f>
        <v/>
      </c>
      <c r="BB84" s="113" t="str">
        <f>IF(ISBLANK('In Process Calc.'!AC92),"",'In Process Calc.'!AC92)</f>
        <v/>
      </c>
      <c r="BC84" s="113" t="str">
        <f>IF(ISBLANK('In Process Calc.'!AD92),"",'In Process Calc.'!AD92)</f>
        <v/>
      </c>
      <c r="BD84" s="113" t="str">
        <f>IF(ISBLANK('In Process Calc.'!AE92),"",'In Process Calc.'!AE92)</f>
        <v/>
      </c>
      <c r="BE84" s="113" t="str">
        <f>IF(ISBLANK('In Process Calc.'!AF92),"",'In Process Calc.'!AF92)</f>
        <v/>
      </c>
      <c r="BF84" s="113" t="str">
        <f>IF(ISBLANK('In Process Calc.'!AG92),"",'In Process Calc.'!AG92)</f>
        <v/>
      </c>
      <c r="BG84" s="113" t="str">
        <f>IF(ISBLANK('In Process Calc.'!AH92),"",'In Process Calc.'!AH92)</f>
        <v/>
      </c>
      <c r="BH84" s="113" t="str">
        <f>IF(ISBLANK('In Process Calc.'!AI92),"",'In Process Calc.'!AI92)</f>
        <v/>
      </c>
      <c r="BI84" s="113" t="str">
        <f>IF(ISBLANK('In Process Calc.'!AJ92),"",'In Process Calc.'!AJ92)</f>
        <v/>
      </c>
      <c r="BJ84" s="113" t="str">
        <f>IF(ISBLANK('In Process Calc.'!AK92),"",'In Process Calc.'!AK92)</f>
        <v/>
      </c>
      <c r="BK84" s="113" t="str">
        <f>IF(ISBLANK('In Process Calc.'!AL92),"",'In Process Calc.'!AL92)</f>
        <v/>
      </c>
      <c r="BL84" s="113" t="str">
        <f>IF(ISBLANK('In Process Calc.'!AM92),"",'In Process Calc.'!AM92)</f>
        <v/>
      </c>
      <c r="BM84" s="113" t="str">
        <f>IF(ISBLANK('In Process Calc.'!AN92),"",'In Process Calc.'!AN92)</f>
        <v/>
      </c>
      <c r="BN84" s="48"/>
      <c r="BO84" s="48"/>
      <c r="BP84" s="48"/>
      <c r="BQ84" s="48"/>
      <c r="BR84" s="48"/>
      <c r="BS84" s="48"/>
      <c r="BT84" s="48"/>
      <c r="BU84" s="48"/>
      <c r="BV84" s="48"/>
      <c r="BW84" s="48"/>
      <c r="BX84" s="48"/>
      <c r="BY84" s="48"/>
      <c r="BZ84" s="48"/>
      <c r="CA84" s="48"/>
      <c r="CB84" s="48"/>
      <c r="CC84" s="48"/>
      <c r="CD84" s="48"/>
      <c r="CE84" s="48"/>
      <c r="CF84" s="48"/>
      <c r="CG84" s="48"/>
    </row>
    <row r="85" spans="1:85" x14ac:dyDescent="0.15">
      <c r="A85" s="113" t="str">
        <f>IF(ISBLANK('In Process Calc.'!C85),"",'In Process Calc.'!C85)</f>
        <v/>
      </c>
      <c r="B85" s="113" t="str">
        <f>IF(ISBLANK(Glutamine!H87),"",Glutamine!H87)</f>
        <v/>
      </c>
      <c r="C85" s="113" t="str">
        <f>IF(ISBLANK('In Process Calc.'!K85),"",'In Process Calc.'!K85)</f>
        <v/>
      </c>
      <c r="D85" s="113" t="str">
        <f>IF(ISBLANK('In Process Calc.'!L85),"",'In Process Calc.'!L85)</f>
        <v/>
      </c>
      <c r="E85" s="113" t="str">
        <f>IF(ISBLANK('In Process Calc.'!M85),"",'In Process Calc.'!M85)</f>
        <v/>
      </c>
      <c r="F85" s="113" t="str">
        <f>IF(ISBLANK('In Process Calc.'!N85),"",'In Process Calc.'!N85)</f>
        <v/>
      </c>
      <c r="G85" s="113" t="str">
        <f>IF(ISBLANK('In Process Calc.'!O85),"",'In Process Calc.'!O85)</f>
        <v/>
      </c>
      <c r="H85" s="113" t="str">
        <f>IF(ISBLANK('In Process Calc.'!P85),"",'In Process Calc.'!P85)</f>
        <v/>
      </c>
      <c r="I85" s="113" t="str">
        <f>IF(ISBLANK('In Process Calc.'!Q85),"",'In Process Calc.'!Q85)</f>
        <v/>
      </c>
      <c r="J85" s="113" t="str">
        <f>IF(ISBLANK('In Process Calc.'!R85),"",'In Process Calc.'!R85)</f>
        <v/>
      </c>
      <c r="K85" s="113" t="str">
        <f>IF(ISBLANK('In Process Calc.'!S85),"",'In Process Calc.'!S85)</f>
        <v/>
      </c>
      <c r="L85" s="113" t="str">
        <f>IF(ISBLANK('In Process Calc.'!T85),"",'In Process Calc.'!T85)</f>
        <v/>
      </c>
      <c r="M85" s="113" t="str">
        <f>IF(ISBLANK('In Process Calc.'!U85),"",'In Process Calc.'!U85)</f>
        <v/>
      </c>
      <c r="N85" s="113" t="str">
        <f>IF(ISBLANK('In Process Calc.'!V85),"",'In Process Calc.'!V85)</f>
        <v/>
      </c>
      <c r="O85" s="113" t="str">
        <f>IF(ISBLANK('In Process Calc.'!W85),"",'In Process Calc.'!W85)</f>
        <v/>
      </c>
      <c r="P85" s="113" t="str">
        <f>IF(ISBLANK('In Process Calc.'!X85),"",'In Process Calc.'!X85)</f>
        <v/>
      </c>
      <c r="Q85" s="113" t="str">
        <f>IF(ISBLANK('In Process Calc.'!Y85),"",'In Process Calc.'!Y85)</f>
        <v/>
      </c>
      <c r="R85" s="113" t="str">
        <f>IF(ISBLANK('In Process Calc.'!Z85),"",'In Process Calc.'!Z85)</f>
        <v/>
      </c>
      <c r="S85" s="113" t="str">
        <f>IF(ISBLANK('In Process Calc.'!AA85),"",'In Process Calc.'!AA85)</f>
        <v/>
      </c>
      <c r="T85" s="113" t="str">
        <f>IF(ISBLANK('In Process Calc.'!AB85),"",'In Process Calc.'!AB85)</f>
        <v/>
      </c>
      <c r="U85" s="113" t="str">
        <f>IF(ISBLANK('In Process Calc.'!AC85),"",'In Process Calc.'!AC85)</f>
        <v/>
      </c>
      <c r="V85" s="113" t="str">
        <f>IF(ISBLANK('In Process Calc.'!AD85),"",'In Process Calc.'!AD85)</f>
        <v/>
      </c>
      <c r="W85" s="113" t="str">
        <f>IF(ISBLANK('In Process Calc.'!AE85),"",'In Process Calc.'!AE85)</f>
        <v/>
      </c>
      <c r="X85" s="113" t="str">
        <f>IF(ISBLANK('In Process Calc.'!AF85),"",'In Process Calc.'!AF85)</f>
        <v/>
      </c>
      <c r="Y85" s="113" t="str">
        <f>IF(ISBLANK('In Process Calc.'!AG85),"",'In Process Calc.'!AG85)</f>
        <v/>
      </c>
      <c r="Z85" s="113" t="str">
        <f>IF(ISBLANK('In Process Calc.'!AH85),"",'In Process Calc.'!AH85)</f>
        <v/>
      </c>
      <c r="AA85" s="113" t="str">
        <f>IF(ISBLANK('In Process Calc.'!AI85),"",'In Process Calc.'!AI85)</f>
        <v/>
      </c>
      <c r="AB85" s="113" t="str">
        <f>IF(ISBLANK('In Process Calc.'!AJ85),"",'In Process Calc.'!AJ85)</f>
        <v/>
      </c>
      <c r="AC85" s="113" t="str">
        <f>IF(ISBLANK('In Process Calc.'!AK85),"",'In Process Calc.'!AK85)</f>
        <v/>
      </c>
      <c r="AD85" s="113" t="str">
        <f>IF(ISBLANK('In Process Calc.'!AL85),"",'In Process Calc.'!AL85)</f>
        <v/>
      </c>
      <c r="AE85" s="113" t="str">
        <f>IF(ISBLANK('In Process Calc.'!AM85),"",'In Process Calc.'!AM85)</f>
        <v/>
      </c>
      <c r="AF85" s="113" t="str">
        <f>IF(ISBLANK('In Process Calc.'!AN85),"",'In Process Calc.'!AN85)</f>
        <v/>
      </c>
      <c r="AG85" s="48"/>
      <c r="AH85" s="113" t="str">
        <f>IF(ISBLANK('In Process Calc.'!C93),"",'In Process Calc.'!C93)</f>
        <v/>
      </c>
      <c r="AI85" s="113" t="str">
        <f>IF(ISBLANK(Glutamine!H89),"",Glutamine!H89)</f>
        <v/>
      </c>
      <c r="AJ85" s="113" t="str">
        <f>IF(ISBLANK('In Process Calc.'!K93),"",'In Process Calc.'!K93)</f>
        <v/>
      </c>
      <c r="AK85" s="113" t="str">
        <f>IF(ISBLANK('In Process Calc.'!L93),"",'In Process Calc.'!L93)</f>
        <v/>
      </c>
      <c r="AL85" s="113" t="str">
        <f>IF(ISBLANK('In Process Calc.'!M93),"",'In Process Calc.'!M93)</f>
        <v/>
      </c>
      <c r="AM85" s="113" t="str">
        <f>IF(ISBLANK('In Process Calc.'!N93),"",'In Process Calc.'!N93)</f>
        <v/>
      </c>
      <c r="AN85" s="113" t="str">
        <f>IF(ISBLANK('In Process Calc.'!O93),"",'In Process Calc.'!O93)</f>
        <v/>
      </c>
      <c r="AO85" s="113" t="str">
        <f>IF(ISBLANK('In Process Calc.'!P93),"",'In Process Calc.'!P93)</f>
        <v/>
      </c>
      <c r="AP85" s="113" t="str">
        <f>IF(ISBLANK('In Process Calc.'!Q93),"",'In Process Calc.'!Q93)</f>
        <v/>
      </c>
      <c r="AQ85" s="113" t="str">
        <f>IF(ISBLANK('In Process Calc.'!R93),"",'In Process Calc.'!R93)</f>
        <v/>
      </c>
      <c r="AR85" s="113" t="str">
        <f>IF(ISBLANK('In Process Calc.'!S93),"",'In Process Calc.'!S93)</f>
        <v/>
      </c>
      <c r="AS85" s="113" t="str">
        <f>IF(ISBLANK('In Process Calc.'!T93),"",'In Process Calc.'!T93)</f>
        <v/>
      </c>
      <c r="AT85" s="113" t="str">
        <f>IF(ISBLANK('In Process Calc.'!U93),"",'In Process Calc.'!U93)</f>
        <v/>
      </c>
      <c r="AU85" s="113" t="str">
        <f>IF(ISBLANK('In Process Calc.'!V93),"",'In Process Calc.'!V93)</f>
        <v/>
      </c>
      <c r="AV85" s="113" t="str">
        <f>IF(ISBLANK('In Process Calc.'!W93),"",'In Process Calc.'!W93)</f>
        <v/>
      </c>
      <c r="AW85" s="113" t="str">
        <f>IF(ISBLANK('In Process Calc.'!X93),"",'In Process Calc.'!X93)</f>
        <v/>
      </c>
      <c r="AX85" s="113" t="str">
        <f>IF(ISBLANK('In Process Calc.'!Y93),"",'In Process Calc.'!Y93)</f>
        <v/>
      </c>
      <c r="AY85" s="113" t="str">
        <f>IF(ISBLANK('In Process Calc.'!Z93),"",'In Process Calc.'!Z93)</f>
        <v/>
      </c>
      <c r="AZ85" s="113" t="str">
        <f>IF(ISBLANK('In Process Calc.'!AA93),"",'In Process Calc.'!AA93)</f>
        <v/>
      </c>
      <c r="BA85" s="113" t="str">
        <f>IF(ISBLANK('In Process Calc.'!AB93),"",'In Process Calc.'!AB93)</f>
        <v/>
      </c>
      <c r="BB85" s="113" t="str">
        <f>IF(ISBLANK('In Process Calc.'!AC93),"",'In Process Calc.'!AC93)</f>
        <v/>
      </c>
      <c r="BC85" s="113" t="str">
        <f>IF(ISBLANK('In Process Calc.'!AD93),"",'In Process Calc.'!AD93)</f>
        <v/>
      </c>
      <c r="BD85" s="113" t="str">
        <f>IF(ISBLANK('In Process Calc.'!AE93),"",'In Process Calc.'!AE93)</f>
        <v/>
      </c>
      <c r="BE85" s="113" t="str">
        <f>IF(ISBLANK('In Process Calc.'!AF93),"",'In Process Calc.'!AF93)</f>
        <v/>
      </c>
      <c r="BF85" s="113" t="str">
        <f>IF(ISBLANK('In Process Calc.'!AG93),"",'In Process Calc.'!AG93)</f>
        <v/>
      </c>
      <c r="BG85" s="113" t="str">
        <f>IF(ISBLANK('In Process Calc.'!AH93),"",'In Process Calc.'!AH93)</f>
        <v/>
      </c>
      <c r="BH85" s="113" t="str">
        <f>IF(ISBLANK('In Process Calc.'!AI93),"",'In Process Calc.'!AI93)</f>
        <v/>
      </c>
      <c r="BI85" s="113" t="str">
        <f>IF(ISBLANK('In Process Calc.'!AJ93),"",'In Process Calc.'!AJ93)</f>
        <v/>
      </c>
      <c r="BJ85" s="113" t="str">
        <f>IF(ISBLANK('In Process Calc.'!AK93),"",'In Process Calc.'!AK93)</f>
        <v/>
      </c>
      <c r="BK85" s="113" t="str">
        <f>IF(ISBLANK('In Process Calc.'!AL93),"",'In Process Calc.'!AL93)</f>
        <v/>
      </c>
      <c r="BL85" s="113" t="str">
        <f>IF(ISBLANK('In Process Calc.'!AM93),"",'In Process Calc.'!AM93)</f>
        <v/>
      </c>
      <c r="BM85" s="113" t="str">
        <f>IF(ISBLANK('In Process Calc.'!AN93),"",'In Process Calc.'!AN93)</f>
        <v/>
      </c>
      <c r="BN85" s="48"/>
      <c r="BO85" s="48"/>
      <c r="BP85" s="48"/>
      <c r="BQ85" s="48"/>
      <c r="BR85" s="48"/>
      <c r="BS85" s="48"/>
      <c r="BT85" s="48"/>
      <c r="BU85" s="48"/>
      <c r="BV85" s="48"/>
      <c r="BW85" s="48"/>
      <c r="BX85" s="48"/>
      <c r="BY85" s="48"/>
      <c r="BZ85" s="48"/>
      <c r="CA85" s="48"/>
      <c r="CB85" s="48"/>
      <c r="CC85" s="48"/>
      <c r="CD85" s="48"/>
      <c r="CE85" s="48"/>
      <c r="CF85" s="48"/>
      <c r="CG85" s="48"/>
    </row>
    <row r="86" spans="1:85" x14ac:dyDescent="0.15">
      <c r="A86" s="113" t="str">
        <f>IF(ISBLANK('In Process Calc.'!C86),"",'In Process Calc.'!C86)</f>
        <v/>
      </c>
      <c r="B86" s="113" t="str">
        <f>IF(ISBLANK(Glutamine!H88),"",Glutamine!H88)</f>
        <v/>
      </c>
      <c r="C86" s="113" t="str">
        <f>IF(ISBLANK('In Process Calc.'!K86),"",'In Process Calc.'!K86)</f>
        <v/>
      </c>
      <c r="D86" s="113" t="str">
        <f>IF(ISBLANK('In Process Calc.'!L86),"",'In Process Calc.'!L86)</f>
        <v/>
      </c>
      <c r="E86" s="113" t="str">
        <f>IF(ISBLANK('In Process Calc.'!M86),"",'In Process Calc.'!M86)</f>
        <v/>
      </c>
      <c r="F86" s="113" t="str">
        <f>IF(ISBLANK('In Process Calc.'!N86),"",'In Process Calc.'!N86)</f>
        <v/>
      </c>
      <c r="G86" s="113" t="str">
        <f>IF(ISBLANK('In Process Calc.'!O86),"",'In Process Calc.'!O86)</f>
        <v/>
      </c>
      <c r="H86" s="113" t="str">
        <f>IF(ISBLANK('In Process Calc.'!P86),"",'In Process Calc.'!P86)</f>
        <v/>
      </c>
      <c r="I86" s="113" t="str">
        <f>IF(ISBLANK('In Process Calc.'!Q86),"",'In Process Calc.'!Q86)</f>
        <v/>
      </c>
      <c r="J86" s="113" t="str">
        <f>IF(ISBLANK('In Process Calc.'!R86),"",'In Process Calc.'!R86)</f>
        <v/>
      </c>
      <c r="K86" s="113" t="str">
        <f>IF(ISBLANK('In Process Calc.'!S86),"",'In Process Calc.'!S86)</f>
        <v/>
      </c>
      <c r="L86" s="113" t="str">
        <f>IF(ISBLANK('In Process Calc.'!T86),"",'In Process Calc.'!T86)</f>
        <v/>
      </c>
      <c r="M86" s="113" t="str">
        <f>IF(ISBLANK('In Process Calc.'!U86),"",'In Process Calc.'!U86)</f>
        <v/>
      </c>
      <c r="N86" s="113" t="str">
        <f>IF(ISBLANK('In Process Calc.'!V86),"",'In Process Calc.'!V86)</f>
        <v/>
      </c>
      <c r="O86" s="113" t="str">
        <f>IF(ISBLANK('In Process Calc.'!W86),"",'In Process Calc.'!W86)</f>
        <v/>
      </c>
      <c r="P86" s="113" t="str">
        <f>IF(ISBLANK('In Process Calc.'!X86),"",'In Process Calc.'!X86)</f>
        <v/>
      </c>
      <c r="Q86" s="113" t="str">
        <f>IF(ISBLANK('In Process Calc.'!Y86),"",'In Process Calc.'!Y86)</f>
        <v/>
      </c>
      <c r="R86" s="113" t="str">
        <f>IF(ISBLANK('In Process Calc.'!Z86),"",'In Process Calc.'!Z86)</f>
        <v/>
      </c>
      <c r="S86" s="113" t="str">
        <f>IF(ISBLANK('In Process Calc.'!AA86),"",'In Process Calc.'!AA86)</f>
        <v/>
      </c>
      <c r="T86" s="113" t="str">
        <f>IF(ISBLANK('In Process Calc.'!AB86),"",'In Process Calc.'!AB86)</f>
        <v/>
      </c>
      <c r="U86" s="113" t="str">
        <f>IF(ISBLANK('In Process Calc.'!AC86),"",'In Process Calc.'!AC86)</f>
        <v/>
      </c>
      <c r="V86" s="113" t="str">
        <f>IF(ISBLANK('In Process Calc.'!AD86),"",'In Process Calc.'!AD86)</f>
        <v/>
      </c>
      <c r="W86" s="113" t="str">
        <f>IF(ISBLANK('In Process Calc.'!AE86),"",'In Process Calc.'!AE86)</f>
        <v/>
      </c>
      <c r="X86" s="113" t="str">
        <f>IF(ISBLANK('In Process Calc.'!AF86),"",'In Process Calc.'!AF86)</f>
        <v/>
      </c>
      <c r="Y86" s="113" t="str">
        <f>IF(ISBLANK('In Process Calc.'!AG86),"",'In Process Calc.'!AG86)</f>
        <v/>
      </c>
      <c r="Z86" s="113" t="str">
        <f>IF(ISBLANK('In Process Calc.'!AH86),"",'In Process Calc.'!AH86)</f>
        <v/>
      </c>
      <c r="AA86" s="113" t="str">
        <f>IF(ISBLANK('In Process Calc.'!AI86),"",'In Process Calc.'!AI86)</f>
        <v/>
      </c>
      <c r="AB86" s="113" t="str">
        <f>IF(ISBLANK('In Process Calc.'!AJ86),"",'In Process Calc.'!AJ86)</f>
        <v/>
      </c>
      <c r="AC86" s="113" t="str">
        <f>IF(ISBLANK('In Process Calc.'!AK86),"",'In Process Calc.'!AK86)</f>
        <v/>
      </c>
      <c r="AD86" s="113" t="str">
        <f>IF(ISBLANK('In Process Calc.'!AL86),"",'In Process Calc.'!AL86)</f>
        <v/>
      </c>
      <c r="AE86" s="113" t="str">
        <f>IF(ISBLANK('In Process Calc.'!AM86),"",'In Process Calc.'!AM86)</f>
        <v/>
      </c>
      <c r="AF86" s="113" t="str">
        <f>IF(ISBLANK('In Process Calc.'!AN86),"",'In Process Calc.'!AN86)</f>
        <v/>
      </c>
      <c r="AG86" s="48"/>
      <c r="AH86" s="113" t="str">
        <f>IF(ISBLANK('In Process Calc.'!C94),"",'In Process Calc.'!C94)</f>
        <v/>
      </c>
      <c r="AI86" s="113" t="str">
        <f>IF(ISBLANK(Glutamine!H90),"",Glutamine!H90)</f>
        <v/>
      </c>
      <c r="AJ86" s="113" t="str">
        <f>IF(ISBLANK('In Process Calc.'!K94),"",'In Process Calc.'!K94)</f>
        <v/>
      </c>
      <c r="AK86" s="113" t="str">
        <f>IF(ISBLANK('In Process Calc.'!L94),"",'In Process Calc.'!L94)</f>
        <v/>
      </c>
      <c r="AL86" s="113" t="str">
        <f>IF(ISBLANK('In Process Calc.'!M94),"",'In Process Calc.'!M94)</f>
        <v/>
      </c>
      <c r="AM86" s="113" t="str">
        <f>IF(ISBLANK('In Process Calc.'!N94),"",'In Process Calc.'!N94)</f>
        <v/>
      </c>
      <c r="AN86" s="113" t="str">
        <f>IF(ISBLANK('In Process Calc.'!O94),"",'In Process Calc.'!O94)</f>
        <v/>
      </c>
      <c r="AO86" s="113" t="str">
        <f>IF(ISBLANK('In Process Calc.'!P94),"",'In Process Calc.'!P94)</f>
        <v/>
      </c>
      <c r="AP86" s="113" t="str">
        <f>IF(ISBLANK('In Process Calc.'!Q94),"",'In Process Calc.'!Q94)</f>
        <v/>
      </c>
      <c r="AQ86" s="113" t="str">
        <f>IF(ISBLANK('In Process Calc.'!R94),"",'In Process Calc.'!R94)</f>
        <v/>
      </c>
      <c r="AR86" s="113" t="str">
        <f>IF(ISBLANK('In Process Calc.'!S94),"",'In Process Calc.'!S94)</f>
        <v/>
      </c>
      <c r="AS86" s="113" t="str">
        <f>IF(ISBLANK('In Process Calc.'!T94),"",'In Process Calc.'!T94)</f>
        <v/>
      </c>
      <c r="AT86" s="113" t="str">
        <f>IF(ISBLANK('In Process Calc.'!U94),"",'In Process Calc.'!U94)</f>
        <v/>
      </c>
      <c r="AU86" s="113" t="str">
        <f>IF(ISBLANK('In Process Calc.'!V94),"",'In Process Calc.'!V94)</f>
        <v/>
      </c>
      <c r="AV86" s="113" t="str">
        <f>IF(ISBLANK('In Process Calc.'!W94),"",'In Process Calc.'!W94)</f>
        <v/>
      </c>
      <c r="AW86" s="113" t="str">
        <f>IF(ISBLANK('In Process Calc.'!X94),"",'In Process Calc.'!X94)</f>
        <v/>
      </c>
      <c r="AX86" s="113" t="str">
        <f>IF(ISBLANK('In Process Calc.'!Y94),"",'In Process Calc.'!Y94)</f>
        <v/>
      </c>
      <c r="AY86" s="113" t="str">
        <f>IF(ISBLANK('In Process Calc.'!Z94),"",'In Process Calc.'!Z94)</f>
        <v/>
      </c>
      <c r="AZ86" s="113" t="str">
        <f>IF(ISBLANK('In Process Calc.'!AA94),"",'In Process Calc.'!AA94)</f>
        <v/>
      </c>
      <c r="BA86" s="113" t="str">
        <f>IF(ISBLANK('In Process Calc.'!AB94),"",'In Process Calc.'!AB94)</f>
        <v/>
      </c>
      <c r="BB86" s="113" t="str">
        <f>IF(ISBLANK('In Process Calc.'!AC94),"",'In Process Calc.'!AC94)</f>
        <v/>
      </c>
      <c r="BC86" s="113" t="str">
        <f>IF(ISBLANK('In Process Calc.'!AD94),"",'In Process Calc.'!AD94)</f>
        <v/>
      </c>
      <c r="BD86" s="113" t="str">
        <f>IF(ISBLANK('In Process Calc.'!AE94),"",'In Process Calc.'!AE94)</f>
        <v/>
      </c>
      <c r="BE86" s="113" t="str">
        <f>IF(ISBLANK('In Process Calc.'!AF94),"",'In Process Calc.'!AF94)</f>
        <v/>
      </c>
      <c r="BF86" s="113" t="str">
        <f>IF(ISBLANK('In Process Calc.'!AG94),"",'In Process Calc.'!AG94)</f>
        <v/>
      </c>
      <c r="BG86" s="113" t="str">
        <f>IF(ISBLANK('In Process Calc.'!AH94),"",'In Process Calc.'!AH94)</f>
        <v/>
      </c>
      <c r="BH86" s="113" t="str">
        <f>IF(ISBLANK('In Process Calc.'!AI94),"",'In Process Calc.'!AI94)</f>
        <v/>
      </c>
      <c r="BI86" s="113" t="str">
        <f>IF(ISBLANK('In Process Calc.'!AJ94),"",'In Process Calc.'!AJ94)</f>
        <v/>
      </c>
      <c r="BJ86" s="113" t="str">
        <f>IF(ISBLANK('In Process Calc.'!AK94),"",'In Process Calc.'!AK94)</f>
        <v/>
      </c>
      <c r="BK86" s="113" t="str">
        <f>IF(ISBLANK('In Process Calc.'!AL94),"",'In Process Calc.'!AL94)</f>
        <v/>
      </c>
      <c r="BL86" s="113" t="str">
        <f>IF(ISBLANK('In Process Calc.'!AM94),"",'In Process Calc.'!AM94)</f>
        <v/>
      </c>
      <c r="BM86" s="113" t="str">
        <f>IF(ISBLANK('In Process Calc.'!AN94),"",'In Process Calc.'!AN94)</f>
        <v/>
      </c>
      <c r="BN86" s="48"/>
      <c r="BO86" s="48"/>
      <c r="BP86" s="48"/>
      <c r="BQ86" s="48"/>
      <c r="BR86" s="48"/>
      <c r="BS86" s="48"/>
      <c r="BT86" s="48"/>
      <c r="BU86" s="48"/>
      <c r="BV86" s="48"/>
      <c r="BW86" s="48"/>
      <c r="BX86" s="48"/>
      <c r="BY86" s="48"/>
      <c r="BZ86" s="48"/>
      <c r="CA86" s="48"/>
      <c r="CB86" s="48"/>
      <c r="CC86" s="48"/>
      <c r="CD86" s="48"/>
      <c r="CE86" s="48"/>
      <c r="CF86" s="48"/>
      <c r="CG86" s="48"/>
    </row>
    <row r="87" spans="1:85" x14ac:dyDescent="0.15">
      <c r="A87" s="113" t="str">
        <f>IF(ISBLANK('In Process Calc.'!C87),"",'In Process Calc.'!C87)</f>
        <v/>
      </c>
      <c r="B87" s="113" t="str">
        <f>IF(ISBLANK(Glutamine!H89),"",Glutamine!H89)</f>
        <v/>
      </c>
      <c r="C87" s="113" t="str">
        <f>IF(ISBLANK('In Process Calc.'!K87),"",'In Process Calc.'!K87)</f>
        <v/>
      </c>
      <c r="D87" s="113" t="str">
        <f>IF(ISBLANK('In Process Calc.'!L87),"",'In Process Calc.'!L87)</f>
        <v/>
      </c>
      <c r="E87" s="113" t="str">
        <f>IF(ISBLANK('In Process Calc.'!M87),"",'In Process Calc.'!M87)</f>
        <v/>
      </c>
      <c r="F87" s="113" t="str">
        <f>IF(ISBLANK('In Process Calc.'!N87),"",'In Process Calc.'!N87)</f>
        <v/>
      </c>
      <c r="G87" s="113" t="str">
        <f>IF(ISBLANK('In Process Calc.'!O87),"",'In Process Calc.'!O87)</f>
        <v/>
      </c>
      <c r="H87" s="113" t="str">
        <f>IF(ISBLANK('In Process Calc.'!P87),"",'In Process Calc.'!P87)</f>
        <v/>
      </c>
      <c r="I87" s="113" t="str">
        <f>IF(ISBLANK('In Process Calc.'!Q87),"",'In Process Calc.'!Q87)</f>
        <v/>
      </c>
      <c r="J87" s="113" t="str">
        <f>IF(ISBLANK('In Process Calc.'!R87),"",'In Process Calc.'!R87)</f>
        <v/>
      </c>
      <c r="K87" s="113" t="str">
        <f>IF(ISBLANK('In Process Calc.'!S87),"",'In Process Calc.'!S87)</f>
        <v/>
      </c>
      <c r="L87" s="113" t="str">
        <f>IF(ISBLANK('In Process Calc.'!T87),"",'In Process Calc.'!T87)</f>
        <v/>
      </c>
      <c r="M87" s="113" t="str">
        <f>IF(ISBLANK('In Process Calc.'!U87),"",'In Process Calc.'!U87)</f>
        <v/>
      </c>
      <c r="N87" s="113" t="str">
        <f>IF(ISBLANK('In Process Calc.'!V87),"",'In Process Calc.'!V87)</f>
        <v/>
      </c>
      <c r="O87" s="113" t="str">
        <f>IF(ISBLANK('In Process Calc.'!W87),"",'In Process Calc.'!W87)</f>
        <v/>
      </c>
      <c r="P87" s="113" t="str">
        <f>IF(ISBLANK('In Process Calc.'!X87),"",'In Process Calc.'!X87)</f>
        <v/>
      </c>
      <c r="Q87" s="113" t="str">
        <f>IF(ISBLANK('In Process Calc.'!Y87),"",'In Process Calc.'!Y87)</f>
        <v/>
      </c>
      <c r="R87" s="113" t="str">
        <f>IF(ISBLANK('In Process Calc.'!Z87),"",'In Process Calc.'!Z87)</f>
        <v/>
      </c>
      <c r="S87" s="113" t="str">
        <f>IF(ISBLANK('In Process Calc.'!AA87),"",'In Process Calc.'!AA87)</f>
        <v/>
      </c>
      <c r="T87" s="113" t="str">
        <f>IF(ISBLANK('In Process Calc.'!AB87),"",'In Process Calc.'!AB87)</f>
        <v/>
      </c>
      <c r="U87" s="113" t="str">
        <f>IF(ISBLANK('In Process Calc.'!AC87),"",'In Process Calc.'!AC87)</f>
        <v/>
      </c>
      <c r="V87" s="113" t="str">
        <f>IF(ISBLANK('In Process Calc.'!AD87),"",'In Process Calc.'!AD87)</f>
        <v/>
      </c>
      <c r="W87" s="113" t="str">
        <f>IF(ISBLANK('In Process Calc.'!AE87),"",'In Process Calc.'!AE87)</f>
        <v/>
      </c>
      <c r="X87" s="113" t="str">
        <f>IF(ISBLANK('In Process Calc.'!AF87),"",'In Process Calc.'!AF87)</f>
        <v/>
      </c>
      <c r="Y87" s="113" t="str">
        <f>IF(ISBLANK('In Process Calc.'!AG87),"",'In Process Calc.'!AG87)</f>
        <v/>
      </c>
      <c r="Z87" s="113" t="str">
        <f>IF(ISBLANK('In Process Calc.'!AH87),"",'In Process Calc.'!AH87)</f>
        <v/>
      </c>
      <c r="AA87" s="113" t="str">
        <f>IF(ISBLANK('In Process Calc.'!AI87),"",'In Process Calc.'!AI87)</f>
        <v/>
      </c>
      <c r="AB87" s="113" t="str">
        <f>IF(ISBLANK('In Process Calc.'!AJ87),"",'In Process Calc.'!AJ87)</f>
        <v/>
      </c>
      <c r="AC87" s="113" t="str">
        <f>IF(ISBLANK('In Process Calc.'!AK87),"",'In Process Calc.'!AK87)</f>
        <v/>
      </c>
      <c r="AD87" s="113" t="str">
        <f>IF(ISBLANK('In Process Calc.'!AL87),"",'In Process Calc.'!AL87)</f>
        <v/>
      </c>
      <c r="AE87" s="113" t="str">
        <f>IF(ISBLANK('In Process Calc.'!AM87),"",'In Process Calc.'!AM87)</f>
        <v/>
      </c>
      <c r="AF87" s="113" t="str">
        <f>IF(ISBLANK('In Process Calc.'!AN87),"",'In Process Calc.'!AN87)</f>
        <v/>
      </c>
      <c r="AG87" s="48"/>
      <c r="AH87" s="113" t="str">
        <f>IF(ISBLANK('In Process Calc.'!C95),"",'In Process Calc.'!C95)</f>
        <v/>
      </c>
      <c r="AI87" s="113" t="str">
        <f>IF(ISBLANK(Glutamine!H91),"",Glutamine!H91)</f>
        <v/>
      </c>
      <c r="AJ87" s="113" t="str">
        <f>IF(ISBLANK('In Process Calc.'!K95),"",'In Process Calc.'!K95)</f>
        <v/>
      </c>
      <c r="AK87" s="113" t="str">
        <f>IF(ISBLANK('In Process Calc.'!L95),"",'In Process Calc.'!L95)</f>
        <v/>
      </c>
      <c r="AL87" s="113" t="str">
        <f>IF(ISBLANK('In Process Calc.'!M95),"",'In Process Calc.'!M95)</f>
        <v/>
      </c>
      <c r="AM87" s="113" t="str">
        <f>IF(ISBLANK('In Process Calc.'!N95),"",'In Process Calc.'!N95)</f>
        <v/>
      </c>
      <c r="AN87" s="113" t="str">
        <f>IF(ISBLANK('In Process Calc.'!O95),"",'In Process Calc.'!O95)</f>
        <v/>
      </c>
      <c r="AO87" s="113" t="str">
        <f>IF(ISBLANK('In Process Calc.'!P95),"",'In Process Calc.'!P95)</f>
        <v/>
      </c>
      <c r="AP87" s="113" t="str">
        <f>IF(ISBLANK('In Process Calc.'!Q95),"",'In Process Calc.'!Q95)</f>
        <v/>
      </c>
      <c r="AQ87" s="113" t="str">
        <f>IF(ISBLANK('In Process Calc.'!R95),"",'In Process Calc.'!R95)</f>
        <v/>
      </c>
      <c r="AR87" s="113" t="str">
        <f>IF(ISBLANK('In Process Calc.'!S95),"",'In Process Calc.'!S95)</f>
        <v/>
      </c>
      <c r="AS87" s="113" t="str">
        <f>IF(ISBLANK('In Process Calc.'!T95),"",'In Process Calc.'!T95)</f>
        <v/>
      </c>
      <c r="AT87" s="113" t="str">
        <f>IF(ISBLANK('In Process Calc.'!U95),"",'In Process Calc.'!U95)</f>
        <v/>
      </c>
      <c r="AU87" s="113" t="str">
        <f>IF(ISBLANK('In Process Calc.'!V95),"",'In Process Calc.'!V95)</f>
        <v/>
      </c>
      <c r="AV87" s="113" t="str">
        <f>IF(ISBLANK('In Process Calc.'!W95),"",'In Process Calc.'!W95)</f>
        <v/>
      </c>
      <c r="AW87" s="113" t="str">
        <f>IF(ISBLANK('In Process Calc.'!X95),"",'In Process Calc.'!X95)</f>
        <v/>
      </c>
      <c r="AX87" s="113" t="str">
        <f>IF(ISBLANK('In Process Calc.'!Y95),"",'In Process Calc.'!Y95)</f>
        <v/>
      </c>
      <c r="AY87" s="113" t="str">
        <f>IF(ISBLANK('In Process Calc.'!Z95),"",'In Process Calc.'!Z95)</f>
        <v/>
      </c>
      <c r="AZ87" s="113" t="str">
        <f>IF(ISBLANK('In Process Calc.'!AA95),"",'In Process Calc.'!AA95)</f>
        <v/>
      </c>
      <c r="BA87" s="113" t="str">
        <f>IF(ISBLANK('In Process Calc.'!AB95),"",'In Process Calc.'!AB95)</f>
        <v/>
      </c>
      <c r="BB87" s="113" t="str">
        <f>IF(ISBLANK('In Process Calc.'!AC95),"",'In Process Calc.'!AC95)</f>
        <v/>
      </c>
      <c r="BC87" s="113" t="str">
        <f>IF(ISBLANK('In Process Calc.'!AD95),"",'In Process Calc.'!AD95)</f>
        <v/>
      </c>
      <c r="BD87" s="113" t="str">
        <f>IF(ISBLANK('In Process Calc.'!AE95),"",'In Process Calc.'!AE95)</f>
        <v/>
      </c>
      <c r="BE87" s="113" t="str">
        <f>IF(ISBLANK('In Process Calc.'!AF95),"",'In Process Calc.'!AF95)</f>
        <v/>
      </c>
      <c r="BF87" s="113" t="str">
        <f>IF(ISBLANK('In Process Calc.'!AG95),"",'In Process Calc.'!AG95)</f>
        <v/>
      </c>
      <c r="BG87" s="113" t="str">
        <f>IF(ISBLANK('In Process Calc.'!AH95),"",'In Process Calc.'!AH95)</f>
        <v/>
      </c>
      <c r="BH87" s="113" t="str">
        <f>IF(ISBLANK('In Process Calc.'!AI95),"",'In Process Calc.'!AI95)</f>
        <v/>
      </c>
      <c r="BI87" s="113" t="str">
        <f>IF(ISBLANK('In Process Calc.'!AJ95),"",'In Process Calc.'!AJ95)</f>
        <v/>
      </c>
      <c r="BJ87" s="113" t="str">
        <f>IF(ISBLANK('In Process Calc.'!AK95),"",'In Process Calc.'!AK95)</f>
        <v/>
      </c>
      <c r="BK87" s="113" t="str">
        <f>IF(ISBLANK('In Process Calc.'!AL95),"",'In Process Calc.'!AL95)</f>
        <v/>
      </c>
      <c r="BL87" s="113" t="str">
        <f>IF(ISBLANK('In Process Calc.'!AM95),"",'In Process Calc.'!AM95)</f>
        <v/>
      </c>
      <c r="BM87" s="113" t="str">
        <f>IF(ISBLANK('In Process Calc.'!AN95),"",'In Process Calc.'!AN95)</f>
        <v/>
      </c>
      <c r="BN87" s="48"/>
      <c r="BO87" s="48"/>
      <c r="BP87" s="48"/>
      <c r="BQ87" s="48"/>
      <c r="BR87" s="48"/>
      <c r="BS87" s="48"/>
      <c r="BT87" s="48"/>
      <c r="BU87" s="48"/>
      <c r="BV87" s="48"/>
      <c r="BW87" s="48"/>
      <c r="BX87" s="48"/>
      <c r="BY87" s="48"/>
      <c r="BZ87" s="48"/>
      <c r="CA87" s="48"/>
      <c r="CB87" s="48"/>
      <c r="CC87" s="48"/>
      <c r="CD87" s="48"/>
      <c r="CE87" s="48"/>
      <c r="CF87" s="48"/>
      <c r="CG87" s="48"/>
    </row>
    <row r="88" spans="1:85" x14ac:dyDescent="0.15">
      <c r="A88" s="113" t="str">
        <f>IF(ISBLANK('In Process Calc.'!C88),"",'In Process Calc.'!C88)</f>
        <v/>
      </c>
      <c r="B88" s="113" t="str">
        <f>IF(ISBLANK(Glutamine!H90),"",Glutamine!H90)</f>
        <v/>
      </c>
      <c r="C88" s="113" t="str">
        <f>IF(ISBLANK('In Process Calc.'!K88),"",'In Process Calc.'!K88)</f>
        <v/>
      </c>
      <c r="D88" s="113" t="str">
        <f>IF(ISBLANK('In Process Calc.'!L88),"",'In Process Calc.'!L88)</f>
        <v/>
      </c>
      <c r="E88" s="113" t="str">
        <f>IF(ISBLANK('In Process Calc.'!M88),"",'In Process Calc.'!M88)</f>
        <v/>
      </c>
      <c r="F88" s="113" t="str">
        <f>IF(ISBLANK('In Process Calc.'!N88),"",'In Process Calc.'!N88)</f>
        <v/>
      </c>
      <c r="G88" s="113" t="str">
        <f>IF(ISBLANK('In Process Calc.'!O88),"",'In Process Calc.'!O88)</f>
        <v/>
      </c>
      <c r="H88" s="113" t="str">
        <f>IF(ISBLANK('In Process Calc.'!P88),"",'In Process Calc.'!P88)</f>
        <v/>
      </c>
      <c r="I88" s="113" t="str">
        <f>IF(ISBLANK('In Process Calc.'!Q88),"",'In Process Calc.'!Q88)</f>
        <v/>
      </c>
      <c r="J88" s="113" t="str">
        <f>IF(ISBLANK('In Process Calc.'!R88),"",'In Process Calc.'!R88)</f>
        <v/>
      </c>
      <c r="K88" s="113" t="str">
        <f>IF(ISBLANK('In Process Calc.'!S88),"",'In Process Calc.'!S88)</f>
        <v/>
      </c>
      <c r="L88" s="113" t="str">
        <f>IF(ISBLANK('In Process Calc.'!T88),"",'In Process Calc.'!T88)</f>
        <v/>
      </c>
      <c r="M88" s="113" t="str">
        <f>IF(ISBLANK('In Process Calc.'!U88),"",'In Process Calc.'!U88)</f>
        <v/>
      </c>
      <c r="N88" s="113" t="str">
        <f>IF(ISBLANK('In Process Calc.'!V88),"",'In Process Calc.'!V88)</f>
        <v/>
      </c>
      <c r="O88" s="113" t="str">
        <f>IF(ISBLANK('In Process Calc.'!W88),"",'In Process Calc.'!W88)</f>
        <v/>
      </c>
      <c r="P88" s="113" t="str">
        <f>IF(ISBLANK('In Process Calc.'!X88),"",'In Process Calc.'!X88)</f>
        <v/>
      </c>
      <c r="Q88" s="113" t="str">
        <f>IF(ISBLANK('In Process Calc.'!Y88),"",'In Process Calc.'!Y88)</f>
        <v/>
      </c>
      <c r="R88" s="113" t="str">
        <f>IF(ISBLANK('In Process Calc.'!Z88),"",'In Process Calc.'!Z88)</f>
        <v/>
      </c>
      <c r="S88" s="113" t="str">
        <f>IF(ISBLANK('In Process Calc.'!AA88),"",'In Process Calc.'!AA88)</f>
        <v/>
      </c>
      <c r="T88" s="113" t="str">
        <f>IF(ISBLANK('In Process Calc.'!AB88),"",'In Process Calc.'!AB88)</f>
        <v/>
      </c>
      <c r="U88" s="113" t="str">
        <f>IF(ISBLANK('In Process Calc.'!AC88),"",'In Process Calc.'!AC88)</f>
        <v/>
      </c>
      <c r="V88" s="113" t="str">
        <f>IF(ISBLANK('In Process Calc.'!AD88),"",'In Process Calc.'!AD88)</f>
        <v/>
      </c>
      <c r="W88" s="113" t="str">
        <f>IF(ISBLANK('In Process Calc.'!AE88),"",'In Process Calc.'!AE88)</f>
        <v/>
      </c>
      <c r="X88" s="113" t="str">
        <f>IF(ISBLANK('In Process Calc.'!AF88),"",'In Process Calc.'!AF88)</f>
        <v/>
      </c>
      <c r="Y88" s="113" t="str">
        <f>IF(ISBLANK('In Process Calc.'!AG88),"",'In Process Calc.'!AG88)</f>
        <v/>
      </c>
      <c r="Z88" s="113" t="str">
        <f>IF(ISBLANK('In Process Calc.'!AH88),"",'In Process Calc.'!AH88)</f>
        <v/>
      </c>
      <c r="AA88" s="113" t="str">
        <f>IF(ISBLANK('In Process Calc.'!AI88),"",'In Process Calc.'!AI88)</f>
        <v/>
      </c>
      <c r="AB88" s="113" t="str">
        <f>IF(ISBLANK('In Process Calc.'!AJ88),"",'In Process Calc.'!AJ88)</f>
        <v/>
      </c>
      <c r="AC88" s="113" t="str">
        <f>IF(ISBLANK('In Process Calc.'!AK88),"",'In Process Calc.'!AK88)</f>
        <v/>
      </c>
      <c r="AD88" s="113" t="str">
        <f>IF(ISBLANK('In Process Calc.'!AL88),"",'In Process Calc.'!AL88)</f>
        <v/>
      </c>
      <c r="AE88" s="113" t="str">
        <f>IF(ISBLANK('In Process Calc.'!AM88),"",'In Process Calc.'!AM88)</f>
        <v/>
      </c>
      <c r="AF88" s="113" t="str">
        <f>IF(ISBLANK('In Process Calc.'!AN88),"",'In Process Calc.'!AN88)</f>
        <v/>
      </c>
      <c r="AG88" s="48"/>
      <c r="AH88" s="113" t="str">
        <f>IF(ISBLANK('In Process Calc.'!C96),"",'In Process Calc.'!C96)</f>
        <v/>
      </c>
      <c r="AI88" s="113" t="str">
        <f>IF(ISBLANK(Glutamine!H92),"",Glutamine!H92)</f>
        <v/>
      </c>
      <c r="AJ88" s="113" t="str">
        <f>IF(ISBLANK('In Process Calc.'!K96),"",'In Process Calc.'!K96)</f>
        <v/>
      </c>
      <c r="AK88" s="113" t="str">
        <f>IF(ISBLANK('In Process Calc.'!L96),"",'In Process Calc.'!L96)</f>
        <v/>
      </c>
      <c r="AL88" s="113" t="str">
        <f>IF(ISBLANK('In Process Calc.'!M96),"",'In Process Calc.'!M96)</f>
        <v/>
      </c>
      <c r="AM88" s="113" t="str">
        <f>IF(ISBLANK('In Process Calc.'!N96),"",'In Process Calc.'!N96)</f>
        <v/>
      </c>
      <c r="AN88" s="113" t="str">
        <f>IF(ISBLANK('In Process Calc.'!O96),"",'In Process Calc.'!O96)</f>
        <v/>
      </c>
      <c r="AO88" s="113" t="str">
        <f>IF(ISBLANK('In Process Calc.'!P96),"",'In Process Calc.'!P96)</f>
        <v/>
      </c>
      <c r="AP88" s="113" t="str">
        <f>IF(ISBLANK('In Process Calc.'!Q96),"",'In Process Calc.'!Q96)</f>
        <v/>
      </c>
      <c r="AQ88" s="113" t="str">
        <f>IF(ISBLANK('In Process Calc.'!R96),"",'In Process Calc.'!R96)</f>
        <v/>
      </c>
      <c r="AR88" s="113" t="str">
        <f>IF(ISBLANK('In Process Calc.'!S96),"",'In Process Calc.'!S96)</f>
        <v/>
      </c>
      <c r="AS88" s="113" t="str">
        <f>IF(ISBLANK('In Process Calc.'!T96),"",'In Process Calc.'!T96)</f>
        <v/>
      </c>
      <c r="AT88" s="113" t="str">
        <f>IF(ISBLANK('In Process Calc.'!U96),"",'In Process Calc.'!U96)</f>
        <v/>
      </c>
      <c r="AU88" s="113" t="str">
        <f>IF(ISBLANK('In Process Calc.'!V96),"",'In Process Calc.'!V96)</f>
        <v/>
      </c>
      <c r="AV88" s="113" t="str">
        <f>IF(ISBLANK('In Process Calc.'!W96),"",'In Process Calc.'!W96)</f>
        <v/>
      </c>
      <c r="AW88" s="113" t="str">
        <f>IF(ISBLANK('In Process Calc.'!X96),"",'In Process Calc.'!X96)</f>
        <v/>
      </c>
      <c r="AX88" s="113" t="str">
        <f>IF(ISBLANK('In Process Calc.'!Y96),"",'In Process Calc.'!Y96)</f>
        <v/>
      </c>
      <c r="AY88" s="113" t="str">
        <f>IF(ISBLANK('In Process Calc.'!Z96),"",'In Process Calc.'!Z96)</f>
        <v/>
      </c>
      <c r="AZ88" s="113" t="str">
        <f>IF(ISBLANK('In Process Calc.'!AA96),"",'In Process Calc.'!AA96)</f>
        <v/>
      </c>
      <c r="BA88" s="113" t="str">
        <f>IF(ISBLANK('In Process Calc.'!AB96),"",'In Process Calc.'!AB96)</f>
        <v/>
      </c>
      <c r="BB88" s="113" t="str">
        <f>IF(ISBLANK('In Process Calc.'!AC96),"",'In Process Calc.'!AC96)</f>
        <v/>
      </c>
      <c r="BC88" s="113" t="str">
        <f>IF(ISBLANK('In Process Calc.'!AD96),"",'In Process Calc.'!AD96)</f>
        <v/>
      </c>
      <c r="BD88" s="113" t="str">
        <f>IF(ISBLANK('In Process Calc.'!AE96),"",'In Process Calc.'!AE96)</f>
        <v/>
      </c>
      <c r="BE88" s="113" t="str">
        <f>IF(ISBLANK('In Process Calc.'!AF96),"",'In Process Calc.'!AF96)</f>
        <v/>
      </c>
      <c r="BF88" s="113" t="str">
        <f>IF(ISBLANK('In Process Calc.'!AG96),"",'In Process Calc.'!AG96)</f>
        <v/>
      </c>
      <c r="BG88" s="113" t="str">
        <f>IF(ISBLANK('In Process Calc.'!AH96),"",'In Process Calc.'!AH96)</f>
        <v/>
      </c>
      <c r="BH88" s="113" t="str">
        <f>IF(ISBLANK('In Process Calc.'!AI96),"",'In Process Calc.'!AI96)</f>
        <v/>
      </c>
      <c r="BI88" s="113" t="str">
        <f>IF(ISBLANK('In Process Calc.'!AJ96),"",'In Process Calc.'!AJ96)</f>
        <v/>
      </c>
      <c r="BJ88" s="113" t="str">
        <f>IF(ISBLANK('In Process Calc.'!AK96),"",'In Process Calc.'!AK96)</f>
        <v/>
      </c>
      <c r="BK88" s="113" t="str">
        <f>IF(ISBLANK('In Process Calc.'!AL96),"",'In Process Calc.'!AL96)</f>
        <v/>
      </c>
      <c r="BL88" s="113" t="str">
        <f>IF(ISBLANK('In Process Calc.'!AM96),"",'In Process Calc.'!AM96)</f>
        <v/>
      </c>
      <c r="BM88" s="113" t="str">
        <f>IF(ISBLANK('In Process Calc.'!AN96),"",'In Process Calc.'!AN96)</f>
        <v/>
      </c>
      <c r="BN88" s="48"/>
      <c r="BO88" s="48"/>
      <c r="BP88" s="48"/>
      <c r="BQ88" s="48"/>
      <c r="BR88" s="48"/>
      <c r="BS88" s="48"/>
      <c r="BT88" s="48"/>
      <c r="BU88" s="48"/>
      <c r="BV88" s="48"/>
      <c r="BW88" s="48"/>
      <c r="BX88" s="48"/>
      <c r="BY88" s="48"/>
      <c r="BZ88" s="48"/>
      <c r="CA88" s="48"/>
      <c r="CB88" s="48"/>
      <c r="CC88" s="48"/>
      <c r="CD88" s="48"/>
      <c r="CE88" s="48"/>
      <c r="CF88" s="48"/>
      <c r="CG88" s="48"/>
    </row>
    <row r="89" spans="1:85" x14ac:dyDescent="0.15">
      <c r="A89" s="113" t="str">
        <f>IF(ISBLANK('In Process Calc.'!C89),"",'In Process Calc.'!C89)</f>
        <v/>
      </c>
      <c r="B89" s="113" t="str">
        <f>IF(ISBLANK(Glutamine!H91),"",Glutamine!H91)</f>
        <v/>
      </c>
      <c r="C89" s="113" t="str">
        <f>IF(ISBLANK('In Process Calc.'!K89),"",'In Process Calc.'!K89)</f>
        <v/>
      </c>
      <c r="D89" s="113" t="str">
        <f>IF(ISBLANK('In Process Calc.'!L89),"",'In Process Calc.'!L89)</f>
        <v/>
      </c>
      <c r="E89" s="113" t="str">
        <f>IF(ISBLANK('In Process Calc.'!M89),"",'In Process Calc.'!M89)</f>
        <v/>
      </c>
      <c r="F89" s="113" t="str">
        <f>IF(ISBLANK('In Process Calc.'!N89),"",'In Process Calc.'!N89)</f>
        <v/>
      </c>
      <c r="G89" s="113" t="str">
        <f>IF(ISBLANK('In Process Calc.'!O89),"",'In Process Calc.'!O89)</f>
        <v/>
      </c>
      <c r="H89" s="113" t="str">
        <f>IF(ISBLANK('In Process Calc.'!P89),"",'In Process Calc.'!P89)</f>
        <v/>
      </c>
      <c r="I89" s="113" t="str">
        <f>IF(ISBLANK('In Process Calc.'!Q89),"",'In Process Calc.'!Q89)</f>
        <v/>
      </c>
      <c r="J89" s="113" t="str">
        <f>IF(ISBLANK('In Process Calc.'!R89),"",'In Process Calc.'!R89)</f>
        <v/>
      </c>
      <c r="K89" s="113" t="str">
        <f>IF(ISBLANK('In Process Calc.'!S89),"",'In Process Calc.'!S89)</f>
        <v/>
      </c>
      <c r="L89" s="113" t="str">
        <f>IF(ISBLANK('In Process Calc.'!T89),"",'In Process Calc.'!T89)</f>
        <v/>
      </c>
      <c r="M89" s="113" t="str">
        <f>IF(ISBLANK('In Process Calc.'!U89),"",'In Process Calc.'!U89)</f>
        <v/>
      </c>
      <c r="N89" s="113" t="str">
        <f>IF(ISBLANK('In Process Calc.'!V89),"",'In Process Calc.'!V89)</f>
        <v/>
      </c>
      <c r="O89" s="113" t="str">
        <f>IF(ISBLANK('In Process Calc.'!W89),"",'In Process Calc.'!W89)</f>
        <v/>
      </c>
      <c r="P89" s="113" t="str">
        <f>IF(ISBLANK('In Process Calc.'!X89),"",'In Process Calc.'!X89)</f>
        <v/>
      </c>
      <c r="Q89" s="113" t="str">
        <f>IF(ISBLANK('In Process Calc.'!Y89),"",'In Process Calc.'!Y89)</f>
        <v/>
      </c>
      <c r="R89" s="113" t="str">
        <f>IF(ISBLANK('In Process Calc.'!Z89),"",'In Process Calc.'!Z89)</f>
        <v/>
      </c>
      <c r="S89" s="113" t="str">
        <f>IF(ISBLANK('In Process Calc.'!AA89),"",'In Process Calc.'!AA89)</f>
        <v/>
      </c>
      <c r="T89" s="113" t="str">
        <f>IF(ISBLANK('In Process Calc.'!AB89),"",'In Process Calc.'!AB89)</f>
        <v/>
      </c>
      <c r="U89" s="113" t="str">
        <f>IF(ISBLANK('In Process Calc.'!AC89),"",'In Process Calc.'!AC89)</f>
        <v/>
      </c>
      <c r="V89" s="113" t="str">
        <f>IF(ISBLANK('In Process Calc.'!AD89),"",'In Process Calc.'!AD89)</f>
        <v/>
      </c>
      <c r="W89" s="113" t="str">
        <f>IF(ISBLANK('In Process Calc.'!AE89),"",'In Process Calc.'!AE89)</f>
        <v/>
      </c>
      <c r="X89" s="113" t="str">
        <f>IF(ISBLANK('In Process Calc.'!AF89),"",'In Process Calc.'!AF89)</f>
        <v/>
      </c>
      <c r="Y89" s="113" t="str">
        <f>IF(ISBLANK('In Process Calc.'!AG89),"",'In Process Calc.'!AG89)</f>
        <v/>
      </c>
      <c r="Z89" s="113" t="str">
        <f>IF(ISBLANK('In Process Calc.'!AH89),"",'In Process Calc.'!AH89)</f>
        <v/>
      </c>
      <c r="AA89" s="113" t="str">
        <f>IF(ISBLANK('In Process Calc.'!AI89),"",'In Process Calc.'!AI89)</f>
        <v/>
      </c>
      <c r="AB89" s="113" t="str">
        <f>IF(ISBLANK('In Process Calc.'!AJ89),"",'In Process Calc.'!AJ89)</f>
        <v/>
      </c>
      <c r="AC89" s="113" t="str">
        <f>IF(ISBLANK('In Process Calc.'!AK89),"",'In Process Calc.'!AK89)</f>
        <v/>
      </c>
      <c r="AD89" s="113" t="str">
        <f>IF(ISBLANK('In Process Calc.'!AL89),"",'In Process Calc.'!AL89)</f>
        <v/>
      </c>
      <c r="AE89" s="113" t="str">
        <f>IF(ISBLANK('In Process Calc.'!AM89),"",'In Process Calc.'!AM89)</f>
        <v/>
      </c>
      <c r="AF89" s="113" t="str">
        <f>IF(ISBLANK('In Process Calc.'!AN89),"",'In Process Calc.'!AN89)</f>
        <v/>
      </c>
      <c r="AG89" s="48"/>
      <c r="AH89" s="113" t="str">
        <f>IF(ISBLANK('In Process Calc.'!C97),"",'In Process Calc.'!C97)</f>
        <v/>
      </c>
      <c r="AI89" s="113" t="str">
        <f>IF(ISBLANK(Glutamine!H93),"",Glutamine!H93)</f>
        <v/>
      </c>
      <c r="AJ89" s="113" t="str">
        <f>IF(ISBLANK('In Process Calc.'!K97),"",'In Process Calc.'!K97)</f>
        <v/>
      </c>
      <c r="AK89" s="113" t="str">
        <f>IF(ISBLANK('In Process Calc.'!L97),"",'In Process Calc.'!L97)</f>
        <v/>
      </c>
      <c r="AL89" s="113" t="str">
        <f>IF(ISBLANK('In Process Calc.'!M97),"",'In Process Calc.'!M97)</f>
        <v/>
      </c>
      <c r="AM89" s="113" t="str">
        <f>IF(ISBLANK('In Process Calc.'!N97),"",'In Process Calc.'!N97)</f>
        <v/>
      </c>
      <c r="AN89" s="113" t="str">
        <f>IF(ISBLANK('In Process Calc.'!O97),"",'In Process Calc.'!O97)</f>
        <v/>
      </c>
      <c r="AO89" s="113" t="str">
        <f>IF(ISBLANK('In Process Calc.'!P97),"",'In Process Calc.'!P97)</f>
        <v/>
      </c>
      <c r="AP89" s="113" t="str">
        <f>IF(ISBLANK('In Process Calc.'!Q97),"",'In Process Calc.'!Q97)</f>
        <v/>
      </c>
      <c r="AQ89" s="113" t="str">
        <f>IF(ISBLANK('In Process Calc.'!R97),"",'In Process Calc.'!R97)</f>
        <v/>
      </c>
      <c r="AR89" s="113" t="str">
        <f>IF(ISBLANK('In Process Calc.'!S97),"",'In Process Calc.'!S97)</f>
        <v/>
      </c>
      <c r="AS89" s="113" t="str">
        <f>IF(ISBLANK('In Process Calc.'!T97),"",'In Process Calc.'!T97)</f>
        <v/>
      </c>
      <c r="AT89" s="113" t="str">
        <f>IF(ISBLANK('In Process Calc.'!U97),"",'In Process Calc.'!U97)</f>
        <v/>
      </c>
      <c r="AU89" s="113" t="str">
        <f>IF(ISBLANK('In Process Calc.'!V97),"",'In Process Calc.'!V97)</f>
        <v/>
      </c>
      <c r="AV89" s="113" t="str">
        <f>IF(ISBLANK('In Process Calc.'!W97),"",'In Process Calc.'!W97)</f>
        <v/>
      </c>
      <c r="AW89" s="113" t="str">
        <f>IF(ISBLANK('In Process Calc.'!X97),"",'In Process Calc.'!X97)</f>
        <v/>
      </c>
      <c r="AX89" s="113" t="str">
        <f>IF(ISBLANK('In Process Calc.'!Y97),"",'In Process Calc.'!Y97)</f>
        <v/>
      </c>
      <c r="AY89" s="113" t="str">
        <f>IF(ISBLANK('In Process Calc.'!Z97),"",'In Process Calc.'!Z97)</f>
        <v/>
      </c>
      <c r="AZ89" s="113" t="str">
        <f>IF(ISBLANK('In Process Calc.'!AA97),"",'In Process Calc.'!AA97)</f>
        <v/>
      </c>
      <c r="BA89" s="113" t="str">
        <f>IF(ISBLANK('In Process Calc.'!AB97),"",'In Process Calc.'!AB97)</f>
        <v/>
      </c>
      <c r="BB89" s="113" t="str">
        <f>IF(ISBLANK('In Process Calc.'!AC97),"",'In Process Calc.'!AC97)</f>
        <v/>
      </c>
      <c r="BC89" s="113" t="str">
        <f>IF(ISBLANK('In Process Calc.'!AD97),"",'In Process Calc.'!AD97)</f>
        <v/>
      </c>
      <c r="BD89" s="113" t="str">
        <f>IF(ISBLANK('In Process Calc.'!AE97),"",'In Process Calc.'!AE97)</f>
        <v/>
      </c>
      <c r="BE89" s="113" t="str">
        <f>IF(ISBLANK('In Process Calc.'!AF97),"",'In Process Calc.'!AF97)</f>
        <v/>
      </c>
      <c r="BF89" s="113" t="str">
        <f>IF(ISBLANK('In Process Calc.'!AG97),"",'In Process Calc.'!AG97)</f>
        <v/>
      </c>
      <c r="BG89" s="113" t="str">
        <f>IF(ISBLANK('In Process Calc.'!AH97),"",'In Process Calc.'!AH97)</f>
        <v/>
      </c>
      <c r="BH89" s="113" t="str">
        <f>IF(ISBLANK('In Process Calc.'!AI97),"",'In Process Calc.'!AI97)</f>
        <v/>
      </c>
      <c r="BI89" s="113" t="str">
        <f>IF(ISBLANK('In Process Calc.'!AJ97),"",'In Process Calc.'!AJ97)</f>
        <v/>
      </c>
      <c r="BJ89" s="113" t="str">
        <f>IF(ISBLANK('In Process Calc.'!AK97),"",'In Process Calc.'!AK97)</f>
        <v/>
      </c>
      <c r="BK89" s="113" t="str">
        <f>IF(ISBLANK('In Process Calc.'!AL97),"",'In Process Calc.'!AL97)</f>
        <v/>
      </c>
      <c r="BL89" s="113" t="str">
        <f>IF(ISBLANK('In Process Calc.'!AM97),"",'In Process Calc.'!AM97)</f>
        <v/>
      </c>
      <c r="BM89" s="113" t="str">
        <f>IF(ISBLANK('In Process Calc.'!AN97),"",'In Process Calc.'!AN97)</f>
        <v/>
      </c>
      <c r="BN89" s="48"/>
      <c r="BO89" s="48"/>
      <c r="BP89" s="48"/>
      <c r="BQ89" s="48"/>
      <c r="BR89" s="48"/>
      <c r="BS89" s="48"/>
      <c r="BT89" s="48"/>
      <c r="BU89" s="48"/>
      <c r="BV89" s="48"/>
      <c r="BW89" s="48"/>
      <c r="BX89" s="48"/>
      <c r="BY89" s="48"/>
      <c r="BZ89" s="48"/>
      <c r="CA89" s="48"/>
      <c r="CB89" s="48"/>
      <c r="CC89" s="48"/>
      <c r="CD89" s="48"/>
      <c r="CE89" s="48"/>
      <c r="CF89" s="48"/>
      <c r="CG89" s="48"/>
    </row>
    <row r="90" spans="1:85" x14ac:dyDescent="0.15">
      <c r="A90" s="113" t="str">
        <f>IF(ISBLANK('In Process Calc.'!C90),"",'In Process Calc.'!C90)</f>
        <v/>
      </c>
      <c r="B90" s="113" t="str">
        <f>IF(ISBLANK(Glutamine!H92),"",Glutamine!H92)</f>
        <v/>
      </c>
      <c r="C90" s="113" t="str">
        <f>IF(ISBLANK('In Process Calc.'!K90),"",'In Process Calc.'!K90)</f>
        <v/>
      </c>
      <c r="D90" s="113" t="str">
        <f>IF(ISBLANK('In Process Calc.'!L90),"",'In Process Calc.'!L90)</f>
        <v/>
      </c>
      <c r="E90" s="113" t="str">
        <f>IF(ISBLANK('In Process Calc.'!M90),"",'In Process Calc.'!M90)</f>
        <v/>
      </c>
      <c r="F90" s="113" t="str">
        <f>IF(ISBLANK('In Process Calc.'!N90),"",'In Process Calc.'!N90)</f>
        <v/>
      </c>
      <c r="G90" s="113" t="str">
        <f>IF(ISBLANK('In Process Calc.'!O90),"",'In Process Calc.'!O90)</f>
        <v/>
      </c>
      <c r="H90" s="113" t="str">
        <f>IF(ISBLANK('In Process Calc.'!P90),"",'In Process Calc.'!P90)</f>
        <v/>
      </c>
      <c r="I90" s="113" t="str">
        <f>IF(ISBLANK('In Process Calc.'!Q90),"",'In Process Calc.'!Q90)</f>
        <v/>
      </c>
      <c r="J90" s="113" t="str">
        <f>IF(ISBLANK('In Process Calc.'!R90),"",'In Process Calc.'!R90)</f>
        <v/>
      </c>
      <c r="K90" s="113" t="str">
        <f>IF(ISBLANK('In Process Calc.'!S90),"",'In Process Calc.'!S90)</f>
        <v/>
      </c>
      <c r="L90" s="113" t="str">
        <f>IF(ISBLANK('In Process Calc.'!T90),"",'In Process Calc.'!T90)</f>
        <v/>
      </c>
      <c r="M90" s="113" t="str">
        <f>IF(ISBLANK('In Process Calc.'!U90),"",'In Process Calc.'!U90)</f>
        <v/>
      </c>
      <c r="N90" s="113" t="str">
        <f>IF(ISBLANK('In Process Calc.'!V90),"",'In Process Calc.'!V90)</f>
        <v/>
      </c>
      <c r="O90" s="113" t="str">
        <f>IF(ISBLANK('In Process Calc.'!W90),"",'In Process Calc.'!W90)</f>
        <v/>
      </c>
      <c r="P90" s="113" t="str">
        <f>IF(ISBLANK('In Process Calc.'!X90),"",'In Process Calc.'!X90)</f>
        <v/>
      </c>
      <c r="Q90" s="113" t="str">
        <f>IF(ISBLANK('In Process Calc.'!Y90),"",'In Process Calc.'!Y90)</f>
        <v/>
      </c>
      <c r="R90" s="113" t="str">
        <f>IF(ISBLANK('In Process Calc.'!Z90),"",'In Process Calc.'!Z90)</f>
        <v/>
      </c>
      <c r="S90" s="113" t="str">
        <f>IF(ISBLANK('In Process Calc.'!AA90),"",'In Process Calc.'!AA90)</f>
        <v/>
      </c>
      <c r="T90" s="113" t="str">
        <f>IF(ISBLANK('In Process Calc.'!AB90),"",'In Process Calc.'!AB90)</f>
        <v/>
      </c>
      <c r="U90" s="113" t="str">
        <f>IF(ISBLANK('In Process Calc.'!AC90),"",'In Process Calc.'!AC90)</f>
        <v/>
      </c>
      <c r="V90" s="113" t="str">
        <f>IF(ISBLANK('In Process Calc.'!AD90),"",'In Process Calc.'!AD90)</f>
        <v/>
      </c>
      <c r="W90" s="113" t="str">
        <f>IF(ISBLANK('In Process Calc.'!AE90),"",'In Process Calc.'!AE90)</f>
        <v/>
      </c>
      <c r="X90" s="113" t="str">
        <f>IF(ISBLANK('In Process Calc.'!AF90),"",'In Process Calc.'!AF90)</f>
        <v/>
      </c>
      <c r="Y90" s="113" t="str">
        <f>IF(ISBLANK('In Process Calc.'!AG90),"",'In Process Calc.'!AG90)</f>
        <v/>
      </c>
      <c r="Z90" s="113" t="str">
        <f>IF(ISBLANK('In Process Calc.'!AH90),"",'In Process Calc.'!AH90)</f>
        <v/>
      </c>
      <c r="AA90" s="113" t="str">
        <f>IF(ISBLANK('In Process Calc.'!AI90),"",'In Process Calc.'!AI90)</f>
        <v/>
      </c>
      <c r="AB90" s="113" t="str">
        <f>IF(ISBLANK('In Process Calc.'!AJ90),"",'In Process Calc.'!AJ90)</f>
        <v/>
      </c>
      <c r="AC90" s="113" t="str">
        <f>IF(ISBLANK('In Process Calc.'!AK90),"",'In Process Calc.'!AK90)</f>
        <v/>
      </c>
      <c r="AD90" s="113" t="str">
        <f>IF(ISBLANK('In Process Calc.'!AL90),"",'In Process Calc.'!AL90)</f>
        <v/>
      </c>
      <c r="AE90" s="113" t="str">
        <f>IF(ISBLANK('In Process Calc.'!AM90),"",'In Process Calc.'!AM90)</f>
        <v/>
      </c>
      <c r="AF90" s="113" t="str">
        <f>IF(ISBLANK('In Process Calc.'!AN90),"",'In Process Calc.'!AN90)</f>
        <v/>
      </c>
      <c r="AG90" s="48"/>
      <c r="AH90" s="113" t="str">
        <f>IF(ISBLANK('In Process Calc.'!C98),"",'In Process Calc.'!C98)</f>
        <v/>
      </c>
      <c r="AI90" s="113" t="str">
        <f>IF(ISBLANK(Glutamine!H94),"",Glutamine!H94)</f>
        <v/>
      </c>
      <c r="AJ90" s="113" t="str">
        <f>IF(ISBLANK('In Process Calc.'!K98),"",'In Process Calc.'!K98)</f>
        <v/>
      </c>
      <c r="AK90" s="113" t="str">
        <f>IF(ISBLANK('In Process Calc.'!L98),"",'In Process Calc.'!L98)</f>
        <v/>
      </c>
      <c r="AL90" s="113" t="str">
        <f>IF(ISBLANK('In Process Calc.'!M98),"",'In Process Calc.'!M98)</f>
        <v/>
      </c>
      <c r="AM90" s="113" t="str">
        <f>IF(ISBLANK('In Process Calc.'!N98),"",'In Process Calc.'!N98)</f>
        <v/>
      </c>
      <c r="AN90" s="113" t="str">
        <f>IF(ISBLANK('In Process Calc.'!O98),"",'In Process Calc.'!O98)</f>
        <v/>
      </c>
      <c r="AO90" s="113" t="str">
        <f>IF(ISBLANK('In Process Calc.'!P98),"",'In Process Calc.'!P98)</f>
        <v/>
      </c>
      <c r="AP90" s="113" t="str">
        <f>IF(ISBLANK('In Process Calc.'!Q98),"",'In Process Calc.'!Q98)</f>
        <v/>
      </c>
      <c r="AQ90" s="113" t="str">
        <f>IF(ISBLANK('In Process Calc.'!R98),"",'In Process Calc.'!R98)</f>
        <v/>
      </c>
      <c r="AR90" s="113" t="str">
        <f>IF(ISBLANK('In Process Calc.'!S98),"",'In Process Calc.'!S98)</f>
        <v/>
      </c>
      <c r="AS90" s="113" t="str">
        <f>IF(ISBLANK('In Process Calc.'!T98),"",'In Process Calc.'!T98)</f>
        <v/>
      </c>
      <c r="AT90" s="113" t="str">
        <f>IF(ISBLANK('In Process Calc.'!U98),"",'In Process Calc.'!U98)</f>
        <v/>
      </c>
      <c r="AU90" s="113" t="str">
        <f>IF(ISBLANK('In Process Calc.'!V98),"",'In Process Calc.'!V98)</f>
        <v/>
      </c>
      <c r="AV90" s="113" t="str">
        <f>IF(ISBLANK('In Process Calc.'!W98),"",'In Process Calc.'!W98)</f>
        <v/>
      </c>
      <c r="AW90" s="113" t="str">
        <f>IF(ISBLANK('In Process Calc.'!X98),"",'In Process Calc.'!X98)</f>
        <v/>
      </c>
      <c r="AX90" s="113" t="str">
        <f>IF(ISBLANK('In Process Calc.'!Y98),"",'In Process Calc.'!Y98)</f>
        <v/>
      </c>
      <c r="AY90" s="113" t="str">
        <f>IF(ISBLANK('In Process Calc.'!Z98),"",'In Process Calc.'!Z98)</f>
        <v/>
      </c>
      <c r="AZ90" s="113" t="str">
        <f>IF(ISBLANK('In Process Calc.'!AA98),"",'In Process Calc.'!AA98)</f>
        <v/>
      </c>
      <c r="BA90" s="113" t="str">
        <f>IF(ISBLANK('In Process Calc.'!AB98),"",'In Process Calc.'!AB98)</f>
        <v/>
      </c>
      <c r="BB90" s="113" t="str">
        <f>IF(ISBLANK('In Process Calc.'!AC98),"",'In Process Calc.'!AC98)</f>
        <v/>
      </c>
      <c r="BC90" s="113" t="str">
        <f>IF(ISBLANK('In Process Calc.'!AD98),"",'In Process Calc.'!AD98)</f>
        <v/>
      </c>
      <c r="BD90" s="113" t="str">
        <f>IF(ISBLANK('In Process Calc.'!AE98),"",'In Process Calc.'!AE98)</f>
        <v/>
      </c>
      <c r="BE90" s="113" t="str">
        <f>IF(ISBLANK('In Process Calc.'!AF98),"",'In Process Calc.'!AF98)</f>
        <v/>
      </c>
      <c r="BF90" s="113" t="str">
        <f>IF(ISBLANK('In Process Calc.'!AG98),"",'In Process Calc.'!AG98)</f>
        <v/>
      </c>
      <c r="BG90" s="113" t="str">
        <f>IF(ISBLANK('In Process Calc.'!AH98),"",'In Process Calc.'!AH98)</f>
        <v/>
      </c>
      <c r="BH90" s="113" t="str">
        <f>IF(ISBLANK('In Process Calc.'!AI98),"",'In Process Calc.'!AI98)</f>
        <v/>
      </c>
      <c r="BI90" s="113" t="str">
        <f>IF(ISBLANK('In Process Calc.'!AJ98),"",'In Process Calc.'!AJ98)</f>
        <v/>
      </c>
      <c r="BJ90" s="113" t="str">
        <f>IF(ISBLANK('In Process Calc.'!AK98),"",'In Process Calc.'!AK98)</f>
        <v/>
      </c>
      <c r="BK90" s="113" t="str">
        <f>IF(ISBLANK('In Process Calc.'!AL98),"",'In Process Calc.'!AL98)</f>
        <v/>
      </c>
      <c r="BL90" s="113" t="str">
        <f>IF(ISBLANK('In Process Calc.'!AM98),"",'In Process Calc.'!AM98)</f>
        <v/>
      </c>
      <c r="BM90" s="113" t="str">
        <f>IF(ISBLANK('In Process Calc.'!AN98),"",'In Process Calc.'!AN98)</f>
        <v/>
      </c>
      <c r="BN90" s="48"/>
      <c r="BO90" s="48"/>
      <c r="BP90" s="48"/>
      <c r="BQ90" s="48"/>
      <c r="BR90" s="48"/>
      <c r="BS90" s="48"/>
      <c r="BT90" s="48"/>
      <c r="BU90" s="48"/>
      <c r="BV90" s="48"/>
      <c r="BW90" s="48"/>
      <c r="BX90" s="48"/>
      <c r="BY90" s="48"/>
      <c r="BZ90" s="48"/>
      <c r="CA90" s="48"/>
      <c r="CB90" s="48"/>
      <c r="CC90" s="48"/>
      <c r="CD90" s="48"/>
      <c r="CE90" s="48"/>
      <c r="CF90" s="48"/>
      <c r="CG90" s="48"/>
    </row>
    <row r="91" spans="1:85" x14ac:dyDescent="0.15">
      <c r="A91" s="113" t="str">
        <f>IF(ISBLANK('In Process Calc.'!C91),"",'In Process Calc.'!C91)</f>
        <v/>
      </c>
      <c r="B91" s="113" t="str">
        <f>IF(ISBLANK(Glutamine!H93),"",Glutamine!H93)</f>
        <v/>
      </c>
      <c r="C91" s="113" t="str">
        <f>IF(ISBLANK('In Process Calc.'!K91),"",'In Process Calc.'!K91)</f>
        <v/>
      </c>
      <c r="D91" s="113" t="str">
        <f>IF(ISBLANK('In Process Calc.'!L91),"",'In Process Calc.'!L91)</f>
        <v/>
      </c>
      <c r="E91" s="113" t="str">
        <f>IF(ISBLANK('In Process Calc.'!M91),"",'In Process Calc.'!M91)</f>
        <v/>
      </c>
      <c r="F91" s="113" t="str">
        <f>IF(ISBLANK('In Process Calc.'!N91),"",'In Process Calc.'!N91)</f>
        <v/>
      </c>
      <c r="G91" s="113" t="str">
        <f>IF(ISBLANK('In Process Calc.'!O91),"",'In Process Calc.'!O91)</f>
        <v/>
      </c>
      <c r="H91" s="113" t="str">
        <f>IF(ISBLANK('In Process Calc.'!P91),"",'In Process Calc.'!P91)</f>
        <v/>
      </c>
      <c r="I91" s="113" t="str">
        <f>IF(ISBLANK('In Process Calc.'!Q91),"",'In Process Calc.'!Q91)</f>
        <v/>
      </c>
      <c r="J91" s="113" t="str">
        <f>IF(ISBLANK('In Process Calc.'!R91),"",'In Process Calc.'!R91)</f>
        <v/>
      </c>
      <c r="K91" s="113" t="str">
        <f>IF(ISBLANK('In Process Calc.'!S91),"",'In Process Calc.'!S91)</f>
        <v/>
      </c>
      <c r="L91" s="113" t="str">
        <f>IF(ISBLANK('In Process Calc.'!T91),"",'In Process Calc.'!T91)</f>
        <v/>
      </c>
      <c r="M91" s="113" t="str">
        <f>IF(ISBLANK('In Process Calc.'!U91),"",'In Process Calc.'!U91)</f>
        <v/>
      </c>
      <c r="N91" s="113" t="str">
        <f>IF(ISBLANK('In Process Calc.'!V91),"",'In Process Calc.'!V91)</f>
        <v/>
      </c>
      <c r="O91" s="113" t="str">
        <f>IF(ISBLANK('In Process Calc.'!W91),"",'In Process Calc.'!W91)</f>
        <v/>
      </c>
      <c r="P91" s="113" t="str">
        <f>IF(ISBLANK('In Process Calc.'!X91),"",'In Process Calc.'!X91)</f>
        <v/>
      </c>
      <c r="Q91" s="113" t="str">
        <f>IF(ISBLANK('In Process Calc.'!Y91),"",'In Process Calc.'!Y91)</f>
        <v/>
      </c>
      <c r="R91" s="113" t="str">
        <f>IF(ISBLANK('In Process Calc.'!Z91),"",'In Process Calc.'!Z91)</f>
        <v/>
      </c>
      <c r="S91" s="113" t="str">
        <f>IF(ISBLANK('In Process Calc.'!AA91),"",'In Process Calc.'!AA91)</f>
        <v/>
      </c>
      <c r="T91" s="113" t="str">
        <f>IF(ISBLANK('In Process Calc.'!AB91),"",'In Process Calc.'!AB91)</f>
        <v/>
      </c>
      <c r="U91" s="113" t="str">
        <f>IF(ISBLANK('In Process Calc.'!AC91),"",'In Process Calc.'!AC91)</f>
        <v/>
      </c>
      <c r="V91" s="113" t="str">
        <f>IF(ISBLANK('In Process Calc.'!AD91),"",'In Process Calc.'!AD91)</f>
        <v/>
      </c>
      <c r="W91" s="113" t="str">
        <f>IF(ISBLANK('In Process Calc.'!AE91),"",'In Process Calc.'!AE91)</f>
        <v/>
      </c>
      <c r="X91" s="113" t="str">
        <f>IF(ISBLANK('In Process Calc.'!AF91),"",'In Process Calc.'!AF91)</f>
        <v/>
      </c>
      <c r="Y91" s="113" t="str">
        <f>IF(ISBLANK('In Process Calc.'!AG91),"",'In Process Calc.'!AG91)</f>
        <v/>
      </c>
      <c r="Z91" s="113" t="str">
        <f>IF(ISBLANK('In Process Calc.'!AH91),"",'In Process Calc.'!AH91)</f>
        <v/>
      </c>
      <c r="AA91" s="113" t="str">
        <f>IF(ISBLANK('In Process Calc.'!AI91),"",'In Process Calc.'!AI91)</f>
        <v/>
      </c>
      <c r="AB91" s="113" t="str">
        <f>IF(ISBLANK('In Process Calc.'!AJ91),"",'In Process Calc.'!AJ91)</f>
        <v/>
      </c>
      <c r="AC91" s="113" t="str">
        <f>IF(ISBLANK('In Process Calc.'!AK91),"",'In Process Calc.'!AK91)</f>
        <v/>
      </c>
      <c r="AD91" s="113" t="str">
        <f>IF(ISBLANK('In Process Calc.'!AL91),"",'In Process Calc.'!AL91)</f>
        <v/>
      </c>
      <c r="AE91" s="113" t="str">
        <f>IF(ISBLANK('In Process Calc.'!AM91),"",'In Process Calc.'!AM91)</f>
        <v/>
      </c>
      <c r="AF91" s="113" t="str">
        <f>IF(ISBLANK('In Process Calc.'!AN91),"",'In Process Calc.'!AN91)</f>
        <v/>
      </c>
      <c r="AG91" s="48"/>
      <c r="AH91" s="113" t="str">
        <f>IF(ISBLANK('In Process Calc.'!C99),"",'In Process Calc.'!C99)</f>
        <v/>
      </c>
      <c r="AI91" s="113" t="str">
        <f>IF(ISBLANK(Glutamine!H95),"",Glutamine!H95)</f>
        <v/>
      </c>
      <c r="AJ91" s="113" t="str">
        <f>IF(ISBLANK('In Process Calc.'!K99),"",'In Process Calc.'!K99)</f>
        <v/>
      </c>
      <c r="AK91" s="113" t="str">
        <f>IF(ISBLANK('In Process Calc.'!L99),"",'In Process Calc.'!L99)</f>
        <v/>
      </c>
      <c r="AL91" s="113" t="str">
        <f>IF(ISBLANK('In Process Calc.'!M99),"",'In Process Calc.'!M99)</f>
        <v/>
      </c>
      <c r="AM91" s="113" t="str">
        <f>IF(ISBLANK('In Process Calc.'!N99),"",'In Process Calc.'!N99)</f>
        <v/>
      </c>
      <c r="AN91" s="113" t="str">
        <f>IF(ISBLANK('In Process Calc.'!O99),"",'In Process Calc.'!O99)</f>
        <v/>
      </c>
      <c r="AO91" s="113" t="str">
        <f>IF(ISBLANK('In Process Calc.'!P99),"",'In Process Calc.'!P99)</f>
        <v/>
      </c>
      <c r="AP91" s="113" t="str">
        <f>IF(ISBLANK('In Process Calc.'!Q99),"",'In Process Calc.'!Q99)</f>
        <v/>
      </c>
      <c r="AQ91" s="113" t="str">
        <f>IF(ISBLANK('In Process Calc.'!R99),"",'In Process Calc.'!R99)</f>
        <v/>
      </c>
      <c r="AR91" s="113" t="str">
        <f>IF(ISBLANK('In Process Calc.'!S99),"",'In Process Calc.'!S99)</f>
        <v/>
      </c>
      <c r="AS91" s="113" t="str">
        <f>IF(ISBLANK('In Process Calc.'!T99),"",'In Process Calc.'!T99)</f>
        <v/>
      </c>
      <c r="AT91" s="113" t="str">
        <f>IF(ISBLANK('In Process Calc.'!U99),"",'In Process Calc.'!U99)</f>
        <v/>
      </c>
      <c r="AU91" s="113" t="str">
        <f>IF(ISBLANK('In Process Calc.'!V99),"",'In Process Calc.'!V99)</f>
        <v/>
      </c>
      <c r="AV91" s="113" t="str">
        <f>IF(ISBLANK('In Process Calc.'!W99),"",'In Process Calc.'!W99)</f>
        <v/>
      </c>
      <c r="AW91" s="113" t="str">
        <f>IF(ISBLANK('In Process Calc.'!X99),"",'In Process Calc.'!X99)</f>
        <v/>
      </c>
      <c r="AX91" s="113" t="str">
        <f>IF(ISBLANK('In Process Calc.'!Y99),"",'In Process Calc.'!Y99)</f>
        <v/>
      </c>
      <c r="AY91" s="113" t="str">
        <f>IF(ISBLANK('In Process Calc.'!Z99),"",'In Process Calc.'!Z99)</f>
        <v/>
      </c>
      <c r="AZ91" s="113" t="str">
        <f>IF(ISBLANK('In Process Calc.'!AA99),"",'In Process Calc.'!AA99)</f>
        <v/>
      </c>
      <c r="BA91" s="113" t="str">
        <f>IF(ISBLANK('In Process Calc.'!AB99),"",'In Process Calc.'!AB99)</f>
        <v/>
      </c>
      <c r="BB91" s="113" t="str">
        <f>IF(ISBLANK('In Process Calc.'!AC99),"",'In Process Calc.'!AC99)</f>
        <v/>
      </c>
      <c r="BC91" s="113" t="str">
        <f>IF(ISBLANK('In Process Calc.'!AD99),"",'In Process Calc.'!AD99)</f>
        <v/>
      </c>
      <c r="BD91" s="113" t="str">
        <f>IF(ISBLANK('In Process Calc.'!AE99),"",'In Process Calc.'!AE99)</f>
        <v/>
      </c>
      <c r="BE91" s="113" t="str">
        <f>IF(ISBLANK('In Process Calc.'!AF99),"",'In Process Calc.'!AF99)</f>
        <v/>
      </c>
      <c r="BF91" s="113" t="str">
        <f>IF(ISBLANK('In Process Calc.'!AG99),"",'In Process Calc.'!AG99)</f>
        <v/>
      </c>
      <c r="BG91" s="113" t="str">
        <f>IF(ISBLANK('In Process Calc.'!AH99),"",'In Process Calc.'!AH99)</f>
        <v/>
      </c>
      <c r="BH91" s="113" t="str">
        <f>IF(ISBLANK('In Process Calc.'!AI99),"",'In Process Calc.'!AI99)</f>
        <v/>
      </c>
      <c r="BI91" s="113" t="str">
        <f>IF(ISBLANK('In Process Calc.'!AJ99),"",'In Process Calc.'!AJ99)</f>
        <v/>
      </c>
      <c r="BJ91" s="113" t="str">
        <f>IF(ISBLANK('In Process Calc.'!AK99),"",'In Process Calc.'!AK99)</f>
        <v/>
      </c>
      <c r="BK91" s="113" t="str">
        <f>IF(ISBLANK('In Process Calc.'!AL99),"",'In Process Calc.'!AL99)</f>
        <v/>
      </c>
      <c r="BL91" s="113" t="str">
        <f>IF(ISBLANK('In Process Calc.'!AM99),"",'In Process Calc.'!AM99)</f>
        <v/>
      </c>
      <c r="BM91" s="113" t="str">
        <f>IF(ISBLANK('In Process Calc.'!AN99),"",'In Process Calc.'!AN99)</f>
        <v/>
      </c>
      <c r="BN91" s="48"/>
      <c r="BO91" s="48"/>
      <c r="BP91" s="48"/>
      <c r="BQ91" s="48"/>
      <c r="BR91" s="48"/>
      <c r="BS91" s="48"/>
      <c r="BT91" s="48"/>
      <c r="BU91" s="48"/>
      <c r="BV91" s="48"/>
      <c r="BW91" s="48"/>
      <c r="BX91" s="48"/>
      <c r="BY91" s="48"/>
      <c r="BZ91" s="48"/>
      <c r="CA91" s="48"/>
      <c r="CB91" s="48"/>
      <c r="CC91" s="48"/>
      <c r="CD91" s="48"/>
      <c r="CE91" s="48"/>
      <c r="CF91" s="48"/>
      <c r="CG91" s="48"/>
    </row>
    <row r="92" spans="1:85" x14ac:dyDescent="0.15">
      <c r="A92" s="113" t="str">
        <f>IF(ISBLANK('In Process Calc.'!C92),"",'In Process Calc.'!C92)</f>
        <v/>
      </c>
      <c r="B92" s="113" t="str">
        <f>IF(ISBLANK(Glutamine!H94),"",Glutamine!H94)</f>
        <v/>
      </c>
      <c r="C92" s="113" t="str">
        <f>IF(ISBLANK('In Process Calc.'!K92),"",'In Process Calc.'!K92)</f>
        <v/>
      </c>
      <c r="D92" s="113" t="str">
        <f>IF(ISBLANK('In Process Calc.'!L92),"",'In Process Calc.'!L92)</f>
        <v/>
      </c>
      <c r="E92" s="113" t="str">
        <f>IF(ISBLANK('In Process Calc.'!M92),"",'In Process Calc.'!M92)</f>
        <v/>
      </c>
      <c r="F92" s="113" t="str">
        <f>IF(ISBLANK('In Process Calc.'!N92),"",'In Process Calc.'!N92)</f>
        <v/>
      </c>
      <c r="G92" s="113" t="str">
        <f>IF(ISBLANK('In Process Calc.'!O92),"",'In Process Calc.'!O92)</f>
        <v/>
      </c>
      <c r="H92" s="113" t="str">
        <f>IF(ISBLANK('In Process Calc.'!P92),"",'In Process Calc.'!P92)</f>
        <v/>
      </c>
      <c r="I92" s="113" t="str">
        <f>IF(ISBLANK('In Process Calc.'!Q92),"",'In Process Calc.'!Q92)</f>
        <v/>
      </c>
      <c r="J92" s="113" t="str">
        <f>IF(ISBLANK('In Process Calc.'!R92),"",'In Process Calc.'!R92)</f>
        <v/>
      </c>
      <c r="K92" s="113" t="str">
        <f>IF(ISBLANK('In Process Calc.'!S92),"",'In Process Calc.'!S92)</f>
        <v/>
      </c>
      <c r="L92" s="113" t="str">
        <f>IF(ISBLANK('In Process Calc.'!T92),"",'In Process Calc.'!T92)</f>
        <v/>
      </c>
      <c r="M92" s="113" t="str">
        <f>IF(ISBLANK('In Process Calc.'!U92),"",'In Process Calc.'!U92)</f>
        <v/>
      </c>
      <c r="N92" s="113" t="str">
        <f>IF(ISBLANK('In Process Calc.'!V92),"",'In Process Calc.'!V92)</f>
        <v/>
      </c>
      <c r="O92" s="113" t="str">
        <f>IF(ISBLANK('In Process Calc.'!W92),"",'In Process Calc.'!W92)</f>
        <v/>
      </c>
      <c r="P92" s="113" t="str">
        <f>IF(ISBLANK('In Process Calc.'!X92),"",'In Process Calc.'!X92)</f>
        <v/>
      </c>
      <c r="Q92" s="113" t="str">
        <f>IF(ISBLANK('In Process Calc.'!Y92),"",'In Process Calc.'!Y92)</f>
        <v/>
      </c>
      <c r="R92" s="113" t="str">
        <f>IF(ISBLANK('In Process Calc.'!Z92),"",'In Process Calc.'!Z92)</f>
        <v/>
      </c>
      <c r="S92" s="113" t="str">
        <f>IF(ISBLANK('In Process Calc.'!AA92),"",'In Process Calc.'!AA92)</f>
        <v/>
      </c>
      <c r="T92" s="113" t="str">
        <f>IF(ISBLANK('In Process Calc.'!AB92),"",'In Process Calc.'!AB92)</f>
        <v/>
      </c>
      <c r="U92" s="113" t="str">
        <f>IF(ISBLANK('In Process Calc.'!AC92),"",'In Process Calc.'!AC92)</f>
        <v/>
      </c>
      <c r="V92" s="113" t="str">
        <f>IF(ISBLANK('In Process Calc.'!AD92),"",'In Process Calc.'!AD92)</f>
        <v/>
      </c>
      <c r="W92" s="113" t="str">
        <f>IF(ISBLANK('In Process Calc.'!AE92),"",'In Process Calc.'!AE92)</f>
        <v/>
      </c>
      <c r="X92" s="113" t="str">
        <f>IF(ISBLANK('In Process Calc.'!AF92),"",'In Process Calc.'!AF92)</f>
        <v/>
      </c>
      <c r="Y92" s="113" t="str">
        <f>IF(ISBLANK('In Process Calc.'!AG92),"",'In Process Calc.'!AG92)</f>
        <v/>
      </c>
      <c r="Z92" s="113" t="str">
        <f>IF(ISBLANK('In Process Calc.'!AH92),"",'In Process Calc.'!AH92)</f>
        <v/>
      </c>
      <c r="AA92" s="113" t="str">
        <f>IF(ISBLANK('In Process Calc.'!AI92),"",'In Process Calc.'!AI92)</f>
        <v/>
      </c>
      <c r="AB92" s="113" t="str">
        <f>IF(ISBLANK('In Process Calc.'!AJ92),"",'In Process Calc.'!AJ92)</f>
        <v/>
      </c>
      <c r="AC92" s="113" t="str">
        <f>IF(ISBLANK('In Process Calc.'!AK92),"",'In Process Calc.'!AK92)</f>
        <v/>
      </c>
      <c r="AD92" s="113" t="str">
        <f>IF(ISBLANK('In Process Calc.'!AL92),"",'In Process Calc.'!AL92)</f>
        <v/>
      </c>
      <c r="AE92" s="113" t="str">
        <f>IF(ISBLANK('In Process Calc.'!AM92),"",'In Process Calc.'!AM92)</f>
        <v/>
      </c>
      <c r="AF92" s="113" t="str">
        <f>IF(ISBLANK('In Process Calc.'!AN92),"",'In Process Calc.'!AN92)</f>
        <v/>
      </c>
      <c r="AG92" s="48"/>
      <c r="AH92" s="113" t="str">
        <f>IF(ISBLANK('In Process Calc.'!C100),"",'In Process Calc.'!C100)</f>
        <v/>
      </c>
      <c r="AI92" s="113" t="str">
        <f>IF(ISBLANK(Glutamine!H96),"",Glutamine!H96)</f>
        <v/>
      </c>
      <c r="AJ92" s="113" t="str">
        <f>IF(ISBLANK('In Process Calc.'!K100),"",'In Process Calc.'!K100)</f>
        <v/>
      </c>
      <c r="AK92" s="113" t="str">
        <f>IF(ISBLANK('In Process Calc.'!L100),"",'In Process Calc.'!L100)</f>
        <v/>
      </c>
      <c r="AL92" s="113" t="str">
        <f>IF(ISBLANK('In Process Calc.'!M100),"",'In Process Calc.'!M100)</f>
        <v/>
      </c>
      <c r="AM92" s="113" t="str">
        <f>IF(ISBLANK('In Process Calc.'!N100),"",'In Process Calc.'!N100)</f>
        <v/>
      </c>
      <c r="AN92" s="113" t="str">
        <f>IF(ISBLANK('In Process Calc.'!O100),"",'In Process Calc.'!O100)</f>
        <v/>
      </c>
      <c r="AO92" s="113" t="str">
        <f>IF(ISBLANK('In Process Calc.'!P100),"",'In Process Calc.'!P100)</f>
        <v/>
      </c>
      <c r="AP92" s="113" t="str">
        <f>IF(ISBLANK('In Process Calc.'!Q100),"",'In Process Calc.'!Q100)</f>
        <v/>
      </c>
      <c r="AQ92" s="113" t="str">
        <f>IF(ISBLANK('In Process Calc.'!R100),"",'In Process Calc.'!R100)</f>
        <v/>
      </c>
      <c r="AR92" s="113" t="str">
        <f>IF(ISBLANK('In Process Calc.'!S100),"",'In Process Calc.'!S100)</f>
        <v/>
      </c>
      <c r="AS92" s="113" t="str">
        <f>IF(ISBLANK('In Process Calc.'!T100),"",'In Process Calc.'!T100)</f>
        <v/>
      </c>
      <c r="AT92" s="113" t="str">
        <f>IF(ISBLANK('In Process Calc.'!U100),"",'In Process Calc.'!U100)</f>
        <v/>
      </c>
      <c r="AU92" s="113" t="str">
        <f>IF(ISBLANK('In Process Calc.'!V100),"",'In Process Calc.'!V100)</f>
        <v/>
      </c>
      <c r="AV92" s="113" t="str">
        <f>IF(ISBLANK('In Process Calc.'!W100),"",'In Process Calc.'!W100)</f>
        <v/>
      </c>
      <c r="AW92" s="113" t="str">
        <f>IF(ISBLANK('In Process Calc.'!X100),"",'In Process Calc.'!X100)</f>
        <v/>
      </c>
      <c r="AX92" s="113" t="str">
        <f>IF(ISBLANK('In Process Calc.'!Y100),"",'In Process Calc.'!Y100)</f>
        <v/>
      </c>
      <c r="AY92" s="113" t="str">
        <f>IF(ISBLANK('In Process Calc.'!Z100),"",'In Process Calc.'!Z100)</f>
        <v/>
      </c>
      <c r="AZ92" s="113" t="str">
        <f>IF(ISBLANK('In Process Calc.'!AA100),"",'In Process Calc.'!AA100)</f>
        <v/>
      </c>
      <c r="BA92" s="113" t="str">
        <f>IF(ISBLANK('In Process Calc.'!AB100),"",'In Process Calc.'!AB100)</f>
        <v/>
      </c>
      <c r="BB92" s="113" t="str">
        <f>IF(ISBLANK('In Process Calc.'!AC100),"",'In Process Calc.'!AC100)</f>
        <v/>
      </c>
      <c r="BC92" s="113" t="str">
        <f>IF(ISBLANK('In Process Calc.'!AD100),"",'In Process Calc.'!AD100)</f>
        <v/>
      </c>
      <c r="BD92" s="113" t="str">
        <f>IF(ISBLANK('In Process Calc.'!AE100),"",'In Process Calc.'!AE100)</f>
        <v/>
      </c>
      <c r="BE92" s="113" t="str">
        <f>IF(ISBLANK('In Process Calc.'!AF100),"",'In Process Calc.'!AF100)</f>
        <v/>
      </c>
      <c r="BF92" s="113" t="str">
        <f>IF(ISBLANK('In Process Calc.'!AG100),"",'In Process Calc.'!AG100)</f>
        <v/>
      </c>
      <c r="BG92" s="113" t="str">
        <f>IF(ISBLANK('In Process Calc.'!AH100),"",'In Process Calc.'!AH100)</f>
        <v/>
      </c>
      <c r="BH92" s="113" t="str">
        <f>IF(ISBLANK('In Process Calc.'!AI100),"",'In Process Calc.'!AI100)</f>
        <v/>
      </c>
      <c r="BI92" s="113" t="str">
        <f>IF(ISBLANK('In Process Calc.'!AJ100),"",'In Process Calc.'!AJ100)</f>
        <v/>
      </c>
      <c r="BJ92" s="113" t="str">
        <f>IF(ISBLANK('In Process Calc.'!AK100),"",'In Process Calc.'!AK100)</f>
        <v/>
      </c>
      <c r="BK92" s="113" t="str">
        <f>IF(ISBLANK('In Process Calc.'!AL100),"",'In Process Calc.'!AL100)</f>
        <v/>
      </c>
      <c r="BL92" s="113" t="str">
        <f>IF(ISBLANK('In Process Calc.'!AM100),"",'In Process Calc.'!AM100)</f>
        <v/>
      </c>
      <c r="BM92" s="113" t="str">
        <f>IF(ISBLANK('In Process Calc.'!AN100),"",'In Process Calc.'!AN100)</f>
        <v/>
      </c>
      <c r="BN92" s="48"/>
      <c r="BO92" s="48"/>
      <c r="BP92" s="48"/>
      <c r="BQ92" s="48"/>
      <c r="BR92" s="48"/>
      <c r="BS92" s="48"/>
      <c r="BT92" s="48"/>
      <c r="BU92" s="48"/>
      <c r="BV92" s="48"/>
      <c r="BW92" s="48"/>
      <c r="BX92" s="48"/>
      <c r="BY92" s="48"/>
      <c r="BZ92" s="48"/>
      <c r="CA92" s="48"/>
      <c r="CB92" s="48"/>
      <c r="CC92" s="48"/>
      <c r="CD92" s="48"/>
      <c r="CE92" s="48"/>
      <c r="CF92" s="48"/>
      <c r="CG92" s="48"/>
    </row>
    <row r="93" spans="1:85" x14ac:dyDescent="0.15">
      <c r="A93" s="113" t="str">
        <f>IF(ISBLANK('In Process Calc.'!C93),"",'In Process Calc.'!C93)</f>
        <v/>
      </c>
      <c r="B93" s="113" t="str">
        <f>IF(ISBLANK(Glutamine!H95),"",Glutamine!H95)</f>
        <v/>
      </c>
      <c r="C93" s="113" t="str">
        <f>IF(ISBLANK('In Process Calc.'!K93),"",'In Process Calc.'!K93)</f>
        <v/>
      </c>
      <c r="D93" s="113" t="str">
        <f>IF(ISBLANK('In Process Calc.'!L93),"",'In Process Calc.'!L93)</f>
        <v/>
      </c>
      <c r="E93" s="113" t="str">
        <f>IF(ISBLANK('In Process Calc.'!M93),"",'In Process Calc.'!M93)</f>
        <v/>
      </c>
      <c r="F93" s="113" t="str">
        <f>IF(ISBLANK('In Process Calc.'!N93),"",'In Process Calc.'!N93)</f>
        <v/>
      </c>
      <c r="G93" s="113" t="str">
        <f>IF(ISBLANK('In Process Calc.'!O93),"",'In Process Calc.'!O93)</f>
        <v/>
      </c>
      <c r="H93" s="113" t="str">
        <f>IF(ISBLANK('In Process Calc.'!P93),"",'In Process Calc.'!P93)</f>
        <v/>
      </c>
      <c r="I93" s="113" t="str">
        <f>IF(ISBLANK('In Process Calc.'!Q93),"",'In Process Calc.'!Q93)</f>
        <v/>
      </c>
      <c r="J93" s="113" t="str">
        <f>IF(ISBLANK('In Process Calc.'!R93),"",'In Process Calc.'!R93)</f>
        <v/>
      </c>
      <c r="K93" s="113" t="str">
        <f>IF(ISBLANK('In Process Calc.'!S93),"",'In Process Calc.'!S93)</f>
        <v/>
      </c>
      <c r="L93" s="113" t="str">
        <f>IF(ISBLANK('In Process Calc.'!T93),"",'In Process Calc.'!T93)</f>
        <v/>
      </c>
      <c r="M93" s="113" t="str">
        <f>IF(ISBLANK('In Process Calc.'!U93),"",'In Process Calc.'!U93)</f>
        <v/>
      </c>
      <c r="N93" s="113" t="str">
        <f>IF(ISBLANK('In Process Calc.'!V93),"",'In Process Calc.'!V93)</f>
        <v/>
      </c>
      <c r="O93" s="113" t="str">
        <f>IF(ISBLANK('In Process Calc.'!W93),"",'In Process Calc.'!W93)</f>
        <v/>
      </c>
      <c r="P93" s="113" t="str">
        <f>IF(ISBLANK('In Process Calc.'!X93),"",'In Process Calc.'!X93)</f>
        <v/>
      </c>
      <c r="Q93" s="113" t="str">
        <f>IF(ISBLANK('In Process Calc.'!Y93),"",'In Process Calc.'!Y93)</f>
        <v/>
      </c>
      <c r="R93" s="113" t="str">
        <f>IF(ISBLANK('In Process Calc.'!Z93),"",'In Process Calc.'!Z93)</f>
        <v/>
      </c>
      <c r="S93" s="113" t="str">
        <f>IF(ISBLANK('In Process Calc.'!AA93),"",'In Process Calc.'!AA93)</f>
        <v/>
      </c>
      <c r="T93" s="113" t="str">
        <f>IF(ISBLANK('In Process Calc.'!AB93),"",'In Process Calc.'!AB93)</f>
        <v/>
      </c>
      <c r="U93" s="113" t="str">
        <f>IF(ISBLANK('In Process Calc.'!AC93),"",'In Process Calc.'!AC93)</f>
        <v/>
      </c>
      <c r="V93" s="113" t="str">
        <f>IF(ISBLANK('In Process Calc.'!AD93),"",'In Process Calc.'!AD93)</f>
        <v/>
      </c>
      <c r="W93" s="113" t="str">
        <f>IF(ISBLANK('In Process Calc.'!AE93),"",'In Process Calc.'!AE93)</f>
        <v/>
      </c>
      <c r="X93" s="113" t="str">
        <f>IF(ISBLANK('In Process Calc.'!AF93),"",'In Process Calc.'!AF93)</f>
        <v/>
      </c>
      <c r="Y93" s="113" t="str">
        <f>IF(ISBLANK('In Process Calc.'!AG93),"",'In Process Calc.'!AG93)</f>
        <v/>
      </c>
      <c r="Z93" s="113" t="str">
        <f>IF(ISBLANK('In Process Calc.'!AH93),"",'In Process Calc.'!AH93)</f>
        <v/>
      </c>
      <c r="AA93" s="113" t="str">
        <f>IF(ISBLANK('In Process Calc.'!AI93),"",'In Process Calc.'!AI93)</f>
        <v/>
      </c>
      <c r="AB93" s="113" t="str">
        <f>IF(ISBLANK('In Process Calc.'!AJ93),"",'In Process Calc.'!AJ93)</f>
        <v/>
      </c>
      <c r="AC93" s="113" t="str">
        <f>IF(ISBLANK('In Process Calc.'!AK93),"",'In Process Calc.'!AK93)</f>
        <v/>
      </c>
      <c r="AD93" s="113" t="str">
        <f>IF(ISBLANK('In Process Calc.'!AL93),"",'In Process Calc.'!AL93)</f>
        <v/>
      </c>
      <c r="AE93" s="113" t="str">
        <f>IF(ISBLANK('In Process Calc.'!AM93),"",'In Process Calc.'!AM93)</f>
        <v/>
      </c>
      <c r="AF93" s="113" t="str">
        <f>IF(ISBLANK('In Process Calc.'!AN93),"",'In Process Calc.'!AN93)</f>
        <v/>
      </c>
      <c r="AG93" s="48"/>
      <c r="AH93" s="113" t="str">
        <f>IF(ISBLANK('In Process Calc.'!C101),"",'In Process Calc.'!C101)</f>
        <v/>
      </c>
      <c r="AI93" s="113" t="str">
        <f>IF(ISBLANK(Glutamine!H97),"",Glutamine!H97)</f>
        <v/>
      </c>
      <c r="AJ93" s="113" t="str">
        <f>IF(ISBLANK('In Process Calc.'!K101),"",'In Process Calc.'!K101)</f>
        <v/>
      </c>
      <c r="AK93" s="113" t="str">
        <f>IF(ISBLANK('In Process Calc.'!L101),"",'In Process Calc.'!L101)</f>
        <v/>
      </c>
      <c r="AL93" s="113" t="str">
        <f>IF(ISBLANK('In Process Calc.'!M101),"",'In Process Calc.'!M101)</f>
        <v/>
      </c>
      <c r="AM93" s="113" t="str">
        <f>IF(ISBLANK('In Process Calc.'!N101),"",'In Process Calc.'!N101)</f>
        <v/>
      </c>
      <c r="AN93" s="113" t="str">
        <f>IF(ISBLANK('In Process Calc.'!O101),"",'In Process Calc.'!O101)</f>
        <v/>
      </c>
      <c r="AO93" s="113" t="str">
        <f>IF(ISBLANK('In Process Calc.'!P101),"",'In Process Calc.'!P101)</f>
        <v/>
      </c>
      <c r="AP93" s="113" t="str">
        <f>IF(ISBLANK('In Process Calc.'!Q101),"",'In Process Calc.'!Q101)</f>
        <v/>
      </c>
      <c r="AQ93" s="113" t="str">
        <f>IF(ISBLANK('In Process Calc.'!R101),"",'In Process Calc.'!R101)</f>
        <v/>
      </c>
      <c r="AR93" s="113" t="str">
        <f>IF(ISBLANK('In Process Calc.'!S101),"",'In Process Calc.'!S101)</f>
        <v/>
      </c>
      <c r="AS93" s="113" t="str">
        <f>IF(ISBLANK('In Process Calc.'!T101),"",'In Process Calc.'!T101)</f>
        <v/>
      </c>
      <c r="AT93" s="113" t="str">
        <f>IF(ISBLANK('In Process Calc.'!U101),"",'In Process Calc.'!U101)</f>
        <v/>
      </c>
      <c r="AU93" s="113" t="str">
        <f>IF(ISBLANK('In Process Calc.'!V101),"",'In Process Calc.'!V101)</f>
        <v/>
      </c>
      <c r="AV93" s="113" t="str">
        <f>IF(ISBLANK('In Process Calc.'!W101),"",'In Process Calc.'!W101)</f>
        <v/>
      </c>
      <c r="AW93" s="113" t="str">
        <f>IF(ISBLANK('In Process Calc.'!X101),"",'In Process Calc.'!X101)</f>
        <v/>
      </c>
      <c r="AX93" s="113" t="str">
        <f>IF(ISBLANK('In Process Calc.'!Y101),"",'In Process Calc.'!Y101)</f>
        <v/>
      </c>
      <c r="AY93" s="113" t="str">
        <f>IF(ISBLANK('In Process Calc.'!Z101),"",'In Process Calc.'!Z101)</f>
        <v/>
      </c>
      <c r="AZ93" s="113" t="str">
        <f>IF(ISBLANK('In Process Calc.'!AA101),"",'In Process Calc.'!AA101)</f>
        <v/>
      </c>
      <c r="BA93" s="113" t="str">
        <f>IF(ISBLANK('In Process Calc.'!AB101),"",'In Process Calc.'!AB101)</f>
        <v/>
      </c>
      <c r="BB93" s="113" t="str">
        <f>IF(ISBLANK('In Process Calc.'!AC101),"",'In Process Calc.'!AC101)</f>
        <v/>
      </c>
      <c r="BC93" s="113" t="str">
        <f>IF(ISBLANK('In Process Calc.'!AD101),"",'In Process Calc.'!AD101)</f>
        <v/>
      </c>
      <c r="BD93" s="113" t="str">
        <f>IF(ISBLANK('In Process Calc.'!AE101),"",'In Process Calc.'!AE101)</f>
        <v/>
      </c>
      <c r="BE93" s="113" t="str">
        <f>IF(ISBLANK('In Process Calc.'!AF101),"",'In Process Calc.'!AF101)</f>
        <v/>
      </c>
      <c r="BF93" s="113" t="str">
        <f>IF(ISBLANK('In Process Calc.'!AG101),"",'In Process Calc.'!AG101)</f>
        <v/>
      </c>
      <c r="BG93" s="113" t="str">
        <f>IF(ISBLANK('In Process Calc.'!AH101),"",'In Process Calc.'!AH101)</f>
        <v/>
      </c>
      <c r="BH93" s="113" t="str">
        <f>IF(ISBLANK('In Process Calc.'!AI101),"",'In Process Calc.'!AI101)</f>
        <v/>
      </c>
      <c r="BI93" s="113" t="str">
        <f>IF(ISBLANK('In Process Calc.'!AJ101),"",'In Process Calc.'!AJ101)</f>
        <v/>
      </c>
      <c r="BJ93" s="113" t="str">
        <f>IF(ISBLANK('In Process Calc.'!AK101),"",'In Process Calc.'!AK101)</f>
        <v/>
      </c>
      <c r="BK93" s="113" t="str">
        <f>IF(ISBLANK('In Process Calc.'!AL101),"",'In Process Calc.'!AL101)</f>
        <v/>
      </c>
      <c r="BL93" s="113" t="str">
        <f>IF(ISBLANK('In Process Calc.'!AM101),"",'In Process Calc.'!AM101)</f>
        <v/>
      </c>
      <c r="BM93" s="113" t="str">
        <f>IF(ISBLANK('In Process Calc.'!AN101),"",'In Process Calc.'!AN101)</f>
        <v/>
      </c>
      <c r="BN93" s="48"/>
      <c r="BO93" s="48"/>
      <c r="BP93" s="48"/>
      <c r="BQ93" s="48"/>
      <c r="BR93" s="48"/>
      <c r="BS93" s="48"/>
      <c r="BT93" s="48"/>
      <c r="BU93" s="48"/>
      <c r="BV93" s="48"/>
      <c r="BW93" s="48"/>
      <c r="BX93" s="48"/>
      <c r="BY93" s="48"/>
      <c r="BZ93" s="48"/>
      <c r="CA93" s="48"/>
      <c r="CB93" s="48"/>
      <c r="CC93" s="48"/>
      <c r="CD93" s="48"/>
      <c r="CE93" s="48"/>
      <c r="CF93" s="48"/>
      <c r="CG93" s="48"/>
    </row>
    <row r="94" spans="1:85" x14ac:dyDescent="0.15">
      <c r="A94" s="113" t="str">
        <f>IF(ISBLANK('In Process Calc.'!C94),"",'In Process Calc.'!C94)</f>
        <v/>
      </c>
      <c r="B94" s="113" t="str">
        <f>IF(ISBLANK(Glutamine!H96),"",Glutamine!H96)</f>
        <v/>
      </c>
      <c r="C94" s="113" t="str">
        <f>IF(ISBLANK('In Process Calc.'!K94),"",'In Process Calc.'!K94)</f>
        <v/>
      </c>
      <c r="D94" s="113" t="str">
        <f>IF(ISBLANK('In Process Calc.'!L94),"",'In Process Calc.'!L94)</f>
        <v/>
      </c>
      <c r="E94" s="113" t="str">
        <f>IF(ISBLANK('In Process Calc.'!M94),"",'In Process Calc.'!M94)</f>
        <v/>
      </c>
      <c r="F94" s="113" t="str">
        <f>IF(ISBLANK('In Process Calc.'!N94),"",'In Process Calc.'!N94)</f>
        <v/>
      </c>
      <c r="G94" s="113" t="str">
        <f>IF(ISBLANK('In Process Calc.'!O94),"",'In Process Calc.'!O94)</f>
        <v/>
      </c>
      <c r="H94" s="113" t="str">
        <f>IF(ISBLANK('In Process Calc.'!P94),"",'In Process Calc.'!P94)</f>
        <v/>
      </c>
      <c r="I94" s="113" t="str">
        <f>IF(ISBLANK('In Process Calc.'!Q94),"",'In Process Calc.'!Q94)</f>
        <v/>
      </c>
      <c r="J94" s="113" t="str">
        <f>IF(ISBLANK('In Process Calc.'!R94),"",'In Process Calc.'!R94)</f>
        <v/>
      </c>
      <c r="K94" s="113" t="str">
        <f>IF(ISBLANK('In Process Calc.'!S94),"",'In Process Calc.'!S94)</f>
        <v/>
      </c>
      <c r="L94" s="113" t="str">
        <f>IF(ISBLANK('In Process Calc.'!T94),"",'In Process Calc.'!T94)</f>
        <v/>
      </c>
      <c r="M94" s="113" t="str">
        <f>IF(ISBLANK('In Process Calc.'!U94),"",'In Process Calc.'!U94)</f>
        <v/>
      </c>
      <c r="N94" s="113" t="str">
        <f>IF(ISBLANK('In Process Calc.'!V94),"",'In Process Calc.'!V94)</f>
        <v/>
      </c>
      <c r="O94" s="113" t="str">
        <f>IF(ISBLANK('In Process Calc.'!W94),"",'In Process Calc.'!W94)</f>
        <v/>
      </c>
      <c r="P94" s="113" t="str">
        <f>IF(ISBLANK('In Process Calc.'!X94),"",'In Process Calc.'!X94)</f>
        <v/>
      </c>
      <c r="Q94" s="113" t="str">
        <f>IF(ISBLANK('In Process Calc.'!Y94),"",'In Process Calc.'!Y94)</f>
        <v/>
      </c>
      <c r="R94" s="113" t="str">
        <f>IF(ISBLANK('In Process Calc.'!Z94),"",'In Process Calc.'!Z94)</f>
        <v/>
      </c>
      <c r="S94" s="113" t="str">
        <f>IF(ISBLANK('In Process Calc.'!AA94),"",'In Process Calc.'!AA94)</f>
        <v/>
      </c>
      <c r="T94" s="113" t="str">
        <f>IF(ISBLANK('In Process Calc.'!AB94),"",'In Process Calc.'!AB94)</f>
        <v/>
      </c>
      <c r="U94" s="113" t="str">
        <f>IF(ISBLANK('In Process Calc.'!AC94),"",'In Process Calc.'!AC94)</f>
        <v/>
      </c>
      <c r="V94" s="113" t="str">
        <f>IF(ISBLANK('In Process Calc.'!AD94),"",'In Process Calc.'!AD94)</f>
        <v/>
      </c>
      <c r="W94" s="113" t="str">
        <f>IF(ISBLANK('In Process Calc.'!AE94),"",'In Process Calc.'!AE94)</f>
        <v/>
      </c>
      <c r="X94" s="113" t="str">
        <f>IF(ISBLANK('In Process Calc.'!AF94),"",'In Process Calc.'!AF94)</f>
        <v/>
      </c>
      <c r="Y94" s="113" t="str">
        <f>IF(ISBLANK('In Process Calc.'!AG94),"",'In Process Calc.'!AG94)</f>
        <v/>
      </c>
      <c r="Z94" s="113" t="str">
        <f>IF(ISBLANK('In Process Calc.'!AH94),"",'In Process Calc.'!AH94)</f>
        <v/>
      </c>
      <c r="AA94" s="113" t="str">
        <f>IF(ISBLANK('In Process Calc.'!AI94),"",'In Process Calc.'!AI94)</f>
        <v/>
      </c>
      <c r="AB94" s="113" t="str">
        <f>IF(ISBLANK('In Process Calc.'!AJ94),"",'In Process Calc.'!AJ94)</f>
        <v/>
      </c>
      <c r="AC94" s="113" t="str">
        <f>IF(ISBLANK('In Process Calc.'!AK94),"",'In Process Calc.'!AK94)</f>
        <v/>
      </c>
      <c r="AD94" s="113" t="str">
        <f>IF(ISBLANK('In Process Calc.'!AL94),"",'In Process Calc.'!AL94)</f>
        <v/>
      </c>
      <c r="AE94" s="113" t="str">
        <f>IF(ISBLANK('In Process Calc.'!AM94),"",'In Process Calc.'!AM94)</f>
        <v/>
      </c>
      <c r="AF94" s="113" t="str">
        <f>IF(ISBLANK('In Process Calc.'!AN94),"",'In Process Calc.'!AN94)</f>
        <v/>
      </c>
      <c r="AG94" s="48"/>
      <c r="AH94" s="113" t="str">
        <f>IF(ISBLANK('In Process Calc.'!C102),"",'In Process Calc.'!C102)</f>
        <v/>
      </c>
      <c r="AI94" s="113" t="str">
        <f>IF(ISBLANK(Glutamine!H98),"",Glutamine!H98)</f>
        <v/>
      </c>
      <c r="AJ94" s="113" t="str">
        <f>IF(ISBLANK('In Process Calc.'!K102),"",'In Process Calc.'!K102)</f>
        <v/>
      </c>
      <c r="AK94" s="113" t="str">
        <f>IF(ISBLANK('In Process Calc.'!L102),"",'In Process Calc.'!L102)</f>
        <v/>
      </c>
      <c r="AL94" s="113" t="str">
        <f>IF(ISBLANK('In Process Calc.'!M102),"",'In Process Calc.'!M102)</f>
        <v/>
      </c>
      <c r="AM94" s="113" t="str">
        <f>IF(ISBLANK('In Process Calc.'!N102),"",'In Process Calc.'!N102)</f>
        <v/>
      </c>
      <c r="AN94" s="113" t="str">
        <f>IF(ISBLANK('In Process Calc.'!O102),"",'In Process Calc.'!O102)</f>
        <v/>
      </c>
      <c r="AO94" s="113" t="str">
        <f>IF(ISBLANK('In Process Calc.'!P102),"",'In Process Calc.'!P102)</f>
        <v/>
      </c>
      <c r="AP94" s="113" t="str">
        <f>IF(ISBLANK('In Process Calc.'!Q102),"",'In Process Calc.'!Q102)</f>
        <v/>
      </c>
      <c r="AQ94" s="113" t="str">
        <f>IF(ISBLANK('In Process Calc.'!R102),"",'In Process Calc.'!R102)</f>
        <v/>
      </c>
      <c r="AR94" s="113" t="str">
        <f>IF(ISBLANK('In Process Calc.'!S102),"",'In Process Calc.'!S102)</f>
        <v/>
      </c>
      <c r="AS94" s="113" t="str">
        <f>IF(ISBLANK('In Process Calc.'!T102),"",'In Process Calc.'!T102)</f>
        <v/>
      </c>
      <c r="AT94" s="113" t="str">
        <f>IF(ISBLANK('In Process Calc.'!U102),"",'In Process Calc.'!U102)</f>
        <v/>
      </c>
      <c r="AU94" s="113" t="str">
        <f>IF(ISBLANK('In Process Calc.'!V102),"",'In Process Calc.'!V102)</f>
        <v/>
      </c>
      <c r="AV94" s="113" t="str">
        <f>IF(ISBLANK('In Process Calc.'!W102),"",'In Process Calc.'!W102)</f>
        <v/>
      </c>
      <c r="AW94" s="113" t="str">
        <f>IF(ISBLANK('In Process Calc.'!X102),"",'In Process Calc.'!X102)</f>
        <v/>
      </c>
      <c r="AX94" s="113" t="str">
        <f>IF(ISBLANK('In Process Calc.'!Y102),"",'In Process Calc.'!Y102)</f>
        <v/>
      </c>
      <c r="AY94" s="113" t="str">
        <f>IF(ISBLANK('In Process Calc.'!Z102),"",'In Process Calc.'!Z102)</f>
        <v/>
      </c>
      <c r="AZ94" s="113" t="str">
        <f>IF(ISBLANK('In Process Calc.'!AA102),"",'In Process Calc.'!AA102)</f>
        <v/>
      </c>
      <c r="BA94" s="113" t="str">
        <f>IF(ISBLANK('In Process Calc.'!AB102),"",'In Process Calc.'!AB102)</f>
        <v/>
      </c>
      <c r="BB94" s="113" t="str">
        <f>IF(ISBLANK('In Process Calc.'!AC102),"",'In Process Calc.'!AC102)</f>
        <v/>
      </c>
      <c r="BC94" s="113" t="str">
        <f>IF(ISBLANK('In Process Calc.'!AD102),"",'In Process Calc.'!AD102)</f>
        <v/>
      </c>
      <c r="BD94" s="113" t="str">
        <f>IF(ISBLANK('In Process Calc.'!AE102),"",'In Process Calc.'!AE102)</f>
        <v/>
      </c>
      <c r="BE94" s="113" t="str">
        <f>IF(ISBLANK('In Process Calc.'!AF102),"",'In Process Calc.'!AF102)</f>
        <v/>
      </c>
      <c r="BF94" s="113" t="str">
        <f>IF(ISBLANK('In Process Calc.'!AG102),"",'In Process Calc.'!AG102)</f>
        <v/>
      </c>
      <c r="BG94" s="113" t="str">
        <f>IF(ISBLANK('In Process Calc.'!AH102),"",'In Process Calc.'!AH102)</f>
        <v/>
      </c>
      <c r="BH94" s="113" t="str">
        <f>IF(ISBLANK('In Process Calc.'!AI102),"",'In Process Calc.'!AI102)</f>
        <v/>
      </c>
      <c r="BI94" s="113" t="str">
        <f>IF(ISBLANK('In Process Calc.'!AJ102),"",'In Process Calc.'!AJ102)</f>
        <v/>
      </c>
      <c r="BJ94" s="113" t="str">
        <f>IF(ISBLANK('In Process Calc.'!AK102),"",'In Process Calc.'!AK102)</f>
        <v/>
      </c>
      <c r="BK94" s="113" t="str">
        <f>IF(ISBLANK('In Process Calc.'!AL102),"",'In Process Calc.'!AL102)</f>
        <v/>
      </c>
      <c r="BL94" s="113" t="str">
        <f>IF(ISBLANK('In Process Calc.'!AM102),"",'In Process Calc.'!AM102)</f>
        <v/>
      </c>
      <c r="BM94" s="113" t="str">
        <f>IF(ISBLANK('In Process Calc.'!AN102),"",'In Process Calc.'!AN102)</f>
        <v/>
      </c>
      <c r="BN94" s="48"/>
      <c r="BO94" s="48"/>
      <c r="BP94" s="48"/>
      <c r="BQ94" s="48"/>
      <c r="BR94" s="48"/>
      <c r="BS94" s="48"/>
      <c r="BT94" s="48"/>
      <c r="BU94" s="48"/>
      <c r="BV94" s="48"/>
      <c r="BW94" s="48"/>
      <c r="BX94" s="48"/>
      <c r="BY94" s="48"/>
      <c r="BZ94" s="48"/>
      <c r="CA94" s="48"/>
      <c r="CB94" s="48"/>
      <c r="CC94" s="48"/>
      <c r="CD94" s="48"/>
      <c r="CE94" s="48"/>
      <c r="CF94" s="48"/>
      <c r="CG94" s="48"/>
    </row>
    <row r="95" spans="1:85" x14ac:dyDescent="0.15">
      <c r="A95" s="113" t="str">
        <f>IF(ISBLANK('In Process Calc.'!C95),"",'In Process Calc.'!C95)</f>
        <v/>
      </c>
      <c r="B95" s="113" t="str">
        <f>IF(ISBLANK(Glutamine!H97),"",Glutamine!H97)</f>
        <v/>
      </c>
      <c r="C95" s="113" t="str">
        <f>IF(ISBLANK('In Process Calc.'!K95),"",'In Process Calc.'!K95)</f>
        <v/>
      </c>
      <c r="D95" s="113" t="str">
        <f>IF(ISBLANK('In Process Calc.'!L95),"",'In Process Calc.'!L95)</f>
        <v/>
      </c>
      <c r="E95" s="113" t="str">
        <f>IF(ISBLANK('In Process Calc.'!M95),"",'In Process Calc.'!M95)</f>
        <v/>
      </c>
      <c r="F95" s="113" t="str">
        <f>IF(ISBLANK('In Process Calc.'!N95),"",'In Process Calc.'!N95)</f>
        <v/>
      </c>
      <c r="G95" s="113" t="str">
        <f>IF(ISBLANK('In Process Calc.'!O95),"",'In Process Calc.'!O95)</f>
        <v/>
      </c>
      <c r="H95" s="113" t="str">
        <f>IF(ISBLANK('In Process Calc.'!P95),"",'In Process Calc.'!P95)</f>
        <v/>
      </c>
      <c r="I95" s="113" t="str">
        <f>IF(ISBLANK('In Process Calc.'!Q95),"",'In Process Calc.'!Q95)</f>
        <v/>
      </c>
      <c r="J95" s="113" t="str">
        <f>IF(ISBLANK('In Process Calc.'!R95),"",'In Process Calc.'!R95)</f>
        <v/>
      </c>
      <c r="K95" s="113" t="str">
        <f>IF(ISBLANK('In Process Calc.'!S95),"",'In Process Calc.'!S95)</f>
        <v/>
      </c>
      <c r="L95" s="113" t="str">
        <f>IF(ISBLANK('In Process Calc.'!T95),"",'In Process Calc.'!T95)</f>
        <v/>
      </c>
      <c r="M95" s="113" t="str">
        <f>IF(ISBLANK('In Process Calc.'!U95),"",'In Process Calc.'!U95)</f>
        <v/>
      </c>
      <c r="N95" s="113" t="str">
        <f>IF(ISBLANK('In Process Calc.'!V95),"",'In Process Calc.'!V95)</f>
        <v/>
      </c>
      <c r="O95" s="113" t="str">
        <f>IF(ISBLANK('In Process Calc.'!W95),"",'In Process Calc.'!W95)</f>
        <v/>
      </c>
      <c r="P95" s="113" t="str">
        <f>IF(ISBLANK('In Process Calc.'!X95),"",'In Process Calc.'!X95)</f>
        <v/>
      </c>
      <c r="Q95" s="113" t="str">
        <f>IF(ISBLANK('In Process Calc.'!Y95),"",'In Process Calc.'!Y95)</f>
        <v/>
      </c>
      <c r="R95" s="113" t="str">
        <f>IF(ISBLANK('In Process Calc.'!Z95),"",'In Process Calc.'!Z95)</f>
        <v/>
      </c>
      <c r="S95" s="113" t="str">
        <f>IF(ISBLANK('In Process Calc.'!AA95),"",'In Process Calc.'!AA95)</f>
        <v/>
      </c>
      <c r="T95" s="113" t="str">
        <f>IF(ISBLANK('In Process Calc.'!AB95),"",'In Process Calc.'!AB95)</f>
        <v/>
      </c>
      <c r="U95" s="113" t="str">
        <f>IF(ISBLANK('In Process Calc.'!AC95),"",'In Process Calc.'!AC95)</f>
        <v/>
      </c>
      <c r="V95" s="113" t="str">
        <f>IF(ISBLANK('In Process Calc.'!AD95),"",'In Process Calc.'!AD95)</f>
        <v/>
      </c>
      <c r="W95" s="113" t="str">
        <f>IF(ISBLANK('In Process Calc.'!AE95),"",'In Process Calc.'!AE95)</f>
        <v/>
      </c>
      <c r="X95" s="113" t="str">
        <f>IF(ISBLANK('In Process Calc.'!AF95),"",'In Process Calc.'!AF95)</f>
        <v/>
      </c>
      <c r="Y95" s="113" t="str">
        <f>IF(ISBLANK('In Process Calc.'!AG95),"",'In Process Calc.'!AG95)</f>
        <v/>
      </c>
      <c r="Z95" s="113" t="str">
        <f>IF(ISBLANK('In Process Calc.'!AH95),"",'In Process Calc.'!AH95)</f>
        <v/>
      </c>
      <c r="AA95" s="113" t="str">
        <f>IF(ISBLANK('In Process Calc.'!AI95),"",'In Process Calc.'!AI95)</f>
        <v/>
      </c>
      <c r="AB95" s="113" t="str">
        <f>IF(ISBLANK('In Process Calc.'!AJ95),"",'In Process Calc.'!AJ95)</f>
        <v/>
      </c>
      <c r="AC95" s="113" t="str">
        <f>IF(ISBLANK('In Process Calc.'!AK95),"",'In Process Calc.'!AK95)</f>
        <v/>
      </c>
      <c r="AD95" s="113" t="str">
        <f>IF(ISBLANK('In Process Calc.'!AL95),"",'In Process Calc.'!AL95)</f>
        <v/>
      </c>
      <c r="AE95" s="113" t="str">
        <f>IF(ISBLANK('In Process Calc.'!AM95),"",'In Process Calc.'!AM95)</f>
        <v/>
      </c>
      <c r="AF95" s="113" t="str">
        <f>IF(ISBLANK('In Process Calc.'!AN95),"",'In Process Calc.'!AN95)</f>
        <v/>
      </c>
      <c r="AG95" s="48"/>
      <c r="BN95" s="48"/>
      <c r="BO95" s="48"/>
      <c r="BP95" s="48"/>
      <c r="BQ95" s="48"/>
      <c r="BR95" s="48"/>
      <c r="BS95" s="48"/>
      <c r="BT95" s="48"/>
      <c r="BU95" s="48"/>
      <c r="BV95" s="48"/>
      <c r="BW95" s="48"/>
      <c r="BX95" s="48"/>
      <c r="BY95" s="48"/>
      <c r="BZ95" s="48"/>
      <c r="CA95" s="48"/>
      <c r="CB95" s="48"/>
      <c r="CC95" s="48"/>
      <c r="CD95" s="48"/>
      <c r="CE95" s="48"/>
      <c r="CF95" s="48"/>
      <c r="CG95" s="48"/>
    </row>
    <row r="96" spans="1:85" x14ac:dyDescent="0.15">
      <c r="A96" s="113" t="str">
        <f>IF(ISBLANK('In Process Calc.'!C96),"",'In Process Calc.'!C96)</f>
        <v/>
      </c>
      <c r="B96" s="113" t="str">
        <f>IF(ISBLANK(Glutamine!H98),"",Glutamine!H98)</f>
        <v/>
      </c>
      <c r="C96" s="113" t="str">
        <f>IF(ISBLANK('In Process Calc.'!K96),"",'In Process Calc.'!K96)</f>
        <v/>
      </c>
      <c r="D96" s="113" t="str">
        <f>IF(ISBLANK('In Process Calc.'!L96),"",'In Process Calc.'!L96)</f>
        <v/>
      </c>
      <c r="E96" s="113" t="str">
        <f>IF(ISBLANK('In Process Calc.'!M96),"",'In Process Calc.'!M96)</f>
        <v/>
      </c>
      <c r="F96" s="113" t="str">
        <f>IF(ISBLANK('In Process Calc.'!N96),"",'In Process Calc.'!N96)</f>
        <v/>
      </c>
      <c r="G96" s="113" t="str">
        <f>IF(ISBLANK('In Process Calc.'!O96),"",'In Process Calc.'!O96)</f>
        <v/>
      </c>
      <c r="H96" s="113" t="str">
        <f>IF(ISBLANK('In Process Calc.'!P96),"",'In Process Calc.'!P96)</f>
        <v/>
      </c>
      <c r="I96" s="113" t="str">
        <f>IF(ISBLANK('In Process Calc.'!Q96),"",'In Process Calc.'!Q96)</f>
        <v/>
      </c>
      <c r="J96" s="113" t="str">
        <f>IF(ISBLANK('In Process Calc.'!R96),"",'In Process Calc.'!R96)</f>
        <v/>
      </c>
      <c r="K96" s="113" t="str">
        <f>IF(ISBLANK('In Process Calc.'!S96),"",'In Process Calc.'!S96)</f>
        <v/>
      </c>
      <c r="L96" s="113" t="str">
        <f>IF(ISBLANK('In Process Calc.'!T96),"",'In Process Calc.'!T96)</f>
        <v/>
      </c>
      <c r="M96" s="113" t="str">
        <f>IF(ISBLANK('In Process Calc.'!U96),"",'In Process Calc.'!U96)</f>
        <v/>
      </c>
      <c r="N96" s="113" t="str">
        <f>IF(ISBLANK('In Process Calc.'!V96),"",'In Process Calc.'!V96)</f>
        <v/>
      </c>
      <c r="O96" s="113" t="str">
        <f>IF(ISBLANK('In Process Calc.'!W96),"",'In Process Calc.'!W96)</f>
        <v/>
      </c>
      <c r="P96" s="113" t="str">
        <f>IF(ISBLANK('In Process Calc.'!X96),"",'In Process Calc.'!X96)</f>
        <v/>
      </c>
      <c r="Q96" s="113" t="str">
        <f>IF(ISBLANK('In Process Calc.'!Y96),"",'In Process Calc.'!Y96)</f>
        <v/>
      </c>
      <c r="R96" s="113" t="str">
        <f>IF(ISBLANK('In Process Calc.'!Z96),"",'In Process Calc.'!Z96)</f>
        <v/>
      </c>
      <c r="S96" s="113" t="str">
        <f>IF(ISBLANK('In Process Calc.'!AA96),"",'In Process Calc.'!AA96)</f>
        <v/>
      </c>
      <c r="T96" s="113" t="str">
        <f>IF(ISBLANK('In Process Calc.'!AB96),"",'In Process Calc.'!AB96)</f>
        <v/>
      </c>
      <c r="U96" s="113" t="str">
        <f>IF(ISBLANK('In Process Calc.'!AC96),"",'In Process Calc.'!AC96)</f>
        <v/>
      </c>
      <c r="V96" s="113" t="str">
        <f>IF(ISBLANK('In Process Calc.'!AD96),"",'In Process Calc.'!AD96)</f>
        <v/>
      </c>
      <c r="W96" s="113" t="str">
        <f>IF(ISBLANK('In Process Calc.'!AE96),"",'In Process Calc.'!AE96)</f>
        <v/>
      </c>
      <c r="X96" s="113" t="str">
        <f>IF(ISBLANK('In Process Calc.'!AF96),"",'In Process Calc.'!AF96)</f>
        <v/>
      </c>
      <c r="Y96" s="113" t="str">
        <f>IF(ISBLANK('In Process Calc.'!AG96),"",'In Process Calc.'!AG96)</f>
        <v/>
      </c>
      <c r="Z96" s="113" t="str">
        <f>IF(ISBLANK('In Process Calc.'!AH96),"",'In Process Calc.'!AH96)</f>
        <v/>
      </c>
      <c r="AA96" s="113" t="str">
        <f>IF(ISBLANK('In Process Calc.'!AI96),"",'In Process Calc.'!AI96)</f>
        <v/>
      </c>
      <c r="AB96" s="113" t="str">
        <f>IF(ISBLANK('In Process Calc.'!AJ96),"",'In Process Calc.'!AJ96)</f>
        <v/>
      </c>
      <c r="AC96" s="113" t="str">
        <f>IF(ISBLANK('In Process Calc.'!AK96),"",'In Process Calc.'!AK96)</f>
        <v/>
      </c>
      <c r="AD96" s="113" t="str">
        <f>IF(ISBLANK('In Process Calc.'!AL96),"",'In Process Calc.'!AL96)</f>
        <v/>
      </c>
      <c r="AE96" s="113" t="str">
        <f>IF(ISBLANK('In Process Calc.'!AM96),"",'In Process Calc.'!AM96)</f>
        <v/>
      </c>
      <c r="AF96" s="113" t="str">
        <f>IF(ISBLANK('In Process Calc.'!AN96),"",'In Process Calc.'!AN96)</f>
        <v/>
      </c>
      <c r="AG96" s="48"/>
      <c r="BN96" s="48"/>
      <c r="BO96" s="48"/>
      <c r="BP96" s="48"/>
      <c r="BQ96" s="48"/>
      <c r="BR96" s="48"/>
      <c r="BS96" s="48"/>
      <c r="BT96" s="48"/>
      <c r="BU96" s="48"/>
      <c r="BV96" s="48"/>
      <c r="BW96" s="48"/>
      <c r="BX96" s="48"/>
      <c r="BY96" s="48"/>
      <c r="BZ96" s="48"/>
      <c r="CA96" s="48"/>
      <c r="CB96" s="48"/>
      <c r="CC96" s="48"/>
      <c r="CD96" s="48"/>
      <c r="CE96" s="48"/>
      <c r="CF96" s="48"/>
      <c r="CG96" s="48"/>
    </row>
    <row r="97" spans="1:85" x14ac:dyDescent="0.15">
      <c r="A97" s="113" t="str">
        <f>IF(ISBLANK('In Process Calc.'!C97),"",'In Process Calc.'!C97)</f>
        <v/>
      </c>
      <c r="B97" s="113" t="str">
        <f>IF(ISBLANK(Glutamine!H99),"",Glutamine!H99)</f>
        <v/>
      </c>
      <c r="C97" s="113" t="str">
        <f>IF(ISBLANK('In Process Calc.'!K97),"",'In Process Calc.'!K97)</f>
        <v/>
      </c>
      <c r="D97" s="113" t="str">
        <f>IF(ISBLANK('In Process Calc.'!L97),"",'In Process Calc.'!L97)</f>
        <v/>
      </c>
      <c r="E97" s="113" t="str">
        <f>IF(ISBLANK('In Process Calc.'!M97),"",'In Process Calc.'!M97)</f>
        <v/>
      </c>
      <c r="F97" s="113" t="str">
        <f>IF(ISBLANK('In Process Calc.'!N97),"",'In Process Calc.'!N97)</f>
        <v/>
      </c>
      <c r="G97" s="113" t="str">
        <f>IF(ISBLANK('In Process Calc.'!O97),"",'In Process Calc.'!O97)</f>
        <v/>
      </c>
      <c r="H97" s="113" t="str">
        <f>IF(ISBLANK('In Process Calc.'!P97),"",'In Process Calc.'!P97)</f>
        <v/>
      </c>
      <c r="I97" s="113" t="str">
        <f>IF(ISBLANK('In Process Calc.'!Q97),"",'In Process Calc.'!Q97)</f>
        <v/>
      </c>
      <c r="J97" s="113" t="str">
        <f>IF(ISBLANK('In Process Calc.'!R97),"",'In Process Calc.'!R97)</f>
        <v/>
      </c>
      <c r="K97" s="113" t="str">
        <f>IF(ISBLANK('In Process Calc.'!S97),"",'In Process Calc.'!S97)</f>
        <v/>
      </c>
      <c r="L97" s="113" t="str">
        <f>IF(ISBLANK('In Process Calc.'!T97),"",'In Process Calc.'!T97)</f>
        <v/>
      </c>
      <c r="M97" s="113" t="str">
        <f>IF(ISBLANK('In Process Calc.'!U97),"",'In Process Calc.'!U97)</f>
        <v/>
      </c>
      <c r="N97" s="113" t="str">
        <f>IF(ISBLANK('In Process Calc.'!V97),"",'In Process Calc.'!V97)</f>
        <v/>
      </c>
      <c r="O97" s="113" t="str">
        <f>IF(ISBLANK('In Process Calc.'!W97),"",'In Process Calc.'!W97)</f>
        <v/>
      </c>
      <c r="P97" s="113" t="str">
        <f>IF(ISBLANK('In Process Calc.'!X97),"",'In Process Calc.'!X97)</f>
        <v/>
      </c>
      <c r="Q97" s="113" t="str">
        <f>IF(ISBLANK('In Process Calc.'!Y97),"",'In Process Calc.'!Y97)</f>
        <v/>
      </c>
      <c r="R97" s="113" t="str">
        <f>IF(ISBLANK('In Process Calc.'!Z97),"",'In Process Calc.'!Z97)</f>
        <v/>
      </c>
      <c r="S97" s="113" t="str">
        <f>IF(ISBLANK('In Process Calc.'!AA97),"",'In Process Calc.'!AA97)</f>
        <v/>
      </c>
      <c r="T97" s="113" t="str">
        <f>IF(ISBLANK('In Process Calc.'!AB97),"",'In Process Calc.'!AB97)</f>
        <v/>
      </c>
      <c r="U97" s="113" t="str">
        <f>IF(ISBLANK('In Process Calc.'!AC97),"",'In Process Calc.'!AC97)</f>
        <v/>
      </c>
      <c r="V97" s="113" t="str">
        <f>IF(ISBLANK('In Process Calc.'!AD97),"",'In Process Calc.'!AD97)</f>
        <v/>
      </c>
      <c r="W97" s="113" t="str">
        <f>IF(ISBLANK('In Process Calc.'!AE97),"",'In Process Calc.'!AE97)</f>
        <v/>
      </c>
      <c r="X97" s="113" t="str">
        <f>IF(ISBLANK('In Process Calc.'!AF97),"",'In Process Calc.'!AF97)</f>
        <v/>
      </c>
      <c r="Y97" s="113" t="str">
        <f>IF(ISBLANK('In Process Calc.'!AG97),"",'In Process Calc.'!AG97)</f>
        <v/>
      </c>
      <c r="Z97" s="113" t="str">
        <f>IF(ISBLANK('In Process Calc.'!AH97),"",'In Process Calc.'!AH97)</f>
        <v/>
      </c>
      <c r="AA97" s="113" t="str">
        <f>IF(ISBLANK('In Process Calc.'!AI97),"",'In Process Calc.'!AI97)</f>
        <v/>
      </c>
      <c r="AB97" s="113" t="str">
        <f>IF(ISBLANK('In Process Calc.'!AJ97),"",'In Process Calc.'!AJ97)</f>
        <v/>
      </c>
      <c r="AC97" s="113" t="str">
        <f>IF(ISBLANK('In Process Calc.'!AK97),"",'In Process Calc.'!AK97)</f>
        <v/>
      </c>
      <c r="AD97" s="113" t="str">
        <f>IF(ISBLANK('In Process Calc.'!AL97),"",'In Process Calc.'!AL97)</f>
        <v/>
      </c>
      <c r="AE97" s="113" t="str">
        <f>IF(ISBLANK('In Process Calc.'!AM97),"",'In Process Calc.'!AM97)</f>
        <v/>
      </c>
      <c r="AF97" s="113" t="str">
        <f>IF(ISBLANK('In Process Calc.'!AN97),"",'In Process Calc.'!AN97)</f>
        <v/>
      </c>
      <c r="AG97" s="48"/>
      <c r="BN97" s="48"/>
      <c r="BO97" s="48"/>
      <c r="BP97" s="48"/>
      <c r="BQ97" s="48"/>
      <c r="BR97" s="48"/>
      <c r="BS97" s="48"/>
      <c r="BT97" s="48"/>
      <c r="BU97" s="48"/>
      <c r="BV97" s="48"/>
      <c r="BW97" s="48"/>
      <c r="BX97" s="48"/>
      <c r="BY97" s="48"/>
      <c r="BZ97" s="48"/>
      <c r="CA97" s="48"/>
      <c r="CB97" s="48"/>
      <c r="CC97" s="48"/>
      <c r="CD97" s="48"/>
      <c r="CE97" s="48"/>
      <c r="CF97" s="48"/>
      <c r="CG97" s="48"/>
    </row>
    <row r="98" spans="1:85" x14ac:dyDescent="0.15">
      <c r="A98" s="113" t="str">
        <f>IF(ISBLANK('In Process Calc.'!C98),"",'In Process Calc.'!C98)</f>
        <v/>
      </c>
      <c r="B98" s="113" t="str">
        <f>IF(ISBLANK(Glutamine!H100),"",Glutamine!H100)</f>
        <v/>
      </c>
      <c r="C98" s="113" t="str">
        <f>IF(ISBLANK('In Process Calc.'!K98),"",'In Process Calc.'!K98)</f>
        <v/>
      </c>
      <c r="D98" s="113" t="str">
        <f>IF(ISBLANK('In Process Calc.'!L98),"",'In Process Calc.'!L98)</f>
        <v/>
      </c>
      <c r="E98" s="113" t="str">
        <f>IF(ISBLANK('In Process Calc.'!M98),"",'In Process Calc.'!M98)</f>
        <v/>
      </c>
      <c r="F98" s="113" t="str">
        <f>IF(ISBLANK('In Process Calc.'!N98),"",'In Process Calc.'!N98)</f>
        <v/>
      </c>
      <c r="G98" s="113" t="str">
        <f>IF(ISBLANK('In Process Calc.'!O98),"",'In Process Calc.'!O98)</f>
        <v/>
      </c>
      <c r="H98" s="113" t="str">
        <f>IF(ISBLANK('In Process Calc.'!P98),"",'In Process Calc.'!P98)</f>
        <v/>
      </c>
      <c r="I98" s="113" t="str">
        <f>IF(ISBLANK('In Process Calc.'!Q98),"",'In Process Calc.'!Q98)</f>
        <v/>
      </c>
      <c r="J98" s="113" t="str">
        <f>IF(ISBLANK('In Process Calc.'!R98),"",'In Process Calc.'!R98)</f>
        <v/>
      </c>
      <c r="K98" s="113" t="str">
        <f>IF(ISBLANK('In Process Calc.'!S98),"",'In Process Calc.'!S98)</f>
        <v/>
      </c>
      <c r="L98" s="113" t="str">
        <f>IF(ISBLANK('In Process Calc.'!T98),"",'In Process Calc.'!T98)</f>
        <v/>
      </c>
      <c r="M98" s="113" t="str">
        <f>IF(ISBLANK('In Process Calc.'!U98),"",'In Process Calc.'!U98)</f>
        <v/>
      </c>
      <c r="N98" s="113" t="str">
        <f>IF(ISBLANK('In Process Calc.'!V98),"",'In Process Calc.'!V98)</f>
        <v/>
      </c>
      <c r="O98" s="113" t="str">
        <f>IF(ISBLANK('In Process Calc.'!W98),"",'In Process Calc.'!W98)</f>
        <v/>
      </c>
      <c r="P98" s="113" t="str">
        <f>IF(ISBLANK('In Process Calc.'!X98),"",'In Process Calc.'!X98)</f>
        <v/>
      </c>
      <c r="Q98" s="113" t="str">
        <f>IF(ISBLANK('In Process Calc.'!Y98),"",'In Process Calc.'!Y98)</f>
        <v/>
      </c>
      <c r="R98" s="113" t="str">
        <f>IF(ISBLANK('In Process Calc.'!Z98),"",'In Process Calc.'!Z98)</f>
        <v/>
      </c>
      <c r="S98" s="113" t="str">
        <f>IF(ISBLANK('In Process Calc.'!AA98),"",'In Process Calc.'!AA98)</f>
        <v/>
      </c>
      <c r="T98" s="113" t="str">
        <f>IF(ISBLANK('In Process Calc.'!AB98),"",'In Process Calc.'!AB98)</f>
        <v/>
      </c>
      <c r="U98" s="113" t="str">
        <f>IF(ISBLANK('In Process Calc.'!AC98),"",'In Process Calc.'!AC98)</f>
        <v/>
      </c>
      <c r="V98" s="113" t="str">
        <f>IF(ISBLANK('In Process Calc.'!AD98),"",'In Process Calc.'!AD98)</f>
        <v/>
      </c>
      <c r="W98" s="113" t="str">
        <f>IF(ISBLANK('In Process Calc.'!AE98),"",'In Process Calc.'!AE98)</f>
        <v/>
      </c>
      <c r="X98" s="113" t="str">
        <f>IF(ISBLANK('In Process Calc.'!AF98),"",'In Process Calc.'!AF98)</f>
        <v/>
      </c>
      <c r="Y98" s="113" t="str">
        <f>IF(ISBLANK('In Process Calc.'!AG98),"",'In Process Calc.'!AG98)</f>
        <v/>
      </c>
      <c r="Z98" s="113" t="str">
        <f>IF(ISBLANK('In Process Calc.'!AH98),"",'In Process Calc.'!AH98)</f>
        <v/>
      </c>
      <c r="AA98" s="113" t="str">
        <f>IF(ISBLANK('In Process Calc.'!AI98),"",'In Process Calc.'!AI98)</f>
        <v/>
      </c>
      <c r="AB98" s="113" t="str">
        <f>IF(ISBLANK('In Process Calc.'!AJ98),"",'In Process Calc.'!AJ98)</f>
        <v/>
      </c>
      <c r="AC98" s="113" t="str">
        <f>IF(ISBLANK('In Process Calc.'!AK98),"",'In Process Calc.'!AK98)</f>
        <v/>
      </c>
      <c r="AD98" s="113" t="str">
        <f>IF(ISBLANK('In Process Calc.'!AL98),"",'In Process Calc.'!AL98)</f>
        <v/>
      </c>
      <c r="AE98" s="113" t="str">
        <f>IF(ISBLANK('In Process Calc.'!AM98),"",'In Process Calc.'!AM98)</f>
        <v/>
      </c>
      <c r="AF98" s="113" t="str">
        <f>IF(ISBLANK('In Process Calc.'!AN98),"",'In Process Calc.'!AN98)</f>
        <v/>
      </c>
      <c r="AG98" s="48"/>
      <c r="BN98" s="48"/>
      <c r="BO98" s="48"/>
      <c r="BP98" s="48"/>
      <c r="BQ98" s="48"/>
      <c r="BR98" s="48"/>
      <c r="BS98" s="48"/>
      <c r="BT98" s="48"/>
      <c r="BU98" s="48"/>
      <c r="BV98" s="48"/>
      <c r="BW98" s="48"/>
      <c r="BX98" s="48"/>
      <c r="BY98" s="48"/>
      <c r="BZ98" s="48"/>
      <c r="CA98" s="48"/>
      <c r="CB98" s="48"/>
      <c r="CC98" s="48"/>
      <c r="CD98" s="48"/>
      <c r="CE98" s="48"/>
      <c r="CF98" s="48"/>
      <c r="CG98" s="48"/>
    </row>
    <row r="99" spans="1:85" x14ac:dyDescent="0.15">
      <c r="A99" s="113" t="str">
        <f>IF(ISBLANK('In Process Calc.'!C99),"",'In Process Calc.'!C99)</f>
        <v/>
      </c>
      <c r="B99" s="113" t="str">
        <f>IF(ISBLANK(Glutamine!H101),"",Glutamine!H101)</f>
        <v/>
      </c>
      <c r="C99" s="113" t="str">
        <f>IF(ISBLANK('In Process Calc.'!K99),"",'In Process Calc.'!K99)</f>
        <v/>
      </c>
      <c r="D99" s="113" t="str">
        <f>IF(ISBLANK('In Process Calc.'!L99),"",'In Process Calc.'!L99)</f>
        <v/>
      </c>
      <c r="E99" s="113" t="str">
        <f>IF(ISBLANK('In Process Calc.'!M99),"",'In Process Calc.'!M99)</f>
        <v/>
      </c>
      <c r="F99" s="113" t="str">
        <f>IF(ISBLANK('In Process Calc.'!N99),"",'In Process Calc.'!N99)</f>
        <v/>
      </c>
      <c r="G99" s="113" t="str">
        <f>IF(ISBLANK('In Process Calc.'!O99),"",'In Process Calc.'!O99)</f>
        <v/>
      </c>
      <c r="H99" s="113" t="str">
        <f>IF(ISBLANK('In Process Calc.'!P99),"",'In Process Calc.'!P99)</f>
        <v/>
      </c>
      <c r="I99" s="113" t="str">
        <f>IF(ISBLANK('In Process Calc.'!Q99),"",'In Process Calc.'!Q99)</f>
        <v/>
      </c>
      <c r="J99" s="113" t="str">
        <f>IF(ISBLANK('In Process Calc.'!R99),"",'In Process Calc.'!R99)</f>
        <v/>
      </c>
      <c r="K99" s="113" t="str">
        <f>IF(ISBLANK('In Process Calc.'!S99),"",'In Process Calc.'!S99)</f>
        <v/>
      </c>
      <c r="L99" s="113" t="str">
        <f>IF(ISBLANK('In Process Calc.'!T99),"",'In Process Calc.'!T99)</f>
        <v/>
      </c>
      <c r="M99" s="113" t="str">
        <f>IF(ISBLANK('In Process Calc.'!U99),"",'In Process Calc.'!U99)</f>
        <v/>
      </c>
      <c r="N99" s="113" t="str">
        <f>IF(ISBLANK('In Process Calc.'!V99),"",'In Process Calc.'!V99)</f>
        <v/>
      </c>
      <c r="O99" s="113" t="str">
        <f>IF(ISBLANK('In Process Calc.'!W99),"",'In Process Calc.'!W99)</f>
        <v/>
      </c>
      <c r="P99" s="113" t="str">
        <f>IF(ISBLANK('In Process Calc.'!X99),"",'In Process Calc.'!X99)</f>
        <v/>
      </c>
      <c r="Q99" s="113" t="str">
        <f>IF(ISBLANK('In Process Calc.'!Y99),"",'In Process Calc.'!Y99)</f>
        <v/>
      </c>
      <c r="R99" s="113" t="str">
        <f>IF(ISBLANK('In Process Calc.'!Z99),"",'In Process Calc.'!Z99)</f>
        <v/>
      </c>
      <c r="S99" s="113" t="str">
        <f>IF(ISBLANK('In Process Calc.'!AA99),"",'In Process Calc.'!AA99)</f>
        <v/>
      </c>
      <c r="T99" s="113" t="str">
        <f>IF(ISBLANK('In Process Calc.'!AB99),"",'In Process Calc.'!AB99)</f>
        <v/>
      </c>
      <c r="U99" s="113" t="str">
        <f>IF(ISBLANK('In Process Calc.'!AC99),"",'In Process Calc.'!AC99)</f>
        <v/>
      </c>
      <c r="V99" s="113" t="str">
        <f>IF(ISBLANK('In Process Calc.'!AD99),"",'In Process Calc.'!AD99)</f>
        <v/>
      </c>
      <c r="W99" s="113" t="str">
        <f>IF(ISBLANK('In Process Calc.'!AE99),"",'In Process Calc.'!AE99)</f>
        <v/>
      </c>
      <c r="X99" s="113" t="str">
        <f>IF(ISBLANK('In Process Calc.'!AF99),"",'In Process Calc.'!AF99)</f>
        <v/>
      </c>
      <c r="Y99" s="113" t="str">
        <f>IF(ISBLANK('In Process Calc.'!AG99),"",'In Process Calc.'!AG99)</f>
        <v/>
      </c>
      <c r="Z99" s="113" t="str">
        <f>IF(ISBLANK('In Process Calc.'!AH99),"",'In Process Calc.'!AH99)</f>
        <v/>
      </c>
      <c r="AA99" s="113" t="str">
        <f>IF(ISBLANK('In Process Calc.'!AI99),"",'In Process Calc.'!AI99)</f>
        <v/>
      </c>
      <c r="AB99" s="113" t="str">
        <f>IF(ISBLANK('In Process Calc.'!AJ99),"",'In Process Calc.'!AJ99)</f>
        <v/>
      </c>
      <c r="AC99" s="113" t="str">
        <f>IF(ISBLANK('In Process Calc.'!AK99),"",'In Process Calc.'!AK99)</f>
        <v/>
      </c>
      <c r="AD99" s="113" t="str">
        <f>IF(ISBLANK('In Process Calc.'!AL99),"",'In Process Calc.'!AL99)</f>
        <v/>
      </c>
      <c r="AE99" s="113" t="str">
        <f>IF(ISBLANK('In Process Calc.'!AM99),"",'In Process Calc.'!AM99)</f>
        <v/>
      </c>
      <c r="AF99" s="113" t="str">
        <f>IF(ISBLANK('In Process Calc.'!AN99),"",'In Process Calc.'!AN99)</f>
        <v/>
      </c>
      <c r="AG99" s="48"/>
      <c r="BN99" s="48"/>
      <c r="BO99" s="48"/>
      <c r="BP99" s="48"/>
      <c r="BQ99" s="48"/>
      <c r="BR99" s="48"/>
      <c r="BS99" s="48"/>
      <c r="BT99" s="48"/>
      <c r="BU99" s="48"/>
      <c r="BV99" s="48"/>
      <c r="BW99" s="48"/>
      <c r="BX99" s="48"/>
      <c r="BY99" s="48"/>
      <c r="BZ99" s="48"/>
      <c r="CA99" s="48"/>
      <c r="CB99" s="48"/>
      <c r="CC99" s="48"/>
      <c r="CD99" s="48"/>
      <c r="CE99" s="48"/>
      <c r="CF99" s="48"/>
      <c r="CG99" s="48"/>
    </row>
    <row r="100" spans="1:85" x14ac:dyDescent="0.15">
      <c r="A100" s="113" t="str">
        <f>IF(ISBLANK('In Process Calc.'!C100),"",'In Process Calc.'!C100)</f>
        <v/>
      </c>
      <c r="B100" s="113" t="str">
        <f>IF(ISBLANK(Glutamine!H102),"",Glutamine!H102)</f>
        <v/>
      </c>
      <c r="C100" s="113" t="str">
        <f>IF(ISBLANK('In Process Calc.'!K100),"",'In Process Calc.'!K100)</f>
        <v/>
      </c>
      <c r="D100" s="113" t="str">
        <f>IF(ISBLANK('In Process Calc.'!L100),"",'In Process Calc.'!L100)</f>
        <v/>
      </c>
      <c r="E100" s="113" t="str">
        <f>IF(ISBLANK('In Process Calc.'!M100),"",'In Process Calc.'!M100)</f>
        <v/>
      </c>
      <c r="F100" s="113" t="str">
        <f>IF(ISBLANK('In Process Calc.'!N100),"",'In Process Calc.'!N100)</f>
        <v/>
      </c>
      <c r="G100" s="113" t="str">
        <f>IF(ISBLANK('In Process Calc.'!O100),"",'In Process Calc.'!O100)</f>
        <v/>
      </c>
      <c r="H100" s="113" t="str">
        <f>IF(ISBLANK('In Process Calc.'!P100),"",'In Process Calc.'!P100)</f>
        <v/>
      </c>
      <c r="I100" s="113" t="str">
        <f>IF(ISBLANK('In Process Calc.'!Q100),"",'In Process Calc.'!Q100)</f>
        <v/>
      </c>
      <c r="J100" s="113" t="str">
        <f>IF(ISBLANK('In Process Calc.'!R100),"",'In Process Calc.'!R100)</f>
        <v/>
      </c>
      <c r="K100" s="113" t="str">
        <f>IF(ISBLANK('In Process Calc.'!S100),"",'In Process Calc.'!S100)</f>
        <v/>
      </c>
      <c r="L100" s="113" t="str">
        <f>IF(ISBLANK('In Process Calc.'!T100),"",'In Process Calc.'!T100)</f>
        <v/>
      </c>
      <c r="M100" s="113" t="str">
        <f>IF(ISBLANK('In Process Calc.'!U100),"",'In Process Calc.'!U100)</f>
        <v/>
      </c>
      <c r="N100" s="113" t="str">
        <f>IF(ISBLANK('In Process Calc.'!V100),"",'In Process Calc.'!V100)</f>
        <v/>
      </c>
      <c r="O100" s="113" t="str">
        <f>IF(ISBLANK('In Process Calc.'!W100),"",'In Process Calc.'!W100)</f>
        <v/>
      </c>
      <c r="P100" s="113" t="str">
        <f>IF(ISBLANK('In Process Calc.'!X100),"",'In Process Calc.'!X100)</f>
        <v/>
      </c>
      <c r="Q100" s="113" t="str">
        <f>IF(ISBLANK('In Process Calc.'!Y100),"",'In Process Calc.'!Y100)</f>
        <v/>
      </c>
      <c r="R100" s="113" t="str">
        <f>IF(ISBLANK('In Process Calc.'!Z100),"",'In Process Calc.'!Z100)</f>
        <v/>
      </c>
      <c r="S100" s="113" t="str">
        <f>IF(ISBLANK('In Process Calc.'!AA100),"",'In Process Calc.'!AA100)</f>
        <v/>
      </c>
      <c r="T100" s="113" t="str">
        <f>IF(ISBLANK('In Process Calc.'!AB100),"",'In Process Calc.'!AB100)</f>
        <v/>
      </c>
      <c r="U100" s="113" t="str">
        <f>IF(ISBLANK('In Process Calc.'!AC100),"",'In Process Calc.'!AC100)</f>
        <v/>
      </c>
      <c r="V100" s="113" t="str">
        <f>IF(ISBLANK('In Process Calc.'!AD100),"",'In Process Calc.'!AD100)</f>
        <v/>
      </c>
      <c r="W100" s="113" t="str">
        <f>IF(ISBLANK('In Process Calc.'!AE100),"",'In Process Calc.'!AE100)</f>
        <v/>
      </c>
      <c r="X100" s="113" t="str">
        <f>IF(ISBLANK('In Process Calc.'!AF100),"",'In Process Calc.'!AF100)</f>
        <v/>
      </c>
      <c r="Y100" s="113" t="str">
        <f>IF(ISBLANK('In Process Calc.'!AG100),"",'In Process Calc.'!AG100)</f>
        <v/>
      </c>
      <c r="Z100" s="113" t="str">
        <f>IF(ISBLANK('In Process Calc.'!AH100),"",'In Process Calc.'!AH100)</f>
        <v/>
      </c>
      <c r="AA100" s="113" t="str">
        <f>IF(ISBLANK('In Process Calc.'!AI100),"",'In Process Calc.'!AI100)</f>
        <v/>
      </c>
      <c r="AB100" s="113" t="str">
        <f>IF(ISBLANK('In Process Calc.'!AJ100),"",'In Process Calc.'!AJ100)</f>
        <v/>
      </c>
      <c r="AC100" s="113" t="str">
        <f>IF(ISBLANK('In Process Calc.'!AK100),"",'In Process Calc.'!AK100)</f>
        <v/>
      </c>
      <c r="AD100" s="113" t="str">
        <f>IF(ISBLANK('In Process Calc.'!AL100),"",'In Process Calc.'!AL100)</f>
        <v/>
      </c>
      <c r="AE100" s="113" t="str">
        <f>IF(ISBLANK('In Process Calc.'!AM100),"",'In Process Calc.'!AM100)</f>
        <v/>
      </c>
      <c r="AF100" s="113" t="str">
        <f>IF(ISBLANK('In Process Calc.'!AN100),"",'In Process Calc.'!AN100)</f>
        <v/>
      </c>
      <c r="AG100" s="48"/>
      <c r="BN100" s="48"/>
      <c r="BO100" s="48"/>
      <c r="BP100" s="48"/>
      <c r="BQ100" s="48"/>
      <c r="BR100" s="48"/>
      <c r="BS100" s="48"/>
      <c r="BT100" s="48"/>
      <c r="BU100" s="48"/>
      <c r="BV100" s="48"/>
      <c r="BW100" s="48"/>
      <c r="BX100" s="48"/>
      <c r="BY100" s="48"/>
      <c r="BZ100" s="48"/>
      <c r="CA100" s="48"/>
      <c r="CB100" s="48"/>
      <c r="CC100" s="48"/>
      <c r="CD100" s="48"/>
      <c r="CE100" s="48"/>
      <c r="CF100" s="48"/>
      <c r="CG100" s="48"/>
    </row>
    <row r="101" spans="1:85" x14ac:dyDescent="0.15">
      <c r="A101" s="113" t="str">
        <f>IF(ISBLANK('In Process Calc.'!C101),"",'In Process Calc.'!C101)</f>
        <v/>
      </c>
      <c r="B101" s="113" t="str">
        <f>IF(ISBLANK(Glutamine!H103),"",Glutamine!H103)</f>
        <v/>
      </c>
      <c r="C101" s="113" t="str">
        <f>IF(ISBLANK('In Process Calc.'!K101),"",'In Process Calc.'!K101)</f>
        <v/>
      </c>
      <c r="D101" s="113" t="str">
        <f>IF(ISBLANK('In Process Calc.'!L101),"",'In Process Calc.'!L101)</f>
        <v/>
      </c>
      <c r="E101" s="113" t="str">
        <f>IF(ISBLANK('In Process Calc.'!M101),"",'In Process Calc.'!M101)</f>
        <v/>
      </c>
      <c r="F101" s="113" t="str">
        <f>IF(ISBLANK('In Process Calc.'!N101),"",'In Process Calc.'!N101)</f>
        <v/>
      </c>
      <c r="G101" s="113" t="str">
        <f>IF(ISBLANK('In Process Calc.'!O101),"",'In Process Calc.'!O101)</f>
        <v/>
      </c>
      <c r="H101" s="113" t="str">
        <f>IF(ISBLANK('In Process Calc.'!P101),"",'In Process Calc.'!P101)</f>
        <v/>
      </c>
      <c r="I101" s="113" t="str">
        <f>IF(ISBLANK('In Process Calc.'!Q101),"",'In Process Calc.'!Q101)</f>
        <v/>
      </c>
      <c r="J101" s="113" t="str">
        <f>IF(ISBLANK('In Process Calc.'!R101),"",'In Process Calc.'!R101)</f>
        <v/>
      </c>
      <c r="K101" s="113" t="str">
        <f>IF(ISBLANK('In Process Calc.'!S101),"",'In Process Calc.'!S101)</f>
        <v/>
      </c>
      <c r="L101" s="113" t="str">
        <f>IF(ISBLANK('In Process Calc.'!T101),"",'In Process Calc.'!T101)</f>
        <v/>
      </c>
      <c r="M101" s="113" t="str">
        <f>IF(ISBLANK('In Process Calc.'!U101),"",'In Process Calc.'!U101)</f>
        <v/>
      </c>
      <c r="N101" s="113" t="str">
        <f>IF(ISBLANK('In Process Calc.'!V101),"",'In Process Calc.'!V101)</f>
        <v/>
      </c>
      <c r="O101" s="113" t="str">
        <f>IF(ISBLANK('In Process Calc.'!W101),"",'In Process Calc.'!W101)</f>
        <v/>
      </c>
      <c r="P101" s="113" t="str">
        <f>IF(ISBLANK('In Process Calc.'!X101),"",'In Process Calc.'!X101)</f>
        <v/>
      </c>
      <c r="Q101" s="113" t="str">
        <f>IF(ISBLANK('In Process Calc.'!Y101),"",'In Process Calc.'!Y101)</f>
        <v/>
      </c>
      <c r="R101" s="113" t="str">
        <f>IF(ISBLANK('In Process Calc.'!Z101),"",'In Process Calc.'!Z101)</f>
        <v/>
      </c>
      <c r="S101" s="113" t="str">
        <f>IF(ISBLANK('In Process Calc.'!AA101),"",'In Process Calc.'!AA101)</f>
        <v/>
      </c>
      <c r="T101" s="113" t="str">
        <f>IF(ISBLANK('In Process Calc.'!AB101),"",'In Process Calc.'!AB101)</f>
        <v/>
      </c>
      <c r="U101" s="113" t="str">
        <f>IF(ISBLANK('In Process Calc.'!AC101),"",'In Process Calc.'!AC101)</f>
        <v/>
      </c>
      <c r="V101" s="113" t="str">
        <f>IF(ISBLANK('In Process Calc.'!AD101),"",'In Process Calc.'!AD101)</f>
        <v/>
      </c>
      <c r="W101" s="113" t="str">
        <f>IF(ISBLANK('In Process Calc.'!AE101),"",'In Process Calc.'!AE101)</f>
        <v/>
      </c>
      <c r="X101" s="113" t="str">
        <f>IF(ISBLANK('In Process Calc.'!AF101),"",'In Process Calc.'!AF101)</f>
        <v/>
      </c>
      <c r="Y101" s="113" t="str">
        <f>IF(ISBLANK('In Process Calc.'!AG101),"",'In Process Calc.'!AG101)</f>
        <v/>
      </c>
      <c r="Z101" s="113" t="str">
        <f>IF(ISBLANK('In Process Calc.'!AH101),"",'In Process Calc.'!AH101)</f>
        <v/>
      </c>
      <c r="AA101" s="113" t="str">
        <f>IF(ISBLANK('In Process Calc.'!AI101),"",'In Process Calc.'!AI101)</f>
        <v/>
      </c>
      <c r="AB101" s="113" t="str">
        <f>IF(ISBLANK('In Process Calc.'!AJ101),"",'In Process Calc.'!AJ101)</f>
        <v/>
      </c>
      <c r="AC101" s="113" t="str">
        <f>IF(ISBLANK('In Process Calc.'!AK101),"",'In Process Calc.'!AK101)</f>
        <v/>
      </c>
      <c r="AD101" s="113" t="str">
        <f>IF(ISBLANK('In Process Calc.'!AL101),"",'In Process Calc.'!AL101)</f>
        <v/>
      </c>
      <c r="AE101" s="113" t="str">
        <f>IF(ISBLANK('In Process Calc.'!AM101),"",'In Process Calc.'!AM101)</f>
        <v/>
      </c>
      <c r="AF101" s="113" t="str">
        <f>IF(ISBLANK('In Process Calc.'!AN101),"",'In Process Calc.'!AN101)</f>
        <v/>
      </c>
      <c r="AG101" s="48"/>
      <c r="BN101" s="48"/>
      <c r="BO101" s="48"/>
      <c r="BP101" s="48"/>
      <c r="BQ101" s="48"/>
      <c r="BR101" s="48"/>
      <c r="BS101" s="48"/>
      <c r="BT101" s="48"/>
      <c r="BU101" s="48"/>
      <c r="BV101" s="48"/>
      <c r="BW101" s="48"/>
      <c r="BX101" s="48"/>
      <c r="BY101" s="48"/>
      <c r="BZ101" s="48"/>
      <c r="CA101" s="48"/>
      <c r="CB101" s="48"/>
      <c r="CC101" s="48"/>
      <c r="CD101" s="48"/>
      <c r="CE101" s="48"/>
      <c r="CF101" s="48"/>
      <c r="CG101" s="48"/>
    </row>
    <row r="102" spans="1:85" x14ac:dyDescent="0.15">
      <c r="A102" s="113" t="str">
        <f>IF(ISBLANK('In Process Calc.'!C102),"",'In Process Calc.'!C102)</f>
        <v/>
      </c>
      <c r="B102" s="113" t="str">
        <f>IF(ISBLANK(Glutamine!H104),"",Glutamine!H104)</f>
        <v/>
      </c>
      <c r="C102" s="113" t="str">
        <f>IF(ISBLANK('In Process Calc.'!K102),"",'In Process Calc.'!K102)</f>
        <v/>
      </c>
      <c r="D102" s="113" t="str">
        <f>IF(ISBLANK('In Process Calc.'!L102),"",'In Process Calc.'!L102)</f>
        <v/>
      </c>
      <c r="E102" s="113" t="str">
        <f>IF(ISBLANK('In Process Calc.'!M102),"",'In Process Calc.'!M102)</f>
        <v/>
      </c>
      <c r="F102" s="113" t="str">
        <f>IF(ISBLANK('In Process Calc.'!N102),"",'In Process Calc.'!N102)</f>
        <v/>
      </c>
      <c r="G102" s="113" t="str">
        <f>IF(ISBLANK('In Process Calc.'!O102),"",'In Process Calc.'!O102)</f>
        <v/>
      </c>
      <c r="H102" s="113" t="str">
        <f>IF(ISBLANK('In Process Calc.'!P102),"",'In Process Calc.'!P102)</f>
        <v/>
      </c>
      <c r="I102" s="113" t="str">
        <f>IF(ISBLANK('In Process Calc.'!Q102),"",'In Process Calc.'!Q102)</f>
        <v/>
      </c>
      <c r="J102" s="113" t="str">
        <f>IF(ISBLANK('In Process Calc.'!R102),"",'In Process Calc.'!R102)</f>
        <v/>
      </c>
      <c r="K102" s="113" t="str">
        <f>IF(ISBLANK('In Process Calc.'!S102),"",'In Process Calc.'!S102)</f>
        <v/>
      </c>
      <c r="L102" s="113" t="str">
        <f>IF(ISBLANK('In Process Calc.'!T102),"",'In Process Calc.'!T102)</f>
        <v/>
      </c>
      <c r="M102" s="113" t="str">
        <f>IF(ISBLANK('In Process Calc.'!U102),"",'In Process Calc.'!U102)</f>
        <v/>
      </c>
      <c r="N102" s="113" t="str">
        <f>IF(ISBLANK('In Process Calc.'!V102),"",'In Process Calc.'!V102)</f>
        <v/>
      </c>
      <c r="O102" s="113" t="str">
        <f>IF(ISBLANK('In Process Calc.'!W102),"",'In Process Calc.'!W102)</f>
        <v/>
      </c>
      <c r="P102" s="113" t="str">
        <f>IF(ISBLANK('In Process Calc.'!X102),"",'In Process Calc.'!X102)</f>
        <v/>
      </c>
      <c r="Q102" s="113" t="str">
        <f>IF(ISBLANK('In Process Calc.'!Y102),"",'In Process Calc.'!Y102)</f>
        <v/>
      </c>
      <c r="R102" s="113" t="str">
        <f>IF(ISBLANK('In Process Calc.'!Z102),"",'In Process Calc.'!Z102)</f>
        <v/>
      </c>
      <c r="S102" s="113" t="str">
        <f>IF(ISBLANK('In Process Calc.'!AA102),"",'In Process Calc.'!AA102)</f>
        <v/>
      </c>
      <c r="T102" s="113" t="str">
        <f>IF(ISBLANK('In Process Calc.'!AB102),"",'In Process Calc.'!AB102)</f>
        <v/>
      </c>
      <c r="U102" s="113" t="str">
        <f>IF(ISBLANK('In Process Calc.'!AC102),"",'In Process Calc.'!AC102)</f>
        <v/>
      </c>
      <c r="V102" s="113" t="str">
        <f>IF(ISBLANK('In Process Calc.'!AD102),"",'In Process Calc.'!AD102)</f>
        <v/>
      </c>
      <c r="W102" s="113" t="str">
        <f>IF(ISBLANK('In Process Calc.'!AE102),"",'In Process Calc.'!AE102)</f>
        <v/>
      </c>
      <c r="X102" s="113" t="str">
        <f>IF(ISBLANK('In Process Calc.'!AF102),"",'In Process Calc.'!AF102)</f>
        <v/>
      </c>
      <c r="Y102" s="113" t="str">
        <f>IF(ISBLANK('In Process Calc.'!AG102),"",'In Process Calc.'!AG102)</f>
        <v/>
      </c>
      <c r="Z102" s="113" t="str">
        <f>IF(ISBLANK('In Process Calc.'!AH102),"",'In Process Calc.'!AH102)</f>
        <v/>
      </c>
      <c r="AA102" s="113" t="str">
        <f>IF(ISBLANK('In Process Calc.'!AI102),"",'In Process Calc.'!AI102)</f>
        <v/>
      </c>
      <c r="AB102" s="113" t="str">
        <f>IF(ISBLANK('In Process Calc.'!AJ102),"",'In Process Calc.'!AJ102)</f>
        <v/>
      </c>
      <c r="AC102" s="113" t="str">
        <f>IF(ISBLANK('In Process Calc.'!AK102),"",'In Process Calc.'!AK102)</f>
        <v/>
      </c>
      <c r="AD102" s="113" t="str">
        <f>IF(ISBLANK('In Process Calc.'!AL102),"",'In Process Calc.'!AL102)</f>
        <v/>
      </c>
      <c r="AE102" s="113" t="str">
        <f>IF(ISBLANK('In Process Calc.'!AM102),"",'In Process Calc.'!AM102)</f>
        <v/>
      </c>
      <c r="AF102" s="113" t="str">
        <f>IF(ISBLANK('In Process Calc.'!AN102),"",'In Process Calc.'!AN102)</f>
        <v/>
      </c>
      <c r="AG102" s="48"/>
      <c r="BN102" s="48"/>
      <c r="BO102" s="48"/>
      <c r="BP102" s="48"/>
      <c r="BQ102" s="48"/>
      <c r="BR102" s="48"/>
      <c r="BS102" s="48"/>
      <c r="BT102" s="48"/>
      <c r="BU102" s="48"/>
      <c r="BV102" s="48"/>
      <c r="BW102" s="48"/>
      <c r="BX102" s="48"/>
      <c r="BY102" s="48"/>
      <c r="BZ102" s="48"/>
      <c r="CA102" s="48"/>
      <c r="CB102" s="48"/>
      <c r="CC102" s="48"/>
      <c r="CD102" s="48"/>
      <c r="CE102" s="48"/>
      <c r="CF102" s="48"/>
      <c r="CG102" s="48"/>
    </row>
  </sheetData>
  <mergeCells count="11">
    <mergeCell ref="A1:AF1"/>
    <mergeCell ref="BP2:BS2"/>
    <mergeCell ref="BT2:BX2"/>
    <mergeCell ref="CG35:DL35"/>
    <mergeCell ref="CG63:DL63"/>
    <mergeCell ref="BY2:CE2"/>
    <mergeCell ref="CG1:DL1"/>
    <mergeCell ref="BO1:CE1"/>
    <mergeCell ref="AH1:BM1"/>
    <mergeCell ref="BP35:BU35"/>
    <mergeCell ref="BV35:CB35"/>
  </mergeCells>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79998168889431442"/>
  </sheetPr>
  <dimension ref="A1:BR85"/>
  <sheetViews>
    <sheetView tabSelected="1" zoomScale="248" zoomScaleNormal="160" workbookViewId="0">
      <selection activeCell="O7" sqref="O7"/>
    </sheetView>
  </sheetViews>
  <sheetFormatPr baseColWidth="10" defaultColWidth="8.6640625" defaultRowHeight="13" x14ac:dyDescent="0.15"/>
  <cols>
    <col min="1" max="1" width="9.6640625" style="122" customWidth="1"/>
    <col min="2" max="2" width="16.33203125" style="122" customWidth="1"/>
    <col min="3" max="4" width="5.6640625" style="122" bestFit="1" customWidth="1"/>
    <col min="5" max="5" width="6" style="122" bestFit="1" customWidth="1"/>
    <col min="6" max="8" width="6.33203125" style="122" bestFit="1" customWidth="1"/>
    <col min="9" max="9" width="5.5" style="123" bestFit="1" customWidth="1"/>
    <col min="10" max="11" width="5.6640625" style="122" bestFit="1" customWidth="1"/>
    <col min="12" max="12" width="5.5" style="122" bestFit="1" customWidth="1"/>
    <col min="13" max="13" width="6" style="122" bestFit="1" customWidth="1"/>
    <col min="14" max="14" width="5.5" style="122" bestFit="1" customWidth="1"/>
    <col min="15" max="17" width="6" style="122" bestFit="1" customWidth="1"/>
    <col min="18" max="21" width="5.5" style="122" bestFit="1" customWidth="1"/>
    <col min="22" max="22" width="5.5" style="123" bestFit="1" customWidth="1"/>
    <col min="23" max="24" width="5.5" style="122" bestFit="1" customWidth="1"/>
    <col min="25" max="25" width="5.5" style="123" bestFit="1" customWidth="1"/>
    <col min="26" max="26" width="5.5" style="122" bestFit="1" customWidth="1"/>
    <col min="27" max="27" width="6" style="122" bestFit="1" customWidth="1"/>
    <col min="28" max="31" width="5.5" style="122" bestFit="1" customWidth="1"/>
    <col min="32" max="32" width="6" style="122" bestFit="1" customWidth="1"/>
    <col min="33" max="35" width="5.5" style="122" bestFit="1" customWidth="1"/>
    <col min="36" max="16384" width="8.6640625" style="124"/>
  </cols>
  <sheetData>
    <row r="1" spans="1:70" ht="18" x14ac:dyDescent="0.2">
      <c r="A1" s="361" t="s">
        <v>337</v>
      </c>
      <c r="B1" s="362"/>
      <c r="C1" s="362"/>
      <c r="D1" s="362"/>
      <c r="E1" s="362"/>
      <c r="F1" s="362"/>
      <c r="G1" s="362"/>
      <c r="H1" s="362"/>
      <c r="I1" s="362"/>
      <c r="J1" s="362"/>
      <c r="K1" s="362"/>
      <c r="L1" s="362"/>
      <c r="M1" s="362"/>
      <c r="N1" s="362"/>
      <c r="O1" s="362"/>
      <c r="P1" s="362"/>
      <c r="Q1" s="362"/>
      <c r="R1" s="362"/>
      <c r="S1" s="362"/>
      <c r="T1" s="362"/>
      <c r="U1" s="362"/>
      <c r="V1" s="362"/>
      <c r="W1" s="362"/>
      <c r="X1" s="362"/>
      <c r="Y1" s="362"/>
      <c r="Z1" s="362"/>
      <c r="AA1" s="362"/>
      <c r="AB1" s="362"/>
      <c r="AC1" s="362"/>
      <c r="AD1" s="362"/>
      <c r="AE1" s="362"/>
      <c r="AF1" s="362"/>
      <c r="AG1" s="362"/>
      <c r="AH1" s="362"/>
      <c r="AI1" s="363"/>
      <c r="AK1" s="364" t="s">
        <v>482</v>
      </c>
      <c r="AL1" s="365"/>
      <c r="AM1" s="365"/>
      <c r="AN1" s="365"/>
      <c r="AO1" s="365"/>
      <c r="AP1" s="365"/>
      <c r="AQ1" s="365"/>
      <c r="AR1" s="365"/>
      <c r="AS1" s="365"/>
      <c r="AT1" s="365"/>
      <c r="AU1" s="365"/>
      <c r="AV1" s="365"/>
      <c r="AW1" s="365"/>
      <c r="AX1" s="365"/>
      <c r="AY1" s="365"/>
      <c r="AZ1" s="365"/>
      <c r="BA1" s="365"/>
      <c r="BB1" s="365"/>
      <c r="BC1" s="365"/>
      <c r="BD1" s="365"/>
      <c r="BE1" s="365"/>
      <c r="BF1" s="365"/>
      <c r="BG1" s="366"/>
    </row>
    <row r="2" spans="1:70" ht="101" x14ac:dyDescent="0.15">
      <c r="A2" s="115" t="s">
        <v>101</v>
      </c>
      <c r="B2" s="115" t="s">
        <v>343</v>
      </c>
      <c r="C2" s="115" t="s">
        <v>103</v>
      </c>
      <c r="D2" s="115" t="s">
        <v>106</v>
      </c>
      <c r="E2" s="115" t="s">
        <v>246</v>
      </c>
      <c r="F2" s="115" t="s">
        <v>247</v>
      </c>
      <c r="G2" s="115" t="s">
        <v>248</v>
      </c>
      <c r="H2" s="115" t="s">
        <v>249</v>
      </c>
      <c r="I2" s="115" t="s">
        <v>354</v>
      </c>
      <c r="J2" s="115" t="s">
        <v>102</v>
      </c>
      <c r="K2" s="115" t="s">
        <v>250</v>
      </c>
      <c r="L2" s="115" t="s">
        <v>251</v>
      </c>
      <c r="M2" s="115" t="s">
        <v>252</v>
      </c>
      <c r="N2" s="115" t="s">
        <v>253</v>
      </c>
      <c r="O2" s="115" t="s">
        <v>254</v>
      </c>
      <c r="P2" s="115" t="s">
        <v>255</v>
      </c>
      <c r="Q2" s="115" t="s">
        <v>256</v>
      </c>
      <c r="R2" s="115" t="s">
        <v>257</v>
      </c>
      <c r="S2" s="115" t="s">
        <v>258</v>
      </c>
      <c r="T2" s="115" t="s">
        <v>105</v>
      </c>
      <c r="U2" s="115" t="s">
        <v>259</v>
      </c>
      <c r="V2" s="115" t="s">
        <v>355</v>
      </c>
      <c r="W2" s="115" t="s">
        <v>260</v>
      </c>
      <c r="X2" s="115" t="s">
        <v>261</v>
      </c>
      <c r="Y2" s="115" t="s">
        <v>356</v>
      </c>
      <c r="Z2" s="115" t="s">
        <v>262</v>
      </c>
      <c r="AA2" s="115" t="s">
        <v>263</v>
      </c>
      <c r="AB2" s="115" t="s">
        <v>264</v>
      </c>
      <c r="AC2" s="115" t="s">
        <v>100</v>
      </c>
      <c r="AD2" s="115" t="s">
        <v>265</v>
      </c>
      <c r="AE2" s="115" t="s">
        <v>229</v>
      </c>
      <c r="AF2" s="116" t="s">
        <v>97</v>
      </c>
      <c r="AG2" s="115" t="s">
        <v>11</v>
      </c>
      <c r="AH2" s="115" t="s">
        <v>43</v>
      </c>
      <c r="AI2" s="115" t="s">
        <v>99</v>
      </c>
      <c r="AJ2" s="73" t="s">
        <v>372</v>
      </c>
      <c r="AK2" s="259" t="s">
        <v>19</v>
      </c>
      <c r="AL2" s="259" t="s">
        <v>38</v>
      </c>
      <c r="AM2" s="259" t="s">
        <v>15</v>
      </c>
      <c r="AN2" s="259" t="s">
        <v>13</v>
      </c>
      <c r="AO2" s="260" t="s">
        <v>346</v>
      </c>
      <c r="AP2" s="259" t="s">
        <v>9</v>
      </c>
      <c r="AQ2" s="259" t="s">
        <v>36</v>
      </c>
      <c r="AR2" s="259" t="s">
        <v>14</v>
      </c>
      <c r="AS2" s="259" t="s">
        <v>18</v>
      </c>
      <c r="AT2" s="259" t="s">
        <v>17</v>
      </c>
      <c r="AU2" s="259" t="s">
        <v>40</v>
      </c>
      <c r="AV2" s="259" t="s">
        <v>10</v>
      </c>
      <c r="AW2" s="259" t="s">
        <v>41</v>
      </c>
      <c r="AX2" s="259" t="s">
        <v>42</v>
      </c>
      <c r="AY2" s="259" t="s">
        <v>21</v>
      </c>
      <c r="AZ2" s="259" t="s">
        <v>414</v>
      </c>
      <c r="BA2" s="259" t="s">
        <v>418</v>
      </c>
      <c r="BB2" s="260" t="s">
        <v>347</v>
      </c>
      <c r="BC2" s="259" t="s">
        <v>16</v>
      </c>
      <c r="BD2" s="259" t="s">
        <v>37</v>
      </c>
      <c r="BE2" s="260" t="s">
        <v>348</v>
      </c>
      <c r="BF2" s="259" t="s">
        <v>20</v>
      </c>
      <c r="BG2" s="259" t="s">
        <v>39</v>
      </c>
    </row>
    <row r="3" spans="1:70" x14ac:dyDescent="0.15">
      <c r="A3" s="117">
        <f>Glutamine!H7*'In Process Calc.'!D3/1000</f>
        <v>1.8204000000000001E-2</v>
      </c>
      <c r="B3" s="117"/>
      <c r="C3" s="117"/>
      <c r="D3" s="117"/>
      <c r="E3" s="117"/>
      <c r="F3" s="117"/>
      <c r="G3" s="117"/>
      <c r="H3" s="117"/>
      <c r="I3" s="117"/>
      <c r="J3" s="117"/>
      <c r="K3" s="117"/>
      <c r="L3" s="117"/>
      <c r="M3" s="117"/>
      <c r="N3" s="117"/>
      <c r="O3" s="117"/>
      <c r="P3" s="117"/>
      <c r="Q3" s="117"/>
      <c r="R3" s="117"/>
      <c r="S3" s="117"/>
      <c r="T3" s="117"/>
      <c r="U3" s="117"/>
      <c r="V3" s="117"/>
      <c r="W3" s="117"/>
      <c r="X3" s="117"/>
      <c r="Y3" s="117"/>
      <c r="Z3" s="117"/>
      <c r="AA3" s="117"/>
      <c r="AB3" s="117"/>
      <c r="AC3" s="117"/>
      <c r="AD3" s="117"/>
      <c r="AE3" s="117"/>
      <c r="AF3" s="118"/>
      <c r="AG3" s="118"/>
      <c r="AH3" s="118"/>
      <c r="AI3" s="118"/>
      <c r="AJ3" s="75">
        <f>'In Process Calc.'!C3</f>
        <v>0</v>
      </c>
      <c r="AK3" s="292">
        <f>Glutamine!T7</f>
        <v>7.6461927016679906E-2</v>
      </c>
      <c r="AL3" s="292">
        <f>Glutamine!U7</f>
        <v>2.711509217188699</v>
      </c>
      <c r="AM3" s="292">
        <f>Glutamine!V7</f>
        <v>3.6554527017671918</v>
      </c>
      <c r="AN3" s="292">
        <f>Glutamine!W7</f>
        <v>1.5092115804755499</v>
      </c>
      <c r="AO3" s="292">
        <f>Glutamine!X7</f>
        <v>0.58922240878929977</v>
      </c>
      <c r="AP3" s="292">
        <f>Glutamine!Y7</f>
        <v>27.502388888888888</v>
      </c>
      <c r="AQ3" s="292">
        <f>Glutamine!Z7</f>
        <v>2.3714081434275642</v>
      </c>
      <c r="AR3" s="292">
        <f>Glutamine!AA7</f>
        <v>0.79435680585184576</v>
      </c>
      <c r="AS3" s="292">
        <f>Glutamine!AB7</f>
        <v>2.3324925965376186</v>
      </c>
      <c r="AT3" s="292">
        <f>Glutamine!AC7</f>
        <v>0.88481489072900865</v>
      </c>
      <c r="AU3" s="292">
        <f>Glutamine!AD7</f>
        <v>1.6063992565585794</v>
      </c>
      <c r="AV3" s="292">
        <f>Glutamine!AE7</f>
        <v>0</v>
      </c>
      <c r="AW3" s="292">
        <f>Glutamine!AF7</f>
        <v>3.3954019356617842</v>
      </c>
      <c r="AX3" s="292">
        <f>Glutamine!AG7</f>
        <v>2.9225413052240334</v>
      </c>
      <c r="AY3" s="292">
        <f>Glutamine!AH7</f>
        <v>0.97672707237780321</v>
      </c>
      <c r="AZ3" s="292">
        <f>Glutamine!AI7</f>
        <v>1.594168944</v>
      </c>
      <c r="BA3" s="292">
        <f>Glutamine!AJ7</f>
        <v>0.73712209022775343</v>
      </c>
      <c r="BB3" s="292">
        <f>Glutamine!AK7</f>
        <v>2.5101114296033344</v>
      </c>
      <c r="BC3" s="292">
        <f>Glutamine!AL7</f>
        <v>4.6203254495095543</v>
      </c>
      <c r="BD3" s="292">
        <f>Glutamine!AM7</f>
        <v>3.1539466554981663</v>
      </c>
      <c r="BE3" s="292">
        <f>Glutamine!AN7</f>
        <v>0.38732610519511396</v>
      </c>
      <c r="BF3" s="292">
        <f>Glutamine!AO7</f>
        <v>1.4906404335608257</v>
      </c>
      <c r="BG3" s="292">
        <f>Glutamine!AP7</f>
        <v>1.8344386938034827</v>
      </c>
    </row>
    <row r="4" spans="1:70" x14ac:dyDescent="0.15">
      <c r="A4" s="117">
        <f>Glutamine!H8*'In Process Calc.'!D4/1000</f>
        <v>3.9566000000000004E-2</v>
      </c>
      <c r="B4" s="297">
        <f>'Growth Regression'!$P3</f>
        <v>4.3384290653048455E-2</v>
      </c>
      <c r="C4" s="117">
        <f>IF(Glutamine!O8&gt;0,Glutamine!O8, (Regression!$CE$6*6*'In Process Calc.'!$C4^6+Regression!$CD$6*5*'In Process Calc.'!$C4^5+Regression!$CC$6*4*'In Process Calc.'!$C4^3+Regression!$CB$6*3*'In Process Calc.'!$C4^2  + Regression!$CA$6*2*'In Process Calc.'!$C4 + Regression!$BZ$6)/$A4)</f>
        <v>0.41899999999999998</v>
      </c>
      <c r="D4" s="117">
        <f>(Regression!$CE$7*6*'In Process Calc.'!$C4^6+Regression!$CD$7*5*'In Process Calc.'!$C4^5+Regression!$CC$7*4*'In Process Calc.'!$C4^3+Regression!$CB$7*3*'In Process Calc.'!$C4^2  + Regression!$CA$7*2*'In Process Calc.'!$C4 + Regression!$BZ$7)/$A4</f>
        <v>-8.1501115204046362E-2</v>
      </c>
      <c r="E4" s="117">
        <f xml:space="preserve"> (Regression!$CE$8*6*'In Process Calc.'!$C4^6+Regression!$CD$8*5*'In Process Calc.'!$C4^5+Regression!$CC$8*4*'In Process Calc.'!$C4^3+Regression!$CB$8*3*'In Process Calc.'!$C4^2  + Regression!$CA$8*2*'In Process Calc.'!$C4 + Regression!$BZ$8)/$A4</f>
        <v>5.5158724093944105E-3</v>
      </c>
      <c r="F4" s="117">
        <f xml:space="preserve"> (Regression!$CE$9*6*'In Process Calc.'!$C4^6+Regression!$CD$9*5*'In Process Calc.'!$C4^5+Regression!$CC$9*4*'In Process Calc.'!$C4^3+Regression!$CB$9*3*'In Process Calc.'!$C4^2  + Regression!$CA$9*2*'In Process Calc.'!$C4 + Regression!$BZ$9)/$A4</f>
        <v>-3.0093812064472102E-3</v>
      </c>
      <c r="G4" s="117">
        <f xml:space="preserve"> (Regression!$CE$10*6*'In Process Calc.'!$C4^6+Regression!$CD$10*5*'In Process Calc.'!$C4^5+Regression!$CC$10*4*'In Process Calc.'!$C4^3+Regression!$CB$10*3*'In Process Calc.'!$C4^2  + Regression!$CA$10*2*'In Process Calc.'!$C4 + Regression!$BZ$10)/$A4</f>
        <v>-1.2150185437253616E-2</v>
      </c>
      <c r="H4" s="117">
        <f xml:space="preserve"> (Regression!$CE$11*6*'In Process Calc.'!$C4^6+Regression!$CD$11*5*'In Process Calc.'!$C4^5+Regression!$CC$11*4*'In Process Calc.'!$C4^3+Regression!$CB$11*3*'In Process Calc.'!$C4^2  + Regression!$CA$11*2*'In Process Calc.'!$C4 + Regression!$BZ$11)/$A4</f>
        <v>-1.164592694990519E-2</v>
      </c>
      <c r="I4" s="117">
        <f>(Regression!$CE$12*6*'In Process Calc.'!$C4^6+Regression!$CD$12*5*'In Process Calc.'!$C4^5+Regression!$CC$12*4*'In Process Calc.'!$C4^3+Regression!$CB$12*3*'In Process Calc.'!$C4^2  + Regression!$CA$12*2*'In Process Calc.'!$C4 + Regression!$BZ$12)/$A4</f>
        <v>1.752702390348156E-3</v>
      </c>
      <c r="J4" s="117">
        <f xml:space="preserve"> (Regression!$CE$13*6*'In Process Calc.'!$C4^6+Regression!$CD$13*5*'In Process Calc.'!$C4^5+Regression!$CC$13*4*'In Process Calc.'!$C4^3+Regression!$CB$13*3*'In Process Calc.'!$C4^2  + Regression!$CA$13*2*'In Process Calc.'!$C4 + Regression!$BZ$13)/$A4</f>
        <v>0.22035290172208355</v>
      </c>
      <c r="K4" s="117">
        <f xml:space="preserve"> (Regression!$CE$14*6*'In Process Calc.'!$C4^6+Regression!$CD$14*5*'In Process Calc.'!$C4^5+Regression!$CC$14*4*'In Process Calc.'!$C4^3+Regression!$CB$14*3*'In Process Calc.'!$C4^2  + Regression!$CA$14*2*'In Process Calc.'!$C4 + Regression!$BZ$14)/$A4</f>
        <v>4.8008843518233285E-2</v>
      </c>
      <c r="L4" s="117">
        <f xml:space="preserve"> (Regression!$CE$15*6*'In Process Calc.'!$C4^6+Regression!$CD$15*5*'In Process Calc.'!$C4^5+Regression!$CC$15*4*'In Process Calc.'!$C4^3+Regression!$CB$15*3*'In Process Calc.'!$C4^2  + Regression!$CA$15*2*'In Process Calc.'!$C4 + Regression!$BZ$15)/$A4</f>
        <v>-2.1630905822340372E-2</v>
      </c>
      <c r="M4" s="117">
        <f xml:space="preserve"> (Regression!$CE$16*6*'In Process Calc.'!$C4^6+Regression!$CD$16*5*'In Process Calc.'!$C4^5+Regression!$CC$16*4*'In Process Calc.'!$C4^3+Regression!$CB$16*3*'In Process Calc.'!$C4^2  + Regression!$CA$16*2*'In Process Calc.'!$C4 + Regression!$BZ$16)/$A4</f>
        <v>-1.2537344117314397E-2</v>
      </c>
      <c r="N4" s="117">
        <f xml:space="preserve"> (Regression!$CE$17*6*'In Process Calc.'!$C4^6+Regression!$CD$17*5*'In Process Calc.'!$C4^5+Regression!$CC$17*4*'In Process Calc.'!$C4^3+Regression!$CB$17*3*'In Process Calc.'!$C4^2  + Regression!$CA$17*2*'In Process Calc.'!$C4 + Regression!$BZ$17)/$A4</f>
        <v>4.7586204229361738E-3</v>
      </c>
      <c r="O4" s="117">
        <f xml:space="preserve"> (Regression!$CE$18*6*'In Process Calc.'!$C4^6+Regression!$CD$18*5*'In Process Calc.'!$C4^5+Regression!$CC$18*4*'In Process Calc.'!$C4^3+Regression!$CB$18*3*'In Process Calc.'!$C4^2  + Regression!$CA$18*2*'In Process Calc.'!$C4 + Regression!$BZ$18)/$A4</f>
        <v>-5.4649318573260558E-3</v>
      </c>
      <c r="P4" s="117">
        <f xml:space="preserve"> (Regression!$CE$19*6*'In Process Calc.'!$C4^5+Regression!$CD$19*5*'In Process Calc.'!$C4^4+Regression!$CC$19*4*'In Process Calc.'!$C4^3 +Regression!$CB$19*3*'In Process Calc.'!$C4^2 + Regression!$CA$19*2*'In Process Calc.'!$C4 + Regression!$BZ$19)/$A4</f>
        <v>0.51786954899056481</v>
      </c>
      <c r="Q4" s="117">
        <f xml:space="preserve"> (Regression!$CE$20*6*'In Process Calc.'!$C4^5+Regression!$CD$20*5*'In Process Calc.'!$C4^4+Regression!$CC$20*4*'In Process Calc.'!$C4^3 +Regression!$CB$20*3*'In Process Calc.'!$C4^2 + Regression!$CA$20*2*'In Process Calc.'!$C4 + Regression!$BZ$20)/$A4</f>
        <v>-7.100444584980329E-3</v>
      </c>
      <c r="R4" s="117">
        <f xml:space="preserve"> (Regression!$CE$21*6*'In Process Calc.'!$C4^5+Regression!$CD$21*5*'In Process Calc.'!$C4^4+Regression!$CC$21*4*'In Process Calc.'!$C4^3 +Regression!$CB$21*3*'In Process Calc.'!$C4^2 + Regression!$CA$21*2*'In Process Calc.'!$C4 + Regression!$BZ$21)/$A4</f>
        <v>-3.2015269492285023E-3</v>
      </c>
      <c r="S4" s="117">
        <f xml:space="preserve"> (Regression!$CE$22*6*'In Process Calc.'!$C4^5+Regression!$CD$22*5*'In Process Calc.'!$C4^4+Regression!$CC$22*4*'In Process Calc.'!$C4^3 +Regression!$CB$22*3*'In Process Calc.'!$C4^2 + Regression!$CA$22*2*'In Process Calc.'!$C4 + Regression!$BZ$22)/$A4</f>
        <v>-9.5102199009606907E-4</v>
      </c>
      <c r="T4" s="117">
        <f xml:space="preserve"> (Regression!$CE$23*6*'In Process Calc.'!$C4^5+Regression!$CD$23*5*'In Process Calc.'!$C4^4+Regression!$CC$23*4*'In Process Calc.'!$C4^3 +Regression!$CB$23*3*'In Process Calc.'!$C4^2 + Regression!$CA$23*2*'In Process Calc.'!$C4 + Regression!$BZ$23)/$A4</f>
        <v>-6.9147682398681409E-2</v>
      </c>
      <c r="U4" s="117">
        <f xml:space="preserve"> (Regression!$CE$24*6*'In Process Calc.'!$C4^5+Regression!$CD$24*5*'In Process Calc.'!$C4^4+Regression!$CC$24*4*'In Process Calc.'!$C4^3 +Regression!$CB$24*3*'In Process Calc.'!$C4^2 + Regression!$CA$24*2*'In Process Calc.'!$C4 + Regression!$BZ$24)/$A4</f>
        <v>-8.3500781308246488E-4</v>
      </c>
      <c r="V4" s="117">
        <f xml:space="preserve"> (Regression!$CE$25*6*'In Process Calc.'!$C4^5+Regression!$CD$25*5*'In Process Calc.'!$C4^4+Regression!$CC$25*4*'In Process Calc.'!$C4^3 +Regression!$CB$25*3*'In Process Calc.'!$C4^2 + Regression!$CA$25*2*'In Process Calc.'!$C4 + Regression!$BZ$25)/$A4</f>
        <v>-3.4044620435602522E-3</v>
      </c>
      <c r="W4" s="117">
        <f xml:space="preserve"> (Regression!$CE$26*6*'In Process Calc.'!$C4^5+Regression!$CD$26*5*'In Process Calc.'!$C4^4+Regression!$CC$26*4*'In Process Calc.'!$C4^3 +Regression!$CB$26*3*'In Process Calc.'!$C4^2 + Regression!$CA$26*2*'In Process Calc.'!$C4 + Regression!$BZ$26)/$A4</f>
        <v>1.0258534114590415E-2</v>
      </c>
      <c r="X4" s="117">
        <f xml:space="preserve"> (Regression!$CE$27*6*'In Process Calc.'!$C4^5+Regression!$CD$27*5*'In Process Calc.'!$C4^4+Regression!$CC$27*4*'In Process Calc.'!$C4^3 +Regression!$CB$27*3*'In Process Calc.'!$C4^2 + Regression!$CA$27*2*'In Process Calc.'!$C4 + Regression!$BZ$27)/$A4</f>
        <v>-9.3459465623802456E-3</v>
      </c>
      <c r="Y4" s="117">
        <f xml:space="preserve"> (Regression!$CE$28*6*'In Process Calc.'!$C4^5+Regression!$CD$28*5*'In Process Calc.'!$C4^4+Regression!$CC$28*4*'In Process Calc.'!$C4^3 +Regression!$CB$28*3*'In Process Calc.'!$C4^2 + Regression!$CA$28*2*'In Process Calc.'!$C4 + Regression!$BZ$28)/$A4</f>
        <v>-6.284192015902321E-4</v>
      </c>
      <c r="Z4" s="117">
        <f xml:space="preserve"> (Regression!$CE$29*6*'In Process Calc.'!$C4^5+Regression!$CD$29*5*'In Process Calc.'!$C4^4+Regression!$CC$29*4*'In Process Calc.'!$C4^3 +Regression!$CB$29*3*'In Process Calc.'!$C4^2 + Regression!$CA$29*2*'In Process Calc.'!$C4 + Regression!$BZ$29)/$A4</f>
        <v>-2.1561738740451691E-3</v>
      </c>
      <c r="AA4" s="117">
        <f xml:space="preserve"> (Regression!$CE$30*6*'In Process Calc.'!$C4^5+Regression!$CD$30*5*'In Process Calc.'!$C4^4+Regression!$CC$30*4*'In Process Calc.'!$C4^3 +Regression!$CB$30*3*'In Process Calc.'!$C4^2 + Regression!$CA$30*2*'In Process Calc.'!$C4 + Regression!$BZ$30)/$A4</f>
        <v>-3.5880950069440715E-3</v>
      </c>
      <c r="AB4" s="117">
        <f xml:space="preserve"> (Regression!$CE$31*6*'In Process Calc.'!$C4^5+Regression!$CD$31*5*'In Process Calc.'!$C4^4+Regression!$CC$31*4*'In Process Calc.'!$C4^3 +Regression!$CB$31*3*'In Process Calc.'!$C4^2 + Regression!$CA$31*2*'In Process Calc.'!$C4 + Regression!$BZ$31)/$A4</f>
        <v>0</v>
      </c>
      <c r="AC4" s="117">
        <f xml:space="preserve"> (Regression!$CE$32*6*'In Process Calc.'!$C4^5+Regression!$CD$32*5*'In Process Calc.'!$C4^4+Regression!$CC$32*4*'In Process Calc.'!$C4^3 +Regression!$CB$32*3*'In Process Calc.'!$C4^2 + Regression!$CA$32*2*'In Process Calc.'!$C4 + Regression!$BZ$32)/$A4</f>
        <v>7.3285148004717554E-2</v>
      </c>
      <c r="AD4" s="117">
        <f xml:space="preserve"> (Regression!$CE$33*6*'In Process Calc.'!$C4^5+Regression!$CD$33*5*'In Process Calc.'!$C4^4+Regression!$CC$33*4*'In Process Calc.'!$C4^3 +Regression!$CB$33*3*'In Process Calc.'!$C4^2 + Regression!$CA$33*2*'In Process Calc.'!$C4 + Regression!$BZ$33)/$A4</f>
        <v>9.6533380154307825E-3</v>
      </c>
      <c r="AE4" s="117">
        <f xml:space="preserve"> (Regression!$CE$34*6*'In Process Calc.'!$C4^5+Regression!$CD$34*5*'In Process Calc.'!$C4^4+Regression!$CC$34*4*'In Process Calc.'!$C4^3 +Regression!$CB$34*3*'In Process Calc.'!$C4^2 + Regression!$CA$34*2*'In Process Calc.'!$C4 + Regression!$BZ$34)/$A4</f>
        <v>-0.18616949224851922</v>
      </c>
      <c r="AF4" s="118">
        <f t="shared" ref="AF4:AF15" si="0">$P4/$J4</f>
        <v>2.3501825705191721</v>
      </c>
      <c r="AG4" s="118">
        <f>$C4/$J4</f>
        <v>1.9014952683875106</v>
      </c>
      <c r="AH4" s="118">
        <f t="shared" ref="AH4:AH15" si="1">$K4/$J4</f>
        <v>0.21787252694672316</v>
      </c>
      <c r="AI4" s="118">
        <f t="shared" ref="AI4:AI15" si="2">$T4/$K4</f>
        <v>-1.440311353728398</v>
      </c>
      <c r="AJ4" s="75">
        <f>'In Process Calc.'!C4</f>
        <v>23.883333333302289</v>
      </c>
      <c r="AK4" s="124">
        <f>((Regression!CL37-Regression!CL38)*1000+'Post Process Calc.'!AK3*'In Process Calc.'!$D4+'In Process Calc.'!$F3*Glutamine!AR7+'In Process Calc.'!$E3*Glutamine!AR7)/'In Process Calc.'!$I3</f>
        <v>-0.55379915494664667</v>
      </c>
      <c r="AL4" s="124">
        <f>((Regression!CM37-Regression!CM38)*1000+'Post Process Calc.'!AL3*'In Process Calc.'!$D4+'In Process Calc.'!$F3*Glutamine!AS7+'In Process Calc.'!$E3*Glutamine!AS7)/'In Process Calc.'!$I3</f>
        <v>2.8259841271617177</v>
      </c>
      <c r="AM4" s="124">
        <f>((Regression!CN37-Regression!CN38)*1000+'Post Process Calc.'!AM3*'In Process Calc.'!$D4+'In Process Calc.'!$F3*Glutamine!AT7+'In Process Calc.'!$E3*Glutamine!AT7)/'In Process Calc.'!$I3</f>
        <v>4.1894277618137634</v>
      </c>
      <c r="AN4" s="124">
        <f>((Regression!CO37-Regression!CO38)*1000+'Post Process Calc.'!AN3*'In Process Calc.'!$D4+'In Process Calc.'!$F3*Glutamine!AU7+'In Process Calc.'!$E3*Glutamine!AU7)/'In Process Calc.'!$I3</f>
        <v>1.788413761155617</v>
      </c>
      <c r="AO4" s="124">
        <f>((Regression!CP37-Regression!CP38)*1000+'Post Process Calc.'!AO3*'In Process Calc.'!$D4+'In Process Calc.'!$F3*Glutamine!AV7+'In Process Calc.'!$E3*Glutamine!AV7)/'In Process Calc.'!$I3</f>
        <v>0.61395430402017193</v>
      </c>
      <c r="AP4" s="124">
        <f>((Regression!CQ37-Regression!CQ38)*1000+'Post Process Calc.'!AP3*'In Process Calc.'!$D4+'In Process Calc.'!$F3*Glutamine!AW7+'In Process Calc.'!$E3*Glutamine!AW7)/'In Process Calc.'!$I3</f>
        <v>24.993458289609954</v>
      </c>
      <c r="AQ4" s="124">
        <f>((Regression!CR37-Regression!CR38)*1000+'Post Process Calc.'!AQ3*'In Process Calc.'!$D4+'In Process Calc.'!$F3*Glutamine!AX7+'In Process Calc.'!$E3*Glutamine!AX7)/'In Process Calc.'!$I3</f>
        <v>1.8345824697194768</v>
      </c>
      <c r="AR4" s="124">
        <f>((Regression!CS37-Regression!CS38)*1000+'Post Process Calc.'!AR3*'In Process Calc.'!$D4+'In Process Calc.'!$F3*Glutamine!AY7+'In Process Calc.'!$E3*Glutamine!AY7)/'In Process Calc.'!$I3</f>
        <v>1.1081006037877719</v>
      </c>
      <c r="AS4" s="124">
        <f>((Regression!CT37-Regression!CT38)*1000+'Post Process Calc.'!AS3*'In Process Calc.'!$D4+'In Process Calc.'!$F3*Glutamine!AZ7+'In Process Calc.'!$E3*Glutamine!AZ7)/'In Process Calc.'!$I3</f>
        <v>2.5573547823935865</v>
      </c>
      <c r="AT4" s="124">
        <f>((Regression!CU37-Regression!CU38)*1000+'Post Process Calc.'!AT3*'In Process Calc.'!$D4+'In Process Calc.'!$F3*Glutamine!BA7+'In Process Calc.'!$E3*Glutamine!BA7)/'In Process Calc.'!$I3</f>
        <v>0.81384219827695115</v>
      </c>
      <c r="AU4" s="124">
        <f>((Regression!CV37-Regression!CV38)*1000+'Post Process Calc.'!AU3*'In Process Calc.'!$D4+'In Process Calc.'!$F3*Glutamine!BB7+'In Process Calc.'!$E3*Glutamine!BB7)/'In Process Calc.'!$I3</f>
        <v>1.7663296007506606</v>
      </c>
      <c r="AV4" s="124">
        <f>((Regression!CW37-Regression!CW38)*1000+'Post Process Calc.'!AV3*'In Process Calc.'!$D4+'In Process Calc.'!$F3*Glutamine!BD7+'In Process Calc.'!$E3*Glutamine!BD7)/'In Process Calc.'!$I3</f>
        <v>-2.5250603482529983</v>
      </c>
      <c r="AW4" s="124">
        <f>((Regression!CX37-Regression!CX38)*1000+'Post Process Calc.'!AW3*'In Process Calc.'!$D4+'In Process Calc.'!$F3*Glutamine!BE7+'In Process Calc.'!$E3*Glutamine!BE7)/'In Process Calc.'!$I3</f>
        <v>3.6584359349999134</v>
      </c>
      <c r="AX4" s="124">
        <f>((Regression!CY37-Regression!CY38)*1000+'Post Process Calc.'!AX3*'In Process Calc.'!$D4+'In Process Calc.'!$F3*Glutamine!BF7+'In Process Calc.'!$E3*Glutamine!BF7)/'In Process Calc.'!$I3</f>
        <v>3.0711427891812866</v>
      </c>
      <c r="AY4" s="124">
        <f>((Regression!CZ37-Regression!CZ38)*1000+'Post Process Calc.'!AY3*'In Process Calc.'!$D4+'In Process Calc.'!$F3*Glutamine!BH7+'In Process Calc.'!$E3*Glutamine!BH7)/'In Process Calc.'!$I3</f>
        <v>1.0336111715495442</v>
      </c>
      <c r="AZ4" s="124">
        <f>((Regression!DA37-Regression!DA38)*1000+'Post Process Calc.'!AZ3*'In Process Calc.'!$D4+'In Process Calc.'!$F3*Glutamine!BI7+'In Process Calc.'!$E3*Glutamine!BI7)/'In Process Calc.'!$I3</f>
        <v>2.380411454476878</v>
      </c>
      <c r="BA4" s="124">
        <f>((Regression!DB37-Regression!DB38)*1000+'Post Process Calc.'!BA3*'In Process Calc.'!$D4+'In Process Calc.'!$F3*Glutamine!BJ7+'In Process Calc.'!$E3*Glutamine!BJ7)/'In Process Calc.'!$I3</f>
        <v>0.79782526991901581</v>
      </c>
      <c r="BB4" s="124">
        <f>((Regression!DC37-Regression!DC38)*1000+'Post Process Calc.'!BB3*'In Process Calc.'!$D4+'In Process Calc.'!$F3*Glutamine!BK7+'In Process Calc.'!$E3*Glutamine!BK7)/'In Process Calc.'!$I3</f>
        <v>2.6274212015448533</v>
      </c>
      <c r="BC4" s="124">
        <f>((Regression!DD37-Regression!DD38)*1000+'Post Process Calc.'!BC3*'In Process Calc.'!$D4+'In Process Calc.'!$F3*Glutamine!BL7+'In Process Calc.'!$E3*Glutamine!BL7)/'In Process Calc.'!$I3</f>
        <v>4.6393825047585011</v>
      </c>
      <c r="BD4" s="124">
        <f>((Regression!DE37-Regression!DE38)*1000+'Post Process Calc.'!BD3*'In Process Calc.'!$D4+'In Process Calc.'!$F3*Glutamine!BM7+'In Process Calc.'!$E3*Glutamine!BM7)/'In Process Calc.'!$I3</f>
        <v>3.3416839712402342</v>
      </c>
      <c r="BE4" s="124">
        <f>((Regression!DF37-Regression!DF38)*1000+'Post Process Calc.'!BE3*'In Process Calc.'!$D4+'In Process Calc.'!$F3*Glutamine!BN7+'In Process Calc.'!$E3*Glutamine!BN7)/'In Process Calc.'!$I3</f>
        <v>0.41686341502985241</v>
      </c>
      <c r="BF4" s="124">
        <f>((Regression!DG37-Regression!DG38)*1000+'Post Process Calc.'!BF3*'In Process Calc.'!$D4+'In Process Calc.'!$F3*Glutamine!BO7+'In Process Calc.'!$E3*Glutamine!BO7)/'In Process Calc.'!$I3</f>
        <v>1.5618939685868485</v>
      </c>
      <c r="BG4" s="124">
        <f>((Regression!DH37-Regression!DH38)*1000+'Post Process Calc.'!BG3*'In Process Calc.'!$D4+'In Process Calc.'!$F3*Glutamine!BP7+'In Process Calc.'!$E3*Glutamine!BP7)/'In Process Calc.'!$I3</f>
        <v>1.9701675601070772</v>
      </c>
      <c r="BR4" s="296"/>
    </row>
    <row r="5" spans="1:70" x14ac:dyDescent="0.15">
      <c r="A5" s="117">
        <f>Glutamine!H9*'In Process Calc.'!D5/1000</f>
        <v>6.7209999999999992E-2</v>
      </c>
      <c r="B5" s="297">
        <f>'Growth Regression'!$P4</f>
        <v>4.2180041627828402E-2</v>
      </c>
      <c r="C5" s="117">
        <f>IF(Glutamine!O9&gt;0,Glutamine!O9, (Regression!$CE$6*6*'In Process Calc.'!$C5^6+Regression!$CD$6*5*'In Process Calc.'!$C5^5+Regression!$CC$6*4*'In Process Calc.'!$C5^3+Regression!$CB$6*3*'In Process Calc.'!$C5^2  + Regression!$CA$6*2*'In Process Calc.'!$C5 + Regression!$BZ$6)/$A5)</f>
        <v>0.35981874142819009</v>
      </c>
      <c r="D5" s="117">
        <f>(Regression!$CE$7*6*'In Process Calc.'!$C5^6+Regression!$CD$7*5*'In Process Calc.'!$C5^5+Regression!$CC$7*4*'In Process Calc.'!$C5^3+Regression!$CB$7*3*'In Process Calc.'!$C5^2  + Regression!$CA$7*2*'In Process Calc.'!$C5 + Regression!$BZ$7)/$A5</f>
        <v>0.16008660789225998</v>
      </c>
      <c r="E5" s="117">
        <f xml:space="preserve"> (Regression!$CE$8*6*'In Process Calc.'!$C5^6+Regression!$CD$8*5*'In Process Calc.'!$C5^5+Regression!$CC$8*4*'In Process Calc.'!$C5^3+Regression!$CB$8*3*'In Process Calc.'!$C5^2  + Regression!$CA$8*2*'In Process Calc.'!$C5 + Regression!$BZ$8)/$A5</f>
        <v>-2.2937082289184705E-2</v>
      </c>
      <c r="F5" s="117">
        <f xml:space="preserve"> (Regression!$CE$9*6*'In Process Calc.'!$C5^6+Regression!$CD$9*5*'In Process Calc.'!$C5^5+Regression!$CC$9*4*'In Process Calc.'!$C5^3+Regression!$CB$9*3*'In Process Calc.'!$C5^2  + Regression!$CA$9*2*'In Process Calc.'!$C5 + Regression!$BZ$9)/$A5</f>
        <v>1.9565488295592839E-3</v>
      </c>
      <c r="G5" s="117">
        <f xml:space="preserve"> (Regression!$CE$10*6*'In Process Calc.'!$C5^6+Regression!$CD$10*5*'In Process Calc.'!$C5^5+Regression!$CC$10*4*'In Process Calc.'!$C5^3+Regression!$CB$10*3*'In Process Calc.'!$C5^2  + Regression!$CA$10*2*'In Process Calc.'!$C5 + Regression!$BZ$10)/$A5</f>
        <v>1.0160286932618303E-2</v>
      </c>
      <c r="H5" s="117">
        <f xml:space="preserve"> (Regression!$CE$11*6*'In Process Calc.'!$C5^6+Regression!$CD$11*5*'In Process Calc.'!$C5^5+Regression!$CC$11*4*'In Process Calc.'!$C5^3+Regression!$CB$11*3*'In Process Calc.'!$C5^2  + Regression!$CA$11*2*'In Process Calc.'!$C5 + Regression!$BZ$11)/$A5</f>
        <v>-4.2894383997735762E-4</v>
      </c>
      <c r="I5" s="117">
        <f>(Regression!$CE$12*6*'In Process Calc.'!$C5^6+Regression!$CD$12*5*'In Process Calc.'!$C5^5+Regression!$CC$12*4*'In Process Calc.'!$C5^3+Regression!$CB$12*3*'In Process Calc.'!$C5^2  + Regression!$CA$12*2*'In Process Calc.'!$C5 + Regression!$BZ$12)/$A5</f>
        <v>3.3541109775403052E-3</v>
      </c>
      <c r="J5" s="117">
        <f xml:space="preserve"> (Regression!$CE$13*6*'In Process Calc.'!$C5^6+Regression!$CD$13*5*'In Process Calc.'!$C5^5+Regression!$CC$13*4*'In Process Calc.'!$C5^3+Regression!$CB$13*3*'In Process Calc.'!$C5^2  + Regression!$CA$13*2*'In Process Calc.'!$C5 + Regression!$BZ$13)/$A5</f>
        <v>0.16820330845654546</v>
      </c>
      <c r="K5" s="117">
        <f xml:space="preserve"> (Regression!$CE$14*6*'In Process Calc.'!$C5^6+Regression!$CD$14*5*'In Process Calc.'!$C5^5+Regression!$CC$14*4*'In Process Calc.'!$C5^3+Regression!$CB$14*3*'In Process Calc.'!$C5^2  + Regression!$CA$14*2*'In Process Calc.'!$C5 + Regression!$BZ$14)/$A5</f>
        <v>3.2327227002250367E-2</v>
      </c>
      <c r="L5" s="117">
        <f xml:space="preserve"> (Regression!$CE$15*6*'In Process Calc.'!$C5^6+Regression!$CD$15*5*'In Process Calc.'!$C5^5+Regression!$CC$15*4*'In Process Calc.'!$C5^3+Regression!$CB$15*3*'In Process Calc.'!$C5^2  + Regression!$CA$15*2*'In Process Calc.'!$C5 + Regression!$BZ$15)/$A5</f>
        <v>-8.7882249427316018E-3</v>
      </c>
      <c r="M5" s="117">
        <f xml:space="preserve"> (Regression!$CE$16*6*'In Process Calc.'!$C5^6+Regression!$CD$16*5*'In Process Calc.'!$C5^5+Regression!$CC$16*4*'In Process Calc.'!$C5^3+Regression!$CB$16*3*'In Process Calc.'!$C5^2  + Regression!$CA$16*2*'In Process Calc.'!$C5 + Regression!$BZ$16)/$A5</f>
        <v>-4.2498759825749374E-3</v>
      </c>
      <c r="N5" s="117">
        <f xml:space="preserve"> (Regression!$CE$17*6*'In Process Calc.'!$C5^6+Regression!$CD$17*5*'In Process Calc.'!$C5^5+Regression!$CC$17*4*'In Process Calc.'!$C5^3+Regression!$CB$17*3*'In Process Calc.'!$C5^2  + Regression!$CA$17*2*'In Process Calc.'!$C5 + Regression!$BZ$17)/$A5</f>
        <v>2.2873953516792905E-3</v>
      </c>
      <c r="O5" s="117">
        <f xml:space="preserve"> (Regression!$CE$18*6*'In Process Calc.'!$C5^6+Regression!$CD$18*5*'In Process Calc.'!$C5^5+Regression!$CC$18*4*'In Process Calc.'!$C5^3+Regression!$CB$18*3*'In Process Calc.'!$C5^2  + Regression!$CA$18*2*'In Process Calc.'!$C5 + Regression!$BZ$18)/$A5</f>
        <v>1.2567115549961567E-3</v>
      </c>
      <c r="P5" s="117">
        <f xml:space="preserve"> (Regression!$CE$19*6*'In Process Calc.'!$C5^5+Regression!$CD$19*5*'In Process Calc.'!$C5^4+Regression!$CC$19*4*'In Process Calc.'!$C5^3 +Regression!$CB$19*3*'In Process Calc.'!$C5^2 + Regression!$CA$19*2*'In Process Calc.'!$C5 + Regression!$BZ$19)/$A5</f>
        <v>0.36781767801930543</v>
      </c>
      <c r="Q5" s="117">
        <f xml:space="preserve"> (Regression!$CE$20*6*'In Process Calc.'!$C5^5+Regression!$CD$20*5*'In Process Calc.'!$C5^4+Regression!$CC$20*4*'In Process Calc.'!$C5^3 +Regression!$CB$20*3*'In Process Calc.'!$C5^2 + Regression!$CA$20*2*'In Process Calc.'!$C5 + Regression!$BZ$20)/$A5</f>
        <v>4.3706338191497615E-3</v>
      </c>
      <c r="R5" s="117">
        <f xml:space="preserve"> (Regression!$CE$21*6*'In Process Calc.'!$C5^5+Regression!$CD$21*5*'In Process Calc.'!$C5^4+Regression!$CC$21*4*'In Process Calc.'!$C5^3 +Regression!$CB$21*3*'In Process Calc.'!$C5^2 + Regression!$CA$21*2*'In Process Calc.'!$C5 + Regression!$BZ$21)/$A5</f>
        <v>3.4077121333345346E-3</v>
      </c>
      <c r="S5" s="117">
        <f xml:space="preserve"> (Regression!$CE$22*6*'In Process Calc.'!$C5^5+Regression!$CD$22*5*'In Process Calc.'!$C5^4+Regression!$CC$22*4*'In Process Calc.'!$C5^3 +Regression!$CB$22*3*'In Process Calc.'!$C5^2 + Regression!$CA$22*2*'In Process Calc.'!$C5 + Regression!$BZ$22)/$A5</f>
        <v>1.6462246288720199E-3</v>
      </c>
      <c r="T5" s="117">
        <f xml:space="preserve"> (Regression!$CE$23*6*'In Process Calc.'!$C5^5+Regression!$CD$23*5*'In Process Calc.'!$C5^4+Regression!$CC$23*4*'In Process Calc.'!$C5^3 +Regression!$CB$23*3*'In Process Calc.'!$C5^2 + Regression!$CA$23*2*'In Process Calc.'!$C5 + Regression!$BZ$23)/$A5</f>
        <v>-4.5550648813808346E-2</v>
      </c>
      <c r="U5" s="117">
        <f xml:space="preserve"> (Regression!$CE$24*6*'In Process Calc.'!$C5^5+Regression!$CD$24*5*'In Process Calc.'!$C5^4+Regression!$CC$24*4*'In Process Calc.'!$C5^3 +Regression!$CB$24*3*'In Process Calc.'!$C5^2 + Regression!$CA$24*2*'In Process Calc.'!$C5 + Regression!$BZ$24)/$A5</f>
        <v>1.9939994808942318E-3</v>
      </c>
      <c r="V5" s="117">
        <f xml:space="preserve"> (Regression!$CE$25*6*'In Process Calc.'!$C5^5+Regression!$CD$25*5*'In Process Calc.'!$C5^4+Regression!$CC$25*4*'In Process Calc.'!$C5^3 +Regression!$CB$25*3*'In Process Calc.'!$C5^2 + Regression!$CA$25*2*'In Process Calc.'!$C5 + Regression!$BZ$25)/$A5</f>
        <v>1.7217746934592661E-3</v>
      </c>
      <c r="W5" s="117">
        <f xml:space="preserve"> (Regression!$CE$26*6*'In Process Calc.'!$C5^5+Regression!$CD$26*5*'In Process Calc.'!$C5^4+Regression!$CC$26*4*'In Process Calc.'!$C5^3 +Regression!$CB$26*3*'In Process Calc.'!$C5^2 + Regression!$CA$26*2*'In Process Calc.'!$C5 + Regression!$BZ$26)/$A5</f>
        <v>1.3427912456593246E-2</v>
      </c>
      <c r="X5" s="117">
        <f xml:space="preserve"> (Regression!$CE$27*6*'In Process Calc.'!$C5^5+Regression!$CD$27*5*'In Process Calc.'!$C5^4+Regression!$CC$27*4*'In Process Calc.'!$C5^3 +Regression!$CB$27*3*'In Process Calc.'!$C5^2 + Regression!$CA$27*2*'In Process Calc.'!$C5 + Regression!$BZ$27)/$A5</f>
        <v>-2.0633509014218025E-3</v>
      </c>
      <c r="Y5" s="117">
        <f xml:space="preserve"> (Regression!$CE$28*6*'In Process Calc.'!$C5^5+Regression!$CD$28*5*'In Process Calc.'!$C5^4+Regression!$CC$28*4*'In Process Calc.'!$C5^3 +Regression!$CB$28*3*'In Process Calc.'!$C5^2 + Regression!$CA$28*2*'In Process Calc.'!$C5 + Regression!$BZ$28)/$A5</f>
        <v>6.9707781671211953E-4</v>
      </c>
      <c r="Z5" s="117">
        <f xml:space="preserve"> (Regression!$CE$29*6*'In Process Calc.'!$C5^5+Regression!$CD$29*5*'In Process Calc.'!$C5^4+Regression!$CC$29*4*'In Process Calc.'!$C5^3 +Regression!$CB$29*3*'In Process Calc.'!$C5^2 + Regression!$CA$29*2*'In Process Calc.'!$C5 + Regression!$BZ$29)/$A5</f>
        <v>8.5084398554516718E-4</v>
      </c>
      <c r="AA5" s="117">
        <f xml:space="preserve"> (Regression!$CE$30*6*'In Process Calc.'!$C5^5+Regression!$CD$30*5*'In Process Calc.'!$C5^4+Regression!$CC$30*4*'In Process Calc.'!$C5^3 +Regression!$CB$30*3*'In Process Calc.'!$C5^2 + Regression!$CA$30*2*'In Process Calc.'!$C5 + Regression!$BZ$30)/$A5</f>
        <v>2.4034193725517216E-3</v>
      </c>
      <c r="AB5" s="117">
        <f xml:space="preserve"> (Regression!$CE$31*6*'In Process Calc.'!$C5^5+Regression!$CD$31*5*'In Process Calc.'!$C5^4+Regression!$CC$31*4*'In Process Calc.'!$C5^3 +Regression!$CB$31*3*'In Process Calc.'!$C5^2 + Regression!$CA$31*2*'In Process Calc.'!$C5 + Regression!$BZ$31)/$A5</f>
        <v>0</v>
      </c>
      <c r="AC5" s="117">
        <f xml:space="preserve"> (Regression!$CE$32*6*'In Process Calc.'!$C5^5+Regression!$CD$32*5*'In Process Calc.'!$C5^4+Regression!$CC$32*4*'In Process Calc.'!$C5^3 +Regression!$CB$32*3*'In Process Calc.'!$C5^2 + Regression!$CA$32*2*'In Process Calc.'!$C5 + Regression!$BZ$32)/$A5</f>
        <v>0.15007350353903978</v>
      </c>
      <c r="AD5" s="117">
        <f xml:space="preserve"> (Regression!$CE$33*6*'In Process Calc.'!$C5^5+Regression!$CD$33*5*'In Process Calc.'!$C5^4+Regression!$CC$33*4*'In Process Calc.'!$C5^3 +Regression!$CB$33*3*'In Process Calc.'!$C5^2 + Regression!$CA$33*2*'In Process Calc.'!$C5 + Regression!$BZ$33)/$A5</f>
        <v>8.1585772436046852E-2</v>
      </c>
      <c r="AE5" s="117">
        <f xml:space="preserve"> (Regression!$CE$34*6*'In Process Calc.'!$C5^5+Regression!$CD$34*5*'In Process Calc.'!$C5^4+Regression!$CC$34*4*'In Process Calc.'!$C5^3 +Regression!$CB$34*3*'In Process Calc.'!$C5^2 + Regression!$CA$34*2*'In Process Calc.'!$C5 + Regression!$BZ$34)/$A5</f>
        <v>0.41819239011078163</v>
      </c>
      <c r="AF5" s="118">
        <f t="shared" si="0"/>
        <v>2.1867446092139704</v>
      </c>
      <c r="AG5" s="118">
        <f t="shared" ref="AG5:AG15" si="3">$C5/$J5</f>
        <v>2.1391894412180816</v>
      </c>
      <c r="AH5" s="118">
        <f t="shared" si="1"/>
        <v>0.19219138612010092</v>
      </c>
      <c r="AI5" s="118">
        <f t="shared" si="2"/>
        <v>-1.4090490598107122</v>
      </c>
      <c r="AJ5" s="75">
        <f>'In Process Calc.'!C5</f>
        <v>38.549999999930151</v>
      </c>
      <c r="AK5" s="124">
        <f>((Regression!CL38-Regression!CL39)*1000+'Post Process Calc.'!AK4*'In Process Calc.'!$D5+'In Process Calc.'!$F4*Glutamine!AR8+'In Process Calc.'!$E4*Glutamine!AR8)/'In Process Calc.'!$I4</f>
        <v>-0.41252736197505818</v>
      </c>
      <c r="AL5" s="124">
        <f>((Regression!CM38-Regression!CM39)*1000+'Post Process Calc.'!AL4*'In Process Calc.'!$D5+'In Process Calc.'!$F4*Glutamine!AS8+'In Process Calc.'!$E4*Glutamine!AS8)/'In Process Calc.'!$I4</f>
        <v>2.8241694024527209</v>
      </c>
      <c r="AM5" s="124">
        <f>((Regression!CN38-Regression!CN39)*1000+'Post Process Calc.'!AM4*'In Process Calc.'!$D5+'In Process Calc.'!$F4*Glutamine!AT8+'In Process Calc.'!$E4*Glutamine!AT8)/'In Process Calc.'!$I4</f>
        <v>4.1647080077652143</v>
      </c>
      <c r="AN5" s="124">
        <f>((Regression!CO38-Regression!CO39)*1000+'Post Process Calc.'!AN4*'In Process Calc.'!$D5+'In Process Calc.'!$F4*Glutamine!AU8+'In Process Calc.'!$E4*Glutamine!AU8)/'In Process Calc.'!$I4</f>
        <v>1.8377656664235018</v>
      </c>
      <c r="AO5" s="124">
        <f>((Regression!CP38-Regression!CP39)*1000+'Post Process Calc.'!AO4*'In Process Calc.'!$D5+'In Process Calc.'!$F4*Glutamine!AV8+'In Process Calc.'!$E4*Glutamine!AV8)/'In Process Calc.'!$I4</f>
        <v>0.58336120598022101</v>
      </c>
      <c r="AP5" s="124">
        <f>((Regression!CQ38-Regression!CQ39)*1000+'Post Process Calc.'!AP4*'In Process Calc.'!$D5+'In Process Calc.'!$F4*Glutamine!AW8+'In Process Calc.'!$E4*Glutamine!AW8)/'In Process Calc.'!$I4</f>
        <v>22.958212412995902</v>
      </c>
      <c r="AQ5" s="124">
        <f>((Regression!CR38-Regression!CR39)*1000+'Post Process Calc.'!AQ4*'In Process Calc.'!$D5+'In Process Calc.'!$F4*Glutamine!AX8+'In Process Calc.'!$E4*Glutamine!AX8)/'In Process Calc.'!$I4</f>
        <v>1.4161877408913637</v>
      </c>
      <c r="AR5" s="124">
        <f>((Regression!CS38-Regression!CS39)*1000+'Post Process Calc.'!AR4*'In Process Calc.'!$D5+'In Process Calc.'!$F4*Glutamine!AY8+'In Process Calc.'!$E4*Glutamine!AY8)/'In Process Calc.'!$I4</f>
        <v>1.2583978632595723</v>
      </c>
      <c r="AS5" s="124">
        <f>((Regression!CT38-Regression!CT39)*1000+'Post Process Calc.'!AS4*'In Process Calc.'!$D5+'In Process Calc.'!$F4*Glutamine!AZ8+'In Process Calc.'!$E4*Glutamine!AZ8)/'In Process Calc.'!$I4</f>
        <v>2.6371267167876207</v>
      </c>
      <c r="AT5" s="124">
        <f>((Regression!CU38-Regression!CU39)*1000+'Post Process Calc.'!AT4*'In Process Calc.'!$D5+'In Process Calc.'!$F4*Glutamine!BA8+'In Process Calc.'!$E4*Glutamine!BA8)/'In Process Calc.'!$I4</f>
        <v>0.7787742547410833</v>
      </c>
      <c r="AU5" s="124">
        <f>((Regression!CV38-Regression!CV39)*1000+'Post Process Calc.'!AU4*'In Process Calc.'!$D5+'In Process Calc.'!$F4*Glutamine!BB8+'In Process Calc.'!$E4*Glutamine!BB8)/'In Process Calc.'!$I4</f>
        <v>1.7792842848538801</v>
      </c>
      <c r="AV5" s="124">
        <f>((Regression!CW38-Regression!CW39)*1000+'Post Process Calc.'!AV4*'In Process Calc.'!$D5+'In Process Calc.'!$F4*Glutamine!BD8+'In Process Calc.'!$E4*Glutamine!BD8)/'In Process Calc.'!$I4</f>
        <v>-7.3101142275833837</v>
      </c>
      <c r="AW5" s="124">
        <f>((Regression!CX38-Regression!CX39)*1000+'Post Process Calc.'!AW4*'In Process Calc.'!$D5+'In Process Calc.'!$F4*Glutamine!BE8+'In Process Calc.'!$E4*Glutamine!BE8)/'In Process Calc.'!$I4</f>
        <v>3.6560119088823075</v>
      </c>
      <c r="AX5" s="124">
        <f>((Regression!CY38-Regression!CY39)*1000+'Post Process Calc.'!AX4*'In Process Calc.'!$D5+'In Process Calc.'!$F4*Glutamine!BF8+'In Process Calc.'!$E4*Glutamine!BF8)/'In Process Calc.'!$I4</f>
        <v>3.0598808768373318</v>
      </c>
      <c r="AY5" s="124">
        <f>((Regression!CZ38-Regression!CZ39)*1000+'Post Process Calc.'!AY4*'In Process Calc.'!$D5+'In Process Calc.'!$F4*Glutamine!BH8+'In Process Calc.'!$E4*Glutamine!BH8)/'In Process Calc.'!$I4</f>
        <v>1.0258100951095048</v>
      </c>
      <c r="AZ5" s="124">
        <f>((Regression!DA38-Regression!DA39)*1000+'Post Process Calc.'!AZ4*'In Process Calc.'!$D5+'In Process Calc.'!$F4*Glutamine!BI8+'In Process Calc.'!$E4*Glutamine!BI8)/'In Process Calc.'!$I4</f>
        <v>2.9763741690588876</v>
      </c>
      <c r="BA5" s="124">
        <f>((Regression!DB38-Regression!DB39)*1000+'Post Process Calc.'!BA4*'In Process Calc.'!$D5+'In Process Calc.'!$F4*Glutamine!BJ8+'In Process Calc.'!$E4*Glutamine!BJ8)/'In Process Calc.'!$I4</f>
        <v>0.78713655443728225</v>
      </c>
      <c r="BB5" s="124">
        <f>((Regression!DC38-Regression!DC39)*1000+'Post Process Calc.'!BB4*'In Process Calc.'!$D5+'In Process Calc.'!$F4*Glutamine!BK8+'In Process Calc.'!$E4*Glutamine!BK8)/'In Process Calc.'!$I4</f>
        <v>2.6289659606554383</v>
      </c>
      <c r="BC5" s="124">
        <f>((Regression!DD38-Regression!DD39)*1000+'Post Process Calc.'!BC4*'In Process Calc.'!$D5+'In Process Calc.'!$F4*Glutamine!BL8+'In Process Calc.'!$E4*Glutamine!BL8)/'In Process Calc.'!$I4</f>
        <v>4.5039857600949347</v>
      </c>
      <c r="BD5" s="124">
        <f>((Regression!DE38-Regression!DE39)*1000+'Post Process Calc.'!BD4*'In Process Calc.'!$D5+'In Process Calc.'!$F4*Glutamine!BM8+'In Process Calc.'!$E4*Glutamine!BM8)/'In Process Calc.'!$I4</f>
        <v>3.3935140321532651</v>
      </c>
      <c r="BE5" s="124">
        <f>((Regression!DF38-Regression!DF39)*1000+'Post Process Calc.'!BE4*'In Process Calc.'!$D5+'In Process Calc.'!$F4*Glutamine!BN8+'In Process Calc.'!$E4*Glutamine!BN8)/'In Process Calc.'!$I4</f>
        <v>0.41446690599656499</v>
      </c>
      <c r="BF5" s="124">
        <f>((Regression!DG38-Regression!DG39)*1000+'Post Process Calc.'!BF4*'In Process Calc.'!$D5+'In Process Calc.'!$F4*Glutamine!BO8+'In Process Calc.'!$E4*Glutamine!BO8)/'In Process Calc.'!$I4</f>
        <v>1.5644473769774456</v>
      </c>
      <c r="BG5" s="124">
        <f>((Regression!DH38-Regression!DH39)*1000+'Post Process Calc.'!BG4*'In Process Calc.'!$D5+'In Process Calc.'!$F4*Glutamine!BP8+'In Process Calc.'!$E4*Glutamine!BP8)/'In Process Calc.'!$I4</f>
        <v>1.9676416204675566</v>
      </c>
    </row>
    <row r="6" spans="1:70" x14ac:dyDescent="0.15">
      <c r="A6" s="117">
        <f>Glutamine!H10*'In Process Calc.'!D6/1000</f>
        <v>0.10009999999999999</v>
      </c>
      <c r="B6" s="297">
        <f>'Growth Regression'!$P5</f>
        <v>4.1001769559542621E-2</v>
      </c>
      <c r="C6" s="117">
        <f>IF(Glutamine!O10&gt;0,Glutamine!O10, (Regression!$CE$6*6*'In Process Calc.'!$C6^6+Regression!$CD$6*5*'In Process Calc.'!$C6^5+Regression!$CC$6*4*'In Process Calc.'!$C6^3+Regression!$CB$6*3*'In Process Calc.'!$C6^2  + Regression!$CA$6*2*'In Process Calc.'!$C6 + Regression!$BZ$6)/$A6)</f>
        <v>0.33363074997383863</v>
      </c>
      <c r="D6" s="117">
        <f>(Regression!$CE$7*6*'In Process Calc.'!$C6^6+Regression!$CD$7*5*'In Process Calc.'!$C6^5+Regression!$CC$7*4*'In Process Calc.'!$C6^3+Regression!$CB$7*3*'In Process Calc.'!$C6^2  + Regression!$CA$7*2*'In Process Calc.'!$C6 + Regression!$BZ$7)/$A6</f>
        <v>0.18815655703135628</v>
      </c>
      <c r="E6" s="117">
        <f xml:space="preserve"> (Regression!$CE$8*6*'In Process Calc.'!$C6^6+Regression!$CD$8*5*'In Process Calc.'!$C6^5+Regression!$CC$8*4*'In Process Calc.'!$C6^3+Regression!$CB$8*3*'In Process Calc.'!$C6^2  + Regression!$CA$8*2*'In Process Calc.'!$C6 + Regression!$BZ$8)/$A6</f>
        <v>-2.4616929813996428E-2</v>
      </c>
      <c r="F6" s="117">
        <f xml:space="preserve"> (Regression!$CE$9*6*'In Process Calc.'!$C6^6+Regression!$CD$9*5*'In Process Calc.'!$C6^5+Regression!$CC$9*4*'In Process Calc.'!$C6^3+Regression!$CB$9*3*'In Process Calc.'!$C6^2  + Regression!$CA$9*2*'In Process Calc.'!$C6 + Regression!$BZ$9)/$A6</f>
        <v>2.6984308264081029E-3</v>
      </c>
      <c r="G6" s="117">
        <f xml:space="preserve"> (Regression!$CE$10*6*'In Process Calc.'!$C6^6+Regression!$CD$10*5*'In Process Calc.'!$C6^5+Regression!$CC$10*4*'In Process Calc.'!$C6^3+Regression!$CB$10*3*'In Process Calc.'!$C6^2  + Regression!$CA$10*2*'In Process Calc.'!$C6 + Regression!$BZ$10)/$A6</f>
        <v>1.2845101629979035E-2</v>
      </c>
      <c r="H6" s="117">
        <f xml:space="preserve"> (Regression!$CE$11*6*'In Process Calc.'!$C6^6+Regression!$CD$11*5*'In Process Calc.'!$C6^5+Regression!$CC$11*4*'In Process Calc.'!$C6^3+Regression!$CB$11*3*'In Process Calc.'!$C6^2  + Regression!$CA$11*2*'In Process Calc.'!$C6 + Regression!$BZ$11)/$A6</f>
        <v>2.1102404862469184E-3</v>
      </c>
      <c r="I6" s="117">
        <f>(Regression!$CE$12*6*'In Process Calc.'!$C6^6+Regression!$CD$12*5*'In Process Calc.'!$C6^5+Regression!$CC$12*4*'In Process Calc.'!$C6^3+Regression!$CB$12*3*'In Process Calc.'!$C6^2  + Regression!$CA$12*2*'In Process Calc.'!$C6 + Regression!$BZ$12)/$A6</f>
        <v>3.1078503570746902E-3</v>
      </c>
      <c r="J6" s="117">
        <f xml:space="preserve"> (Regression!$CE$13*6*'In Process Calc.'!$C6^6+Regression!$CD$13*5*'In Process Calc.'!$C6^5+Regression!$CC$13*4*'In Process Calc.'!$C6^3+Regression!$CB$13*3*'In Process Calc.'!$C6^2  + Regression!$CA$13*2*'In Process Calc.'!$C6 + Regression!$BZ$13)/$A6</f>
        <v>0.1336602956652182</v>
      </c>
      <c r="K6" s="117">
        <f xml:space="preserve"> (Regression!$CE$14*6*'In Process Calc.'!$C6^6+Regression!$CD$14*5*'In Process Calc.'!$C6^5+Regression!$CC$14*4*'In Process Calc.'!$C6^3+Regression!$CB$14*3*'In Process Calc.'!$C6^2  + Regression!$CA$14*2*'In Process Calc.'!$C6 + Regression!$BZ$14)/$A6</f>
        <v>2.3174068512277272E-2</v>
      </c>
      <c r="L6" s="117">
        <f xml:space="preserve"> (Regression!$CE$15*6*'In Process Calc.'!$C6^6+Regression!$CD$15*5*'In Process Calc.'!$C6^5+Regression!$CC$15*4*'In Process Calc.'!$C6^3+Regression!$CB$15*3*'In Process Calc.'!$C6^2  + Regression!$CA$15*2*'In Process Calc.'!$C6 + Regression!$BZ$15)/$A6</f>
        <v>-3.770719421191393E-3</v>
      </c>
      <c r="M6" s="117">
        <f xml:space="preserve"> (Regression!$CE$16*6*'In Process Calc.'!$C6^6+Regression!$CD$16*5*'In Process Calc.'!$C6^5+Regression!$CC$16*4*'In Process Calc.'!$C6^3+Regression!$CB$16*3*'In Process Calc.'!$C6^2  + Regression!$CA$16*2*'In Process Calc.'!$C6 + Regression!$BZ$16)/$A6</f>
        <v>-1.6754341957265168E-3</v>
      </c>
      <c r="N6" s="117">
        <f xml:space="preserve"> (Regression!$CE$17*6*'In Process Calc.'!$C6^6+Regression!$CD$17*5*'In Process Calc.'!$C6^5+Regression!$CC$17*4*'In Process Calc.'!$C6^3+Regression!$CB$17*3*'In Process Calc.'!$C6^2  + Regression!$CA$17*2*'In Process Calc.'!$C6 + Regression!$BZ$17)/$A6</f>
        <v>1.326348438570907E-3</v>
      </c>
      <c r="O6" s="117">
        <f xml:space="preserve"> (Regression!$CE$18*6*'In Process Calc.'!$C6^6+Regression!$CD$18*5*'In Process Calc.'!$C6^5+Regression!$CC$18*4*'In Process Calc.'!$C6^3+Regression!$CB$18*3*'In Process Calc.'!$C6^2  + Regression!$CA$18*2*'In Process Calc.'!$C6 + Regression!$BZ$18)/$A6</f>
        <v>2.5312404027163378E-3</v>
      </c>
      <c r="P6" s="117">
        <f xml:space="preserve"> (Regression!$CE$19*6*'In Process Calc.'!$C6^5+Regression!$CD$19*5*'In Process Calc.'!$C6^4+Regression!$CC$19*4*'In Process Calc.'!$C6^3 +Regression!$CB$19*3*'In Process Calc.'!$C6^2 + Regression!$CA$19*2*'In Process Calc.'!$C6 + Regression!$BZ$19)/$A6</f>
        <v>0.23687510811796636</v>
      </c>
      <c r="Q6" s="117">
        <f xml:space="preserve"> (Regression!$CE$20*6*'In Process Calc.'!$C6^5+Regression!$CD$20*5*'In Process Calc.'!$C6^4+Regression!$CC$20*4*'In Process Calc.'!$C6^3 +Regression!$CB$20*3*'In Process Calc.'!$C6^2 + Regression!$CA$20*2*'In Process Calc.'!$C6 + Regression!$BZ$20)/$A6</f>
        <v>6.1478379660084206E-3</v>
      </c>
      <c r="R6" s="117">
        <f xml:space="preserve"> (Regression!$CE$21*6*'In Process Calc.'!$C6^5+Regression!$CD$21*5*'In Process Calc.'!$C6^4+Regression!$CC$21*4*'In Process Calc.'!$C6^3 +Regression!$CB$21*3*'In Process Calc.'!$C6^2 + Regression!$CA$21*2*'In Process Calc.'!$C6 + Regression!$BZ$21)/$A6</f>
        <v>4.2546537029301548E-3</v>
      </c>
      <c r="S6" s="117">
        <f xml:space="preserve"> (Regression!$CE$22*6*'In Process Calc.'!$C6^5+Regression!$CD$22*5*'In Process Calc.'!$C6^4+Regression!$CC$22*4*'In Process Calc.'!$C6^3 +Regression!$CB$22*3*'In Process Calc.'!$C6^2 + Regression!$CA$22*2*'In Process Calc.'!$C6 + Regression!$BZ$22)/$A6</f>
        <v>1.9267722447670087E-3</v>
      </c>
      <c r="T6" s="117">
        <f xml:space="preserve"> (Regression!$CE$23*6*'In Process Calc.'!$C6^5+Regression!$CD$23*5*'In Process Calc.'!$C6^4+Regression!$CC$23*4*'In Process Calc.'!$C6^3 +Regression!$CB$23*3*'In Process Calc.'!$C6^2 + Regression!$CA$23*2*'In Process Calc.'!$C6 + Regression!$BZ$23)/$A6</f>
        <v>-3.2191051814357226E-2</v>
      </c>
      <c r="U6" s="117">
        <f xml:space="preserve"> (Regression!$CE$24*6*'In Process Calc.'!$C6^5+Regression!$CD$24*5*'In Process Calc.'!$C6^4+Regression!$CC$24*4*'In Process Calc.'!$C6^3 +Regression!$CB$24*3*'In Process Calc.'!$C6^2 + Regression!$CA$24*2*'In Process Calc.'!$C6 + Regression!$BZ$24)/$A6</f>
        <v>2.2701766490785995E-3</v>
      </c>
      <c r="V6" s="117">
        <f xml:space="preserve"> (Regression!$CE$25*6*'In Process Calc.'!$C6^5+Regression!$CD$25*5*'In Process Calc.'!$C6^4+Regression!$CC$25*4*'In Process Calc.'!$C6^3 +Regression!$CB$25*3*'In Process Calc.'!$C6^2 + Regression!$CA$25*2*'In Process Calc.'!$C6 + Regression!$BZ$25)/$A6</f>
        <v>2.5799791986244711E-3</v>
      </c>
      <c r="W6" s="117">
        <f xml:space="preserve"> (Regression!$CE$26*6*'In Process Calc.'!$C6^5+Regression!$CD$26*5*'In Process Calc.'!$C6^4+Regression!$CC$26*4*'In Process Calc.'!$C6^3 +Regression!$CB$26*3*'In Process Calc.'!$C6^2 + Regression!$CA$26*2*'In Process Calc.'!$C6 + Regression!$BZ$26)/$A6</f>
        <v>1.1721286992183465E-2</v>
      </c>
      <c r="X6" s="117">
        <f xml:space="preserve"> (Regression!$CE$27*6*'In Process Calc.'!$C6^5+Regression!$CD$27*5*'In Process Calc.'!$C6^4+Regression!$CC$27*4*'In Process Calc.'!$C6^3 +Regression!$CB$27*3*'In Process Calc.'!$C6^2 + Regression!$CA$27*2*'In Process Calc.'!$C6 + Regression!$BZ$27)/$A6</f>
        <v>-5.6381236079930339E-5</v>
      </c>
      <c r="Y6" s="117">
        <f xml:space="preserve"> (Regression!$CE$28*6*'In Process Calc.'!$C6^5+Regression!$CD$28*5*'In Process Calc.'!$C6^4+Regression!$CC$28*4*'In Process Calc.'!$C6^3 +Regression!$CB$28*3*'In Process Calc.'!$C6^2 + Regression!$CA$28*2*'In Process Calc.'!$C6 + Regression!$BZ$28)/$A6</f>
        <v>8.6814932432062279E-4</v>
      </c>
      <c r="Z6" s="117">
        <f xml:space="preserve"> (Regression!$CE$29*6*'In Process Calc.'!$C6^5+Regression!$CD$29*5*'In Process Calc.'!$C6^4+Regression!$CC$29*4*'In Process Calc.'!$C6^3 +Regression!$CB$29*3*'In Process Calc.'!$C6^2 + Regression!$CA$29*2*'In Process Calc.'!$C6 + Regression!$BZ$29)/$A6</f>
        <v>1.351702244062358E-3</v>
      </c>
      <c r="AA6" s="117">
        <f xml:space="preserve"> (Regression!$CE$30*6*'In Process Calc.'!$C6^5+Regression!$CD$30*5*'In Process Calc.'!$C6^4+Regression!$CC$30*4*'In Process Calc.'!$C6^3 +Regression!$CB$30*3*'In Process Calc.'!$C6^2 + Regression!$CA$30*2*'In Process Calc.'!$C6 + Regression!$BZ$30)/$A6</f>
        <v>3.3301952142284668E-3</v>
      </c>
      <c r="AB6" s="117">
        <f xml:space="preserve"> (Regression!$CE$31*6*'In Process Calc.'!$C6^5+Regression!$CD$31*5*'In Process Calc.'!$C6^4+Regression!$CC$31*4*'In Process Calc.'!$C6^3 +Regression!$CB$31*3*'In Process Calc.'!$C6^2 + Regression!$CA$31*2*'In Process Calc.'!$C6 + Regression!$BZ$31)/$A6</f>
        <v>0</v>
      </c>
      <c r="AC6" s="117">
        <f xml:space="preserve"> (Regression!$CE$32*6*'In Process Calc.'!$C6^5+Regression!$CD$32*5*'In Process Calc.'!$C6^4+Regression!$CC$32*4*'In Process Calc.'!$C6^3 +Regression!$CB$32*3*'In Process Calc.'!$C6^2 + Regression!$CA$32*2*'In Process Calc.'!$C6 + Regression!$BZ$32)/$A6</f>
        <v>0.14040572651392824</v>
      </c>
      <c r="AD6" s="117">
        <f xml:space="preserve"> (Regression!$CE$33*6*'In Process Calc.'!$C6^5+Regression!$CD$33*5*'In Process Calc.'!$C6^4+Regression!$CC$33*4*'In Process Calc.'!$C6^3 +Regression!$CB$33*3*'In Process Calc.'!$C6^2 + Regression!$CA$33*2*'In Process Calc.'!$C6 + Regression!$BZ$33)/$A6</f>
        <v>8.3597744885574615E-2</v>
      </c>
      <c r="AE6" s="117">
        <f xml:space="preserve"> (Regression!$CE$34*6*'In Process Calc.'!$C6^5+Regression!$CD$34*5*'In Process Calc.'!$C6^4+Regression!$CC$34*4*'In Process Calc.'!$C6^3 +Regression!$CB$34*3*'In Process Calc.'!$C6^2 + Regression!$CA$34*2*'In Process Calc.'!$C6 + Regression!$BZ$34)/$A6</f>
        <v>0.47482056681761947</v>
      </c>
      <c r="AF6" s="118">
        <f t="shared" si="0"/>
        <v>1.7722174482635629</v>
      </c>
      <c r="AG6" s="118">
        <f t="shared" si="3"/>
        <v>2.4961096211360378</v>
      </c>
      <c r="AH6" s="118">
        <f t="shared" si="1"/>
        <v>0.17338034752161446</v>
      </c>
      <c r="AI6" s="118">
        <f t="shared" si="2"/>
        <v>-1.3890979823979934</v>
      </c>
      <c r="AJ6" s="75">
        <f>'In Process Calc.'!C6</f>
        <v>47.583333333197515</v>
      </c>
      <c r="AK6" s="124">
        <f>((Regression!CL39-Regression!CL40)*1000+'Post Process Calc.'!AK5*'In Process Calc.'!$D6+'In Process Calc.'!$F5*Glutamine!AR9+'In Process Calc.'!$E5*Glutamine!AR9)/'In Process Calc.'!$I5</f>
        <v>-0.15273801208996204</v>
      </c>
      <c r="AL6" s="124">
        <f>((Regression!CM39-Regression!CM40)*1000+'Post Process Calc.'!AL5*'In Process Calc.'!$D6+'In Process Calc.'!$F5*Glutamine!AS9+'In Process Calc.'!$E5*Glutamine!AS9)/'In Process Calc.'!$I5</f>
        <v>2.7981270059915069</v>
      </c>
      <c r="AM6" s="124">
        <f>((Regression!CN39-Regression!CN40)*1000+'Post Process Calc.'!AM5*'In Process Calc.'!$D6+'In Process Calc.'!$F5*Glutamine!AT9+'In Process Calc.'!$E5*Glutamine!AT9)/'In Process Calc.'!$I5</f>
        <v>4.0367719153485826</v>
      </c>
      <c r="AN6" s="124">
        <f>((Regression!CO39-Regression!CO40)*1000+'Post Process Calc.'!AN5*'In Process Calc.'!$D6+'In Process Calc.'!$F5*Glutamine!AU9+'In Process Calc.'!$E5*Glutamine!AU9)/'In Process Calc.'!$I5</f>
        <v>1.8257754235948711</v>
      </c>
      <c r="AO6" s="124">
        <f>((Regression!CP39-Regression!CP40)*1000+'Post Process Calc.'!AO5*'In Process Calc.'!$D6+'In Process Calc.'!$F5*Glutamine!AV9+'In Process Calc.'!$E5*Glutamine!AV9)/'In Process Calc.'!$I5</f>
        <v>0.54865672634052565</v>
      </c>
      <c r="AP6" s="124">
        <f>((Regression!CQ39-Regression!CQ40)*1000+'Post Process Calc.'!AP5*'In Process Calc.'!$D6+'In Process Calc.'!$F5*Glutamine!AW9+'In Process Calc.'!$E5*Glutamine!AW9)/'In Process Calc.'!$I5</f>
        <v>21.368899535126459</v>
      </c>
      <c r="AQ6" s="124">
        <f>((Regression!CR39-Regression!CR40)*1000+'Post Process Calc.'!AQ5*'In Process Calc.'!$D6+'In Process Calc.'!$F5*Glutamine!AX9+'In Process Calc.'!$E5*Glutamine!AX9)/'In Process Calc.'!$I5</f>
        <v>1.1261443598481278</v>
      </c>
      <c r="AR6" s="124">
        <f>((Regression!CS39-Regression!CS40)*1000+'Post Process Calc.'!AR5*'In Process Calc.'!$D6+'In Process Calc.'!$F5*Glutamine!AY9+'In Process Calc.'!$E5*Glutamine!AY9)/'In Process Calc.'!$I5</f>
        <v>1.321209766016801</v>
      </c>
      <c r="AS6" s="124">
        <f>((Regression!CT39-Regression!CT40)*1000+'Post Process Calc.'!AS5*'In Process Calc.'!$D6+'In Process Calc.'!$F5*Glutamine!AZ9+'In Process Calc.'!$E5*Glutamine!AZ9)/'In Process Calc.'!$I5</f>
        <v>2.6662825586281693</v>
      </c>
      <c r="AT6" s="124">
        <f>((Regression!CU39-Regression!CU40)*1000+'Post Process Calc.'!AT5*'In Process Calc.'!$D6+'In Process Calc.'!$F5*Glutamine!BA9+'In Process Calc.'!$E5*Glutamine!BA9)/'In Process Calc.'!$I5</f>
        <v>0.76029048938825972</v>
      </c>
      <c r="AU6" s="124">
        <f>((Regression!CV39-Regression!CV40)*1000+'Post Process Calc.'!AU5*'In Process Calc.'!$D6+'In Process Calc.'!$F5*Glutamine!BB9+'In Process Calc.'!$E5*Glutamine!BB9)/'In Process Calc.'!$I5</f>
        <v>1.7573520231097293</v>
      </c>
      <c r="AV6" s="124">
        <f>((Regression!CW39-Regression!CW40)*1000+'Post Process Calc.'!AV5*'In Process Calc.'!$D6+'In Process Calc.'!$F5*Glutamine!BD9+'In Process Calc.'!$E5*Glutamine!BD9)/'In Process Calc.'!$I5</f>
        <v>-10.458384526859907</v>
      </c>
      <c r="AW6" s="124">
        <f>((Regression!CX39-Regression!CX40)*1000+'Post Process Calc.'!AW5*'In Process Calc.'!$D6+'In Process Calc.'!$F5*Glutamine!BE9+'In Process Calc.'!$E5*Glutamine!BE9)/'In Process Calc.'!$I5</f>
        <v>3.5970853180681912</v>
      </c>
      <c r="AX6" s="124">
        <f>((Regression!CY39-Regression!CY40)*1000+'Post Process Calc.'!AX5*'In Process Calc.'!$D6+'In Process Calc.'!$F5*Glutamine!BF9+'In Process Calc.'!$E5*Glutamine!BF9)/'In Process Calc.'!$I5</f>
        <v>3.0174405606113743</v>
      </c>
      <c r="AY6" s="124">
        <f>((Regression!CZ39-Regression!CZ40)*1000+'Post Process Calc.'!AY5*'In Process Calc.'!$D6+'In Process Calc.'!$F5*Glutamine!BH9+'In Process Calc.'!$E5*Glutamine!BH9)/'In Process Calc.'!$I5</f>
        <v>1.0061517491040133</v>
      </c>
      <c r="AZ6" s="124">
        <f>((Regression!DA39-Regression!DA40)*1000+'Post Process Calc.'!AZ5*'In Process Calc.'!$D6+'In Process Calc.'!$F5*Glutamine!BI9+'In Process Calc.'!$E5*Glutamine!BI9)/'In Process Calc.'!$I5</f>
        <v>3.3821528665514693</v>
      </c>
      <c r="BA6" s="124">
        <f>((Regression!DB39-Regression!DB40)*1000+'Post Process Calc.'!BA5*'In Process Calc.'!$D6+'In Process Calc.'!$F5*Glutamine!BJ9+'In Process Calc.'!$E5*Glutamine!BJ9)/'In Process Calc.'!$I5</f>
        <v>0.76374738215278926</v>
      </c>
      <c r="BB6" s="124">
        <f>((Regression!DC39-Regression!DC40)*1000+'Post Process Calc.'!BB5*'In Process Calc.'!$D6+'In Process Calc.'!$F5*Glutamine!BK9+'In Process Calc.'!$E5*Glutamine!BK9)/'In Process Calc.'!$I5</f>
        <v>2.604739653081428</v>
      </c>
      <c r="BC6" s="124">
        <f>((Regression!DD39-Regression!DD40)*1000+'Post Process Calc.'!BC5*'In Process Calc.'!$D6+'In Process Calc.'!$F5*Glutamine!BL9+'In Process Calc.'!$E5*Glutamine!BL9)/'In Process Calc.'!$I5</f>
        <v>4.3697604935934118</v>
      </c>
      <c r="BD6" s="124">
        <f>((Regression!DE39-Regression!DE40)*1000+'Post Process Calc.'!BD5*'In Process Calc.'!$D6+'In Process Calc.'!$F5*Glutamine!BM9+'In Process Calc.'!$E5*Glutamine!BM9)/'In Process Calc.'!$I5</f>
        <v>3.4027499297446675</v>
      </c>
      <c r="BE6" s="124">
        <f>((Regression!DF39-Regression!DF40)*1000+'Post Process Calc.'!BE5*'In Process Calc.'!$D6+'In Process Calc.'!$F5*Glutamine!BN9+'In Process Calc.'!$E5*Glutamine!BN9)/'In Process Calc.'!$I5</f>
        <v>0.40580293188958322</v>
      </c>
      <c r="BF6" s="124">
        <f>((Regression!DG39-Regression!DG40)*1000+'Post Process Calc.'!BF5*'In Process Calc.'!$D6+'In Process Calc.'!$F5*Glutamine!BO9+'In Process Calc.'!$E5*Glutamine!BO9)/'In Process Calc.'!$I5</f>
        <v>1.5519480837704773</v>
      </c>
      <c r="BG6" s="124">
        <f>((Regression!DH39-Regression!DH40)*1000+'Post Process Calc.'!BG5*'In Process Calc.'!$D6+'In Process Calc.'!$F5*Glutamine!BP9+'In Process Calc.'!$E5*Glutamine!BP9)/'In Process Calc.'!$I5</f>
        <v>1.9355857990127552</v>
      </c>
    </row>
    <row r="7" spans="1:70" x14ac:dyDescent="0.15">
      <c r="A7" s="117">
        <f>Glutamine!H11*'In Process Calc.'!D7/1000</f>
        <v>0.213035</v>
      </c>
      <c r="B7" s="297">
        <f>'Growth Regression'!$P6</f>
        <v>3.7933963206143693E-2</v>
      </c>
      <c r="C7" s="117">
        <f>IF(Glutamine!O11&gt;0,Glutamine!O11, (Regression!$CE$6*6*'In Process Calc.'!$C7^6+Regression!$CD$6*5*'In Process Calc.'!$C7^5+Regression!$CC$6*4*'In Process Calc.'!$C7^3+Regression!$CB$6*3*'In Process Calc.'!$C7^2  + Regression!$CA$6*2*'In Process Calc.'!$C7 + Regression!$BZ$6)/$A7)</f>
        <v>0.32849474605151852</v>
      </c>
      <c r="D7" s="117">
        <f>(Regression!$CE$7*6*'In Process Calc.'!$C7^6+Regression!$CD$7*5*'In Process Calc.'!$C7^5+Regression!$CC$7*4*'In Process Calc.'!$C7^3+Regression!$CB$7*3*'In Process Calc.'!$C7^2  + Regression!$CA$7*2*'In Process Calc.'!$C7 + Regression!$BZ$7)/$A7</f>
        <v>0.14734926728064207</v>
      </c>
      <c r="E7" s="117">
        <f xml:space="preserve"> (Regression!$CE$8*6*'In Process Calc.'!$C7^6+Regression!$CD$8*5*'In Process Calc.'!$C7^5+Regression!$CC$8*4*'In Process Calc.'!$C7^3+Regression!$CB$8*3*'In Process Calc.'!$C7^2  + Regression!$CA$8*2*'In Process Calc.'!$C7 + Regression!$BZ$8)/$A7</f>
        <v>-1.7505208391071659E-2</v>
      </c>
      <c r="F7" s="117">
        <f xml:space="preserve"> (Regression!$CE$9*6*'In Process Calc.'!$C7^6+Regression!$CD$9*5*'In Process Calc.'!$C7^5+Regression!$CC$9*4*'In Process Calc.'!$C7^3+Regression!$CB$9*3*'In Process Calc.'!$C7^2  + Regression!$CA$9*2*'In Process Calc.'!$C7 + Regression!$BZ$9)/$A7</f>
        <v>2.2280531409903334E-3</v>
      </c>
      <c r="G7" s="117">
        <f xml:space="preserve"> (Regression!$CE$10*6*'In Process Calc.'!$C7^6+Regression!$CD$10*5*'In Process Calc.'!$C7^5+Regression!$CC$10*4*'In Process Calc.'!$C7^3+Regression!$CB$10*3*'In Process Calc.'!$C7^2  + Regression!$CA$10*2*'In Process Calc.'!$C7 + Regression!$BZ$10)/$A7</f>
        <v>9.8942829260123995E-3</v>
      </c>
      <c r="H7" s="117">
        <f xml:space="preserve"> (Regression!$CE$11*6*'In Process Calc.'!$C7^6+Regression!$CD$11*5*'In Process Calc.'!$C7^5+Regression!$CC$11*4*'In Process Calc.'!$C7^3+Regression!$CB$11*3*'In Process Calc.'!$C7^2  + Regression!$CA$11*2*'In Process Calc.'!$C7 + Regression!$BZ$11)/$A7</f>
        <v>2.6490197568027835E-3</v>
      </c>
      <c r="I7" s="117">
        <f>(Regression!$CE$12*6*'In Process Calc.'!$C7^6+Regression!$CD$12*5*'In Process Calc.'!$C7^5+Regression!$CC$12*4*'In Process Calc.'!$C7^3+Regression!$CB$12*3*'In Process Calc.'!$C7^2  + Regression!$CA$12*2*'In Process Calc.'!$C7 + Regression!$BZ$12)/$A7</f>
        <v>2.0476736927585704E-3</v>
      </c>
      <c r="J7" s="117">
        <f xml:space="preserve"> (Regression!$CE$13*6*'In Process Calc.'!$C7^6+Regression!$CD$13*5*'In Process Calc.'!$C7^5+Regression!$CC$13*4*'In Process Calc.'!$C7^3+Regression!$CB$13*3*'In Process Calc.'!$C7^2  + Regression!$CA$13*2*'In Process Calc.'!$C7 + Regression!$BZ$13)/$A7</f>
        <v>8.1834037398654816E-2</v>
      </c>
      <c r="K7" s="117">
        <f xml:space="preserve"> (Regression!$CE$14*6*'In Process Calc.'!$C7^6+Regression!$CD$14*5*'In Process Calc.'!$C7^5+Regression!$CC$14*4*'In Process Calc.'!$C7^3+Regression!$CB$14*3*'In Process Calc.'!$C7^2  + Regression!$CA$14*2*'In Process Calc.'!$C7 + Regression!$BZ$14)/$A7</f>
        <v>1.1870723762214607E-2</v>
      </c>
      <c r="L7" s="117">
        <f xml:space="preserve"> (Regression!$CE$15*6*'In Process Calc.'!$C7^6+Regression!$CD$15*5*'In Process Calc.'!$C7^5+Regression!$CC$15*4*'In Process Calc.'!$C7^3+Regression!$CB$15*3*'In Process Calc.'!$C7^2  + Regression!$CA$15*2*'In Process Calc.'!$C7 + Regression!$BZ$15)/$A7</f>
        <v>1.7126315065866751E-4</v>
      </c>
      <c r="M7" s="117">
        <f xml:space="preserve"> (Regression!$CE$16*6*'In Process Calc.'!$C7^6+Regression!$CD$16*5*'In Process Calc.'!$C7^5+Regression!$CC$16*4*'In Process Calc.'!$C7^3+Regression!$CB$16*3*'In Process Calc.'!$C7^2  + Regression!$CA$16*2*'In Process Calc.'!$C7 + Regression!$BZ$16)/$A7</f>
        <v>4.3047996935594214E-5</v>
      </c>
      <c r="N7" s="117">
        <f xml:space="preserve"> (Regression!$CE$17*6*'In Process Calc.'!$C7^6+Regression!$CD$17*5*'In Process Calc.'!$C7^5+Regression!$CC$17*4*'In Process Calc.'!$C7^3+Regression!$CB$17*3*'In Process Calc.'!$C7^2  + Regression!$CA$17*2*'In Process Calc.'!$C7 + Regression!$BZ$17)/$A7</f>
        <v>4.6150089592940672E-4</v>
      </c>
      <c r="O7" s="117">
        <f xml:space="preserve"> (Regression!$CE$18*6*'In Process Calc.'!$C7^6+Regression!$CD$18*5*'In Process Calc.'!$C7^5+Regression!$CC$18*4*'In Process Calc.'!$C7^3+Regression!$CB$18*3*'In Process Calc.'!$C7^2  + Regression!$CA$18*2*'In Process Calc.'!$C7 + Regression!$BZ$18)/$A7</f>
        <v>2.3821902109286844E-3</v>
      </c>
      <c r="P7" s="117">
        <f xml:space="preserve"> (Regression!$CE$19*6*'In Process Calc.'!$C7^5+Regression!$CD$19*5*'In Process Calc.'!$C7^4+Regression!$CC$19*4*'In Process Calc.'!$C7^3 +Regression!$CB$19*3*'In Process Calc.'!$C7^2 + Regression!$CA$19*2*'In Process Calc.'!$C7 + Regression!$BZ$19)/$A7</f>
        <v>8.6398085847642817E-2</v>
      </c>
      <c r="Q7" s="117">
        <f xml:space="preserve"> (Regression!$CE$20*6*'In Process Calc.'!$C7^5+Regression!$CD$20*5*'In Process Calc.'!$C7^4+Regression!$CC$20*4*'In Process Calc.'!$C7^3 +Regression!$CB$20*3*'In Process Calc.'!$C7^2 + Regression!$CA$20*2*'In Process Calc.'!$C7 + Regression!$BZ$20)/$A7</f>
        <v>5.1497716102684348E-3</v>
      </c>
      <c r="R7" s="117">
        <f xml:space="preserve"> (Regression!$CE$21*6*'In Process Calc.'!$C7^5+Regression!$CD$21*5*'In Process Calc.'!$C7^4+Regression!$CC$21*4*'In Process Calc.'!$C7^3 +Regression!$CB$21*3*'In Process Calc.'!$C7^2 + Regression!$CA$21*2*'In Process Calc.'!$C7 + Regression!$BZ$21)/$A7</f>
        <v>3.3634829182442256E-3</v>
      </c>
      <c r="S7" s="117">
        <f xml:space="preserve"> (Regression!$CE$22*6*'In Process Calc.'!$C7^5+Regression!$CD$22*5*'In Process Calc.'!$C7^4+Regression!$CC$22*4*'In Process Calc.'!$C7^3 +Regression!$CB$22*3*'In Process Calc.'!$C7^2 + Regression!$CA$22*2*'In Process Calc.'!$C7 + Regression!$BZ$22)/$A7</f>
        <v>1.476715161161424E-3</v>
      </c>
      <c r="T7" s="117">
        <f xml:space="preserve"> (Regression!$CE$23*6*'In Process Calc.'!$C7^5+Regression!$CD$23*5*'In Process Calc.'!$C7^4+Regression!$CC$23*4*'In Process Calc.'!$C7^3 +Regression!$CB$23*3*'In Process Calc.'!$C7^2 + Regression!$CA$23*2*'In Process Calc.'!$C7 + Regression!$BZ$23)/$A7</f>
        <v>-1.6069567100135018E-2</v>
      </c>
      <c r="U7" s="117">
        <f xml:space="preserve"> (Regression!$CE$24*6*'In Process Calc.'!$C7^5+Regression!$CD$24*5*'In Process Calc.'!$C7^4+Regression!$CC$24*4*'In Process Calc.'!$C7^3 +Regression!$CB$24*3*'In Process Calc.'!$C7^2 + Regression!$CA$24*2*'In Process Calc.'!$C7 + Regression!$BZ$24)/$A7</f>
        <v>1.7196765352465058E-3</v>
      </c>
      <c r="V7" s="117">
        <f xml:space="preserve"> (Regression!$CE$25*6*'In Process Calc.'!$C7^5+Regression!$CD$25*5*'In Process Calc.'!$C7^4+Regression!$CC$25*4*'In Process Calc.'!$C7^3 +Regression!$CB$25*3*'In Process Calc.'!$C7^2 + Regression!$CA$25*2*'In Process Calc.'!$C7 + Regression!$BZ$25)/$A7</f>
        <v>2.2350515195504765E-3</v>
      </c>
      <c r="W7" s="117">
        <f xml:space="preserve"> (Regression!$CE$26*6*'In Process Calc.'!$C7^5+Regression!$CD$26*5*'In Process Calc.'!$C7^4+Regression!$CC$26*4*'In Process Calc.'!$C7^3 +Regression!$CB$26*3*'In Process Calc.'!$C7^2 + Regression!$CA$26*2*'In Process Calc.'!$C7 + Regression!$BZ$26)/$A7</f>
        <v>7.3487391284205528E-3</v>
      </c>
      <c r="X7" s="117">
        <f xml:space="preserve"> (Regression!$CE$27*6*'In Process Calc.'!$C7^5+Regression!$CD$27*5*'In Process Calc.'!$C7^4+Regression!$CC$27*4*'In Process Calc.'!$C7^3 +Regression!$CB$27*3*'In Process Calc.'!$C7^2 + Regression!$CA$27*2*'In Process Calc.'!$C7 + Regression!$BZ$27)/$A7</f>
        <v>9.4097997696152317E-4</v>
      </c>
      <c r="Y7" s="117">
        <f xml:space="preserve"> (Regression!$CE$28*6*'In Process Calc.'!$C7^5+Regression!$CD$28*5*'In Process Calc.'!$C7^4+Regression!$CC$28*4*'In Process Calc.'!$C7^3 +Regression!$CB$28*3*'In Process Calc.'!$C7^2 + Regression!$CA$28*2*'In Process Calc.'!$C7 + Regression!$BZ$28)/$A7</f>
        <v>6.8870219872921941E-4</v>
      </c>
      <c r="Z7" s="117">
        <f xml:space="preserve"> (Regression!$CE$29*6*'In Process Calc.'!$C7^5+Regression!$CD$29*5*'In Process Calc.'!$C7^4+Regression!$CC$29*4*'In Process Calc.'!$C7^3 +Regression!$CB$29*3*'In Process Calc.'!$C7^2 + Regression!$CA$29*2*'In Process Calc.'!$C7 + Regression!$BZ$29)/$A7</f>
        <v>1.1699672646380646E-3</v>
      </c>
      <c r="AA7" s="117">
        <f xml:space="preserve"> (Regression!$CE$30*6*'In Process Calc.'!$C7^5+Regression!$CD$30*5*'In Process Calc.'!$C7^4+Regression!$CC$30*4*'In Process Calc.'!$C7^3 +Regression!$CB$30*3*'In Process Calc.'!$C7^2 + Regression!$CA$30*2*'In Process Calc.'!$C7 + Regression!$BZ$30)/$A7</f>
        <v>2.7896884992976117E-3</v>
      </c>
      <c r="AB7" s="117">
        <f xml:space="preserve"> (Regression!$CE$31*6*'In Process Calc.'!$C7^5+Regression!$CD$31*5*'In Process Calc.'!$C7^4+Regression!$CC$31*4*'In Process Calc.'!$C7^3 +Regression!$CB$31*3*'In Process Calc.'!$C7^2 + Regression!$CA$31*2*'In Process Calc.'!$C7 + Regression!$BZ$31)/$A7</f>
        <v>0</v>
      </c>
      <c r="AC7" s="117">
        <f xml:space="preserve"> (Regression!$CE$32*6*'In Process Calc.'!$C7^5+Regression!$CD$32*5*'In Process Calc.'!$C7^4+Regression!$CC$32*4*'In Process Calc.'!$C7^3 +Regression!$CB$32*3*'In Process Calc.'!$C7^2 + Regression!$CA$32*2*'In Process Calc.'!$C7 + Regression!$BZ$32)/$A7</f>
        <v>9.3392510661455916E-2</v>
      </c>
      <c r="AD7" s="117">
        <f xml:space="preserve"> (Regression!$CE$33*6*'In Process Calc.'!$C7^5+Regression!$CD$33*5*'In Process Calc.'!$C7^4+Regression!$CC$33*4*'In Process Calc.'!$C7^3 +Regression!$CB$33*3*'In Process Calc.'!$C7^2 + Regression!$CA$33*2*'In Process Calc.'!$C7 + Regression!$BZ$33)/$A7</f>
        <v>5.9817735170249277E-2</v>
      </c>
      <c r="AE7" s="117">
        <f xml:space="preserve"> (Regression!$CE$34*6*'In Process Calc.'!$C7^5+Regression!$CD$34*5*'In Process Calc.'!$C7^4+Regression!$CC$34*4*'In Process Calc.'!$C7^3 +Regression!$CB$34*3*'In Process Calc.'!$C7^2 + Regression!$CA$34*2*'In Process Calc.'!$C7 + Regression!$BZ$34)/$A7</f>
        <v>0.35586491717909408</v>
      </c>
      <c r="AF7" s="118">
        <f t="shared" si="0"/>
        <v>1.0557720062955493</v>
      </c>
      <c r="AG7" s="118">
        <f t="shared" si="3"/>
        <v>4.0141578797005355</v>
      </c>
      <c r="AH7" s="118">
        <f t="shared" si="1"/>
        <v>0.14505851280911794</v>
      </c>
      <c r="AI7" s="118">
        <f t="shared" si="2"/>
        <v>-1.3537141813783622</v>
      </c>
      <c r="AJ7" s="75">
        <f>'In Process Calc.'!C7</f>
        <v>62.649999999906868</v>
      </c>
      <c r="AK7" s="124">
        <f>((Regression!CL40-Regression!CL41)*1000+'Post Process Calc.'!AK6*'In Process Calc.'!$D7+'In Process Calc.'!$F6*Glutamine!AR10+'In Process Calc.'!$E6*Glutamine!AR10)/'In Process Calc.'!$I6</f>
        <v>0.53465437709013375</v>
      </c>
      <c r="AL7" s="124">
        <f>((Regression!CM40-Regression!CM41)*1000+'Post Process Calc.'!AL6*'In Process Calc.'!$D7+'In Process Calc.'!$F6*Glutamine!AS10+'In Process Calc.'!$E6*Glutamine!AS10)/'In Process Calc.'!$I6</f>
        <v>2.7156100272919765</v>
      </c>
      <c r="AM7" s="124">
        <f>((Regression!CN40-Regression!CN41)*1000+'Post Process Calc.'!AM6*'In Process Calc.'!$D7+'In Process Calc.'!$F6*Glutamine!AT10+'In Process Calc.'!$E6*Glutamine!AT10)/'In Process Calc.'!$I6</f>
        <v>3.6594403408596183</v>
      </c>
      <c r="AN7" s="124">
        <f>((Regression!CO40-Regression!CO41)*1000+'Post Process Calc.'!AN6*'In Process Calc.'!$D7+'In Process Calc.'!$F6*Glutamine!AU10+'In Process Calc.'!$E6*Glutamine!AU10)/'In Process Calc.'!$I6</f>
        <v>1.7393658580167803</v>
      </c>
      <c r="AO7" s="124">
        <f>((Regression!CP40-Regression!CP41)*1000+'Post Process Calc.'!AO6*'In Process Calc.'!$D7+'In Process Calc.'!$F6*Glutamine!AV10+'In Process Calc.'!$E6*Glutamine!AV10)/'In Process Calc.'!$I6</f>
        <v>0.46606265792477608</v>
      </c>
      <c r="AP7" s="124">
        <f>((Regression!CQ40-Regression!CQ41)*1000+'Post Process Calc.'!AP6*'In Process Calc.'!$D7+'In Process Calc.'!$F6*Glutamine!AW10+'In Process Calc.'!$E6*Glutamine!AW10)/'In Process Calc.'!$I6</f>
        <v>17.991667937741745</v>
      </c>
      <c r="AQ7" s="124">
        <f>((Regression!CR40-Regression!CR41)*1000+'Post Process Calc.'!AQ6*'In Process Calc.'!$D7+'In Process Calc.'!$F6*Glutamine!AX10+'In Process Calc.'!$E6*Glutamine!AX10)/'In Process Calc.'!$I6</f>
        <v>0.59208984062583836</v>
      </c>
      <c r="AR7" s="124">
        <f>((Regression!CS40-Regression!CS41)*1000+'Post Process Calc.'!AR6*'In Process Calc.'!$D7+'In Process Calc.'!$F6*Glutamine!AY10+'In Process Calc.'!$E6*Glutamine!AY10)/'In Process Calc.'!$I6</f>
        <v>1.3597870090172226</v>
      </c>
      <c r="AS7" s="124">
        <f>((Regression!CT40-Regression!CT41)*1000+'Post Process Calc.'!AS6*'In Process Calc.'!$D7+'In Process Calc.'!$F6*Glutamine!AZ10+'In Process Calc.'!$E6*Glutamine!AZ10)/'In Process Calc.'!$I6</f>
        <v>2.6832643053243572</v>
      </c>
      <c r="AT7" s="124">
        <f>((Regression!CU40-Regression!CU41)*1000+'Post Process Calc.'!AT6*'In Process Calc.'!$D7+'In Process Calc.'!$F6*Glutamine!BA10+'In Process Calc.'!$E6*Glutamine!BA10)/'In Process Calc.'!$I6</f>
        <v>0.73488889646778455</v>
      </c>
      <c r="AU7" s="124">
        <f>((Regression!CV40-Regression!CV41)*1000+'Post Process Calc.'!AU6*'In Process Calc.'!$D7+'In Process Calc.'!$F6*Glutamine!BB10+'In Process Calc.'!$E6*Glutamine!BB10)/'In Process Calc.'!$I6</f>
        <v>1.6730422194882346</v>
      </c>
      <c r="AV7" s="124">
        <f>((Regression!CW40-Regression!CW41)*1000+'Post Process Calc.'!AV6*'In Process Calc.'!$D7+'In Process Calc.'!$F6*Glutamine!BD10+'In Process Calc.'!$E6*Glutamine!BD10)/'In Process Calc.'!$I6</f>
        <v>-15.151293995146169</v>
      </c>
      <c r="AW7" s="124">
        <f>((Regression!CX40-Regression!CX41)*1000+'Post Process Calc.'!AW6*'In Process Calc.'!$D7+'In Process Calc.'!$F6*Glutamine!BE10+'In Process Calc.'!$E6*Glutamine!BE10)/'In Process Calc.'!$I6</f>
        <v>3.4074984205449517</v>
      </c>
      <c r="AX7" s="124">
        <f>((Regression!CY40-Regression!CY41)*1000+'Post Process Calc.'!AX6*'In Process Calc.'!$D7+'In Process Calc.'!$F6*Glutamine!BF10+'In Process Calc.'!$E6*Glutamine!BF10)/'In Process Calc.'!$I6</f>
        <v>2.8909372133388169</v>
      </c>
      <c r="AY7" s="124">
        <f>((Regression!CZ40-Regression!CZ41)*1000+'Post Process Calc.'!AY6*'In Process Calc.'!$D7+'In Process Calc.'!$F6*Glutamine!BH10+'In Process Calc.'!$E6*Glutamine!BH10)/'In Process Calc.'!$I6</f>
        <v>0.94998979295186814</v>
      </c>
      <c r="AZ7" s="124">
        <f>((Regression!DA40-Regression!DA41)*1000+'Post Process Calc.'!AZ6*'In Process Calc.'!$D7+'In Process Calc.'!$F6*Glutamine!BI10+'In Process Calc.'!$E6*Glutamine!BI10)/'In Process Calc.'!$I6</f>
        <v>4.1145599110734388</v>
      </c>
      <c r="BA7" s="124">
        <f>((Regression!DB40-Regression!DB41)*1000+'Post Process Calc.'!BA6*'In Process Calc.'!$D7+'In Process Calc.'!$F6*Glutamine!BJ10+'In Process Calc.'!$E6*Glutamine!BJ10)/'In Process Calc.'!$I6</f>
        <v>0.6980906880958293</v>
      </c>
      <c r="BB7" s="124">
        <f>((Regression!DC40-Regression!DC41)*1000+'Post Process Calc.'!BB6*'In Process Calc.'!$D7+'In Process Calc.'!$F6*Glutamine!BK10+'In Process Calc.'!$E6*Glutamine!BK10)/'In Process Calc.'!$I6</f>
        <v>2.5235186769234947</v>
      </c>
      <c r="BC7" s="124">
        <f>((Regression!DD40-Regression!DD41)*1000+'Post Process Calc.'!BC6*'In Process Calc.'!$D7+'In Process Calc.'!$F6*Glutamine!BL10+'In Process Calc.'!$E6*Glutamine!BL10)/'In Process Calc.'!$I6</f>
        <v>4.0671923954651055</v>
      </c>
      <c r="BD7" s="124">
        <f>((Regression!DE40-Regression!DE41)*1000+'Post Process Calc.'!BD6*'In Process Calc.'!$D7+'In Process Calc.'!$F6*Glutamine!BM10+'In Process Calc.'!$E6*Glutamine!BM10)/'In Process Calc.'!$I6</f>
        <v>3.3809630177768941</v>
      </c>
      <c r="BE7" s="124">
        <f>((Regression!DF40-Regression!DF41)*1000+'Post Process Calc.'!BE6*'In Process Calc.'!$D7+'In Process Calc.'!$F6*Glutamine!BN10+'In Process Calc.'!$E6*Glutamine!BN10)/'In Process Calc.'!$I6</f>
        <v>0.37995039231970984</v>
      </c>
      <c r="BF7" s="124">
        <f>((Regression!DG40-Regression!DG41)*1000+'Post Process Calc.'!BF6*'In Process Calc.'!$D7+'In Process Calc.'!$F6*Glutamine!BO10+'In Process Calc.'!$E6*Glutamine!BO10)/'In Process Calc.'!$I6</f>
        <v>1.5092821226046655</v>
      </c>
      <c r="BG7" s="124">
        <f>((Regression!DH40-Regression!DH41)*1000+'Post Process Calc.'!BG6*'In Process Calc.'!$D7+'In Process Calc.'!$F6*Glutamine!BP10+'In Process Calc.'!$E6*Glutamine!BP10)/'In Process Calc.'!$I6</f>
        <v>1.8329791273560838</v>
      </c>
    </row>
    <row r="8" spans="1:70" x14ac:dyDescent="0.15">
      <c r="A8" s="117">
        <f>Glutamine!H12*'In Process Calc.'!D8/1000</f>
        <v>0.29379499999999997</v>
      </c>
      <c r="B8" s="297">
        <f>'Growth Regression'!$P7</f>
        <v>3.5231991050145184E-2</v>
      </c>
      <c r="C8" s="117">
        <f>IF(Glutamine!O12&gt;0,Glutamine!O12, (Regression!$CE$6*6*'In Process Calc.'!$C8^6+Regression!$CD$6*5*'In Process Calc.'!$C8^5+Regression!$CC$6*4*'In Process Calc.'!$C8^3+Regression!$CB$6*3*'In Process Calc.'!$C8^2  + Regression!$CA$6*2*'In Process Calc.'!$C8 + Regression!$BZ$6)/$A8)</f>
        <v>0.32</v>
      </c>
      <c r="D8" s="117">
        <f>(Regression!$CE$7*6*'In Process Calc.'!$C8^6+Regression!$CD$7*5*'In Process Calc.'!$C8^5+Regression!$CC$7*4*'In Process Calc.'!$C8^3+Regression!$CB$7*3*'In Process Calc.'!$C8^2  + Regression!$CA$7*2*'In Process Calc.'!$C8 + Regression!$BZ$7)/$A8</f>
        <v>0.13077718131554619</v>
      </c>
      <c r="E8" s="117">
        <f xml:space="preserve"> (Regression!$CE$8*6*'In Process Calc.'!$C8^6+Regression!$CD$8*5*'In Process Calc.'!$C8^5+Regression!$CC$8*4*'In Process Calc.'!$C8^3+Regression!$CB$8*3*'In Process Calc.'!$C8^2  + Regression!$CA$8*2*'In Process Calc.'!$C8 + Regression!$BZ$8)/$A8</f>
        <v>-1.4729861298452279E-2</v>
      </c>
      <c r="F8" s="117">
        <f xml:space="preserve"> (Regression!$CE$9*6*'In Process Calc.'!$C8^6+Regression!$CD$9*5*'In Process Calc.'!$C8^5+Regression!$CC$9*4*'In Process Calc.'!$C8^3+Regression!$CB$9*3*'In Process Calc.'!$C8^2  + Regression!$CA$9*2*'In Process Calc.'!$C8 + Regression!$BZ$9)/$A8</f>
        <v>1.98114348066222E-3</v>
      </c>
      <c r="G8" s="117">
        <f xml:space="preserve"> (Regression!$CE$10*6*'In Process Calc.'!$C8^6+Regression!$CD$10*5*'In Process Calc.'!$C8^5+Regression!$CC$10*4*'In Process Calc.'!$C8^3+Regression!$CB$10*3*'In Process Calc.'!$C8^2  + Regression!$CA$10*2*'In Process Calc.'!$C8 + Regression!$BZ$10)/$A8</f>
        <v>8.5024960514874532E-3</v>
      </c>
      <c r="H8" s="117">
        <f xml:space="preserve"> (Regression!$CE$11*6*'In Process Calc.'!$C8^6+Regression!$CD$11*5*'In Process Calc.'!$C8^5+Regression!$CC$11*4*'In Process Calc.'!$C8^3+Regression!$CB$11*3*'In Process Calc.'!$C8^2  + Regression!$CA$11*2*'In Process Calc.'!$C8 + Regression!$BZ$11)/$A8</f>
        <v>2.5435036303283133E-3</v>
      </c>
      <c r="I8" s="117">
        <f>(Regression!$CE$12*6*'In Process Calc.'!$C8^6+Regression!$CD$12*5*'In Process Calc.'!$C8^5+Regression!$CC$12*4*'In Process Calc.'!$C8^3+Regression!$CB$12*3*'In Process Calc.'!$C8^2  + Regression!$CA$12*2*'In Process Calc.'!$C8 + Regression!$BZ$12)/$A8</f>
        <v>1.7054452569269715E-3</v>
      </c>
      <c r="J8" s="117">
        <f xml:space="preserve"> (Regression!$CE$13*6*'In Process Calc.'!$C8^6+Regression!$CD$13*5*'In Process Calc.'!$C8^5+Regression!$CC$13*4*'In Process Calc.'!$C8^3+Regression!$CB$13*3*'In Process Calc.'!$C8^2  + Regression!$CA$13*2*'In Process Calc.'!$C8 + Regression!$BZ$13)/$A8</f>
        <v>6.8505713898632831E-2</v>
      </c>
      <c r="K8" s="117">
        <f xml:space="preserve"> (Regression!$CE$14*6*'In Process Calc.'!$C8^6+Regression!$CD$14*5*'In Process Calc.'!$C8^5+Regression!$CC$14*4*'In Process Calc.'!$C8^3+Regression!$CB$14*3*'In Process Calc.'!$C8^2  + Regression!$CA$14*2*'In Process Calc.'!$C8 + Regression!$BZ$14)/$A8</f>
        <v>8.9633091880013636E-3</v>
      </c>
      <c r="L8" s="117">
        <f xml:space="preserve"> (Regression!$CE$15*6*'In Process Calc.'!$C8^6+Regression!$CD$15*5*'In Process Calc.'!$C8^5+Regression!$CC$15*4*'In Process Calc.'!$C8^3+Regression!$CB$15*3*'In Process Calc.'!$C8^2  + Regression!$CA$15*2*'In Process Calc.'!$C8 + Regression!$BZ$15)/$A8</f>
        <v>1.0490219678282902E-3</v>
      </c>
      <c r="M8" s="117">
        <f xml:space="preserve"> (Regression!$CE$16*6*'In Process Calc.'!$C8^6+Regression!$CD$16*5*'In Process Calc.'!$C8^5+Regression!$CC$16*4*'In Process Calc.'!$C8^3+Regression!$CB$16*3*'In Process Calc.'!$C8^2  + Regression!$CA$16*2*'In Process Calc.'!$C8 + Regression!$BZ$16)/$A8</f>
        <v>3.5402571723822834E-4</v>
      </c>
      <c r="N8" s="117">
        <f xml:space="preserve"> (Regression!$CE$17*6*'In Process Calc.'!$C8^6+Regression!$CD$17*5*'In Process Calc.'!$C8^5+Regression!$CC$17*4*'In Process Calc.'!$C8^3+Regression!$CB$17*3*'In Process Calc.'!$C8^2  + Regression!$CA$17*2*'In Process Calc.'!$C8 + Regression!$BZ$17)/$A8</f>
        <v>2.6489038118342667E-4</v>
      </c>
      <c r="O8" s="117">
        <f xml:space="preserve"> (Regression!$CE$18*6*'In Process Calc.'!$C8^6+Regression!$CD$18*5*'In Process Calc.'!$C8^5+Regression!$CC$18*4*'In Process Calc.'!$C8^3+Regression!$CB$18*3*'In Process Calc.'!$C8^2  + Regression!$CA$18*2*'In Process Calc.'!$C8 + Regression!$BZ$18)/$A8</f>
        <v>2.192830895341666E-3</v>
      </c>
      <c r="P8" s="117">
        <f xml:space="preserve"> (Regression!$CE$19*6*'In Process Calc.'!$C8^5+Regression!$CD$19*5*'In Process Calc.'!$C8^4+Regression!$CC$19*4*'In Process Calc.'!$C8^3 +Regression!$CB$19*3*'In Process Calc.'!$C8^2 + Regression!$CA$19*2*'In Process Calc.'!$C8 + Regression!$BZ$19)/$A8</f>
        <v>4.7988709226411373E-2</v>
      </c>
      <c r="Q8" s="117">
        <f xml:space="preserve"> (Regression!$CE$20*6*'In Process Calc.'!$C8^5+Regression!$CD$20*5*'In Process Calc.'!$C8^4+Regression!$CC$20*4*'In Process Calc.'!$C8^3 +Regression!$CB$20*3*'In Process Calc.'!$C8^2 + Regression!$CA$20*2*'In Process Calc.'!$C8 + Regression!$BZ$20)/$A8</f>
        <v>4.6114604058730404E-3</v>
      </c>
      <c r="R8" s="117">
        <f xml:space="preserve"> (Regression!$CE$21*6*'In Process Calc.'!$C8^5+Regression!$CD$21*5*'In Process Calc.'!$C8^4+Regression!$CC$21*4*'In Process Calc.'!$C8^3 +Regression!$CB$21*3*'In Process Calc.'!$C8^2 + Regression!$CA$21*2*'In Process Calc.'!$C8 + Regression!$BZ$21)/$A8</f>
        <v>2.9587252207648154E-3</v>
      </c>
      <c r="S8" s="117">
        <f xml:space="preserve"> (Regression!$CE$22*6*'In Process Calc.'!$C8^5+Regression!$CD$22*5*'In Process Calc.'!$C8^4+Regression!$CC$22*4*'In Process Calc.'!$C8^3 +Regression!$CB$22*3*'In Process Calc.'!$C8^2 + Regression!$CA$22*2*'In Process Calc.'!$C8 + Regression!$BZ$22)/$A8</f>
        <v>1.2892263671956822E-3</v>
      </c>
      <c r="T8" s="117">
        <f xml:space="preserve"> (Regression!$CE$23*6*'In Process Calc.'!$C8^5+Regression!$CD$23*5*'In Process Calc.'!$C8^4+Regression!$CC$23*4*'In Process Calc.'!$C8^3 +Regression!$CB$23*3*'In Process Calc.'!$C8^2 + Regression!$CA$23*2*'In Process Calc.'!$C8 + Regression!$BZ$23)/$A8</f>
        <v>-1.1926969313933817E-2</v>
      </c>
      <c r="U8" s="117">
        <f xml:space="preserve"> (Regression!$CE$24*6*'In Process Calc.'!$C8^5+Regression!$CD$24*5*'In Process Calc.'!$C8^4+Regression!$CC$24*4*'In Process Calc.'!$C8^3 +Regression!$CB$24*3*'In Process Calc.'!$C8^2 + Regression!$CA$24*2*'In Process Calc.'!$C8 + Regression!$BZ$24)/$A8</f>
        <v>1.4991533612490882E-3</v>
      </c>
      <c r="V8" s="117">
        <f xml:space="preserve"> (Regression!$CE$25*6*'In Process Calc.'!$C8^5+Regression!$CD$25*5*'In Process Calc.'!$C8^4+Regression!$CC$25*4*'In Process Calc.'!$C8^3 +Regression!$CB$25*3*'In Process Calc.'!$C8^2 + Regression!$CA$25*2*'In Process Calc.'!$C8 + Regression!$BZ$25)/$A8</f>
        <v>2.0276894166467662E-3</v>
      </c>
      <c r="W8" s="117">
        <f xml:space="preserve"> (Regression!$CE$26*6*'In Process Calc.'!$C8^5+Regression!$CD$26*5*'In Process Calc.'!$C8^4+Regression!$CC$26*4*'In Process Calc.'!$C8^3 +Regression!$CB$26*3*'In Process Calc.'!$C8^2 + Regression!$CA$26*2*'In Process Calc.'!$C8 + Regression!$BZ$26)/$A8</f>
        <v>6.0124892383424536E-3</v>
      </c>
      <c r="X8" s="117">
        <f xml:space="preserve"> (Regression!$CE$27*6*'In Process Calc.'!$C8^5+Regression!$CD$27*5*'In Process Calc.'!$C8^4+Regression!$CC$27*4*'In Process Calc.'!$C8^3 +Regression!$CB$27*3*'In Process Calc.'!$C8^2 + Regression!$CA$27*2*'In Process Calc.'!$C8 + Regression!$BZ$27)/$A8</f>
        <v>1.0734951701910581E-3</v>
      </c>
      <c r="Y8" s="117">
        <f xml:space="preserve"> (Regression!$CE$28*6*'In Process Calc.'!$C8^5+Regression!$CD$28*5*'In Process Calc.'!$C8^4+Regression!$CC$28*4*'In Process Calc.'!$C8^3 +Regression!$CB$28*3*'In Process Calc.'!$C8^2 + Regression!$CA$28*2*'In Process Calc.'!$C8 + Regression!$BZ$28)/$A8</f>
        <v>6.0795723252698129E-4</v>
      </c>
      <c r="Z8" s="117">
        <f xml:space="preserve"> (Regression!$CE$29*6*'In Process Calc.'!$C8^5+Regression!$CD$29*5*'In Process Calc.'!$C8^4+Regression!$CC$29*4*'In Process Calc.'!$C8^3 +Regression!$CB$29*3*'In Process Calc.'!$C8^2 + Regression!$CA$29*2*'In Process Calc.'!$C8 + Regression!$BZ$29)/$A8</f>
        <v>1.0488732501089519E-3</v>
      </c>
      <c r="AA8" s="117">
        <f xml:space="preserve"> (Regression!$CE$30*6*'In Process Calc.'!$C8^5+Regression!$CD$30*5*'In Process Calc.'!$C8^4+Regression!$CC$30*4*'In Process Calc.'!$C8^3 +Regression!$CB$30*3*'In Process Calc.'!$C8^2 + Regression!$CA$30*2*'In Process Calc.'!$C8 + Regression!$BZ$30)/$A8</f>
        <v>2.5064707151573229E-3</v>
      </c>
      <c r="AB8" s="117">
        <f xml:space="preserve"> (Regression!$CE$31*6*'In Process Calc.'!$C8^5+Regression!$CD$31*5*'In Process Calc.'!$C8^4+Regression!$CC$31*4*'In Process Calc.'!$C8^3 +Regression!$CB$31*3*'In Process Calc.'!$C8^2 + Regression!$CA$31*2*'In Process Calc.'!$C8 + Regression!$BZ$31)/$A8</f>
        <v>0</v>
      </c>
      <c r="AC8" s="117">
        <f xml:space="preserve"> (Regression!$CE$32*6*'In Process Calc.'!$C8^5+Regression!$CD$32*5*'In Process Calc.'!$C8^4+Regression!$CC$32*4*'In Process Calc.'!$C8^3 +Regression!$CB$32*3*'In Process Calc.'!$C8^2 + Regression!$CA$32*2*'In Process Calc.'!$C8 + Regression!$BZ$32)/$A8</f>
        <v>7.8126421859619308E-2</v>
      </c>
      <c r="AD8" s="117">
        <f xml:space="preserve"> (Regression!$CE$33*6*'In Process Calc.'!$C8^5+Regression!$CD$33*5*'In Process Calc.'!$C8^4+Regression!$CC$33*4*'In Process Calc.'!$C8^3 +Regression!$CB$33*3*'In Process Calc.'!$C8^2 + Regression!$CA$33*2*'In Process Calc.'!$C8 + Regression!$BZ$33)/$A8</f>
        <v>5.1469591247233208E-2</v>
      </c>
      <c r="AE8" s="117">
        <f xml:space="preserve"> (Regression!$CE$34*6*'In Process Calc.'!$C8^5+Regression!$CD$34*5*'In Process Calc.'!$C8^4+Regression!$CC$34*4*'In Process Calc.'!$C8^3 +Regression!$CB$34*3*'In Process Calc.'!$C8^2 + Regression!$CA$34*2*'In Process Calc.'!$C8 + Regression!$BZ$34)/$A8</f>
        <v>0.30770594848181027</v>
      </c>
      <c r="AF8" s="118">
        <f t="shared" si="0"/>
        <v>0.70050666572747133</v>
      </c>
      <c r="AG8" s="118">
        <f t="shared" si="3"/>
        <v>4.671143205273367</v>
      </c>
      <c r="AH8" s="118">
        <f t="shared" si="1"/>
        <v>0.13084031503217783</v>
      </c>
      <c r="AI8" s="118">
        <f t="shared" si="2"/>
        <v>-1.3306435228073716</v>
      </c>
      <c r="AJ8" s="75">
        <f>'In Process Calc.'!C8</f>
        <v>71.749999999883585</v>
      </c>
      <c r="AK8" s="124">
        <f>((Regression!CL41-Regression!CL42)*1000+'Post Process Calc.'!AK7*'In Process Calc.'!$D8+'In Process Calc.'!$F7*Glutamine!AR11+'In Process Calc.'!$E7*Glutamine!AR11)/'In Process Calc.'!$I7</f>
        <v>1.0832067909932104</v>
      </c>
      <c r="AL8" s="124">
        <f>((Regression!CM41-Regression!CM42)*1000+'Post Process Calc.'!AL7*'In Process Calc.'!$D8+'In Process Calc.'!$F7*Glutamine!AS11+'In Process Calc.'!$E7*Glutamine!AS11)/'In Process Calc.'!$I7</f>
        <v>2.6437112361887598</v>
      </c>
      <c r="AM8" s="124">
        <f>((Regression!CN41-Regression!CN42)*1000+'Post Process Calc.'!AM7*'In Process Calc.'!$D8+'In Process Calc.'!$F7*Glutamine!AT11+'In Process Calc.'!$E7*Glutamine!AT11)/'In Process Calc.'!$I7</f>
        <v>3.3457751596191225</v>
      </c>
      <c r="AN8" s="124">
        <f>((Regression!CO41-Regression!CO42)*1000+'Post Process Calc.'!AN7*'In Process Calc.'!$D8+'In Process Calc.'!$F7*Glutamine!AU11+'In Process Calc.'!$E7*Glutamine!AU11)/'In Process Calc.'!$I7</f>
        <v>1.6500273362158313</v>
      </c>
      <c r="AO8" s="124">
        <f>((Regression!CP41-Regression!CP42)*1000+'Post Process Calc.'!AO7*'In Process Calc.'!$D8+'In Process Calc.'!$F7*Glutamine!AV11+'In Process Calc.'!$E7*Glutamine!AV11)/'In Process Calc.'!$I7</f>
        <v>0.40232008220936716</v>
      </c>
      <c r="AP8" s="124">
        <f>((Regression!CQ41-Regression!CQ42)*1000+'Post Process Calc.'!AP7*'In Process Calc.'!$D8+'In Process Calc.'!$F7*Glutamine!AW11+'In Process Calc.'!$E7*Glutamine!AW11)/'In Process Calc.'!$I7</f>
        <v>15.442444547094137</v>
      </c>
      <c r="AQ8" s="124">
        <f>((Regression!CR41-Regression!CR42)*1000+'Post Process Calc.'!AQ7*'In Process Calc.'!$D8+'In Process Calc.'!$F7*Glutamine!AX11+'In Process Calc.'!$E7*Glutamine!AX11)/'In Process Calc.'!$I7</f>
        <v>0.24133270756296316</v>
      </c>
      <c r="AR8" s="124">
        <f>((Regression!CS41-Regression!CS42)*1000+'Post Process Calc.'!AR7*'In Process Calc.'!$D8+'In Process Calc.'!$F7*Glutamine!AY11+'In Process Calc.'!$E7*Glutamine!AY11)/'In Process Calc.'!$I7</f>
        <v>1.3364958630816466</v>
      </c>
      <c r="AS8" s="124">
        <f>((Regression!CT41-Regression!CT42)*1000+'Post Process Calc.'!AS7*'In Process Calc.'!$D8+'In Process Calc.'!$F7*Glutamine!AZ11+'In Process Calc.'!$E7*Glutamine!AZ11)/'In Process Calc.'!$I7</f>
        <v>2.6754758554879419</v>
      </c>
      <c r="AT8" s="124">
        <f>((Regression!CU41-Regression!CU42)*1000+'Post Process Calc.'!AT7*'In Process Calc.'!$D8+'In Process Calc.'!$F7*Glutamine!BA11+'In Process Calc.'!$E7*Glutamine!BA11)/'In Process Calc.'!$I7</f>
        <v>0.72292988875331277</v>
      </c>
      <c r="AU8" s="124">
        <f>((Regression!CV41-Regression!CV42)*1000+'Post Process Calc.'!AU7*'In Process Calc.'!$D8+'In Process Calc.'!$F7*Glutamine!BB11+'In Process Calc.'!$E7*Glutamine!BB11)/'In Process Calc.'!$I7</f>
        <v>1.5946849624040247</v>
      </c>
      <c r="AV8" s="124">
        <f>((Regression!CW41-Regression!CW42)*1000+'Post Process Calc.'!AV7*'In Process Calc.'!$D8+'In Process Calc.'!$F7*Glutamine!BD11+'In Process Calc.'!$E7*Glutamine!BD11)/'In Process Calc.'!$I7</f>
        <v>-17.363250329385121</v>
      </c>
      <c r="AW8" s="124">
        <f>((Regression!CX41-Regression!CX42)*1000+'Post Process Calc.'!AW7*'In Process Calc.'!$D8+'In Process Calc.'!$F7*Glutamine!BE11+'In Process Calc.'!$E7*Glutamine!BE11)/'In Process Calc.'!$I7</f>
        <v>3.2407055412417547</v>
      </c>
      <c r="AX8" s="124">
        <f>((Regression!CY41-Regression!CY42)*1000+'Post Process Calc.'!AX7*'In Process Calc.'!$D8+'In Process Calc.'!$F7*Glutamine!BF11+'In Process Calc.'!$E7*Glutamine!BF11)/'In Process Calc.'!$I7</f>
        <v>2.7830503624935963</v>
      </c>
      <c r="AY8" s="124">
        <f>((Regression!CZ41-Regression!CZ42)*1000+'Post Process Calc.'!AY7*'In Process Calc.'!$D8+'In Process Calc.'!$F7*Glutamine!BH11+'In Process Calc.'!$E7*Glutamine!BH11)/'In Process Calc.'!$I7</f>
        <v>0.90282375773408829</v>
      </c>
      <c r="AZ8" s="124">
        <f>((Regression!DA41-Regression!DA42)*1000+'Post Process Calc.'!AZ7*'In Process Calc.'!$D8+'In Process Calc.'!$F7*Glutamine!BI11+'In Process Calc.'!$E7*Glutamine!BI11)/'In Process Calc.'!$I7</f>
        <v>4.5853542892420265</v>
      </c>
      <c r="BA8" s="124">
        <f>((Regression!DB41-Regression!DB42)*1000+'Post Process Calc.'!BA7*'In Process Calc.'!$D8+'In Process Calc.'!$F7*Glutamine!BJ11+'In Process Calc.'!$E7*Glutamine!BJ11)/'In Process Calc.'!$I7</f>
        <v>0.64321627090126521</v>
      </c>
      <c r="BB8" s="124">
        <f>((Regression!DC41-Regression!DC42)*1000+'Post Process Calc.'!BB7*'In Process Calc.'!$D8+'In Process Calc.'!$F7*Glutamine!BK11+'In Process Calc.'!$E7*Glutamine!BK11)/'In Process Calc.'!$I7</f>
        <v>2.450625102328305</v>
      </c>
      <c r="BC8" s="124">
        <f>((Regression!DD41-Regression!DD42)*1000+'Post Process Calc.'!BC7*'In Process Calc.'!$D8+'In Process Calc.'!$F7*Glutamine!BL11+'In Process Calc.'!$E7*Glutamine!BL11)/'In Process Calc.'!$I7</f>
        <v>3.840609387091193</v>
      </c>
      <c r="BD8" s="124">
        <f>((Regression!DE41-Regression!DE42)*1000+'Post Process Calc.'!BD7*'In Process Calc.'!$D8+'In Process Calc.'!$F7*Glutamine!BM11+'In Process Calc.'!$E7*Glutamine!BM11)/'In Process Calc.'!$I7</f>
        <v>3.3458499954393539</v>
      </c>
      <c r="BE8" s="124">
        <f>((Regression!DF41-Regression!DF42)*1000+'Post Process Calc.'!BE7*'In Process Calc.'!$D8+'In Process Calc.'!$F7*Glutamine!BN11+'In Process Calc.'!$E7*Glutamine!BN11)/'In Process Calc.'!$I7</f>
        <v>0.35782085707227929</v>
      </c>
      <c r="BF8" s="124">
        <f>((Regression!DG41-Regression!DG42)*1000+'Post Process Calc.'!BF7*'In Process Calc.'!$D8+'In Process Calc.'!$F7*Glutamine!BO11+'In Process Calc.'!$E7*Glutamine!BO11)/'In Process Calc.'!$I7</f>
        <v>1.4713445478672247</v>
      </c>
      <c r="BG8" s="124">
        <f>((Regression!DH41-Regression!DH42)*1000+'Post Process Calc.'!BG7*'In Process Calc.'!$D8+'In Process Calc.'!$F7*Glutamine!BP11+'In Process Calc.'!$E7*Glutamine!BP11)/'In Process Calc.'!$I7</f>
        <v>1.7424790823551506</v>
      </c>
    </row>
    <row r="9" spans="1:70" x14ac:dyDescent="0.15">
      <c r="A9" s="117">
        <f>Glutamine!H13*'In Process Calc.'!D9/1000</f>
        <v>0.64049175000000003</v>
      </c>
      <c r="B9" s="297">
        <f>'Growth Regression'!$P8</f>
        <v>2.508666578103556E-2</v>
      </c>
      <c r="C9" s="117">
        <f>IF(Glutamine!O13&gt;0,Glutamine!O13, (Regression!$CE$6*6*'In Process Calc.'!$C9^6+Regression!$CD$6*5*'In Process Calc.'!$C9^5+Regression!$CC$6*4*'In Process Calc.'!$C9^3+Regression!$CB$6*3*'In Process Calc.'!$C9^2  + Regression!$CA$6*2*'In Process Calc.'!$C9 + Regression!$BZ$6)/$A9)</f>
        <v>0.152</v>
      </c>
      <c r="D9" s="117">
        <f>(Regression!$CE$7*6*'In Process Calc.'!$C9^6+Regression!$CD$7*5*'In Process Calc.'!$C9^5+Regression!$CC$7*4*'In Process Calc.'!$C9^3+Regression!$CB$7*3*'In Process Calc.'!$C9^2  + Regression!$CA$7*2*'In Process Calc.'!$C9 + Regression!$BZ$7)/$A9</f>
        <v>8.5610826588302824E-2</v>
      </c>
      <c r="E9" s="117">
        <f xml:space="preserve"> (Regression!$CE$8*6*'In Process Calc.'!$C9^6+Regression!$CD$8*5*'In Process Calc.'!$C9^5+Regression!$CC$8*4*'In Process Calc.'!$C9^3+Regression!$CB$8*3*'In Process Calc.'!$C9^2  + Regression!$CA$8*2*'In Process Calc.'!$C9 + Regression!$BZ$8)/$A9</f>
        <v>-8.277910505419421E-3</v>
      </c>
      <c r="F9" s="117">
        <f xml:space="preserve"> (Regression!$CE$9*6*'In Process Calc.'!$C9^6+Regression!$CD$9*5*'In Process Calc.'!$C9^5+Regression!$CC$9*4*'In Process Calc.'!$C9^3+Regression!$CB$9*3*'In Process Calc.'!$C9^2  + Regression!$CA$9*2*'In Process Calc.'!$C9 + Regression!$BZ$9)/$A9</f>
        <v>1.2573656855198712E-3</v>
      </c>
      <c r="G9" s="117">
        <f xml:space="preserve"> (Regression!$CE$10*6*'In Process Calc.'!$C9^6+Regression!$CD$10*5*'In Process Calc.'!$C9^5+Regression!$CC$10*4*'In Process Calc.'!$C9^3+Regression!$CB$10*3*'In Process Calc.'!$C9^2  + Regression!$CA$10*2*'In Process Calc.'!$C9 + Regression!$BZ$10)/$A9</f>
        <v>4.9407097532594667E-3</v>
      </c>
      <c r="H9" s="117">
        <f xml:space="preserve"> (Regression!$CE$11*6*'In Process Calc.'!$C9^6+Regression!$CD$11*5*'In Process Calc.'!$C9^5+Regression!$CC$11*4*'In Process Calc.'!$C9^3+Regression!$CB$11*3*'In Process Calc.'!$C9^2  + Regression!$CA$11*2*'In Process Calc.'!$C9 + Regression!$BZ$11)/$A9</f>
        <v>1.7312959314561577E-3</v>
      </c>
      <c r="I9" s="117">
        <f>(Regression!$CE$12*6*'In Process Calc.'!$C9^6+Regression!$CD$12*5*'In Process Calc.'!$C9^5+Regression!$CC$12*4*'In Process Calc.'!$C9^3+Regression!$CB$12*3*'In Process Calc.'!$C9^2  + Regression!$CA$12*2*'In Process Calc.'!$C9 + Regression!$BZ$12)/$A9</f>
        <v>9.8711768118692526E-4</v>
      </c>
      <c r="J9" s="117">
        <f xml:space="preserve"> (Regression!$CE$13*6*'In Process Calc.'!$C9^6+Regression!$CD$13*5*'In Process Calc.'!$C9^5+Regression!$CC$13*4*'In Process Calc.'!$C9^3+Regression!$CB$13*3*'In Process Calc.'!$C9^2  + Regression!$CA$13*2*'In Process Calc.'!$C9 + Regression!$BZ$13)/$A9</f>
        <v>4.2845765793755562E-2</v>
      </c>
      <c r="K9" s="117">
        <f xml:space="preserve"> (Regression!$CE$14*6*'In Process Calc.'!$C9^6+Regression!$CD$14*5*'In Process Calc.'!$C9^5+Regression!$CC$14*4*'In Process Calc.'!$C9^3+Regression!$CB$14*3*'In Process Calc.'!$C9^2  + Regression!$CA$14*2*'In Process Calc.'!$C9 + Regression!$BZ$14)/$A9</f>
        <v>4.4166795664590816E-3</v>
      </c>
      <c r="L9" s="117">
        <f xml:space="preserve"> (Regression!$CE$15*6*'In Process Calc.'!$C9^6+Regression!$CD$15*5*'In Process Calc.'!$C9^5+Regression!$CC$15*4*'In Process Calc.'!$C9^3+Regression!$CB$15*3*'In Process Calc.'!$C9^2  + Regression!$CA$15*2*'In Process Calc.'!$C9 + Regression!$BZ$15)/$A9</f>
        <v>1.6011935649845612E-3</v>
      </c>
      <c r="M9" s="117">
        <f xml:space="preserve"> (Regression!$CE$16*6*'In Process Calc.'!$C9^6+Regression!$CD$16*5*'In Process Calc.'!$C9^5+Regression!$CC$16*4*'In Process Calc.'!$C9^3+Regression!$CB$16*3*'In Process Calc.'!$C9^2  + Regression!$CA$16*2*'In Process Calc.'!$C9 + Regression!$BZ$16)/$A9</f>
        <v>4.8280177251769899E-4</v>
      </c>
      <c r="N9" s="117">
        <f xml:space="preserve"> (Regression!$CE$17*6*'In Process Calc.'!$C9^6+Regression!$CD$17*5*'In Process Calc.'!$C9^5+Regression!$CC$17*4*'In Process Calc.'!$C9^3+Regression!$CB$17*3*'In Process Calc.'!$C9^2  + Regression!$CA$17*2*'In Process Calc.'!$C9 + Regression!$BZ$17)/$A9</f>
        <v>3.9639286246633626E-5</v>
      </c>
      <c r="O9" s="117">
        <f xml:space="preserve"> (Regression!$CE$18*6*'In Process Calc.'!$C9^6+Regression!$CD$18*5*'In Process Calc.'!$C9^5+Regression!$CC$18*4*'In Process Calc.'!$C9^3+Regression!$CB$18*3*'In Process Calc.'!$C9^2  + Regression!$CA$18*2*'In Process Calc.'!$C9 + Regression!$BZ$18)/$A9</f>
        <v>1.4710094980943255E-3</v>
      </c>
      <c r="P9" s="117">
        <f xml:space="preserve"> (Regression!$CE$19*6*'In Process Calc.'!$C9^5+Regression!$CD$19*5*'In Process Calc.'!$C9^4+Regression!$CC$19*4*'In Process Calc.'!$C9^3 +Regression!$CB$19*3*'In Process Calc.'!$C9^2 + Regression!$CA$19*2*'In Process Calc.'!$C9 + Regression!$BZ$19)/$A9</f>
        <v>5.0357830071265973E-3</v>
      </c>
      <c r="Q9" s="117">
        <f xml:space="preserve"> (Regression!$CE$20*6*'In Process Calc.'!$C9^5+Regression!$CD$20*5*'In Process Calc.'!$C9^4+Regression!$CC$20*4*'In Process Calc.'!$C9^3 +Regression!$CB$20*3*'In Process Calc.'!$C9^2 + Regression!$CA$20*2*'In Process Calc.'!$C9 + Regression!$BZ$20)/$A9</f>
        <v>2.982757728715498E-3</v>
      </c>
      <c r="R9" s="117">
        <f xml:space="preserve"> (Regression!$CE$21*6*'In Process Calc.'!$C9^5+Regression!$CD$21*5*'In Process Calc.'!$C9^4+Regression!$CC$21*4*'In Process Calc.'!$C9^3 +Regression!$CB$21*3*'In Process Calc.'!$C9^2 + Regression!$CA$21*2*'In Process Calc.'!$C9 + Regression!$BZ$21)/$A9</f>
        <v>1.8536035941387329E-3</v>
      </c>
      <c r="S9" s="117">
        <f xml:space="preserve"> (Regression!$CE$22*6*'In Process Calc.'!$C9^5+Regression!$CD$22*5*'In Process Calc.'!$C9^4+Regression!$CC$22*4*'In Process Calc.'!$C9^3 +Regression!$CB$22*3*'In Process Calc.'!$C9^2 + Regression!$CA$22*2*'In Process Calc.'!$C9 + Regression!$BZ$22)/$A9</f>
        <v>8.0137615160949841E-4</v>
      </c>
      <c r="T9" s="117">
        <f xml:space="preserve"> (Regression!$CE$23*6*'In Process Calc.'!$C9^5+Regression!$CD$23*5*'In Process Calc.'!$C9^4+Regression!$CC$23*4*'In Process Calc.'!$C9^3 +Regression!$CB$23*3*'In Process Calc.'!$C9^2 + Regression!$CA$23*2*'In Process Calc.'!$C9 + Regression!$BZ$23)/$A9</f>
        <v>-5.5740923629665571E-3</v>
      </c>
      <c r="U9" s="117">
        <f xml:space="preserve"> (Regression!$CE$24*6*'In Process Calc.'!$C9^5+Regression!$CD$24*5*'In Process Calc.'!$C9^4+Regression!$CC$24*4*'In Process Calc.'!$C9^3 +Regression!$CB$24*3*'In Process Calc.'!$C9^2 + Regression!$CA$24*2*'In Process Calc.'!$C9 + Regression!$BZ$24)/$A9</f>
        <v>9.3489277840701798E-4</v>
      </c>
      <c r="V9" s="117">
        <f xml:space="preserve"> (Regression!$CE$25*6*'In Process Calc.'!$C9^5+Regression!$CD$25*5*'In Process Calc.'!$C9^4+Regression!$CC$25*4*'In Process Calc.'!$C9^3 +Regression!$CB$25*3*'In Process Calc.'!$C9^2 + Regression!$CA$25*2*'In Process Calc.'!$C9 + Regression!$BZ$25)/$A9</f>
        <v>1.3513216852607719E-3</v>
      </c>
      <c r="W9" s="117">
        <f xml:space="preserve"> (Regression!$CE$26*6*'In Process Calc.'!$C9^5+Regression!$CD$26*5*'In Process Calc.'!$C9^4+Regression!$CC$26*4*'In Process Calc.'!$C9^3 +Regression!$CB$26*3*'In Process Calc.'!$C9^2 + Regression!$CA$26*2*'In Process Calc.'!$C9 + Regression!$BZ$26)/$A9</f>
        <v>3.3778184769615374E-3</v>
      </c>
      <c r="X9" s="117">
        <f xml:space="preserve"> (Regression!$CE$27*6*'In Process Calc.'!$C9^5+Regression!$CD$27*5*'In Process Calc.'!$C9^4+Regression!$CC$27*4*'In Process Calc.'!$C9^3 +Regression!$CB$27*3*'In Process Calc.'!$C9^2 + Regression!$CA$27*2*'In Process Calc.'!$C9 + Regression!$BZ$27)/$A9</f>
        <v>9.0830389345469657E-4</v>
      </c>
      <c r="Y9" s="117">
        <f xml:space="preserve"> (Regression!$CE$28*6*'In Process Calc.'!$C9^5+Regression!$CD$28*5*'In Process Calc.'!$C9^4+Regression!$CC$28*4*'In Process Calc.'!$C9^3 +Regression!$CB$28*3*'In Process Calc.'!$C9^2 + Regression!$CA$28*2*'In Process Calc.'!$C9 + Regression!$BZ$28)/$A9</f>
        <v>3.8553888669425236E-4</v>
      </c>
      <c r="Z9" s="117">
        <f xml:space="preserve"> (Regression!$CE$29*6*'In Process Calc.'!$C9^5+Regression!$CD$29*5*'In Process Calc.'!$C9^4+Regression!$CC$29*4*'In Process Calc.'!$C9^3 +Regression!$CB$29*3*'In Process Calc.'!$C9^2 + Regression!$CA$29*2*'In Process Calc.'!$C9 + Regression!$BZ$29)/$A9</f>
        <v>6.6649619469941147E-4</v>
      </c>
      <c r="AA9" s="117">
        <f xml:space="preserve"> (Regression!$CE$30*6*'In Process Calc.'!$C9^5+Regression!$CD$30*5*'In Process Calc.'!$C9^4+Regression!$CC$30*4*'In Process Calc.'!$C9^3 +Regression!$CB$30*3*'In Process Calc.'!$C9^2 + Regression!$CA$30*2*'In Process Calc.'!$C9 + Regression!$BZ$30)/$A9</f>
        <v>1.6433378659616619E-3</v>
      </c>
      <c r="AB9" s="117">
        <f xml:space="preserve"> (Regression!$CE$31*6*'In Process Calc.'!$C9^5+Regression!$CD$31*5*'In Process Calc.'!$C9^4+Regression!$CC$31*4*'In Process Calc.'!$C9^3 +Regression!$CB$31*3*'In Process Calc.'!$C9^2 + Regression!$CA$31*2*'In Process Calc.'!$C9 + Regression!$BZ$31)/$A9</f>
        <v>0</v>
      </c>
      <c r="AC9" s="117">
        <f xml:space="preserve"> (Regression!$CE$32*6*'In Process Calc.'!$C9^5+Regression!$CD$32*5*'In Process Calc.'!$C9^4+Regression!$CC$32*4*'In Process Calc.'!$C9^3 +Regression!$CB$32*3*'In Process Calc.'!$C9^2 + Regression!$CA$32*2*'In Process Calc.'!$C9 + Regression!$BZ$32)/$A9</f>
        <v>4.5698407446357239E-2</v>
      </c>
      <c r="AD9" s="117">
        <f xml:space="preserve"> (Regression!$CE$33*6*'In Process Calc.'!$C9^5+Regression!$CD$33*5*'In Process Calc.'!$C9^4+Regression!$CC$33*4*'In Process Calc.'!$C9^3 +Regression!$CB$33*3*'In Process Calc.'!$C9^2 + Regression!$CA$33*2*'In Process Calc.'!$C9 + Regression!$BZ$33)/$A9</f>
        <v>3.1846404577971277E-2</v>
      </c>
      <c r="AE9" s="117">
        <f xml:space="preserve"> (Regression!$CE$34*6*'In Process Calc.'!$C9^5+Regression!$CD$34*5*'In Process Calc.'!$C9^4+Regression!$CC$34*4*'In Process Calc.'!$C9^3 +Regression!$CB$34*3*'In Process Calc.'!$C9^2 + Regression!$CA$34*2*'In Process Calc.'!$C9 + Regression!$BZ$34)/$A9</f>
        <v>0.18685210137657091</v>
      </c>
      <c r="AF9" s="118">
        <f t="shared" si="0"/>
        <v>0.11753280432346767</v>
      </c>
      <c r="AG9" s="118">
        <f t="shared" si="3"/>
        <v>3.5476084318733969</v>
      </c>
      <c r="AH9" s="118">
        <f t="shared" si="1"/>
        <v>0.1030832215187709</v>
      </c>
      <c r="AI9" s="118">
        <f t="shared" si="2"/>
        <v>-1.2620549621251764</v>
      </c>
      <c r="AJ9" s="75">
        <f>'In Process Calc.'!C9</f>
        <v>95.533333333209157</v>
      </c>
      <c r="AK9" s="124">
        <f>((Regression!CL42-Regression!CL43)*1000+'Post Process Calc.'!AK8*'In Process Calc.'!$D9+'In Process Calc.'!$F8*Glutamine!AR12+'In Process Calc.'!$E8*Glutamine!AR12)/'In Process Calc.'!$I8</f>
        <v>2.884340882769274</v>
      </c>
      <c r="AL9" s="124">
        <f>((Regression!CM42-Regression!CM43)*1000+'Post Process Calc.'!AL8*'In Process Calc.'!$D9+'In Process Calc.'!$F8*Glutamine!AS12+'In Process Calc.'!$E8*Glutamine!AS12)/'In Process Calc.'!$I8</f>
        <v>2.7650415595475888</v>
      </c>
      <c r="AM9" s="124">
        <f>((Regression!CN42-Regression!CN43)*1000+'Post Process Calc.'!AM8*'In Process Calc.'!$D9+'In Process Calc.'!$F8*Glutamine!AT12+'In Process Calc.'!$E8*Glutamine!AT12)/'In Process Calc.'!$I8</f>
        <v>2.8027913517318064</v>
      </c>
      <c r="AN9" s="124">
        <f>((Regression!CO42-Regression!CO43)*1000+'Post Process Calc.'!AN8*'In Process Calc.'!$D9+'In Process Calc.'!$F8*Glutamine!AU12+'In Process Calc.'!$E8*Glutamine!AU12)/'In Process Calc.'!$I8</f>
        <v>1.4429398792322907</v>
      </c>
      <c r="AO9" s="124">
        <f>((Regression!CP42-Regression!CP43)*1000+'Post Process Calc.'!AO8*'In Process Calc.'!$D9+'In Process Calc.'!$F8*Glutamine!AV12+'In Process Calc.'!$E8*Glutamine!AV12)/'In Process Calc.'!$I8</f>
        <v>0.38286052154739209</v>
      </c>
      <c r="AP9" s="124">
        <f>((Regression!CQ42-Regression!CQ43)*1000+'Post Process Calc.'!AP8*'In Process Calc.'!$D9+'In Process Calc.'!$F8*Glutamine!AW12+'In Process Calc.'!$E8*Glutamine!AW12)/'In Process Calc.'!$I8</f>
        <v>17.193028808902326</v>
      </c>
      <c r="AQ9" s="124">
        <f>((Regression!CR42-Regression!CR43)*1000+'Post Process Calc.'!AQ8*'In Process Calc.'!$D9+'In Process Calc.'!$F8*Glutamine!AX12+'In Process Calc.'!$E8*Glutamine!AX12)/'In Process Calc.'!$I8</f>
        <v>4.2522897230440275</v>
      </c>
      <c r="AR9" s="124">
        <f>((Regression!CS42-Regression!CS43)*1000+'Post Process Calc.'!AR8*'In Process Calc.'!$D9+'In Process Calc.'!$F8*Glutamine!AY12+'In Process Calc.'!$E8*Glutamine!AY12)/'In Process Calc.'!$I8</f>
        <v>1.4156577620625461</v>
      </c>
      <c r="AS9" s="124">
        <f>((Regression!CT42-Regression!CT43)*1000+'Post Process Calc.'!AS8*'In Process Calc.'!$D9+'In Process Calc.'!$F8*Glutamine!AZ12+'In Process Calc.'!$E8*Glutamine!AZ12)/'In Process Calc.'!$I8</f>
        <v>2.6654710432539352</v>
      </c>
      <c r="AT9" s="124">
        <f>((Regression!CU42-Regression!CU43)*1000+'Post Process Calc.'!AT8*'In Process Calc.'!$D9+'In Process Calc.'!$F8*Glutamine!BA12+'In Process Calc.'!$E8*Glutamine!BA12)/'In Process Calc.'!$I8</f>
        <v>0.72231391200592743</v>
      </c>
      <c r="AU9" s="124">
        <f>((Regression!CV42-Regression!CV43)*1000+'Post Process Calc.'!AU8*'In Process Calc.'!$D9+'In Process Calc.'!$F8*Glutamine!BB12+'In Process Calc.'!$E8*Glutamine!BB12)/'In Process Calc.'!$I8</f>
        <v>1.699900378258083</v>
      </c>
      <c r="AV9" s="124">
        <f>((Regression!CW42-Regression!CW43)*1000+'Post Process Calc.'!AV8*'In Process Calc.'!$D9+'In Process Calc.'!$F8*Glutamine!BD12+'In Process Calc.'!$E8*Glutamine!BD12)/'In Process Calc.'!$I8</f>
        <v>-20.187820100687961</v>
      </c>
      <c r="AW9" s="124">
        <f>((Regression!CX42-Regression!CX43)*1000+'Post Process Calc.'!AW8*'In Process Calc.'!$D9+'In Process Calc.'!$F8*Glutamine!BE12+'In Process Calc.'!$E8*Glutamine!BE12)/'In Process Calc.'!$I8</f>
        <v>3.1408806123978383</v>
      </c>
      <c r="AX9" s="124">
        <f>((Regression!CY42-Regression!CY43)*1000+'Post Process Calc.'!AX8*'In Process Calc.'!$D9+'In Process Calc.'!$F8*Glutamine!BF12+'In Process Calc.'!$E8*Glutamine!BF12)/'In Process Calc.'!$I8</f>
        <v>2.6109367801835961</v>
      </c>
      <c r="AY9" s="124">
        <f>((Regression!CZ42-Regression!CZ43)*1000+'Post Process Calc.'!AY8*'In Process Calc.'!$D9+'In Process Calc.'!$F8*Glutamine!BH12+'In Process Calc.'!$E8*Glutamine!BH12)/'In Process Calc.'!$I8</f>
        <v>1.1014249425135663</v>
      </c>
      <c r="AZ9" s="124">
        <f>((Regression!DA42-Regression!DA43)*1000+'Post Process Calc.'!AZ8*'In Process Calc.'!$D9+'In Process Calc.'!$F8*Glutamine!BI12+'In Process Calc.'!$E8*Glutamine!BI12)/'In Process Calc.'!$I8</f>
        <v>6.4657413814857074</v>
      </c>
      <c r="BA9" s="124">
        <f>((Regression!DB42-Regression!DB43)*1000+'Post Process Calc.'!BA8*'In Process Calc.'!$D9+'In Process Calc.'!$F8*Glutamine!BJ12+'In Process Calc.'!$E8*Glutamine!BJ12)/'In Process Calc.'!$I8</f>
        <v>1.3767833216179632</v>
      </c>
      <c r="BB9" s="124">
        <f>((Regression!DC42-Regression!DC43)*1000+'Post Process Calc.'!BB8*'In Process Calc.'!$D9+'In Process Calc.'!$F8*Glutamine!BK12+'In Process Calc.'!$E8*Glutamine!BK12)/'In Process Calc.'!$I8</f>
        <v>2.761312016202548</v>
      </c>
      <c r="BC9" s="124">
        <f>((Regression!DD42-Regression!DD43)*1000+'Post Process Calc.'!BC8*'In Process Calc.'!$D9+'In Process Calc.'!$F8*Glutamine!BL12+'In Process Calc.'!$E8*Glutamine!BL12)/'In Process Calc.'!$I8</f>
        <v>3.328458421942138</v>
      </c>
      <c r="BD9" s="124">
        <f>((Regression!DE42-Regression!DE43)*1000+'Post Process Calc.'!BD8*'In Process Calc.'!$D9+'In Process Calc.'!$F8*Glutamine!BM12+'In Process Calc.'!$E8*Glutamine!BM12)/'In Process Calc.'!$I8</f>
        <v>3.2651291701405545</v>
      </c>
      <c r="BE9" s="124">
        <f>((Regression!DF42-Regression!DF43)*1000+'Post Process Calc.'!BE8*'In Process Calc.'!$D9+'In Process Calc.'!$F8*Glutamine!BN12+'In Process Calc.'!$E8*Glutamine!BN12)/'In Process Calc.'!$I8</f>
        <v>0.89554576918483053</v>
      </c>
      <c r="BF9" s="124">
        <f>((Regression!DG42-Regression!DG43)*1000+'Post Process Calc.'!BF8*'In Process Calc.'!$D9+'In Process Calc.'!$F8*Glutamine!BO12+'In Process Calc.'!$E8*Glutamine!BO12)/'In Process Calc.'!$I8</f>
        <v>1.3731381232894531</v>
      </c>
      <c r="BG9" s="124">
        <f>((Regression!DH42-Regression!DH43)*1000+'Post Process Calc.'!BG8*'In Process Calc.'!$D9+'In Process Calc.'!$F8*Glutamine!BP12+'In Process Calc.'!$E8*Glutamine!BP12)/'In Process Calc.'!$I8</f>
        <v>1.4588404512661315</v>
      </c>
    </row>
    <row r="10" spans="1:70" x14ac:dyDescent="0.15">
      <c r="A10" s="117">
        <f>Glutamine!H14*'In Process Calc.'!D10/1000</f>
        <v>1.1005439625000004</v>
      </c>
      <c r="B10" s="297">
        <f>'Growth Regression'!$P9</f>
        <v>1.2925468316676269E-2</v>
      </c>
      <c r="C10" s="117">
        <f>IF(Glutamine!O14&gt;0,Glutamine!O14, (Regression!$CE$6*6*'In Process Calc.'!$C10^6+Regression!$CD$6*5*'In Process Calc.'!$C10^5+Regression!$CC$6*4*'In Process Calc.'!$C10^3+Regression!$CB$6*3*'In Process Calc.'!$C10^2  + Regression!$CA$6*2*'In Process Calc.'!$C10 + Regression!$BZ$6)/$A10)</f>
        <v>0.13600000000000004</v>
      </c>
      <c r="D10" s="117">
        <f>(Regression!$CE$7*6*'In Process Calc.'!$C10^6+Regression!$CD$7*5*'In Process Calc.'!$C10^5+Regression!$CC$7*4*'In Process Calc.'!$C10^3+Regression!$CB$7*3*'In Process Calc.'!$C10^2  + Regression!$CA$7*2*'In Process Calc.'!$C10 + Regression!$BZ$7)/$A10</f>
        <v>6.2973406292830145E-2</v>
      </c>
      <c r="E10" s="117">
        <f xml:space="preserve"> (Regression!$CE$8*6*'In Process Calc.'!$C10^6+Regression!$CD$8*5*'In Process Calc.'!$C10^5+Regression!$CC$8*4*'In Process Calc.'!$C10^3+Regression!$CB$8*3*'In Process Calc.'!$C10^2  + Regression!$CA$8*2*'In Process Calc.'!$C10 + Regression!$BZ$8)/$A10</f>
        <v>-4.9052772322088585E-3</v>
      </c>
      <c r="F10" s="117">
        <f xml:space="preserve"> (Regression!$CE$9*6*'In Process Calc.'!$C10^6+Regression!$CD$9*5*'In Process Calc.'!$C10^5+Regression!$CC$9*4*'In Process Calc.'!$C10^3+Regression!$CB$9*3*'In Process Calc.'!$C10^2  + Regression!$CA$9*2*'In Process Calc.'!$C10 + Regression!$BZ$9)/$A10</f>
        <v>8.6570485591197575E-4</v>
      </c>
      <c r="G10" s="117">
        <f xml:space="preserve"> (Regression!$CE$10*6*'In Process Calc.'!$C10^6+Regression!$CD$10*5*'In Process Calc.'!$C10^5+Regression!$CC$10*4*'In Process Calc.'!$C10^3+Regression!$CB$10*3*'In Process Calc.'!$C10^2  + Regression!$CA$10*2*'In Process Calc.'!$C10 + Regression!$BZ$10)/$A10</f>
        <v>3.0531487777909136E-3</v>
      </c>
      <c r="H10" s="117">
        <f xml:space="preserve"> (Regression!$CE$11*6*'In Process Calc.'!$C10^6+Regression!$CD$11*5*'In Process Calc.'!$C10^5+Regression!$CC$11*4*'In Process Calc.'!$C10^3+Regression!$CB$11*3*'In Process Calc.'!$C10^2  + Regression!$CA$11*2*'In Process Calc.'!$C10 + Regression!$BZ$11)/$A10</f>
        <v>1.1745856280659631E-3</v>
      </c>
      <c r="I10" s="117">
        <f>(Regression!$CE$12*6*'In Process Calc.'!$C10^6+Regression!$CD$12*5*'In Process Calc.'!$C10^5+Regression!$CC$12*4*'In Process Calc.'!$C10^3+Regression!$CB$12*3*'In Process Calc.'!$C10^2  + Regression!$CA$12*2*'In Process Calc.'!$C10 + Regression!$BZ$12)/$A10</f>
        <v>6.4657459580460402E-4</v>
      </c>
      <c r="J10" s="117">
        <f xml:space="preserve"> (Regression!$CE$13*6*'In Process Calc.'!$C10^6+Regression!$CD$13*5*'In Process Calc.'!$C10^5+Regression!$CC$13*4*'In Process Calc.'!$C10^3+Regression!$CB$13*3*'In Process Calc.'!$C10^2  + Regression!$CA$13*2*'In Process Calc.'!$C10 + Regression!$BZ$13)/$A10</f>
        <v>3.142869575867803E-2</v>
      </c>
      <c r="K10" s="117">
        <f xml:space="preserve"> (Regression!$CE$14*6*'In Process Calc.'!$C10^6+Regression!$CD$14*5*'In Process Calc.'!$C10^5+Regression!$CC$14*4*'In Process Calc.'!$C10^3+Regression!$CB$14*3*'In Process Calc.'!$C10^2  + Regression!$CA$14*2*'In Process Calc.'!$C10 + Regression!$BZ$14)/$A10</f>
        <v>2.6475354081636252E-3</v>
      </c>
      <c r="L10" s="117">
        <f xml:space="preserve"> (Regression!$CE$15*6*'In Process Calc.'!$C10^6+Regression!$CD$15*5*'In Process Calc.'!$C10^5+Regression!$CC$15*4*'In Process Calc.'!$C10^3+Regression!$CB$15*3*'In Process Calc.'!$C10^2  + Regression!$CA$15*2*'In Process Calc.'!$C10 + Regression!$BZ$15)/$A10</f>
        <v>1.5181152507785689E-3</v>
      </c>
      <c r="M10" s="117">
        <f xml:space="preserve"> (Regression!$CE$16*6*'In Process Calc.'!$C10^6+Regression!$CD$16*5*'In Process Calc.'!$C10^5+Regression!$CC$16*4*'In Process Calc.'!$C10^3+Regression!$CB$16*3*'In Process Calc.'!$C10^2  + Regression!$CA$16*2*'In Process Calc.'!$C10 + Regression!$BZ$16)/$A10</f>
        <v>4.1891135085096661E-4</v>
      </c>
      <c r="N10" s="117">
        <f xml:space="preserve"> (Regression!$CE$17*6*'In Process Calc.'!$C10^6+Regression!$CD$17*5*'In Process Calc.'!$C10^5+Regression!$CC$17*4*'In Process Calc.'!$C10^3+Regression!$CB$17*3*'In Process Calc.'!$C10^2  + Regression!$CA$17*2*'In Process Calc.'!$C10 + Regression!$BZ$17)/$A10</f>
        <v>-2.6501483032083389E-5</v>
      </c>
      <c r="O10" s="117">
        <f xml:space="preserve"> (Regression!$CE$18*6*'In Process Calc.'!$C10^6+Regression!$CD$18*5*'In Process Calc.'!$C10^5+Regression!$CC$18*4*'In Process Calc.'!$C10^3+Regression!$CB$18*3*'In Process Calc.'!$C10^2  + Regression!$CA$18*2*'In Process Calc.'!$C10 + Regression!$BZ$18)/$A10</f>
        <v>1.0599032720574767E-3</v>
      </c>
      <c r="P10" s="117">
        <f xml:space="preserve"> (Regression!$CE$19*6*'In Process Calc.'!$C10^5+Regression!$CD$19*5*'In Process Calc.'!$C10^4+Regression!$CC$19*4*'In Process Calc.'!$C10^3 +Regression!$CB$19*3*'In Process Calc.'!$C10^2 + Regression!$CA$19*2*'In Process Calc.'!$C10 + Regression!$BZ$19)/$A10</f>
        <v>-2.4272513696380294E-3</v>
      </c>
      <c r="Q10" s="117">
        <f xml:space="preserve"> (Regression!$CE$20*6*'In Process Calc.'!$C10^5+Regression!$CD$20*5*'In Process Calc.'!$C10^4+Regression!$CC$20*4*'In Process Calc.'!$C10^3 +Regression!$CB$20*3*'In Process Calc.'!$C10^2 + Regression!$CA$20*2*'In Process Calc.'!$C10 + Regression!$BZ$20)/$A10</f>
        <v>2.1056010008039597E-3</v>
      </c>
      <c r="R10" s="117">
        <f xml:space="preserve"> (Regression!$CE$21*6*'In Process Calc.'!$C10^5+Regression!$CD$21*5*'In Process Calc.'!$C10^4+Regression!$CC$21*4*'In Process Calc.'!$C10^3 +Regression!$CB$21*3*'In Process Calc.'!$C10^2 + Regression!$CA$21*2*'In Process Calc.'!$C10 + Regression!$BZ$21)/$A10</f>
        <v>1.2703270980678409E-3</v>
      </c>
      <c r="S10" s="117">
        <f xml:space="preserve"> (Regression!$CE$22*6*'In Process Calc.'!$C10^5+Regression!$CD$22*5*'In Process Calc.'!$C10^4+Regression!$CC$22*4*'In Process Calc.'!$C10^3 +Regression!$CB$22*3*'In Process Calc.'!$C10^2 + Regression!$CA$22*2*'In Process Calc.'!$C10 + Regression!$BZ$22)/$A10</f>
        <v>5.4906584061353402E-4</v>
      </c>
      <c r="T10" s="117">
        <f xml:space="preserve"> (Regression!$CE$23*6*'In Process Calc.'!$C10^5+Regression!$CD$23*5*'In Process Calc.'!$C10^4+Regression!$CC$23*4*'In Process Calc.'!$C10^3 +Regression!$CB$23*3*'In Process Calc.'!$C10^2 + Regression!$CA$23*2*'In Process Calc.'!$C10 + Regression!$BZ$23)/$A10</f>
        <v>-3.0962054391994493E-3</v>
      </c>
      <c r="U10" s="117">
        <f xml:space="preserve"> (Regression!$CE$24*6*'In Process Calc.'!$C10^5+Regression!$CD$24*5*'In Process Calc.'!$C10^4+Regression!$CC$24*4*'In Process Calc.'!$C10^3 +Regression!$CB$24*3*'In Process Calc.'!$C10^2 + Regression!$CA$24*2*'In Process Calc.'!$C10 + Regression!$BZ$24)/$A10</f>
        <v>6.4701367122726528E-4</v>
      </c>
      <c r="V10" s="117">
        <f xml:space="preserve"> (Regression!$CE$25*6*'In Process Calc.'!$C10^5+Regression!$CD$25*5*'In Process Calc.'!$C10^4+Regression!$CC$25*4*'In Process Calc.'!$C10^3 +Regression!$CB$25*3*'In Process Calc.'!$C10^2 + Regression!$CA$25*2*'In Process Calc.'!$C10 + Regression!$BZ$25)/$A10</f>
        <v>9.8729735164678921E-4</v>
      </c>
      <c r="W10" s="117">
        <f xml:space="preserve"> (Regression!$CE$26*6*'In Process Calc.'!$C10^5+Regression!$CD$26*5*'In Process Calc.'!$C10^4+Regression!$CC$26*4*'In Process Calc.'!$C10^3 +Regression!$CB$26*3*'In Process Calc.'!$C10^2 + Regression!$CA$26*2*'In Process Calc.'!$C10 + Regression!$BZ$26)/$A10</f>
        <v>2.1659256846470504E-3</v>
      </c>
      <c r="X10" s="117">
        <f xml:space="preserve"> (Regression!$CE$27*6*'In Process Calc.'!$C10^5+Regression!$CD$27*5*'In Process Calc.'!$C10^4+Regression!$CC$27*4*'In Process Calc.'!$C10^3 +Regression!$CB$27*3*'In Process Calc.'!$C10^2 + Regression!$CA$27*2*'In Process Calc.'!$C10 + Regression!$BZ$27)/$A10</f>
        <v>7.389713967676869E-4</v>
      </c>
      <c r="Y10" s="117">
        <f xml:space="preserve"> (Regression!$CE$28*6*'In Process Calc.'!$C10^5+Regression!$CD$28*5*'In Process Calc.'!$C10^4+Regression!$CC$28*4*'In Process Calc.'!$C10^3 +Regression!$CB$28*3*'In Process Calc.'!$C10^2 + Regression!$CA$28*2*'In Process Calc.'!$C10 + Regression!$BZ$28)/$A10</f>
        <v>2.690530815173358E-4</v>
      </c>
      <c r="Z10" s="117">
        <f xml:space="preserve"> (Regression!$CE$29*6*'In Process Calc.'!$C10^5+Regression!$CD$29*5*'In Process Calc.'!$C10^4+Regression!$CC$29*4*'In Process Calc.'!$C10^3 +Regression!$CB$29*3*'In Process Calc.'!$C10^2 + Regression!$CA$29*2*'In Process Calc.'!$C10 + Regression!$BZ$29)/$A10</f>
        <v>4.5221274956618209E-4</v>
      </c>
      <c r="AA10" s="117">
        <f xml:space="preserve"> (Regression!$CE$30*6*'In Process Calc.'!$C10^5+Regression!$CD$30*5*'In Process Calc.'!$C10^4+Regression!$CC$30*4*'In Process Calc.'!$C10^3 +Regression!$CB$30*3*'In Process Calc.'!$C10^2 + Regression!$CA$30*2*'In Process Calc.'!$C10 + Regression!$BZ$30)/$A10</f>
        <v>1.1842849769297648E-3</v>
      </c>
      <c r="AB10" s="117">
        <f xml:space="preserve"> (Regression!$CE$31*6*'In Process Calc.'!$C10^5+Regression!$CD$31*5*'In Process Calc.'!$C10^4+Regression!$CC$31*4*'In Process Calc.'!$C10^3 +Regression!$CB$31*3*'In Process Calc.'!$C10^2 + Regression!$CA$31*2*'In Process Calc.'!$C10 + Regression!$BZ$31)/$A10</f>
        <v>0</v>
      </c>
      <c r="AC10" s="117">
        <f xml:space="preserve"> (Regression!$CE$32*6*'In Process Calc.'!$C10^5+Regression!$CD$32*5*'In Process Calc.'!$C10^4+Regression!$CC$32*4*'In Process Calc.'!$C10^3 +Regression!$CB$32*3*'In Process Calc.'!$C10^2 + Regression!$CA$32*2*'In Process Calc.'!$C10 + Regression!$BZ$32)/$A10</f>
        <v>3.0311030077499277E-2</v>
      </c>
      <c r="AD10" s="117">
        <f xml:space="preserve"> (Regression!$CE$33*6*'In Process Calc.'!$C10^5+Regression!$CD$33*5*'In Process Calc.'!$C10^4+Regression!$CC$33*4*'In Process Calc.'!$C10^3 +Regression!$CB$33*3*'In Process Calc.'!$C10^2 + Regression!$CA$33*2*'In Process Calc.'!$C10 + Regression!$BZ$33)/$A10</f>
        <v>2.2309547406090972E-2</v>
      </c>
      <c r="AE10" s="117">
        <f xml:space="preserve"> (Regression!$CE$34*6*'In Process Calc.'!$C10^5+Regression!$CD$34*5*'In Process Calc.'!$C10^4+Regression!$CC$34*4*'In Process Calc.'!$C10^3 +Regression!$CB$34*3*'In Process Calc.'!$C10^2 + Regression!$CA$34*2*'In Process Calc.'!$C10 + Regression!$BZ$34)/$A10</f>
        <v>0.12435203568385804</v>
      </c>
      <c r="AF10" s="118">
        <f t="shared" si="0"/>
        <v>-7.7230419877281145E-2</v>
      </c>
      <c r="AG10" s="118">
        <f t="shared" si="3"/>
        <v>4.3272556088315559</v>
      </c>
      <c r="AH10" s="118">
        <f t="shared" si="1"/>
        <v>8.4239429739383725E-2</v>
      </c>
      <c r="AI10" s="118">
        <f t="shared" si="2"/>
        <v>-1.1694670559088118</v>
      </c>
      <c r="AJ10" s="75">
        <f>'In Process Calc.'!C10</f>
        <v>121.09999999991851</v>
      </c>
      <c r="AK10" s="124">
        <f>((Regression!CL43-Regression!CL44)*1000+'Post Process Calc.'!AK9*'In Process Calc.'!$D10+'In Process Calc.'!$F9*Glutamine!AR13+'In Process Calc.'!$E9*Glutamine!AR13)/'In Process Calc.'!$I9</f>
        <v>5.1012480097991446</v>
      </c>
      <c r="AL10" s="124">
        <f>((Regression!CM43-Regression!CM44)*1000+'Post Process Calc.'!AL9*'In Process Calc.'!$D10+'In Process Calc.'!$F9*Glutamine!AS13+'In Process Calc.'!$E9*Glutamine!AS13)/'In Process Calc.'!$I9</f>
        <v>2.9497913657479886</v>
      </c>
      <c r="AM10" s="124">
        <f>((Regression!CN43-Regression!CN44)*1000+'Post Process Calc.'!AM9*'In Process Calc.'!$D10+'In Process Calc.'!$F9*Glutamine!AT13+'In Process Calc.'!$E9*Glutamine!AT13)/'In Process Calc.'!$I9</f>
        <v>2.1966381223393059</v>
      </c>
      <c r="AN10" s="124">
        <f>((Regression!CO43-Regression!CO44)*1000+'Post Process Calc.'!AN9*'In Process Calc.'!$D10+'In Process Calc.'!$F9*Glutamine!AU13+'In Process Calc.'!$E9*Glutamine!AU13)/'In Process Calc.'!$I9</f>
        <v>1.1499531942900758</v>
      </c>
      <c r="AO10" s="124">
        <f>((Regression!CP43-Regression!CP44)*1000+'Post Process Calc.'!AO9*'In Process Calc.'!$D10+'In Process Calc.'!$F9*Glutamine!AV13+'In Process Calc.'!$E9*Glutamine!AV13)/'In Process Calc.'!$I9</f>
        <v>0.3815380640868799</v>
      </c>
      <c r="AP10" s="124">
        <f>((Regression!CQ43-Regression!CQ44)*1000+'Post Process Calc.'!AP9*'In Process Calc.'!$D10+'In Process Calc.'!$F9*Glutamine!AW13+'In Process Calc.'!$E9*Glutamine!AW13)/'In Process Calc.'!$I9</f>
        <v>19.665176946743763</v>
      </c>
      <c r="AQ10" s="124">
        <f>((Regression!CR43-Regression!CR44)*1000+'Post Process Calc.'!AQ9*'In Process Calc.'!$D10+'In Process Calc.'!$F9*Glutamine!AX13+'In Process Calc.'!$E9*Glutamine!AX13)/'In Process Calc.'!$I9</f>
        <v>10.278503237242838</v>
      </c>
      <c r="AR10" s="124">
        <f>((Regression!CS43-Regression!CS44)*1000+'Post Process Calc.'!AR9*'In Process Calc.'!$D10+'In Process Calc.'!$F9*Glutamine!AY13+'In Process Calc.'!$E9*Glutamine!AY13)/'In Process Calc.'!$I9</f>
        <v>1.3374390262942248</v>
      </c>
      <c r="AS10" s="124">
        <f>((Regression!CT43-Regression!CT44)*1000+'Post Process Calc.'!AS9*'In Process Calc.'!$D10+'In Process Calc.'!$F9*Glutamine!AZ13+'In Process Calc.'!$E9*Glutamine!AZ13)/'In Process Calc.'!$I9</f>
        <v>2.6064350035727828</v>
      </c>
      <c r="AT10" s="124">
        <f>((Regression!CU43-Regression!CU44)*1000+'Post Process Calc.'!AT9*'In Process Calc.'!$D10+'In Process Calc.'!$F9*Glutamine!BA13+'In Process Calc.'!$E9*Glutamine!BA13)/'In Process Calc.'!$I9</f>
        <v>0.74839151121462466</v>
      </c>
      <c r="AU10" s="124">
        <f>((Regression!CV43-Regression!CV44)*1000+'Post Process Calc.'!AU9*'In Process Calc.'!$D10+'In Process Calc.'!$F9*Glutamine!BB13+'In Process Calc.'!$E9*Glutamine!BB13)/'In Process Calc.'!$I9</f>
        <v>1.8438538443048464</v>
      </c>
      <c r="AV10" s="124">
        <f>((Regression!CW43-Regression!CW44)*1000+'Post Process Calc.'!AV9*'In Process Calc.'!$D10+'In Process Calc.'!$F9*Glutamine!BD13+'In Process Calc.'!$E9*Glutamine!BD13)/'In Process Calc.'!$I9</f>
        <v>-19.80191598071794</v>
      </c>
      <c r="AW10" s="124">
        <f>((Regression!CX43-Regression!CX44)*1000+'Post Process Calc.'!AW9*'In Process Calc.'!$D10+'In Process Calc.'!$F9*Glutamine!BE13+'In Process Calc.'!$E9*Glutamine!BE13)/'In Process Calc.'!$I9</f>
        <v>3.0050204336806527</v>
      </c>
      <c r="AX10" s="124">
        <f>((Regression!CY43-Regression!CY44)*1000+'Post Process Calc.'!AX9*'In Process Calc.'!$D10+'In Process Calc.'!$F9*Glutamine!BF13+'In Process Calc.'!$E9*Glutamine!BF13)/'In Process Calc.'!$I9</f>
        <v>2.3837264588216165</v>
      </c>
      <c r="AY10" s="124">
        <f>((Regression!CZ43-Regression!CZ44)*1000+'Post Process Calc.'!AY9*'In Process Calc.'!$D10+'In Process Calc.'!$F9*Glutamine!BH13+'In Process Calc.'!$E9*Glutamine!BH13)/'In Process Calc.'!$I9</f>
        <v>1.3957347306428987</v>
      </c>
      <c r="AZ10" s="124">
        <f>((Regression!DA43-Regression!DA44)*1000+'Post Process Calc.'!AZ9*'In Process Calc.'!$D10+'In Process Calc.'!$F9*Glutamine!BI13+'In Process Calc.'!$E9*Glutamine!BI13)/'In Process Calc.'!$I9</f>
        <v>8.7239451322414645</v>
      </c>
      <c r="BA10" s="124">
        <f>((Regression!DB43-Regression!DB44)*1000+'Post Process Calc.'!BA9*'In Process Calc.'!$D10+'In Process Calc.'!$F9*Glutamine!BJ13+'In Process Calc.'!$E9*Glutamine!BJ13)/'In Process Calc.'!$I9</f>
        <v>2.4385470667334954</v>
      </c>
      <c r="BB10" s="124">
        <f>((Regression!DC43-Regression!DC44)*1000+'Post Process Calc.'!BB9*'In Process Calc.'!$D10+'In Process Calc.'!$F9*Glutamine!BK13+'In Process Calc.'!$E9*Glutamine!BK13)/'In Process Calc.'!$I9</f>
        <v>3.1986750954741292</v>
      </c>
      <c r="BC10" s="124">
        <f>((Regression!DD43-Regression!DD44)*1000+'Post Process Calc.'!BC9*'In Process Calc.'!$D10+'In Process Calc.'!$F9*Glutamine!BL13+'In Process Calc.'!$E9*Glutamine!BL13)/'In Process Calc.'!$I9</f>
        <v>2.7077066905084739</v>
      </c>
      <c r="BD10" s="124">
        <f>((Regression!DE43-Regression!DE44)*1000+'Post Process Calc.'!BD9*'In Process Calc.'!$D10+'In Process Calc.'!$F9*Glutamine!BM13+'In Process Calc.'!$E9*Glutamine!BM13)/'In Process Calc.'!$I9</f>
        <v>3.1058728110573584</v>
      </c>
      <c r="BE10" s="124">
        <f>((Regression!DF43-Regression!DF44)*1000+'Post Process Calc.'!BE9*'In Process Calc.'!$D10+'In Process Calc.'!$F9*Glutamine!BN13+'In Process Calc.'!$E9*Glutamine!BN13)/'In Process Calc.'!$I9</f>
        <v>1.6696893228322451</v>
      </c>
      <c r="BF10" s="124">
        <f>((Regression!DG43-Regression!DG44)*1000+'Post Process Calc.'!BF9*'In Process Calc.'!$D10+'In Process Calc.'!$F9*Glutamine!BO13+'In Process Calc.'!$E9*Glutamine!BO13)/'In Process Calc.'!$I9</f>
        <v>1.2392211457519473</v>
      </c>
      <c r="BG10" s="124">
        <f>((Regression!DH43-Regression!DH44)*1000+'Post Process Calc.'!BG9*'In Process Calc.'!$D10+'In Process Calc.'!$F9*Glutamine!BP13+'In Process Calc.'!$E9*Glutamine!BP13)/'In Process Calc.'!$I9</f>
        <v>1.048077588741972</v>
      </c>
    </row>
    <row r="11" spans="1:70" x14ac:dyDescent="0.15">
      <c r="A11" s="117">
        <f>Glutamine!H15*'In Process Calc.'!D11/1000</f>
        <v>1.1272955816250001</v>
      </c>
      <c r="B11" s="297">
        <f>'Growth Regression'!$P10</f>
        <v>5.7284056797194264E-3</v>
      </c>
      <c r="C11" s="117">
        <f>IF(Glutamine!O15&gt;0,Glutamine!O15, (Regression!$CE$6*6*'In Process Calc.'!$C11^6+Regression!$CD$6*5*'In Process Calc.'!$C11^5+Regression!$CC$6*4*'In Process Calc.'!$C11^3+Regression!$CB$6*3*'In Process Calc.'!$C11^2  + Regression!$CA$6*2*'In Process Calc.'!$C11 + Regression!$BZ$6)/$A11)</f>
        <v>0.13511353740914939</v>
      </c>
      <c r="D11" s="117">
        <f>(Regression!$CE$7*6*'In Process Calc.'!$C11^6+Regression!$CD$7*5*'In Process Calc.'!$C11^5+Regression!$CC$7*4*'In Process Calc.'!$C11^3+Regression!$CB$7*3*'In Process Calc.'!$C11^2  + Regression!$CA$7*2*'In Process Calc.'!$C11 + Regression!$BZ$7)/$A11</f>
        <v>7.0446922022811082E-2</v>
      </c>
      <c r="E11" s="117">
        <f xml:space="preserve"> (Regression!$CE$8*6*'In Process Calc.'!$C11^6+Regression!$CD$8*5*'In Process Calc.'!$C11^5+Regression!$CC$8*4*'In Process Calc.'!$C11^3+Regression!$CB$8*3*'In Process Calc.'!$C11^2  + Regression!$CA$8*2*'In Process Calc.'!$C11 + Regression!$BZ$8)/$A11</f>
        <v>-4.1309384839955197E-3</v>
      </c>
      <c r="F11" s="117">
        <f xml:space="preserve"> (Regression!$CE$9*6*'In Process Calc.'!$C11^6+Regression!$CD$9*5*'In Process Calc.'!$C11^5+Regression!$CC$9*4*'In Process Calc.'!$C11^3+Regression!$CB$9*3*'In Process Calc.'!$C11^2  + Regression!$CA$9*2*'In Process Calc.'!$C11 + Regression!$BZ$9)/$A11</f>
        <v>8.8994245875885221E-4</v>
      </c>
      <c r="G11" s="117">
        <f xml:space="preserve"> (Regression!$CE$10*6*'In Process Calc.'!$C11^6+Regression!$CD$10*5*'In Process Calc.'!$C11^5+Regression!$CC$10*4*'In Process Calc.'!$C11^3+Regression!$CB$10*3*'In Process Calc.'!$C11^2  + Regression!$CA$10*2*'In Process Calc.'!$C11 + Regression!$BZ$10)/$A11</f>
        <v>2.7796013232854132E-3</v>
      </c>
      <c r="H11" s="117">
        <f xml:space="preserve"> (Regression!$CE$11*6*'In Process Calc.'!$C11^6+Regression!$CD$11*5*'In Process Calc.'!$C11^5+Regression!$CC$11*4*'In Process Calc.'!$C11^3+Regression!$CB$11*3*'In Process Calc.'!$C11^2  + Regression!$CA$11*2*'In Process Calc.'!$C11 + Regression!$BZ$11)/$A11</f>
        <v>1.1173246710436231E-3</v>
      </c>
      <c r="I11" s="117">
        <f>(Regression!$CE$12*6*'In Process Calc.'!$C11^6+Regression!$CD$12*5*'In Process Calc.'!$C11^5+Regression!$CC$12*4*'In Process Calc.'!$C11^3+Regression!$CB$12*3*'In Process Calc.'!$C11^2  + Regression!$CA$12*2*'In Process Calc.'!$C11 + Regression!$BZ$12)/$A11</f>
        <v>6.4619554467986969E-4</v>
      </c>
      <c r="J11" s="117">
        <f xml:space="preserve"> (Regression!$CE$13*6*'In Process Calc.'!$C11^6+Regression!$CD$13*5*'In Process Calc.'!$C11^5+Regression!$CC$13*4*'In Process Calc.'!$C11^3+Regression!$CB$13*3*'In Process Calc.'!$C11^2  + Regression!$CA$13*2*'In Process Calc.'!$C11 + Regression!$BZ$13)/$A11</f>
        <v>3.4656233722531439E-2</v>
      </c>
      <c r="K11" s="117">
        <f xml:space="preserve"> (Regression!$CE$14*6*'In Process Calc.'!$C11^6+Regression!$CD$14*5*'In Process Calc.'!$C11^5+Regression!$CC$14*4*'In Process Calc.'!$C11^3+Regression!$CB$14*3*'In Process Calc.'!$C11^2  + Regression!$CA$14*2*'In Process Calc.'!$C11 + Regression!$BZ$14)/$A11</f>
        <v>2.5549714304979611E-3</v>
      </c>
      <c r="L11" s="117">
        <f xml:space="preserve"> (Regression!$CE$15*6*'In Process Calc.'!$C11^6+Regression!$CD$15*5*'In Process Calc.'!$C11^5+Regression!$CC$15*4*'In Process Calc.'!$C11^3+Regression!$CB$15*3*'In Process Calc.'!$C11^2  + Regression!$CA$15*2*'In Process Calc.'!$C11 + Regression!$BZ$15)/$A11</f>
        <v>1.7627887561206302E-3</v>
      </c>
      <c r="M11" s="117">
        <f xml:space="preserve"> (Regression!$CE$16*6*'In Process Calc.'!$C11^6+Regression!$CD$16*5*'In Process Calc.'!$C11^5+Regression!$CC$16*4*'In Process Calc.'!$C11^3+Regression!$CB$16*3*'In Process Calc.'!$C11^2  + Regression!$CA$16*2*'In Process Calc.'!$C11 + Regression!$BZ$16)/$A11</f>
        <v>4.7558686723830798E-4</v>
      </c>
      <c r="N11" s="117">
        <f xml:space="preserve"> (Regression!$CE$17*6*'In Process Calc.'!$C11^6+Regression!$CD$17*5*'In Process Calc.'!$C11^5+Regression!$CC$17*4*'In Process Calc.'!$C11^3+Regression!$CB$17*3*'In Process Calc.'!$C11^2  + Regression!$CA$17*2*'In Process Calc.'!$C11 + Regression!$BZ$17)/$A11</f>
        <v>-6.7505036115083321E-5</v>
      </c>
      <c r="O11" s="117">
        <f xml:space="preserve"> (Regression!$CE$18*6*'In Process Calc.'!$C11^6+Regression!$CD$18*5*'In Process Calc.'!$C11^5+Regression!$CC$18*4*'In Process Calc.'!$C11^3+Regression!$CB$18*3*'In Process Calc.'!$C11^2  + Regression!$CA$18*2*'In Process Calc.'!$C11 + Regression!$BZ$18)/$A11</f>
        <v>1.1375887724218415E-3</v>
      </c>
      <c r="P11" s="117">
        <f xml:space="preserve"> (Regression!$CE$19*6*'In Process Calc.'!$C11^5+Regression!$CD$19*5*'In Process Calc.'!$C11^4+Regression!$CC$19*4*'In Process Calc.'!$C11^3 +Regression!$CB$19*3*'In Process Calc.'!$C11^2 + Regression!$CA$19*2*'In Process Calc.'!$C11 + Regression!$BZ$19)/$A11</f>
        <v>-1.0825168658934819E-3</v>
      </c>
      <c r="Q11" s="117">
        <f xml:space="preserve"> (Regression!$CE$20*6*'In Process Calc.'!$C11^5+Regression!$CD$20*5*'In Process Calc.'!$C11^4+Regression!$CC$20*4*'In Process Calc.'!$C11^3 +Regression!$CB$20*3*'In Process Calc.'!$C11^2 + Regression!$CA$20*2*'In Process Calc.'!$C11 + Regression!$BZ$20)/$A11</f>
        <v>2.2295826797363084E-3</v>
      </c>
      <c r="R11" s="117">
        <f xml:space="preserve"> (Regression!$CE$21*6*'In Process Calc.'!$C11^5+Regression!$CD$21*5*'In Process Calc.'!$C11^4+Regression!$CC$21*4*'In Process Calc.'!$C11^3 +Regression!$CB$21*3*'In Process Calc.'!$C11^2 + Regression!$CA$21*2*'In Process Calc.'!$C11 + Regression!$BZ$21)/$A11</f>
        <v>1.3053748168858606E-3</v>
      </c>
      <c r="S11" s="117">
        <f xml:space="preserve"> (Regression!$CE$22*6*'In Process Calc.'!$C11^5+Regression!$CD$22*5*'In Process Calc.'!$C11^4+Regression!$CC$22*4*'In Process Calc.'!$C11^3 +Regression!$CB$22*3*'In Process Calc.'!$C11^2 + Regression!$CA$22*2*'In Process Calc.'!$C11 + Regression!$BZ$22)/$A11</f>
        <v>5.664358891824885E-4</v>
      </c>
      <c r="T11" s="117">
        <f xml:space="preserve"> (Regression!$CE$23*6*'In Process Calc.'!$C11^5+Regression!$CD$23*5*'In Process Calc.'!$C11^4+Regression!$CC$23*4*'In Process Calc.'!$C11^3 +Regression!$CB$23*3*'In Process Calc.'!$C11^2 + Regression!$CA$23*2*'In Process Calc.'!$C11 + Regression!$BZ$23)/$A11</f>
        <v>-2.714037369470958E-3</v>
      </c>
      <c r="U11" s="117">
        <f xml:space="preserve"> (Regression!$CE$24*6*'In Process Calc.'!$C11^5+Regression!$CD$24*5*'In Process Calc.'!$C11^4+Regression!$CC$24*4*'In Process Calc.'!$C11^3 +Regression!$CB$24*3*'In Process Calc.'!$C11^2 + Regression!$CA$24*2*'In Process Calc.'!$C11 + Regression!$BZ$24)/$A11</f>
        <v>6.7704757946228974E-4</v>
      </c>
      <c r="V11" s="117">
        <f xml:space="preserve"> (Regression!$CE$25*6*'In Process Calc.'!$C11^5+Regression!$CD$25*5*'In Process Calc.'!$C11^4+Regression!$CC$25*4*'In Process Calc.'!$C11^3 +Regression!$CB$25*3*'In Process Calc.'!$C11^2 + Regression!$CA$25*2*'In Process Calc.'!$C11 + Regression!$BZ$25)/$A11</f>
        <v>1.0849919038271696E-3</v>
      </c>
      <c r="W11" s="117">
        <f xml:space="preserve"> (Regression!$CE$26*6*'In Process Calc.'!$C11^5+Regression!$CD$26*5*'In Process Calc.'!$C11^4+Regression!$CC$26*4*'In Process Calc.'!$C11^3 +Regression!$CB$26*3*'In Process Calc.'!$C11^2 + Regression!$CA$26*2*'In Process Calc.'!$C11 + Regression!$BZ$26)/$A11</f>
        <v>2.1287737801367608E-3</v>
      </c>
      <c r="X11" s="117">
        <f xml:space="preserve"> (Regression!$CE$27*6*'In Process Calc.'!$C11^5+Regression!$CD$27*5*'In Process Calc.'!$C11^4+Regression!$CC$27*4*'In Process Calc.'!$C11^3 +Regression!$CB$27*3*'In Process Calc.'!$C11^2 + Regression!$CA$27*2*'In Process Calc.'!$C11 + Regression!$BZ$27)/$A11</f>
        <v>8.6170894460064367E-4</v>
      </c>
      <c r="Y11" s="117">
        <f xml:space="preserve"> (Regression!$CE$28*6*'In Process Calc.'!$C11^5+Regression!$CD$28*5*'In Process Calc.'!$C11^4+Regression!$CC$28*4*'In Process Calc.'!$C11^3 +Regression!$CB$28*3*'In Process Calc.'!$C11^2 + Regression!$CA$28*2*'In Process Calc.'!$C11 + Regression!$BZ$28)/$A11</f>
        <v>2.8271447594460745E-4</v>
      </c>
      <c r="Z11" s="117">
        <f xml:space="preserve"> (Regression!$CE$29*6*'In Process Calc.'!$C11^5+Regression!$CD$29*5*'In Process Calc.'!$C11^4+Regression!$CC$29*4*'In Process Calc.'!$C11^3 +Regression!$CB$29*3*'In Process Calc.'!$C11^2 + Regression!$CA$29*2*'In Process Calc.'!$C11 + Regression!$BZ$29)/$A11</f>
        <v>4.5344259857269523E-4</v>
      </c>
      <c r="AA11" s="117">
        <f xml:space="preserve"> (Regression!$CE$30*6*'In Process Calc.'!$C11^5+Regression!$CD$30*5*'In Process Calc.'!$C11^4+Regression!$CC$30*4*'In Process Calc.'!$C11^3 +Regression!$CB$30*3*'In Process Calc.'!$C11^2 + Regression!$CA$30*2*'In Process Calc.'!$C11 + Regression!$BZ$30)/$A11</f>
        <v>1.2852708197666055E-3</v>
      </c>
      <c r="AB11" s="117">
        <f xml:space="preserve"> (Regression!$CE$31*6*'In Process Calc.'!$C11^5+Regression!$CD$31*5*'In Process Calc.'!$C11^4+Regression!$CC$31*4*'In Process Calc.'!$C11^3 +Regression!$CB$31*3*'In Process Calc.'!$C11^2 + Regression!$CA$31*2*'In Process Calc.'!$C11 + Regression!$BZ$31)/$A11</f>
        <v>0</v>
      </c>
      <c r="AC11" s="117">
        <f xml:space="preserve"> (Regression!$CE$32*6*'In Process Calc.'!$C11^5+Regression!$CD$32*5*'In Process Calc.'!$C11^4+Regression!$CC$32*4*'In Process Calc.'!$C11^3 +Regression!$CB$32*3*'In Process Calc.'!$C11^2 + Regression!$CA$32*2*'In Process Calc.'!$C11 + Regression!$BZ$32)/$A11</f>
        <v>3.0732199147412143E-2</v>
      </c>
      <c r="AD11" s="117">
        <f xml:space="preserve"> (Regression!$CE$33*6*'In Process Calc.'!$C11^5+Regression!$CD$33*5*'In Process Calc.'!$C11^4+Regression!$CC$33*4*'In Process Calc.'!$C11^3 +Regression!$CB$33*3*'In Process Calc.'!$C11^2 + Regression!$CA$33*2*'In Process Calc.'!$C11 + Regression!$BZ$33)/$A11</f>
        <v>2.3887223293945669E-2</v>
      </c>
      <c r="AE11" s="117">
        <f xml:space="preserve"> (Regression!$CE$34*6*'In Process Calc.'!$C11^5+Regression!$CD$34*5*'In Process Calc.'!$C11^4+Regression!$CC$34*4*'In Process Calc.'!$C11^3 +Regression!$CB$34*3*'In Process Calc.'!$C11^2 + Regression!$CA$34*2*'In Process Calc.'!$C11 + Regression!$BZ$34)/$A11</f>
        <v>0.1239168816711323</v>
      </c>
      <c r="AF11" s="118">
        <f t="shared" si="0"/>
        <v>-3.1235848492956499E-2</v>
      </c>
      <c r="AG11" s="118">
        <f t="shared" si="3"/>
        <v>3.8986791955210798</v>
      </c>
      <c r="AH11" s="118">
        <f t="shared" si="1"/>
        <v>7.3723286002566099E-2</v>
      </c>
      <c r="AI11" s="118">
        <f t="shared" si="2"/>
        <v>-1.0622574237325211</v>
      </c>
      <c r="AJ11" s="75">
        <f>'In Process Calc.'!C11</f>
        <v>143.83333333331393</v>
      </c>
      <c r="AK11" s="124">
        <f>((Regression!CL44-Regression!CL45)*1000+'Post Process Calc.'!AK10*'In Process Calc.'!$D11+'In Process Calc.'!$F10*Glutamine!AR14+'In Process Calc.'!$E10*Glutamine!AR14)/'In Process Calc.'!$I10</f>
        <v>7.2780815627038526</v>
      </c>
      <c r="AL11" s="124">
        <f>((Regression!CM44-Regression!CM45)*1000+'Post Process Calc.'!AL10*'In Process Calc.'!$D11+'In Process Calc.'!$F10*Glutamine!AS14+'In Process Calc.'!$E10*Glutamine!AS14)/'In Process Calc.'!$I10</f>
        <v>3.1002812853367256</v>
      </c>
      <c r="AM11" s="124">
        <f>((Regression!CN44-Regression!CN45)*1000+'Post Process Calc.'!AM10*'In Process Calc.'!$D11+'In Process Calc.'!$F10*Glutamine!AT14+'In Process Calc.'!$E10*Glutamine!AT14)/'In Process Calc.'!$I10</f>
        <v>1.5709424411141473</v>
      </c>
      <c r="AN11" s="124">
        <f>((Regression!CO44-Regression!CO45)*1000+'Post Process Calc.'!AN10*'In Process Calc.'!$D11+'In Process Calc.'!$F10*Glutamine!AU14+'In Process Calc.'!$E10*Glutamine!AU14)/'In Process Calc.'!$I10</f>
        <v>0.81460098070435349</v>
      </c>
      <c r="AO11" s="124">
        <f>((Regression!CP44-Regression!CP45)*1000+'Post Process Calc.'!AO10*'In Process Calc.'!$D11+'In Process Calc.'!$F10*Glutamine!AV14+'In Process Calc.'!$E10*Glutamine!AV14)/'In Process Calc.'!$I10</f>
        <v>0.35977842525790205</v>
      </c>
      <c r="AP11" s="124">
        <f>((Regression!CQ44-Regression!CQ45)*1000+'Post Process Calc.'!AP10*'In Process Calc.'!$D11+'In Process Calc.'!$F10*Glutamine!AW14+'In Process Calc.'!$E10*Glutamine!AW14)/'In Process Calc.'!$I10</f>
        <v>19.824798504264692</v>
      </c>
      <c r="AQ11" s="124">
        <f>((Regression!CR44-Regression!CR45)*1000+'Post Process Calc.'!AQ10*'In Process Calc.'!$D11+'In Process Calc.'!$F10*Glutamine!AX14+'In Process Calc.'!$E10*Glutamine!AX14)/'In Process Calc.'!$I10</f>
        <v>16.498139676985833</v>
      </c>
      <c r="AR11" s="124">
        <f>((Regression!CS44-Regression!CS45)*1000+'Post Process Calc.'!AR10*'In Process Calc.'!$D11+'In Process Calc.'!$F10*Glutamine!AY14+'In Process Calc.'!$E10*Glutamine!AY14)/'In Process Calc.'!$I10</f>
        <v>1.0608100797152036</v>
      </c>
      <c r="AS11" s="124">
        <f>((Regression!CT44-Regression!CT45)*1000+'Post Process Calc.'!AS10*'In Process Calc.'!$D11+'In Process Calc.'!$F10*Glutamine!AZ14+'In Process Calc.'!$E10*Glutamine!AZ14)/'In Process Calc.'!$I10</f>
        <v>2.50017722489005</v>
      </c>
      <c r="AT11" s="124">
        <f>((Regression!CU44-Regression!CU45)*1000+'Post Process Calc.'!AT10*'In Process Calc.'!$D11+'In Process Calc.'!$F10*Glutamine!BA14+'In Process Calc.'!$E10*Glutamine!BA14)/'In Process Calc.'!$I10</f>
        <v>0.79528631999702237</v>
      </c>
      <c r="AU11" s="124">
        <f>((Regression!CV44-Regression!CV45)*1000+'Post Process Calc.'!AU10*'In Process Calc.'!$D11+'In Process Calc.'!$F10*Glutamine!BB14+'In Process Calc.'!$E10*Glutamine!BB14)/'In Process Calc.'!$I10</f>
        <v>1.9237118864397265</v>
      </c>
      <c r="AV11" s="124">
        <f>((Regression!CW44-Regression!CW45)*1000+'Post Process Calc.'!AV10*'In Process Calc.'!$D11+'In Process Calc.'!$F10*Glutamine!BD14+'In Process Calc.'!$E10*Glutamine!BD14)/'In Process Calc.'!$I10</f>
        <v>-18.605286236528137</v>
      </c>
      <c r="AW11" s="124">
        <f>((Regression!CX44-Regression!CX45)*1000+'Post Process Calc.'!AW10*'In Process Calc.'!$D11+'In Process Calc.'!$F10*Glutamine!BE14+'In Process Calc.'!$E10*Glutamine!BE14)/'In Process Calc.'!$I10</f>
        <v>2.7413156506336045</v>
      </c>
      <c r="AX11" s="124">
        <f>((Regression!CY44-Regression!CY45)*1000+'Post Process Calc.'!AX10*'In Process Calc.'!$D11+'In Process Calc.'!$F10*Glutamine!BF14+'In Process Calc.'!$E10*Glutamine!BF14)/'In Process Calc.'!$I10</f>
        <v>2.0899509551141562</v>
      </c>
      <c r="AY11" s="124">
        <f>((Regression!CZ44-Regression!CZ45)*1000+'Post Process Calc.'!AY10*'In Process Calc.'!$D11+'In Process Calc.'!$F10*Glutamine!BH14+'In Process Calc.'!$E10*Glutamine!BH14)/'In Process Calc.'!$I10</f>
        <v>1.6745250034319978</v>
      </c>
      <c r="AZ11" s="124">
        <f>((Regression!DA44-Regression!DA45)*1000+'Post Process Calc.'!AZ10*'In Process Calc.'!$D11+'In Process Calc.'!$F10*Glutamine!BI14+'In Process Calc.'!$E10*Glutamine!BI14)/'In Process Calc.'!$I10</f>
        <v>10.969455288313867</v>
      </c>
      <c r="BA11" s="124">
        <f>((Regression!DB44-Regression!DB45)*1000+'Post Process Calc.'!BA10*'In Process Calc.'!$D11+'In Process Calc.'!$F10*Glutamine!BJ14+'In Process Calc.'!$E10*Glutamine!BJ14)/'In Process Calc.'!$I10</f>
        <v>3.5037103604006776</v>
      </c>
      <c r="BB11" s="124">
        <f>((Regression!DC44-Regression!DC45)*1000+'Post Process Calc.'!BB10*'In Process Calc.'!$D11+'In Process Calc.'!$F10*Glutamine!BK14+'In Process Calc.'!$E10*Glutamine!BK14)/'In Process Calc.'!$I10</f>
        <v>3.5788455274158411</v>
      </c>
      <c r="BC11" s="124">
        <f>((Regression!DD44-Regression!DD45)*1000+'Post Process Calc.'!BC10*'In Process Calc.'!$D11+'In Process Calc.'!$F10*Glutamine!BL14+'In Process Calc.'!$E10*Glutamine!BL14)/'In Process Calc.'!$I10</f>
        <v>2.0137301936048142</v>
      </c>
      <c r="BD11" s="124">
        <f>((Regression!DE44-Regression!DE45)*1000+'Post Process Calc.'!BD10*'In Process Calc.'!$D11+'In Process Calc.'!$F10*Glutamine!BM14+'In Process Calc.'!$E10*Glutamine!BM14)/'In Process Calc.'!$I10</f>
        <v>2.8629613126635136</v>
      </c>
      <c r="BE11" s="124">
        <f>((Regression!DF44-Regression!DF45)*1000+'Post Process Calc.'!BE10*'In Process Calc.'!$D11+'In Process Calc.'!$F10*Glutamine!BN14+'In Process Calc.'!$E10*Glutamine!BN14)/'In Process Calc.'!$I10</f>
        <v>2.4562307684417197</v>
      </c>
      <c r="BF11" s="124">
        <f>((Regression!DG44-Regression!DG45)*1000+'Post Process Calc.'!BF10*'In Process Calc.'!$D11+'In Process Calc.'!$F10*Glutamine!BO14+'In Process Calc.'!$E10*Glutamine!BO14)/'In Process Calc.'!$I10</f>
        <v>1.0831386113503789</v>
      </c>
      <c r="BG11" s="124">
        <f>((Regression!DH44-Regression!DH45)*1000+'Post Process Calc.'!BG10*'In Process Calc.'!$D11+'In Process Calc.'!$F10*Glutamine!BP14+'In Process Calc.'!$E10*Glutamine!BP14)/'In Process Calc.'!$I10</f>
        <v>0.54239265083272892</v>
      </c>
    </row>
    <row r="12" spans="1:70" x14ac:dyDescent="0.15">
      <c r="A12" s="117">
        <f>Glutamine!H16*'In Process Calc.'!D12/1000</f>
        <v>1.2283270062623439</v>
      </c>
      <c r="B12" s="297">
        <f>'Growth Regression'!$P11</f>
        <v>2.1763677866978143E-3</v>
      </c>
      <c r="C12" s="117">
        <f>IF(Glutamine!O16&gt;0,Glutamine!O16, (Regression!$CE$6*6*'In Process Calc.'!$C12^6+Regression!$CD$6*5*'In Process Calc.'!$C12^5+Regression!$CC$6*4*'In Process Calc.'!$C12^3+Regression!$CB$6*3*'In Process Calc.'!$C12^2  + Regression!$CA$6*2*'In Process Calc.'!$C12 + Regression!$BZ$6)/$A12)</f>
        <v>0.11047999999999999</v>
      </c>
      <c r="D12" s="117">
        <f>(Regression!$CE$7*6*'In Process Calc.'!$C12^6+Regression!$CD$7*5*'In Process Calc.'!$C12^5+Regression!$CC$7*4*'In Process Calc.'!$C12^3+Regression!$CB$7*3*'In Process Calc.'!$C12^2  + Regression!$CA$7*2*'In Process Calc.'!$C12 + Regression!$BZ$7)/$A12</f>
        <v>7.0952778852669415E-2</v>
      </c>
      <c r="E12" s="117">
        <f xml:space="preserve"> (Regression!$CE$8*6*'In Process Calc.'!$C12^6+Regression!$CD$8*5*'In Process Calc.'!$C12^5+Regression!$CC$8*4*'In Process Calc.'!$C12^3+Regression!$CB$8*3*'In Process Calc.'!$C12^2  + Regression!$CA$8*2*'In Process Calc.'!$C12 + Regression!$BZ$8)/$A12</f>
        <v>-2.4957346207759097E-3</v>
      </c>
      <c r="F12" s="117">
        <f xml:space="preserve"> (Regression!$CE$9*6*'In Process Calc.'!$C12^6+Regression!$CD$9*5*'In Process Calc.'!$C12^5+Regression!$CC$9*4*'In Process Calc.'!$C12^3+Regression!$CB$9*3*'In Process Calc.'!$C12^2  + Regression!$CA$9*2*'In Process Calc.'!$C12 + Regression!$BZ$9)/$A12</f>
        <v>7.9414565965443492E-4</v>
      </c>
      <c r="G12" s="117">
        <f xml:space="preserve"> (Regression!$CE$10*6*'In Process Calc.'!$C12^6+Regression!$CD$10*5*'In Process Calc.'!$C12^5+Regression!$CC$10*4*'In Process Calc.'!$C12^3+Regression!$CB$10*3*'In Process Calc.'!$C12^2  + Regression!$CA$10*2*'In Process Calc.'!$C12 + Regression!$BZ$10)/$A12</f>
        <v>2.0779542028866284E-3</v>
      </c>
      <c r="H12" s="117">
        <f xml:space="preserve"> (Regression!$CE$11*6*'In Process Calc.'!$C12^6+Regression!$CD$11*5*'In Process Calc.'!$C12^5+Regression!$CC$11*4*'In Process Calc.'!$C12^3+Regression!$CB$11*3*'In Process Calc.'!$C12^2  + Regression!$CA$11*2*'In Process Calc.'!$C12 + Regression!$BZ$11)/$A12</f>
        <v>8.2374561497956193E-4</v>
      </c>
      <c r="I12" s="117">
        <f>(Regression!$CE$12*6*'In Process Calc.'!$C12^6+Regression!$CD$12*5*'In Process Calc.'!$C12^5+Regression!$CC$12*4*'In Process Calc.'!$C12^3+Regression!$CB$12*3*'In Process Calc.'!$C12^2  + Regression!$CA$12*2*'In Process Calc.'!$C12 + Regression!$BZ$12)/$A12</f>
        <v>5.6385423407612114E-4</v>
      </c>
      <c r="J12" s="117">
        <f xml:space="preserve"> (Regression!$CE$13*6*'In Process Calc.'!$C12^6+Regression!$CD$13*5*'In Process Calc.'!$C12^5+Regression!$CC$13*4*'In Process Calc.'!$C12^3+Regression!$CB$13*3*'In Process Calc.'!$C12^2  + Regression!$CA$13*2*'In Process Calc.'!$C12 + Regression!$BZ$13)/$A12</f>
        <v>3.3060380268641894E-2</v>
      </c>
      <c r="K12" s="117">
        <f xml:space="preserve"> (Regression!$CE$14*6*'In Process Calc.'!$C12^6+Regression!$CD$14*5*'In Process Calc.'!$C12^5+Regression!$CC$14*4*'In Process Calc.'!$C12^3+Regression!$CB$14*3*'In Process Calc.'!$C12^2  + Regression!$CA$14*2*'In Process Calc.'!$C12 + Regression!$BZ$14)/$A12</f>
        <v>2.2283518763973622E-3</v>
      </c>
      <c r="L12" s="117">
        <f xml:space="preserve"> (Regression!$CE$15*6*'In Process Calc.'!$C12^6+Regression!$CD$15*5*'In Process Calc.'!$C12^5+Regression!$CC$15*4*'In Process Calc.'!$C12^3+Regression!$CB$15*3*'In Process Calc.'!$C12^2  + Regression!$CA$15*2*'In Process Calc.'!$C12 + Regression!$BZ$15)/$A12</f>
        <v>1.5576150004959542E-3</v>
      </c>
      <c r="M12" s="117">
        <f xml:space="preserve"> (Regression!$CE$16*6*'In Process Calc.'!$C12^6+Regression!$CD$16*5*'In Process Calc.'!$C12^5+Regression!$CC$16*4*'In Process Calc.'!$C12^3+Regression!$CB$16*3*'In Process Calc.'!$C12^2  + Regression!$CA$16*2*'In Process Calc.'!$C12 + Regression!$BZ$16)/$A12</f>
        <v>4.5140361898059027E-4</v>
      </c>
      <c r="N12" s="117">
        <f xml:space="preserve"> (Regression!$CE$17*6*'In Process Calc.'!$C12^6+Regression!$CD$17*5*'In Process Calc.'!$C12^5+Regression!$CC$17*4*'In Process Calc.'!$C12^3+Regression!$CB$17*3*'In Process Calc.'!$C12^2  + Regression!$CA$17*2*'In Process Calc.'!$C12 + Regression!$BZ$17)/$A12</f>
        <v>-1.0028575708081181E-4</v>
      </c>
      <c r="O12" s="117">
        <f xml:space="preserve"> (Regression!$CE$18*6*'In Process Calc.'!$C12^6+Regression!$CD$18*5*'In Process Calc.'!$C12^5+Regression!$CC$18*4*'In Process Calc.'!$C12^3+Regression!$CB$18*3*'In Process Calc.'!$C12^2  + Regression!$CA$18*2*'In Process Calc.'!$C12 + Regression!$BZ$18)/$A12</f>
        <v>1.0742952246670092E-3</v>
      </c>
      <c r="P12" s="117">
        <f xml:space="preserve"> (Regression!$CE$19*6*'In Process Calc.'!$C12^5+Regression!$CD$19*5*'In Process Calc.'!$C12^4+Regression!$CC$19*4*'In Process Calc.'!$C12^3 +Regression!$CB$19*3*'In Process Calc.'!$C12^2 + Regression!$CA$19*2*'In Process Calc.'!$C12 + Regression!$BZ$19)/$A12</f>
        <v>3.2746253070394756E-3</v>
      </c>
      <c r="Q12" s="117">
        <f xml:space="preserve"> (Regression!$CE$20*6*'In Process Calc.'!$C12^5+Regression!$CD$20*5*'In Process Calc.'!$C12^4+Regression!$CC$20*4*'In Process Calc.'!$C12^3 +Regression!$CB$20*3*'In Process Calc.'!$C12^2 + Regression!$CA$20*2*'In Process Calc.'!$C12 + Regression!$BZ$20)/$A12</f>
        <v>2.0776435457318227E-3</v>
      </c>
      <c r="R12" s="117">
        <f xml:space="preserve"> (Regression!$CE$21*6*'In Process Calc.'!$C12^5+Regression!$CD$21*5*'In Process Calc.'!$C12^4+Regression!$CC$21*4*'In Process Calc.'!$C12^3 +Regression!$CB$21*3*'In Process Calc.'!$C12^2 + Regression!$CA$21*2*'In Process Calc.'!$C12 + Regression!$BZ$21)/$A12</f>
        <v>1.167822938251055E-3</v>
      </c>
      <c r="S12" s="117">
        <f xml:space="preserve"> (Regression!$CE$22*6*'In Process Calc.'!$C12^5+Regression!$CD$22*5*'In Process Calc.'!$C12^4+Regression!$CC$22*4*'In Process Calc.'!$C12^3 +Regression!$CB$22*3*'In Process Calc.'!$C12^2 + Regression!$CA$22*2*'In Process Calc.'!$C12 + Regression!$BZ$22)/$A12</f>
        <v>5.1103370092449383E-4</v>
      </c>
      <c r="T12" s="117">
        <f xml:space="preserve"> (Regression!$CE$23*6*'In Process Calc.'!$C12^5+Regression!$CD$23*5*'In Process Calc.'!$C12^4+Regression!$CC$23*4*'In Process Calc.'!$C12^3 +Regression!$CB$23*3*'In Process Calc.'!$C12^2 + Regression!$CA$23*2*'In Process Calc.'!$C12 + Regression!$BZ$23)/$A12</f>
        <v>-2.0325940586263039E-3</v>
      </c>
      <c r="U12" s="117">
        <f xml:space="preserve"> (Regression!$CE$24*6*'In Process Calc.'!$C12^5+Regression!$CD$24*5*'In Process Calc.'!$C12^4+Regression!$CC$24*4*'In Process Calc.'!$C12^3 +Regression!$CB$24*3*'In Process Calc.'!$C12^2 + Regression!$CA$24*2*'In Process Calc.'!$C12 + Regression!$BZ$24)/$A12</f>
        <v>6.2444935667167799E-4</v>
      </c>
      <c r="V12" s="117">
        <f xml:space="preserve"> (Regression!$CE$25*6*'In Process Calc.'!$C12^5+Regression!$CD$25*5*'In Process Calc.'!$C12^4+Regression!$CC$25*4*'In Process Calc.'!$C12^3 +Regression!$CB$25*3*'In Process Calc.'!$C12^2 + Regression!$CA$25*2*'In Process Calc.'!$C12 + Regression!$BZ$25)/$A12</f>
        <v>1.0624342094009366E-3</v>
      </c>
      <c r="W12" s="117">
        <f xml:space="preserve"> (Regression!$CE$26*6*'In Process Calc.'!$C12^5+Regression!$CD$26*5*'In Process Calc.'!$C12^4+Regression!$CC$26*4*'In Process Calc.'!$C12^3 +Regression!$CB$26*3*'In Process Calc.'!$C12^2 + Regression!$CA$26*2*'In Process Calc.'!$C12 + Regression!$BZ$26)/$A12</f>
        <v>1.8218026668539403E-3</v>
      </c>
      <c r="X12" s="117">
        <f xml:space="preserve"> (Regression!$CE$27*6*'In Process Calc.'!$C12^5+Regression!$CD$27*5*'In Process Calc.'!$C12^4+Regression!$CC$27*4*'In Process Calc.'!$C12^3 +Regression!$CB$27*3*'In Process Calc.'!$C12^2 + Regression!$CA$27*2*'In Process Calc.'!$C12 + Regression!$BZ$27)/$A12</f>
        <v>8.856791322383379E-4</v>
      </c>
      <c r="Y12" s="117">
        <f xml:space="preserve"> (Regression!$CE$28*6*'In Process Calc.'!$C12^5+Regression!$CD$28*5*'In Process Calc.'!$C12^4+Regression!$CC$28*4*'In Process Calc.'!$C12^3 +Regression!$CB$28*3*'In Process Calc.'!$C12^2 + Regression!$CA$28*2*'In Process Calc.'!$C12 + Regression!$BZ$28)/$A12</f>
        <v>2.6144380825243209E-4</v>
      </c>
      <c r="Z12" s="117">
        <f xml:space="preserve"> (Regression!$CE$29*6*'In Process Calc.'!$C12^5+Regression!$CD$29*5*'In Process Calc.'!$C12^4+Regression!$CC$29*4*'In Process Calc.'!$C12^3 +Regression!$CB$29*3*'In Process Calc.'!$C12^2 + Regression!$CA$29*2*'In Process Calc.'!$C12 + Regression!$BZ$29)/$A12</f>
        <v>3.8750815040373141E-4</v>
      </c>
      <c r="AA12" s="117">
        <f xml:space="preserve"> (Regression!$CE$30*6*'In Process Calc.'!$C12^5+Regression!$CD$30*5*'In Process Calc.'!$C12^4+Regression!$CC$30*4*'In Process Calc.'!$C12^3 +Regression!$CB$30*3*'In Process Calc.'!$C12^2 + Regression!$CA$30*2*'In Process Calc.'!$C12 + Regression!$BZ$30)/$A12</f>
        <v>1.2396758612172869E-3</v>
      </c>
      <c r="AB12" s="117">
        <f xml:space="preserve"> (Regression!$CE$31*6*'In Process Calc.'!$C12^5+Regression!$CD$31*5*'In Process Calc.'!$C12^4+Regression!$CC$31*4*'In Process Calc.'!$C12^3 +Regression!$CB$31*3*'In Process Calc.'!$C12^2 + Regression!$CA$31*2*'In Process Calc.'!$C12 + Regression!$BZ$31)/$A12</f>
        <v>0</v>
      </c>
      <c r="AC12" s="117">
        <f xml:space="preserve"> (Regression!$CE$32*6*'In Process Calc.'!$C12^5+Regression!$CD$32*5*'In Process Calc.'!$C12^4+Regression!$CC$32*4*'In Process Calc.'!$C12^3 +Regression!$CB$32*3*'In Process Calc.'!$C12^2 + Regression!$CA$32*2*'In Process Calc.'!$C12 + Regression!$BZ$32)/$A12</f>
        <v>2.7388012748230134E-2</v>
      </c>
      <c r="AD12" s="117">
        <f xml:space="preserve"> (Regression!$CE$33*6*'In Process Calc.'!$C12^5+Regression!$CD$33*5*'In Process Calc.'!$C12^4+Regression!$CC$33*4*'In Process Calc.'!$C12^3 +Regression!$CB$33*3*'In Process Calc.'!$C12^2 + Regression!$CA$33*2*'In Process Calc.'!$C12 + Regression!$BZ$33)/$A12</f>
        <v>2.2859684068827942E-2</v>
      </c>
      <c r="AE12" s="117">
        <f xml:space="preserve"> (Regression!$CE$34*6*'In Process Calc.'!$C12^5+Regression!$CD$34*5*'In Process Calc.'!$C12^4+Regression!$CC$34*4*'In Process Calc.'!$C12^3 +Regression!$CB$34*3*'In Process Calc.'!$C12^2 + Regression!$CA$34*2*'In Process Calc.'!$C12 + Regression!$BZ$34)/$A12</f>
        <v>0.10605565654802369</v>
      </c>
      <c r="AF12" s="118">
        <f t="shared" si="0"/>
        <v>9.904983791567247E-2</v>
      </c>
      <c r="AG12" s="118">
        <f t="shared" si="3"/>
        <v>3.3417643445798895</v>
      </c>
      <c r="AH12" s="118">
        <f t="shared" si="1"/>
        <v>6.7402487759978258E-2</v>
      </c>
      <c r="AI12" s="118">
        <f t="shared" si="2"/>
        <v>-0.91215129897368574</v>
      </c>
      <c r="AJ12" s="75">
        <f>'In Process Calc.'!C12</f>
        <v>167.39999999996508</v>
      </c>
      <c r="AK12" s="124">
        <f>((Regression!CL45-Regression!CL46)*1000+'Post Process Calc.'!AK11*'In Process Calc.'!$D12+'In Process Calc.'!$F11*Glutamine!AR15+'In Process Calc.'!$E11*Glutamine!AR15)/'In Process Calc.'!$I11</f>
        <v>9.117406637040995</v>
      </c>
      <c r="AL12" s="124">
        <f>((Regression!CM45-Regression!CM46)*1000+'Post Process Calc.'!AL11*'In Process Calc.'!$D12+'In Process Calc.'!$F11*Glutamine!AS15+'In Process Calc.'!$E11*Glutamine!AS15)/'In Process Calc.'!$I11</f>
        <v>3.2407238483597594</v>
      </c>
      <c r="AM12" s="124">
        <f>((Regression!CN45-Regression!CN46)*1000+'Post Process Calc.'!AM11*'In Process Calc.'!$D12+'In Process Calc.'!$F11*Glutamine!AT15+'In Process Calc.'!$E11*Glutamine!AT15)/'In Process Calc.'!$I11</f>
        <v>1.0518918010566305</v>
      </c>
      <c r="AN12" s="124">
        <f>((Regression!CO45-Regression!CO46)*1000+'Post Process Calc.'!AN11*'In Process Calc.'!$D12+'In Process Calc.'!$F11*Glutamine!AU15+'In Process Calc.'!$E11*Glutamine!AU15)/'In Process Calc.'!$I11</f>
        <v>0.50919285930145208</v>
      </c>
      <c r="AO12" s="124">
        <f>((Regression!CP45-Regression!CP46)*1000+'Post Process Calc.'!AO11*'In Process Calc.'!$D12+'In Process Calc.'!$F11*Glutamine!AV15+'In Process Calc.'!$E11*Glutamine!AV15)/'In Process Calc.'!$I11</f>
        <v>0.33319919090012284</v>
      </c>
      <c r="AP12" s="124">
        <f>((Regression!CQ45-Regression!CQ46)*1000+'Post Process Calc.'!AP11*'In Process Calc.'!$D12+'In Process Calc.'!$F11*Glutamine!AW15+'In Process Calc.'!$E11*Glutamine!AW15)/'In Process Calc.'!$I11</f>
        <v>18.333093369297657</v>
      </c>
      <c r="AQ12" s="124">
        <f>((Regression!CR45-Regression!CR46)*1000+'Post Process Calc.'!AQ11*'In Process Calc.'!$D12+'In Process Calc.'!$F11*Glutamine!AX15+'In Process Calc.'!$E11*Glutamine!AX15)/'In Process Calc.'!$I11</f>
        <v>22.939672933013494</v>
      </c>
      <c r="AR12" s="124">
        <f>((Regression!CS45-Regression!CS46)*1000+'Post Process Calc.'!AR11*'In Process Calc.'!$D12+'In Process Calc.'!$F11*Glutamine!AY15+'In Process Calc.'!$E11*Glutamine!AY15)/'In Process Calc.'!$I11</f>
        <v>0.70012810680669468</v>
      </c>
      <c r="AS12" s="124">
        <f>((Regression!CT45-Regression!CT46)*1000+'Post Process Calc.'!AS11*'In Process Calc.'!$D12+'In Process Calc.'!$F11*Glutamine!AZ15+'In Process Calc.'!$E11*Glutamine!AZ15)/'In Process Calc.'!$I11</f>
        <v>2.3658345427299778</v>
      </c>
      <c r="AT12" s="124">
        <f>((Regression!CU45-Regression!CU46)*1000+'Post Process Calc.'!AT11*'In Process Calc.'!$D12+'In Process Calc.'!$F11*Glutamine!BA15+'In Process Calc.'!$E11*Glutamine!BA15)/'In Process Calc.'!$I11</f>
        <v>0.86334089395803182</v>
      </c>
      <c r="AU12" s="124">
        <f>((Regression!CV45-Regression!CV46)*1000+'Post Process Calc.'!AU11*'In Process Calc.'!$D12+'In Process Calc.'!$F11*Glutamine!BB15+'In Process Calc.'!$E11*Glutamine!BB15)/'In Process Calc.'!$I11</f>
        <v>1.9621202799200612</v>
      </c>
      <c r="AV12" s="124">
        <f>((Regression!CW45-Regression!CW46)*1000+'Post Process Calc.'!AV11*'In Process Calc.'!$D12+'In Process Calc.'!$F11*Glutamine!BD15+'In Process Calc.'!$E11*Glutamine!BD15)/'In Process Calc.'!$I11</f>
        <v>-18.848263490137619</v>
      </c>
      <c r="AW12" s="124">
        <f>((Regression!CX45-Regression!CX46)*1000+'Post Process Calc.'!AW11*'In Process Calc.'!$D12+'In Process Calc.'!$F11*Glutamine!BE15+'In Process Calc.'!$E11*Glutamine!BE15)/'In Process Calc.'!$I11</f>
        <v>2.3946686887386117</v>
      </c>
      <c r="AX12" s="124">
        <f>((Regression!CY45-Regression!CY46)*1000+'Post Process Calc.'!AX11*'In Process Calc.'!$D12+'In Process Calc.'!$F11*Glutamine!BF15+'In Process Calc.'!$E11*Glutamine!BF15)/'In Process Calc.'!$I11</f>
        <v>1.7628185973248702</v>
      </c>
      <c r="AY12" s="124">
        <f>((Regression!CZ45-Regression!CZ46)*1000+'Post Process Calc.'!AY11*'In Process Calc.'!$D12+'In Process Calc.'!$F11*Glutamine!BH15+'In Process Calc.'!$E11*Glutamine!BH15)/'In Process Calc.'!$I11</f>
        <v>1.9515415323955789</v>
      </c>
      <c r="AZ12" s="124">
        <f>((Regression!DA45-Regression!DA46)*1000+'Post Process Calc.'!AZ11*'In Process Calc.'!$D12+'In Process Calc.'!$F11*Glutamine!BI15+'In Process Calc.'!$E11*Glutamine!BI15)/'In Process Calc.'!$I11</f>
        <v>13.145268137657633</v>
      </c>
      <c r="BA12" s="124">
        <f>((Regression!DB45-Regression!DB46)*1000+'Post Process Calc.'!BA11*'In Process Calc.'!$D12+'In Process Calc.'!$F11*Glutamine!BJ15+'In Process Calc.'!$E11*Glutamine!BJ15)/'In Process Calc.'!$I11</f>
        <v>4.587016327745884</v>
      </c>
      <c r="BB12" s="124">
        <f>((Regression!DC45-Regression!DC46)*1000+'Post Process Calc.'!BB11*'In Process Calc.'!$D12+'In Process Calc.'!$F11*Glutamine!BK15+'In Process Calc.'!$E11*Glutamine!BK15)/'In Process Calc.'!$I11</f>
        <v>3.9157291619208685</v>
      </c>
      <c r="BC12" s="124">
        <f>((Regression!DD45-Regression!DD46)*1000+'Post Process Calc.'!BC11*'In Process Calc.'!$D12+'In Process Calc.'!$F11*Glutamine!BL15+'In Process Calc.'!$E11*Glutamine!BL15)/'In Process Calc.'!$I11</f>
        <v>1.2986806591666298</v>
      </c>
      <c r="BD12" s="124">
        <f>((Regression!DE45-Regression!DE46)*1000+'Post Process Calc.'!BD11*'In Process Calc.'!$D12+'In Process Calc.'!$F11*Glutamine!BM15+'In Process Calc.'!$E11*Glutamine!BM15)/'In Process Calc.'!$I11</f>
        <v>2.5464830286020352</v>
      </c>
      <c r="BE12" s="124">
        <f>((Regression!DF45-Regression!DF46)*1000+'Post Process Calc.'!BE11*'In Process Calc.'!$D12+'In Process Calc.'!$F11*Glutamine!BN15+'In Process Calc.'!$E11*Glutamine!BN15)/'In Process Calc.'!$I11</f>
        <v>3.2618949513838791</v>
      </c>
      <c r="BF12" s="124">
        <f>((Regression!DG45-Regression!DG46)*1000+'Post Process Calc.'!BF11*'In Process Calc.'!$D12+'In Process Calc.'!$F11*Glutamine!BO15+'In Process Calc.'!$E11*Glutamine!BO15)/'In Process Calc.'!$I11</f>
        <v>0.92040376203169705</v>
      </c>
      <c r="BG12" s="124">
        <f>((Regression!DH45-Regression!DH46)*1000+'Post Process Calc.'!BG11*'In Process Calc.'!$D12+'In Process Calc.'!$F11*Glutamine!BP15+'In Process Calc.'!$E11*Glutamine!BP15)/'In Process Calc.'!$I11</f>
        <v>-4.0195262892386022E-2</v>
      </c>
    </row>
    <row r="13" spans="1:70" x14ac:dyDescent="0.15">
      <c r="A13" s="117">
        <f>Glutamine!H17*'In Process Calc.'!D13/1000</f>
        <v>1.1420842619558882</v>
      </c>
      <c r="B13" s="297">
        <f>'Growth Regression'!$P12</f>
        <v>7.4790586991493023E-4</v>
      </c>
      <c r="C13" s="117">
        <f>IF(Glutamine!O17&gt;0,Glutamine!O17, (Regression!$CE$6*6*'In Process Calc.'!$C13^6+Regression!$CD$6*5*'In Process Calc.'!$C13^5+Regression!$CC$6*4*'In Process Calc.'!$C13^3+Regression!$CB$6*3*'In Process Calc.'!$C13^2  + Regression!$CA$6*2*'In Process Calc.'!$C13 + Regression!$BZ$6)/$A13)</f>
        <v>7.7413849323293801E-2</v>
      </c>
      <c r="D13" s="117">
        <f>(Regression!$CE$7*6*'In Process Calc.'!$C13^6+Regression!$CD$7*5*'In Process Calc.'!$C13^5+Regression!$CC$7*4*'In Process Calc.'!$C13^3+Regression!$CB$7*3*'In Process Calc.'!$C13^2  + Regression!$CA$7*2*'In Process Calc.'!$C13 + Regression!$BZ$7)/$A13</f>
        <v>8.07771402240577E-2</v>
      </c>
      <c r="E13" s="117">
        <f xml:space="preserve"> (Regression!$CE$8*6*'In Process Calc.'!$C13^6+Regression!$CD$8*5*'In Process Calc.'!$C13^5+Regression!$CC$8*4*'In Process Calc.'!$C13^3+Regression!$CB$8*3*'In Process Calc.'!$C13^2  + Regression!$CA$8*2*'In Process Calc.'!$C13 + Regression!$BZ$8)/$A13</f>
        <v>-4.4794813649565976E-4</v>
      </c>
      <c r="F13" s="117">
        <f xml:space="preserve"> (Regression!$CE$9*6*'In Process Calc.'!$C13^6+Regression!$CD$9*5*'In Process Calc.'!$C13^5+Regression!$CC$9*4*'In Process Calc.'!$C13^3+Regression!$CB$9*3*'In Process Calc.'!$C13^2  + Regression!$CA$9*2*'In Process Calc.'!$C13 + Regression!$BZ$9)/$A13</f>
        <v>7.5259196236636926E-4</v>
      </c>
      <c r="G13" s="117">
        <f xml:space="preserve"> (Regression!$CE$10*6*'In Process Calc.'!$C13^6+Regression!$CD$10*5*'In Process Calc.'!$C13^5+Regression!$CC$10*4*'In Process Calc.'!$C13^3+Regression!$CB$10*3*'In Process Calc.'!$C13^2  + Regression!$CA$10*2*'In Process Calc.'!$C13 + Regression!$BZ$10)/$A13</f>
        <v>1.4236976571481007E-3</v>
      </c>
      <c r="H13" s="117">
        <f xml:space="preserve"> (Regression!$CE$11*6*'In Process Calc.'!$C13^6+Regression!$CD$11*5*'In Process Calc.'!$C13^5+Regression!$CC$11*4*'In Process Calc.'!$C13^3+Regression!$CB$11*3*'In Process Calc.'!$C13^2  + Regression!$CA$11*2*'In Process Calc.'!$C13 + Regression!$BZ$11)/$A13</f>
        <v>4.3970278003929117E-4</v>
      </c>
      <c r="I13" s="117">
        <f>(Regression!$CE$12*6*'In Process Calc.'!$C13^6+Regression!$CD$12*5*'In Process Calc.'!$C13^5+Regression!$CC$12*4*'In Process Calc.'!$C13^3+Regression!$CB$12*3*'In Process Calc.'!$C13^2  + Regression!$CA$12*2*'In Process Calc.'!$C13 + Regression!$BZ$12)/$A13</f>
        <v>5.2293974294216671E-4</v>
      </c>
      <c r="J13" s="117">
        <f xml:space="preserve"> (Regression!$CE$13*6*'In Process Calc.'!$C13^6+Regression!$CD$13*5*'In Process Calc.'!$C13^5+Regression!$CC$13*4*'In Process Calc.'!$C13^3+Regression!$CB$13*3*'In Process Calc.'!$C13^2  + Regression!$CA$13*2*'In Process Calc.'!$C13 + Regression!$BZ$13)/$A13</f>
        <v>3.2853740582470821E-2</v>
      </c>
      <c r="K13" s="117">
        <f xml:space="preserve"> (Regression!$CE$14*6*'In Process Calc.'!$C13^6+Regression!$CD$14*5*'In Process Calc.'!$C13^5+Regression!$CC$14*4*'In Process Calc.'!$C13^3+Regression!$CB$14*3*'In Process Calc.'!$C13^2  + Regression!$CA$14*2*'In Process Calc.'!$C13 + Regression!$BZ$14)/$A13</f>
        <v>2.1628769763731952E-3</v>
      </c>
      <c r="L13" s="117">
        <f xml:space="preserve"> (Regression!$CE$15*6*'In Process Calc.'!$C13^6+Regression!$CD$15*5*'In Process Calc.'!$C13^5+Regression!$CC$15*4*'In Process Calc.'!$C13^3+Regression!$CB$15*3*'In Process Calc.'!$C13^2  + Regression!$CA$15*2*'In Process Calc.'!$C13 + Regression!$BZ$15)/$A13</f>
        <v>1.0882445766113638E-3</v>
      </c>
      <c r="M13" s="117">
        <f xml:space="preserve"> (Regression!$CE$16*6*'In Process Calc.'!$C13^6+Regression!$CD$16*5*'In Process Calc.'!$C13^5+Regression!$CC$16*4*'In Process Calc.'!$C13^3+Regression!$CB$16*3*'In Process Calc.'!$C13^2  + Regression!$CA$16*2*'In Process Calc.'!$C13 + Regression!$BZ$16)/$A13</f>
        <v>4.4567758634591589E-4</v>
      </c>
      <c r="N13" s="117">
        <f xml:space="preserve"> (Regression!$CE$17*6*'In Process Calc.'!$C13^6+Regression!$CD$17*5*'In Process Calc.'!$C13^5+Regression!$CC$17*4*'In Process Calc.'!$C13^3+Regression!$CB$17*3*'In Process Calc.'!$C13^2  + Regression!$CA$17*2*'In Process Calc.'!$C13 + Regression!$BZ$17)/$A13</f>
        <v>-1.49404312677284E-4</v>
      </c>
      <c r="O13" s="117">
        <f xml:space="preserve"> (Regression!$CE$18*6*'In Process Calc.'!$C13^6+Regression!$CD$18*5*'In Process Calc.'!$C13^5+Regression!$CC$18*4*'In Process Calc.'!$C13^3+Regression!$CB$18*3*'In Process Calc.'!$C13^2  + Regression!$CA$18*2*'In Process Calc.'!$C13 + Regression!$BZ$18)/$A13</f>
        <v>1.1104965657458333E-3</v>
      </c>
      <c r="P13" s="117">
        <f xml:space="preserve"> (Regression!$CE$19*6*'In Process Calc.'!$C13^5+Regression!$CD$19*5*'In Process Calc.'!$C13^4+Regression!$CC$19*4*'In Process Calc.'!$C13^3 +Regression!$CB$19*3*'In Process Calc.'!$C13^2 + Regression!$CA$19*2*'In Process Calc.'!$C13 + Regression!$BZ$19)/$A13</f>
        <v>4.8285870638237107E-3</v>
      </c>
      <c r="Q13" s="117">
        <f xml:space="preserve"> (Regression!$CE$20*6*'In Process Calc.'!$C13^5+Regression!$CD$20*5*'In Process Calc.'!$C13^4+Regression!$CC$20*4*'In Process Calc.'!$C13^3 +Regression!$CB$20*3*'In Process Calc.'!$C13^2 + Regression!$CA$20*2*'In Process Calc.'!$C13 + Regression!$BZ$20)/$A13</f>
        <v>2.113280132219883E-3</v>
      </c>
      <c r="R13" s="117">
        <f xml:space="preserve"> (Regression!$CE$21*6*'In Process Calc.'!$C13^5+Regression!$CD$21*5*'In Process Calc.'!$C13^4+Regression!$CC$21*4*'In Process Calc.'!$C13^3 +Regression!$CB$21*3*'In Process Calc.'!$C13^2 + Regression!$CA$21*2*'In Process Calc.'!$C13 + Regression!$BZ$21)/$A13</f>
        <v>1.114430917942901E-3</v>
      </c>
      <c r="S13" s="117">
        <f xml:space="preserve"> (Regression!$CE$22*6*'In Process Calc.'!$C13^5+Regression!$CD$22*5*'In Process Calc.'!$C13^4+Regression!$CC$22*4*'In Process Calc.'!$C13^3 +Regression!$CB$22*3*'In Process Calc.'!$C13^2 + Regression!$CA$22*2*'In Process Calc.'!$C13 + Regression!$BZ$22)/$A13</f>
        <v>4.9565939568807266E-4</v>
      </c>
      <c r="T13" s="117">
        <f xml:space="preserve"> (Regression!$CE$23*6*'In Process Calc.'!$C13^5+Regression!$CD$23*5*'In Process Calc.'!$C13^4+Regression!$CC$23*4*'In Process Calc.'!$C13^3 +Regression!$CB$23*3*'In Process Calc.'!$C13^2 + Regression!$CA$23*2*'In Process Calc.'!$C13 + Regression!$BZ$23)/$A13</f>
        <v>-1.479510311155519E-3</v>
      </c>
      <c r="U13" s="117">
        <f xml:space="preserve"> (Regression!$CE$24*6*'In Process Calc.'!$C13^5+Regression!$CD$24*5*'In Process Calc.'!$C13^4+Regression!$CC$24*4*'In Process Calc.'!$C13^3 +Regression!$CB$24*3*'In Process Calc.'!$C13^2 + Regression!$CA$24*2*'In Process Calc.'!$C13 + Regression!$BZ$24)/$A13</f>
        <v>6.2824770158545604E-4</v>
      </c>
      <c r="V13" s="117">
        <f xml:space="preserve"> (Regression!$CE$25*6*'In Process Calc.'!$C13^5+Regression!$CD$25*5*'In Process Calc.'!$C13^4+Regression!$CC$25*4*'In Process Calc.'!$C13^3 +Regression!$CB$25*3*'In Process Calc.'!$C13^2 + Regression!$CA$25*2*'In Process Calc.'!$C13 + Regression!$BZ$25)/$A13</f>
        <v>1.1608213884784766E-3</v>
      </c>
      <c r="W13" s="117">
        <f xml:space="preserve"> (Regression!$CE$26*6*'In Process Calc.'!$C13^5+Regression!$CD$26*5*'In Process Calc.'!$C13^4+Regression!$CC$26*4*'In Process Calc.'!$C13^3 +Regression!$CB$26*3*'In Process Calc.'!$C13^2 + Regression!$CA$26*2*'In Process Calc.'!$C13 + Regression!$BZ$26)/$A13</f>
        <v>1.6414644853128023E-3</v>
      </c>
      <c r="X13" s="117">
        <f xml:space="preserve"> (Regression!$CE$27*6*'In Process Calc.'!$C13^5+Regression!$CD$27*5*'In Process Calc.'!$C13^4+Regression!$CC$27*4*'In Process Calc.'!$C13^3 +Regression!$CB$27*3*'In Process Calc.'!$C13^2 + Regression!$CA$27*2*'In Process Calc.'!$C13 + Regression!$BZ$27)/$A13</f>
        <v>1.013949528177331E-3</v>
      </c>
      <c r="Y13" s="117">
        <f xml:space="preserve"> (Regression!$CE$28*6*'In Process Calc.'!$C13^5+Regression!$CD$28*5*'In Process Calc.'!$C13^4+Regression!$CC$28*4*'In Process Calc.'!$C13^3 +Regression!$CB$28*3*'In Process Calc.'!$C13^2 + Regression!$CA$28*2*'In Process Calc.'!$C13 + Regression!$BZ$28)/$A13</f>
        <v>2.6345388310794433E-4</v>
      </c>
      <c r="Z13" s="117">
        <f xml:space="preserve"> (Regression!$CE$29*6*'In Process Calc.'!$C13^5+Regression!$CD$29*5*'In Process Calc.'!$C13^4+Regression!$CC$29*4*'In Process Calc.'!$C13^3 +Regression!$CB$29*3*'In Process Calc.'!$C13^2 + Regression!$CA$29*2*'In Process Calc.'!$C13 + Regression!$BZ$29)/$A13</f>
        <v>3.3788048666139265E-4</v>
      </c>
      <c r="AA13" s="117">
        <f xml:space="preserve"> (Regression!$CE$30*6*'In Process Calc.'!$C13^5+Regression!$CD$30*5*'In Process Calc.'!$C13^4+Regression!$CC$30*4*'In Process Calc.'!$C13^3 +Regression!$CB$30*3*'In Process Calc.'!$C13^2 + Regression!$CA$30*2*'In Process Calc.'!$C13 + Regression!$BZ$30)/$A13</f>
        <v>1.3275599914118917E-3</v>
      </c>
      <c r="AB13" s="117">
        <f xml:space="preserve"> (Regression!$CE$31*6*'In Process Calc.'!$C13^5+Regression!$CD$31*5*'In Process Calc.'!$C13^4+Regression!$CC$31*4*'In Process Calc.'!$C13^3 +Regression!$CB$31*3*'In Process Calc.'!$C13^2 + Regression!$CA$31*2*'In Process Calc.'!$C13 + Regression!$BZ$31)/$A13</f>
        <v>0</v>
      </c>
      <c r="AC13" s="117">
        <f xml:space="preserve"> (Regression!$CE$32*6*'In Process Calc.'!$C13^5+Regression!$CD$32*5*'In Process Calc.'!$C13^4+Regression!$CC$32*4*'In Process Calc.'!$C13^3 +Regression!$CB$32*3*'In Process Calc.'!$C13^2 + Regression!$CA$32*2*'In Process Calc.'!$C13 + Regression!$BZ$32)/$A13</f>
        <v>2.6318818218909929E-2</v>
      </c>
      <c r="AD13" s="117">
        <f xml:space="preserve"> (Regression!$CE$33*6*'In Process Calc.'!$C13^5+Regression!$CD$33*5*'In Process Calc.'!$C13^4+Regression!$CC$33*4*'In Process Calc.'!$C13^3 +Regression!$CB$33*3*'In Process Calc.'!$C13^2 + Regression!$CA$33*2*'In Process Calc.'!$C13 + Regression!$BZ$33)/$A13</f>
        <v>2.4391359771258784E-2</v>
      </c>
      <c r="AE13" s="117">
        <f xml:space="preserve"> (Regression!$CE$34*6*'In Process Calc.'!$C13^5+Regression!$CD$34*5*'In Process Calc.'!$C13^4+Regression!$CC$34*4*'In Process Calc.'!$C13^3 +Regression!$CB$34*3*'In Process Calc.'!$C13^2 + Regression!$CA$34*2*'In Process Calc.'!$C13 + Regression!$BZ$34)/$A13</f>
        <v>9.3702360329814591E-2</v>
      </c>
      <c r="AF13" s="118">
        <f t="shared" si="0"/>
        <v>0.1469722161987245</v>
      </c>
      <c r="AG13" s="118">
        <f t="shared" si="3"/>
        <v>2.3563176658367513</v>
      </c>
      <c r="AH13" s="118">
        <f t="shared" si="1"/>
        <v>6.5833507479729797E-2</v>
      </c>
      <c r="AI13" s="118">
        <f t="shared" si="2"/>
        <v>-0.68404737177258468</v>
      </c>
      <c r="AJ13" s="75">
        <f>'In Process Calc.'!C13</f>
        <v>192</v>
      </c>
      <c r="AK13" s="124">
        <f>((Regression!CL46-Regression!CL47)*1000+'Post Process Calc.'!AK12*'In Process Calc.'!$D13+'In Process Calc.'!$F12*Glutamine!AR16+'In Process Calc.'!$E12*Glutamine!AR16)/'In Process Calc.'!$I12</f>
        <v>10.213844289535979</v>
      </c>
      <c r="AL13" s="124">
        <f>((Regression!CM46-Regression!CM47)*1000+'Post Process Calc.'!AL12*'In Process Calc.'!$D13+'In Process Calc.'!$F12*Glutamine!AS16+'In Process Calc.'!$E12*Glutamine!AS16)/'In Process Calc.'!$I12</f>
        <v>3.4020552194015012</v>
      </c>
      <c r="AM13" s="124">
        <f>((Regression!CN46-Regression!CN47)*1000+'Post Process Calc.'!AM12*'In Process Calc.'!$D13+'In Process Calc.'!$F12*Glutamine!AT16+'In Process Calc.'!$E12*Glutamine!AT16)/'In Process Calc.'!$I12</f>
        <v>0.7903428963772372</v>
      </c>
      <c r="AN13" s="124">
        <f>((Regression!CO46-Regression!CO47)*1000+'Post Process Calc.'!AN12*'In Process Calc.'!$D13+'In Process Calc.'!$F12*Glutamine!AU16+'In Process Calc.'!$E12*Glutamine!AU16)/'In Process Calc.'!$I12</f>
        <v>0.33365301484869531</v>
      </c>
      <c r="AO13" s="124">
        <f>((Regression!CP46-Regression!CP47)*1000+'Post Process Calc.'!AO12*'In Process Calc.'!$D13+'In Process Calc.'!$F12*Glutamine!AV16+'In Process Calc.'!$E12*Glutamine!AV16)/'In Process Calc.'!$I12</f>
        <v>0.32301731798226052</v>
      </c>
      <c r="AP13" s="124">
        <f>((Regression!CQ46-Regression!CQ47)*1000+'Post Process Calc.'!AP12*'In Process Calc.'!$D13+'In Process Calc.'!$F12*Glutamine!AW16+'In Process Calc.'!$E12*Glutamine!AW16)/'In Process Calc.'!$I12</f>
        <v>16.498430660259451</v>
      </c>
      <c r="AQ13" s="124">
        <f>((Regression!CR46-Regression!CR47)*1000+'Post Process Calc.'!AQ12*'In Process Calc.'!$D13+'In Process Calc.'!$F12*Glutamine!AX16+'In Process Calc.'!$E12*Glutamine!AX16)/'In Process Calc.'!$I12</f>
        <v>29.652951568288973</v>
      </c>
      <c r="AR13" s="124">
        <f>((Regression!CS46-Regression!CS47)*1000+'Post Process Calc.'!AR12*'In Process Calc.'!$D13+'In Process Calc.'!$F12*Glutamine!AY16+'In Process Calc.'!$E12*Glutamine!AY16)/'In Process Calc.'!$I12</f>
        <v>0.44737931446432772</v>
      </c>
      <c r="AS13" s="124">
        <f>((Regression!CT46-Regression!CT47)*1000+'Post Process Calc.'!AS12*'In Process Calc.'!$D13+'In Process Calc.'!$F12*Glutamine!AZ16+'In Process Calc.'!$E12*Glutamine!AZ16)/'In Process Calc.'!$I12</f>
        <v>2.2246714617579486</v>
      </c>
      <c r="AT13" s="124">
        <f>((Regression!CU46-Regression!CU47)*1000+'Post Process Calc.'!AT12*'In Process Calc.'!$D13+'In Process Calc.'!$F12*Glutamine!BA16+'In Process Calc.'!$E12*Glutamine!BA16)/'In Process Calc.'!$I12</f>
        <v>0.95486232453489106</v>
      </c>
      <c r="AU13" s="124">
        <f>((Regression!CV46-Regression!CV47)*1000+'Post Process Calc.'!AU12*'In Process Calc.'!$D13+'In Process Calc.'!$F12*Glutamine!BB16+'In Process Calc.'!$E12*Glutamine!BB16)/'In Process Calc.'!$I12</f>
        <v>1.9865276270847541</v>
      </c>
      <c r="AV13" s="124">
        <f>((Regression!CW46-Regression!CW47)*1000+'Post Process Calc.'!AV12*'In Process Calc.'!$D13+'In Process Calc.'!$F12*Glutamine!BD16+'In Process Calc.'!$E12*Glutamine!BD16)/'In Process Calc.'!$I12</f>
        <v>-20.895281792213542</v>
      </c>
      <c r="AW13" s="124">
        <f>((Regression!CX46-Regression!CX47)*1000+'Post Process Calc.'!AW12*'In Process Calc.'!$D13+'In Process Calc.'!$F12*Glutamine!BE16+'In Process Calc.'!$E12*Glutamine!BE16)/'In Process Calc.'!$I12</f>
        <v>2.0210871831018893</v>
      </c>
      <c r="AX13" s="124">
        <f>((Regression!CY46-Regression!CY47)*1000+'Post Process Calc.'!AX12*'In Process Calc.'!$D13+'In Process Calc.'!$F12*Glutamine!BF16+'In Process Calc.'!$E12*Glutamine!BF16)/'In Process Calc.'!$I12</f>
        <v>1.4451545154579484</v>
      </c>
      <c r="AY13" s="124">
        <f>((Regression!CZ46-Regression!CZ47)*1000+'Post Process Calc.'!AY12*'In Process Calc.'!$D13+'In Process Calc.'!$F12*Glutamine!BH16+'In Process Calc.'!$E12*Glutamine!BH16)/'In Process Calc.'!$I12</f>
        <v>2.2444307977590356</v>
      </c>
      <c r="AZ13" s="124">
        <f>((Regression!DA46-Regression!DA47)*1000+'Post Process Calc.'!AZ12*'In Process Calc.'!$D13+'In Process Calc.'!$F12*Glutamine!BI16+'In Process Calc.'!$E12*Glutamine!BI16)/'In Process Calc.'!$I12</f>
        <v>15.150868826102691</v>
      </c>
      <c r="BA13" s="124">
        <f>((Regression!DB46-Regression!DB47)*1000+'Post Process Calc.'!BA12*'In Process Calc.'!$D13+'In Process Calc.'!$F12*Glutamine!BJ16+'In Process Calc.'!$E12*Glutamine!BJ16)/'In Process Calc.'!$I12</f>
        <v>5.7070108332016085</v>
      </c>
      <c r="BB13" s="124">
        <f>((Regression!DC46-Regression!DC47)*1000+'Post Process Calc.'!BB12*'In Process Calc.'!$D13+'In Process Calc.'!$F12*Glutamine!BK16+'In Process Calc.'!$E12*Glutamine!BK16)/'In Process Calc.'!$I12</f>
        <v>4.2253291810147351</v>
      </c>
      <c r="BC13" s="124">
        <f>((Regression!DD46-Regression!DD47)*1000+'Post Process Calc.'!BC12*'In Process Calc.'!$D13+'In Process Calc.'!$F12*Glutamine!BL16+'In Process Calc.'!$E12*Glutamine!BL16)/'In Process Calc.'!$I12</f>
        <v>0.63532286261021675</v>
      </c>
      <c r="BD13" s="124">
        <f>((Regression!DE46-Regression!DE47)*1000+'Post Process Calc.'!BD12*'In Process Calc.'!$D13+'In Process Calc.'!$F12*Glutamine!BM16+'In Process Calc.'!$E12*Glutamine!BM16)/'In Process Calc.'!$I12</f>
        <v>2.1656345358258671</v>
      </c>
      <c r="BE13" s="124">
        <f>((Regression!DF46-Regression!DF47)*1000+'Post Process Calc.'!BE12*'In Process Calc.'!$D13+'In Process Calc.'!$F12*Glutamine!BN16+'In Process Calc.'!$E12*Glutamine!BN16)/'In Process Calc.'!$I12</f>
        <v>4.0949713815301019</v>
      </c>
      <c r="BF13" s="124">
        <f>((Regression!DG46-Regression!DG47)*1000+'Post Process Calc.'!BF12*'In Process Calc.'!$D13+'In Process Calc.'!$F12*Glutamine!BO16+'In Process Calc.'!$E12*Glutamine!BO16)/'In Process Calc.'!$I12</f>
        <v>0.77107126793537006</v>
      </c>
      <c r="BG13" s="124">
        <f>((Regression!DH46-Regression!DH47)*1000+'Post Process Calc.'!BG12*'In Process Calc.'!$D13+'In Process Calc.'!$F12*Glutamine!BP16+'In Process Calc.'!$E12*Glutamine!BP16)/'In Process Calc.'!$I12</f>
        <v>-0.67801211004216355</v>
      </c>
    </row>
    <row r="14" spans="1:70" x14ac:dyDescent="0.15">
      <c r="A14" s="117">
        <f>Glutamine!H18*'In Process Calc.'!D14/1000</f>
        <v>1.1036981686698271</v>
      </c>
      <c r="B14" s="297">
        <f>'Growth Regression'!$P13</f>
        <v>2.6234048747058778E-4</v>
      </c>
      <c r="C14" s="117">
        <f>IF(Glutamine!O18&gt;0,Glutamine!O18, (Regression!$CE$6*6*'In Process Calc.'!$C14^6+Regression!$CD$6*5*'In Process Calc.'!$C14^5+Regression!$CC$6*4*'In Process Calc.'!$C14^3+Regression!$CB$6*3*'In Process Calc.'!$C14^2  + Regression!$CA$6*2*'In Process Calc.'!$C14 + Regression!$BZ$6)/$A14)</f>
        <v>0.10417364313118646</v>
      </c>
      <c r="D14" s="117">
        <f>(Regression!$CE$7*6*'In Process Calc.'!$C14^6+Regression!$CD$7*5*'In Process Calc.'!$C14^5+Regression!$CC$7*4*'In Process Calc.'!$C14^3+Regression!$CB$7*3*'In Process Calc.'!$C14^2  + Regression!$CA$7*2*'In Process Calc.'!$C14 + Regression!$BZ$7)/$A14</f>
        <v>8.5432288081014052E-2</v>
      </c>
      <c r="E14" s="117">
        <f xml:space="preserve"> (Regression!$CE$8*6*'In Process Calc.'!$C14^6+Regression!$CD$8*5*'In Process Calc.'!$C14^5+Regression!$CC$8*4*'In Process Calc.'!$C14^3+Regression!$CB$8*3*'In Process Calc.'!$C14^2  + Regression!$CA$8*2*'In Process Calc.'!$C14 + Regression!$BZ$8)/$A14</f>
        <v>2.5403342363034317E-3</v>
      </c>
      <c r="F14" s="117">
        <f xml:space="preserve"> (Regression!$CE$9*6*'In Process Calc.'!$C14^6+Regression!$CD$9*5*'In Process Calc.'!$C14^5+Regression!$CC$9*4*'In Process Calc.'!$C14^3+Regression!$CB$9*3*'In Process Calc.'!$C14^2  + Regression!$CA$9*2*'In Process Calc.'!$C14 + Regression!$BZ$9)/$A14</f>
        <v>6.0188156914478042E-4</v>
      </c>
      <c r="G14" s="117">
        <f xml:space="preserve"> (Regression!$CE$10*6*'In Process Calc.'!$C14^6+Regression!$CD$10*5*'In Process Calc.'!$C14^5+Regression!$CC$10*4*'In Process Calc.'!$C14^3+Regression!$CB$10*3*'In Process Calc.'!$C14^2  + Regression!$CA$10*2*'In Process Calc.'!$C14 + Regression!$BZ$10)/$A14</f>
        <v>4.3644194359956798E-4</v>
      </c>
      <c r="H14" s="117">
        <f xml:space="preserve"> (Regression!$CE$11*6*'In Process Calc.'!$C14^6+Regression!$CD$11*5*'In Process Calc.'!$C14^5+Regression!$CC$11*4*'In Process Calc.'!$C14^3+Regression!$CB$11*3*'In Process Calc.'!$C14^2  + Regression!$CA$11*2*'In Process Calc.'!$C14 + Regression!$BZ$11)/$A14</f>
        <v>-2.2510321672218183E-4</v>
      </c>
      <c r="I14" s="117">
        <f>(Regression!$CE$12*6*'In Process Calc.'!$C14^6+Regression!$CD$12*5*'In Process Calc.'!$C14^5+Regression!$CC$12*4*'In Process Calc.'!$C14^3+Regression!$CB$12*3*'In Process Calc.'!$C14^2  + Regression!$CA$12*2*'In Process Calc.'!$C14 + Regression!$BZ$12)/$A14</f>
        <v>4.0752113133347159E-4</v>
      </c>
      <c r="J14" s="117">
        <f xml:space="preserve"> (Regression!$CE$13*6*'In Process Calc.'!$C14^6+Regression!$CD$13*5*'In Process Calc.'!$C14^5+Regression!$CC$13*4*'In Process Calc.'!$C14^3+Regression!$CB$13*3*'In Process Calc.'!$C14^2  + Regression!$CA$13*2*'In Process Calc.'!$C14 + Regression!$BZ$13)/$A14</f>
        <v>2.6036762136045343E-2</v>
      </c>
      <c r="K14" s="117">
        <f xml:space="preserve"> (Regression!$CE$14*6*'In Process Calc.'!$C14^6+Regression!$CD$14*5*'In Process Calc.'!$C14^5+Regression!$CC$14*4*'In Process Calc.'!$C14^3+Regression!$CB$14*3*'In Process Calc.'!$C14^2  + Regression!$CA$14*2*'In Process Calc.'!$C14 + Regression!$BZ$14)/$A14</f>
        <v>1.9029349134401573E-3</v>
      </c>
      <c r="L14" s="117">
        <f xml:space="preserve"> (Regression!$CE$15*6*'In Process Calc.'!$C14^6+Regression!$CD$15*5*'In Process Calc.'!$C14^5+Regression!$CC$15*4*'In Process Calc.'!$C14^3+Regression!$CB$15*3*'In Process Calc.'!$C14^2  + Regression!$CA$15*2*'In Process Calc.'!$C14 + Regression!$BZ$15)/$A14</f>
        <v>-1.1401408614187483E-4</v>
      </c>
      <c r="M14" s="117">
        <f xml:space="preserve"> (Regression!$CE$16*6*'In Process Calc.'!$C14^6+Regression!$CD$16*5*'In Process Calc.'!$C14^5+Regression!$CC$16*4*'In Process Calc.'!$C14^3+Regression!$CB$16*3*'In Process Calc.'!$C14^2  + Regression!$CA$16*2*'In Process Calc.'!$C14 + Regression!$BZ$16)/$A14</f>
        <v>3.6518755428849282E-4</v>
      </c>
      <c r="N14" s="117">
        <f xml:space="preserve"> (Regression!$CE$17*6*'In Process Calc.'!$C14^6+Regression!$CD$17*5*'In Process Calc.'!$C14^5+Regression!$CC$17*4*'In Process Calc.'!$C14^3+Regression!$CB$17*3*'In Process Calc.'!$C14^2  + Regression!$CA$17*2*'In Process Calc.'!$C14 + Regression!$BZ$17)/$A14</f>
        <v>-1.9444618851670144E-4</v>
      </c>
      <c r="O14" s="117">
        <f xml:space="preserve"> (Regression!$CE$18*6*'In Process Calc.'!$C14^6+Regression!$CD$18*5*'In Process Calc.'!$C14^5+Regression!$CC$18*4*'In Process Calc.'!$C14^3+Regression!$CB$18*3*'In Process Calc.'!$C14^2  + Regression!$CA$18*2*'In Process Calc.'!$C14 + Regression!$BZ$18)/$A14</f>
        <v>1.0257917146392669E-3</v>
      </c>
      <c r="P14" s="117">
        <f xml:space="preserve"> (Regression!$CE$19*6*'In Process Calc.'!$C14^5+Regression!$CD$19*5*'In Process Calc.'!$C14^4+Regression!$CC$19*4*'In Process Calc.'!$C14^3 +Regression!$CB$19*3*'In Process Calc.'!$C14^2 + Regression!$CA$19*2*'In Process Calc.'!$C14 + Regression!$BZ$19)/$A14</f>
        <v>-8.5431217193050937E-3</v>
      </c>
      <c r="Q14" s="117">
        <f xml:space="preserve"> (Regression!$CE$20*6*'In Process Calc.'!$C14^5+Regression!$CD$20*5*'In Process Calc.'!$C14^4+Regression!$CC$20*4*'In Process Calc.'!$C14^3 +Regression!$CB$20*3*'In Process Calc.'!$C14^2 + Regression!$CA$20*2*'In Process Calc.'!$C14 + Regression!$BZ$20)/$A14</f>
        <v>1.9101375964517416E-3</v>
      </c>
      <c r="R14" s="117">
        <f xml:space="preserve"> (Regression!$CE$21*6*'In Process Calc.'!$C14^5+Regression!$CD$21*5*'In Process Calc.'!$C14^4+Regression!$CC$21*4*'In Process Calc.'!$C14^3 +Regression!$CB$21*3*'In Process Calc.'!$C14^2 + Regression!$CA$21*2*'In Process Calc.'!$C14 + Regression!$BZ$21)/$A14</f>
        <v>9.0502556549391521E-4</v>
      </c>
      <c r="S14" s="117">
        <f xml:space="preserve"> (Regression!$CE$22*6*'In Process Calc.'!$C14^5+Regression!$CD$22*5*'In Process Calc.'!$C14^4+Regression!$CC$22*4*'In Process Calc.'!$C14^3 +Regression!$CB$22*3*'In Process Calc.'!$C14^2 + Regression!$CA$22*2*'In Process Calc.'!$C14 + Regression!$BZ$22)/$A14</f>
        <v>4.1529497320018046E-4</v>
      </c>
      <c r="T14" s="117">
        <f xml:space="preserve"> (Regression!$CE$23*6*'In Process Calc.'!$C14^5+Regression!$CD$23*5*'In Process Calc.'!$C14^4+Regression!$CC$23*4*'In Process Calc.'!$C14^3 +Regression!$CB$23*3*'In Process Calc.'!$C14^2 + Regression!$CA$23*2*'In Process Calc.'!$C14 + Regression!$BZ$23)/$A14</f>
        <v>-6.365688525545452E-4</v>
      </c>
      <c r="U14" s="117">
        <f xml:space="preserve"> (Regression!$CE$24*6*'In Process Calc.'!$C14^5+Regression!$CD$24*5*'In Process Calc.'!$C14^4+Regression!$CC$24*4*'In Process Calc.'!$C14^3 +Regression!$CB$24*3*'In Process Calc.'!$C14^2 + Regression!$CA$24*2*'In Process Calc.'!$C14 + Regression!$BZ$24)/$A14</f>
        <v>5.6030373681062147E-4</v>
      </c>
      <c r="V14" s="117">
        <f xml:space="preserve"> (Regression!$CE$25*6*'In Process Calc.'!$C14^5+Regression!$CD$25*5*'In Process Calc.'!$C14^4+Regression!$CC$25*4*'In Process Calc.'!$C14^3 +Regression!$CB$25*3*'In Process Calc.'!$C14^2 + Regression!$CA$25*2*'In Process Calc.'!$C14 + Regression!$BZ$25)/$A14</f>
        <v>1.1627499888010651E-3</v>
      </c>
      <c r="W14" s="117">
        <f xml:space="preserve"> (Regression!$CE$26*6*'In Process Calc.'!$C14^5+Regression!$CD$26*5*'In Process Calc.'!$C14^4+Regression!$CC$26*4*'In Process Calc.'!$C14^3 +Regression!$CB$26*3*'In Process Calc.'!$C14^2 + Regression!$CA$26*2*'In Process Calc.'!$C14 + Regression!$BZ$26)/$A14</f>
        <v>1.2130255673685204E-3</v>
      </c>
      <c r="X14" s="117">
        <f xml:space="preserve"> (Regression!$CE$27*6*'In Process Calc.'!$C14^5+Regression!$CD$27*5*'In Process Calc.'!$C14^4+Regression!$CC$27*4*'In Process Calc.'!$C14^3 +Regression!$CB$27*3*'In Process Calc.'!$C14^2 + Regression!$CA$27*2*'In Process Calc.'!$C14 + Regression!$BZ$27)/$A14</f>
        <v>1.0653496886744429E-3</v>
      </c>
      <c r="Y14" s="117">
        <f xml:space="preserve"> (Regression!$CE$28*6*'In Process Calc.'!$C14^5+Regression!$CD$28*5*'In Process Calc.'!$C14^4+Regression!$CC$28*4*'In Process Calc.'!$C14^3 +Regression!$CB$28*3*'In Process Calc.'!$C14^2 + Regression!$CA$28*2*'In Process Calc.'!$C14 + Regression!$BZ$28)/$A14</f>
        <v>2.3508651718674007E-4</v>
      </c>
      <c r="Z14" s="117">
        <f xml:space="preserve"> (Regression!$CE$29*6*'In Process Calc.'!$C14^5+Regression!$CD$29*5*'In Process Calc.'!$C14^4+Regression!$CC$29*4*'In Process Calc.'!$C14^3 +Regression!$CB$29*3*'In Process Calc.'!$C14^2 + Regression!$CA$29*2*'In Process Calc.'!$C14 + Regression!$BZ$29)/$A14</f>
        <v>2.2457413997779163E-4</v>
      </c>
      <c r="AA14" s="117">
        <f xml:space="preserve"> (Regression!$CE$30*6*'In Process Calc.'!$C14^5+Regression!$CD$30*5*'In Process Calc.'!$C14^4+Regression!$CC$30*4*'In Process Calc.'!$C14^3 +Regression!$CB$30*3*'In Process Calc.'!$C14^2 + Regression!$CA$30*2*'In Process Calc.'!$C14 + Regression!$BZ$30)/$A14</f>
        <v>1.2950635477451142E-3</v>
      </c>
      <c r="AB14" s="117">
        <f xml:space="preserve"> (Regression!$CE$31*6*'In Process Calc.'!$C14^5+Regression!$CD$31*5*'In Process Calc.'!$C14^4+Regression!$CC$31*4*'In Process Calc.'!$C14^3 +Regression!$CB$31*3*'In Process Calc.'!$C14^2 + Regression!$CA$31*2*'In Process Calc.'!$C14 + Regression!$BZ$31)/$A14</f>
        <v>0</v>
      </c>
      <c r="AC14" s="117">
        <f xml:space="preserve"> (Regression!$CE$32*6*'In Process Calc.'!$C14^5+Regression!$CD$32*5*'In Process Calc.'!$C14^4+Regression!$CC$32*4*'In Process Calc.'!$C14^3 +Regression!$CB$32*3*'In Process Calc.'!$C14^2 + Regression!$CA$32*2*'In Process Calc.'!$C14 + Regression!$BZ$32)/$A14</f>
        <v>2.1899975204717436E-2</v>
      </c>
      <c r="AD14" s="117">
        <f xml:space="preserve"> (Regression!$CE$33*6*'In Process Calc.'!$C14^5+Regression!$CD$33*5*'In Process Calc.'!$C14^4+Regression!$CC$33*4*'In Process Calc.'!$C14^3 +Regression!$CB$33*3*'In Process Calc.'!$C14^2 + Regression!$CA$33*2*'In Process Calc.'!$C14 + Regression!$BZ$33)/$A14</f>
        <v>2.3803740588466377E-2</v>
      </c>
      <c r="AE14" s="117">
        <f xml:space="preserve"> (Regression!$CE$34*6*'In Process Calc.'!$C14^5+Regression!$CD$34*5*'In Process Calc.'!$C14^4+Regression!$CC$34*4*'In Process Calc.'!$C14^3 +Regression!$CB$34*3*'In Process Calc.'!$C14^2 + Regression!$CA$34*2*'In Process Calc.'!$C14 + Regression!$BZ$34)/$A14</f>
        <v>6.4993267544443858E-2</v>
      </c>
      <c r="AF14" s="118">
        <f t="shared" si="0"/>
        <v>-0.32811766972660472</v>
      </c>
      <c r="AG14" s="118">
        <f t="shared" si="3"/>
        <v>4.0010214245099345</v>
      </c>
      <c r="AH14" s="118">
        <f t="shared" si="1"/>
        <v>7.3086465340701123E-2</v>
      </c>
      <c r="AI14" s="118">
        <f t="shared" si="2"/>
        <v>-0.33451950881690717</v>
      </c>
      <c r="AJ14" s="75">
        <f>'In Process Calc.'!C14</f>
        <v>215.64999999990687</v>
      </c>
      <c r="AK14" s="124">
        <f>((Regression!CL47-Regression!CL48)*1000+'Post Process Calc.'!AK13*'In Process Calc.'!$D14+'In Process Calc.'!$F13*Glutamine!AR17+'In Process Calc.'!$E13*Glutamine!AR17)/'In Process Calc.'!$I13</f>
        <v>10.144241137722954</v>
      </c>
      <c r="AL14" s="124">
        <f>((Regression!CM47-Regression!CM48)*1000+'Post Process Calc.'!AL13*'In Process Calc.'!$D14+'In Process Calc.'!$F13*Glutamine!AS17+'In Process Calc.'!$E13*Glutamine!AS17)/'In Process Calc.'!$I13</f>
        <v>3.6494294858388652</v>
      </c>
      <c r="AM14" s="124">
        <f>((Regression!CN47-Regression!CN48)*1000+'Post Process Calc.'!AM13*'In Process Calc.'!$D14+'In Process Calc.'!$F13*Glutamine!AT17+'In Process Calc.'!$E13*Glutamine!AT17)/'In Process Calc.'!$I13</f>
        <v>0.97526060043639473</v>
      </c>
      <c r="AN14" s="124">
        <f>((Regression!CO47-Regression!CO48)*1000+'Post Process Calc.'!AN13*'In Process Calc.'!$D14+'In Process Calc.'!$F13*Glutamine!AU17+'In Process Calc.'!$E13*Glutamine!AU17)/'In Process Calc.'!$I13</f>
        <v>0.41768356002871643</v>
      </c>
      <c r="AO14" s="124">
        <f>((Regression!CP47-Regression!CP48)*1000+'Post Process Calc.'!AO13*'In Process Calc.'!$D14+'In Process Calc.'!$F13*Glutamine!AV17+'In Process Calc.'!$E13*Glutamine!AV17)/'In Process Calc.'!$I13</f>
        <v>0.37375833234673767</v>
      </c>
      <c r="AP14" s="124">
        <f>((Regression!CQ47-Regression!CQ48)*1000+'Post Process Calc.'!AP13*'In Process Calc.'!$D14+'In Process Calc.'!$F13*Glutamine!AW17+'In Process Calc.'!$E13*Glutamine!AW17)/'In Process Calc.'!$I13</f>
        <v>17.714118820848157</v>
      </c>
      <c r="AQ14" s="124">
        <f>((Regression!CR47-Regression!CR48)*1000+'Post Process Calc.'!AQ13*'In Process Calc.'!$D14+'In Process Calc.'!$F13*Glutamine!AX17+'In Process Calc.'!$E13*Glutamine!AX17)/'In Process Calc.'!$I13</f>
        <v>36.779930335045265</v>
      </c>
      <c r="AR14" s="124">
        <f>((Regression!CS47-Regression!CS48)*1000+'Post Process Calc.'!AR13*'In Process Calc.'!$D14+'In Process Calc.'!$F13*Glutamine!AY17+'In Process Calc.'!$E13*Glutamine!AY17)/'In Process Calc.'!$I13</f>
        <v>0.61980100325689091</v>
      </c>
      <c r="AS14" s="124">
        <f>((Regression!CT47-Regression!CT48)*1000+'Post Process Calc.'!AS13*'In Process Calc.'!$D14+'In Process Calc.'!$F13*Glutamine!AZ17+'In Process Calc.'!$E13*Glutamine!AZ17)/'In Process Calc.'!$I13</f>
        <v>2.1194800245500462</v>
      </c>
      <c r="AT14" s="124">
        <f>((Regression!CU47-Regression!CU48)*1000+'Post Process Calc.'!AT13*'In Process Calc.'!$D14+'In Process Calc.'!$F13*Glutamine!BA17+'In Process Calc.'!$E13*Glutamine!BA17)/'In Process Calc.'!$I13</f>
        <v>1.0648033581468221</v>
      </c>
      <c r="AU14" s="124">
        <f>((Regression!CV47-Regression!CV48)*1000+'Post Process Calc.'!AU13*'In Process Calc.'!$D14+'In Process Calc.'!$F13*Glutamine!BB17+'In Process Calc.'!$E13*Glutamine!BB17)/'In Process Calc.'!$I13</f>
        <v>2.0751267683049077</v>
      </c>
      <c r="AV14" s="124">
        <f>((Regression!CW47-Regression!CW48)*1000+'Post Process Calc.'!AV13*'In Process Calc.'!$D14+'In Process Calc.'!$F13*Glutamine!BD17+'In Process Calc.'!$E13*Glutamine!BD17)/'In Process Calc.'!$I13</f>
        <v>-20.696300927989125</v>
      </c>
      <c r="AW14" s="124">
        <f>((Regression!CX47-Regression!CX48)*1000+'Post Process Calc.'!AW13*'In Process Calc.'!$D14+'In Process Calc.'!$F13*Glutamine!BE17+'In Process Calc.'!$E13*Glutamine!BE17)/'In Process Calc.'!$I13</f>
        <v>1.7726974145022236</v>
      </c>
      <c r="AX14" s="124">
        <f>((Regression!CY47-Regression!CY48)*1000+'Post Process Calc.'!AX13*'In Process Calc.'!$D14+'In Process Calc.'!$F13*Glutamine!BF17+'In Process Calc.'!$E13*Glutamine!BF17)/'In Process Calc.'!$I13</f>
        <v>1.2302977791201115</v>
      </c>
      <c r="AY14" s="124">
        <f>((Regression!CZ47-Regression!CZ48)*1000+'Post Process Calc.'!AY13*'In Process Calc.'!$D14+'In Process Calc.'!$F13*Glutamine!BH17+'In Process Calc.'!$E13*Glutamine!BH17)/'In Process Calc.'!$I13</f>
        <v>2.5932810108273552</v>
      </c>
      <c r="AZ14" s="124">
        <f>((Regression!DA47-Regression!DA48)*1000+'Post Process Calc.'!AZ13*'In Process Calc.'!$D14+'In Process Calc.'!$F13*Glutamine!BI17+'In Process Calc.'!$E13*Glutamine!BI17)/'In Process Calc.'!$I13</f>
        <v>16.827954579466525</v>
      </c>
      <c r="BA14" s="124">
        <f>((Regression!DB47-Regression!DB48)*1000+'Post Process Calc.'!BA13*'In Process Calc.'!$D14+'In Process Calc.'!$F13*Glutamine!BJ17+'In Process Calc.'!$E13*Glutamine!BJ17)/'In Process Calc.'!$I13</f>
        <v>6.9107059283107697</v>
      </c>
      <c r="BB14" s="124">
        <f>((Regression!DC47-Regression!DC48)*1000+'Post Process Calc.'!BB13*'In Process Calc.'!$D14+'In Process Calc.'!$F13*Glutamine!BK17+'In Process Calc.'!$E13*Glutamine!BK17)/'In Process Calc.'!$I13</f>
        <v>4.5765256993834633</v>
      </c>
      <c r="BC14" s="124">
        <f>((Regression!DD47-Regression!DD48)*1000+'Post Process Calc.'!BC13*'In Process Calc.'!$D14+'In Process Calc.'!$F13*Glutamine!BL17+'In Process Calc.'!$E13*Glutamine!BL17)/'In Process Calc.'!$I13</f>
        <v>0.16893263881167175</v>
      </c>
      <c r="BD14" s="124">
        <f>((Regression!DE47-Regression!DE48)*1000+'Post Process Calc.'!BD13*'In Process Calc.'!$D14+'In Process Calc.'!$F13*Glutamine!BM17+'In Process Calc.'!$E13*Glutamine!BM17)/'In Process Calc.'!$I13</f>
        <v>1.7765734034498228</v>
      </c>
      <c r="BE14" s="124">
        <f>((Regression!DF47-Regression!DF48)*1000+'Post Process Calc.'!BE13*'In Process Calc.'!$D14+'In Process Calc.'!$F13*Glutamine!BN17+'In Process Calc.'!$E13*Glutamine!BN17)/'In Process Calc.'!$I13</f>
        <v>4.9757341716337518</v>
      </c>
      <c r="BF14" s="124">
        <f>((Regression!DG47-Regression!DG48)*1000+'Post Process Calc.'!BF13*'In Process Calc.'!$D14+'In Process Calc.'!$F13*Glutamine!BO17+'In Process Calc.'!$E13*Glutamine!BO17)/'In Process Calc.'!$I13</f>
        <v>0.67059694515207946</v>
      </c>
      <c r="BG14" s="124">
        <f>((Regression!DH47-Regression!DH48)*1000+'Post Process Calc.'!BG13*'In Process Calc.'!$D14+'In Process Calc.'!$F13*Glutamine!BP17+'In Process Calc.'!$E13*Glutamine!BP17)/'In Process Calc.'!$I13</f>
        <v>-1.2890230634286179</v>
      </c>
    </row>
    <row r="15" spans="1:70" x14ac:dyDescent="0.15">
      <c r="A15" s="117">
        <f>Glutamine!H19*'In Process Calc.'!D15/1000</f>
        <v>0.88415852150505292</v>
      </c>
      <c r="B15" s="297">
        <f>'Growth Regression'!$P14</f>
        <v>1.1855433354230077E-4</v>
      </c>
      <c r="C15" s="117">
        <f>IF(Glutamine!O19&gt;0,Glutamine!O19, (Regression!$CE$6*6*'In Process Calc.'!$C15^6+Regression!$CD$6*5*'In Process Calc.'!$C15^5+Regression!$CC$6*4*'In Process Calc.'!$C15^3+Regression!$CB$6*3*'In Process Calc.'!$C15^2  + Regression!$CA$6*2*'In Process Calc.'!$C15 + Regression!$BZ$6)/$A15)</f>
        <v>0.13216193953743124</v>
      </c>
      <c r="D15" s="117">
        <f>(Regression!$CE$7*6*'In Process Calc.'!$C15^6+Regression!$CD$7*5*'In Process Calc.'!$C15^5+Regression!$CC$7*4*'In Process Calc.'!$C15^3+Regression!$CB$7*3*'In Process Calc.'!$C15^2  + Regression!$CA$7*2*'In Process Calc.'!$C15 + Regression!$BZ$7)/$A15</f>
        <v>0.10628183648793676</v>
      </c>
      <c r="E15" s="117">
        <f xml:space="preserve"> (Regression!$CE$8*6*'In Process Calc.'!$C15^6+Regression!$CD$8*5*'In Process Calc.'!$C15^5+Regression!$CC$8*4*'In Process Calc.'!$C15^3+Regression!$CB$8*3*'In Process Calc.'!$C15^2  + Regression!$CA$8*2*'In Process Calc.'!$C15 + Regression!$BZ$8)/$A15</f>
        <v>6.6257062693134364E-3</v>
      </c>
      <c r="F15" s="117">
        <f xml:space="preserve"> (Regression!$CE$9*6*'In Process Calc.'!$C15^6+Regression!$CD$9*5*'In Process Calc.'!$C15^5+Regression!$CC$9*4*'In Process Calc.'!$C15^3+Regression!$CB$9*3*'In Process Calc.'!$C15^2  + Regression!$CA$9*2*'In Process Calc.'!$C15 + Regression!$BZ$9)/$A15</f>
        <v>5.2365380739735764E-4</v>
      </c>
      <c r="G15" s="117">
        <f xml:space="preserve"> (Regression!$CE$10*6*'In Process Calc.'!$C15^6+Regression!$CD$10*5*'In Process Calc.'!$C15^5+Regression!$CC$10*4*'In Process Calc.'!$C15^3+Regression!$CB$10*3*'In Process Calc.'!$C15^2  + Regression!$CA$10*2*'In Process Calc.'!$C15 + Regression!$BZ$10)/$A15</f>
        <v>-5.792110171459247E-4</v>
      </c>
      <c r="H15" s="117">
        <f xml:space="preserve"> (Regression!$CE$11*6*'In Process Calc.'!$C15^6+Regression!$CD$11*5*'In Process Calc.'!$C15^5+Regression!$CC$11*4*'In Process Calc.'!$C15^3+Regression!$CB$11*3*'In Process Calc.'!$C15^2  + Regression!$CA$11*2*'In Process Calc.'!$C15 + Regression!$BZ$11)/$A15</f>
        <v>-1.1241439800170341E-3</v>
      </c>
      <c r="I15" s="117">
        <f>(Regression!$CE$12*6*'In Process Calc.'!$C15^6+Regression!$CD$12*5*'In Process Calc.'!$C15^5+Regression!$CC$12*4*'In Process Calc.'!$C15^3+Regression!$CB$12*3*'In Process Calc.'!$C15^2  + Regression!$CA$12*2*'In Process Calc.'!$C15 + Regression!$BZ$12)/$A15</f>
        <v>3.4221501998032934E-4</v>
      </c>
      <c r="J15" s="117">
        <f xml:space="preserve"> (Regression!$CE$13*6*'In Process Calc.'!$C15^6+Regression!$CD$13*5*'In Process Calc.'!$C15^5+Regression!$CC$13*4*'In Process Calc.'!$C15^3+Regression!$CB$13*3*'In Process Calc.'!$C15^2  + Regression!$CA$13*2*'In Process Calc.'!$C15 + Regression!$BZ$13)/$A15</f>
        <v>1.9884821473129664E-2</v>
      </c>
      <c r="K15" s="117">
        <f xml:space="preserve"> (Regression!$CE$14*6*'In Process Calc.'!$C15^6+Regression!$CD$14*5*'In Process Calc.'!$C15^5+Regression!$CC$14*4*'In Process Calc.'!$C15^3+Regression!$CB$14*3*'In Process Calc.'!$C15^2  + Regression!$CA$14*2*'In Process Calc.'!$C15 + Regression!$BZ$14)/$A15</f>
        <v>1.9773016808975058E-3</v>
      </c>
      <c r="L15" s="117">
        <f xml:space="preserve"> (Regression!$CE$15*6*'In Process Calc.'!$C15^6+Regression!$CD$15*5*'In Process Calc.'!$C15^5+Regression!$CC$15*4*'In Process Calc.'!$C15^3+Regression!$CB$15*3*'In Process Calc.'!$C15^2  + Regression!$CA$15*2*'In Process Calc.'!$C15 + Regression!$BZ$15)/$A15</f>
        <v>-1.9418276152800304E-3</v>
      </c>
      <c r="M15" s="117">
        <f xml:space="preserve"> (Regression!$CE$16*6*'In Process Calc.'!$C15^6+Regression!$CD$16*5*'In Process Calc.'!$C15^5+Regression!$CC$16*4*'In Process Calc.'!$C15^3+Regression!$CB$16*3*'In Process Calc.'!$C15^2  + Regression!$CA$16*2*'In Process Calc.'!$C15 + Regression!$BZ$16)/$A15</f>
        <v>3.2002571324748612E-4</v>
      </c>
      <c r="N15" s="117">
        <f xml:space="preserve"> (Regression!$CE$17*6*'In Process Calc.'!$C15^6+Regression!$CD$17*5*'In Process Calc.'!$C15^5+Regression!$CC$17*4*'In Process Calc.'!$C15^3+Regression!$CB$17*3*'In Process Calc.'!$C15^2  + Regression!$CA$17*2*'In Process Calc.'!$C15 + Regression!$BZ$17)/$A15</f>
        <v>-2.7899903978439278E-4</v>
      </c>
      <c r="O15" s="117">
        <f xml:space="preserve"> (Regression!$CE$18*6*'In Process Calc.'!$C15^6+Regression!$CD$18*5*'In Process Calc.'!$C15^5+Regression!$CC$18*4*'In Process Calc.'!$C15^3+Regression!$CB$18*3*'In Process Calc.'!$C15^2  + Regression!$CA$18*2*'In Process Calc.'!$C15 + Regression!$BZ$18)/$A15</f>
        <v>1.1009667411581987E-3</v>
      </c>
      <c r="P15" s="117">
        <f xml:space="preserve"> (Regression!$CE$19*6*'In Process Calc.'!$C15^5+Regression!$CD$19*5*'In Process Calc.'!$C15^4+Regression!$CC$19*4*'In Process Calc.'!$C15^3 +Regression!$CB$19*3*'In Process Calc.'!$C15^2 + Regression!$CA$19*2*'In Process Calc.'!$C15 + Regression!$BZ$19)/$A15</f>
        <v>-4.684442661922994E-2</v>
      </c>
      <c r="Q15" s="117">
        <f xml:space="preserve"> (Regression!$CE$20*6*'In Process Calc.'!$C15^5+Regression!$CD$20*5*'In Process Calc.'!$C15^4+Regression!$CC$20*4*'In Process Calc.'!$C15^3 +Regression!$CB$20*3*'In Process Calc.'!$C15^2 + Regression!$CA$20*2*'In Process Calc.'!$C15 + Regression!$BZ$20)/$A15</f>
        <v>1.9981842900964348E-3</v>
      </c>
      <c r="R15" s="117">
        <f xml:space="preserve"> (Regression!$CE$21*6*'In Process Calc.'!$C15^5+Regression!$CD$21*5*'In Process Calc.'!$C15^4+Regression!$CC$21*4*'In Process Calc.'!$C15^3 +Regression!$CB$21*3*'In Process Calc.'!$C15^2 + Regression!$CA$21*2*'In Process Calc.'!$C15 + Regression!$BZ$21)/$A15</f>
        <v>8.0963526135273368E-4</v>
      </c>
      <c r="S15" s="117">
        <f xml:space="preserve"> (Regression!$CE$22*6*'In Process Calc.'!$C15^5+Regression!$CD$22*5*'In Process Calc.'!$C15^4+Regression!$CC$22*4*'In Process Calc.'!$C15^3 +Regression!$CB$22*3*'In Process Calc.'!$C15^2 + Regression!$CA$22*2*'In Process Calc.'!$C15 + Regression!$BZ$22)/$A15</f>
        <v>3.9113260363724656E-4</v>
      </c>
      <c r="T15" s="117">
        <f xml:space="preserve"> (Regression!$CE$23*6*'In Process Calc.'!$C15^5+Regression!$CD$23*5*'In Process Calc.'!$C15^4+Regression!$CC$23*4*'In Process Calc.'!$C15^3 +Regression!$CB$23*3*'In Process Calc.'!$C15^2 + Regression!$CA$23*2*'In Process Calc.'!$C15 + Regression!$BZ$23)/$A15</f>
        <v>2.0122586455334921E-4</v>
      </c>
      <c r="U15" s="117">
        <f xml:space="preserve"> (Regression!$CE$24*6*'In Process Calc.'!$C15^5+Regression!$CD$24*5*'In Process Calc.'!$C15^4+Regression!$CC$24*4*'In Process Calc.'!$C15^3 +Regression!$CB$24*3*'In Process Calc.'!$C15^2 + Regression!$CA$24*2*'In Process Calc.'!$C15 + Regression!$BZ$24)/$A15</f>
        <v>5.7727344192658821E-4</v>
      </c>
      <c r="V15" s="117">
        <f xml:space="preserve"> (Regression!$CE$25*6*'In Process Calc.'!$C15^5+Regression!$CD$25*5*'In Process Calc.'!$C15^4+Regression!$CC$25*4*'In Process Calc.'!$C15^3 +Regression!$CB$25*3*'In Process Calc.'!$C15^2 + Regression!$CA$25*2*'In Process Calc.'!$C15 + Regression!$BZ$25)/$A15</f>
        <v>1.3696411156749776E-3</v>
      </c>
      <c r="W15" s="117">
        <f xml:space="preserve"> (Regression!$CE$26*6*'In Process Calc.'!$C15^5+Regression!$CD$26*5*'In Process Calc.'!$C15^4+Regression!$CC$26*4*'In Process Calc.'!$C15^3 +Regression!$CB$26*3*'In Process Calc.'!$C15^2 + Regression!$CA$26*2*'In Process Calc.'!$C15 + Regression!$BZ$26)/$A15</f>
        <v>9.2082939999999826E-4</v>
      </c>
      <c r="X15" s="117">
        <f xml:space="preserve"> (Regression!$CE$27*6*'In Process Calc.'!$C15^5+Regression!$CD$27*5*'In Process Calc.'!$C15^4+Regression!$CC$27*4*'In Process Calc.'!$C15^3 +Regression!$CB$27*3*'In Process Calc.'!$C15^2 + Regression!$CA$27*2*'In Process Calc.'!$C15 + Regression!$BZ$27)/$A15</f>
        <v>1.3087363986401261E-3</v>
      </c>
      <c r="Y15" s="117">
        <f xml:space="preserve"> (Regression!$CE$28*6*'In Process Calc.'!$C15^5+Regression!$CD$28*5*'In Process Calc.'!$C15^4+Regression!$CC$28*4*'In Process Calc.'!$C15^3 +Regression!$CB$28*3*'In Process Calc.'!$C15^2 + Regression!$CA$28*2*'In Process Calc.'!$C15 + Regression!$BZ$28)/$A15</f>
        <v>2.4209100748370248E-4</v>
      </c>
      <c r="Z15" s="117">
        <f xml:space="preserve"> (Regression!$CE$29*6*'In Process Calc.'!$C15^5+Regression!$CD$29*5*'In Process Calc.'!$C15^4+Regression!$CC$29*4*'In Process Calc.'!$C15^3 +Regression!$CB$29*3*'In Process Calc.'!$C15^2 + Regression!$CA$29*2*'In Process Calc.'!$C15 + Regression!$BZ$29)/$A15</f>
        <v>1.2508853035168217E-4</v>
      </c>
      <c r="AA15" s="117">
        <f xml:space="preserve"> (Regression!$CE$30*6*'In Process Calc.'!$C15^5+Regression!$CD$30*5*'In Process Calc.'!$C15^4+Regression!$CC$30*4*'In Process Calc.'!$C15^3 +Regression!$CB$30*3*'In Process Calc.'!$C15^2 + Regression!$CA$30*2*'In Process Calc.'!$C15 + Regression!$BZ$30)/$A15</f>
        <v>1.4836780596187967E-3</v>
      </c>
      <c r="AB15" s="117">
        <f xml:space="preserve"> (Regression!$CE$31*6*'In Process Calc.'!$C15^5+Regression!$CD$31*5*'In Process Calc.'!$C15^4+Regression!$CC$31*4*'In Process Calc.'!$C15^3 +Regression!$CB$31*3*'In Process Calc.'!$C15^2 + Regression!$CA$31*2*'In Process Calc.'!$C15 + Regression!$BZ$31)/$A15</f>
        <v>0</v>
      </c>
      <c r="AC15" s="117">
        <f xml:space="preserve"> (Regression!$CE$32*6*'In Process Calc.'!$C15^5+Regression!$CD$32*5*'In Process Calc.'!$C15^4+Regression!$CC$32*4*'In Process Calc.'!$C15^3 +Regression!$CB$32*3*'In Process Calc.'!$C15^2 + Regression!$CA$32*2*'In Process Calc.'!$C15 + Regression!$BZ$32)/$A15</f>
        <v>2.0532883278567126E-2</v>
      </c>
      <c r="AD15" s="117">
        <f xml:space="preserve"> (Regression!$CE$33*6*'In Process Calc.'!$C15^5+Regression!$CD$33*5*'In Process Calc.'!$C15^4+Regression!$CC$33*4*'In Process Calc.'!$C15^3 +Regression!$CB$33*3*'In Process Calc.'!$C15^2 + Regression!$CA$33*2*'In Process Calc.'!$C15 + Regression!$BZ$33)/$A15</f>
        <v>2.7359815412433989E-2</v>
      </c>
      <c r="AE15" s="117">
        <f xml:space="preserve"> (Regression!$CE$34*6*'In Process Calc.'!$C15^5+Regression!$CD$34*5*'In Process Calc.'!$C15^4+Regression!$CC$34*4*'In Process Calc.'!$C15^3 +Regression!$CB$34*3*'In Process Calc.'!$C15^2 + Regression!$CA$34*2*'In Process Calc.'!$C15 + Regression!$BZ$34)/$A15</f>
        <v>4.1603124866083509E-2</v>
      </c>
      <c r="AF15" s="118">
        <f t="shared" si="0"/>
        <v>-2.3557881413484529</v>
      </c>
      <c r="AG15" s="118">
        <f t="shared" si="3"/>
        <v>6.6463729491371861</v>
      </c>
      <c r="AH15" s="118">
        <f t="shared" si="1"/>
        <v>9.9437738657570107E-2</v>
      </c>
      <c r="AI15" s="118">
        <f t="shared" si="2"/>
        <v>0.10176791255344098</v>
      </c>
      <c r="AJ15" s="75">
        <f>'In Process Calc.'!C15</f>
        <v>233.46666666667443</v>
      </c>
      <c r="AK15" s="124">
        <f>((Regression!CL48-Regression!CL49)*1000+'Post Process Calc.'!AK14*'In Process Calc.'!$D15+'In Process Calc.'!$F14*Glutamine!AR18+'In Process Calc.'!$E14*Glutamine!AR18)/'In Process Calc.'!$I14</f>
        <v>9.2284426510443591</v>
      </c>
      <c r="AL15" s="124">
        <f>((Regression!CM48-Regression!CM49)*1000+'Post Process Calc.'!AL14*'In Process Calc.'!$D15+'In Process Calc.'!$F14*Glutamine!AS18+'In Process Calc.'!$E14*Glutamine!AS18)/'In Process Calc.'!$I14</f>
        <v>4.0425664862888073</v>
      </c>
      <c r="AM15" s="124">
        <f>((Regression!CN48-Regression!CN49)*1000+'Post Process Calc.'!AM14*'In Process Calc.'!$D15+'In Process Calc.'!$F14*Glutamine!AT18+'In Process Calc.'!$E14*Glutamine!AT18)/'In Process Calc.'!$I14</f>
        <v>1.5943875562269987</v>
      </c>
      <c r="AN15" s="124">
        <f>((Regression!CO48-Regression!CO49)*1000+'Post Process Calc.'!AN14*'In Process Calc.'!$D15+'In Process Calc.'!$F14*Glutamine!AU18+'In Process Calc.'!$E14*Glutamine!AU18)/'In Process Calc.'!$I14</f>
        <v>0.74381695873048692</v>
      </c>
      <c r="AO15" s="124">
        <f>((Regression!CP48-Regression!CP49)*1000+'Post Process Calc.'!AO14*'In Process Calc.'!$D15+'In Process Calc.'!$F14*Glutamine!AV18+'In Process Calc.'!$E14*Glutamine!AV18)/'In Process Calc.'!$I14</f>
        <v>0.52373645277596326</v>
      </c>
      <c r="AP15" s="124">
        <f>((Regression!CQ48-Regression!CQ49)*1000+'Post Process Calc.'!AP14*'In Process Calc.'!$D15+'In Process Calc.'!$F14*Glutamine!AW18+'In Process Calc.'!$E14*Glutamine!AW18)/'In Process Calc.'!$I14</f>
        <v>25.37107172321797</v>
      </c>
      <c r="AQ15" s="124">
        <f>((Regression!CR48-Regression!CR49)*1000+'Post Process Calc.'!AQ14*'In Process Calc.'!$D15+'In Process Calc.'!$F14*Glutamine!AX18+'In Process Calc.'!$E14*Glutamine!AX18)/'In Process Calc.'!$I14</f>
        <v>44.495786425545027</v>
      </c>
      <c r="AR15" s="124">
        <f>((Regression!CS48-Regression!CS49)*1000+'Post Process Calc.'!AR14*'In Process Calc.'!$D15+'In Process Calc.'!$F14*Glutamine!AY18+'In Process Calc.'!$E14*Glutamine!AY18)/'In Process Calc.'!$I14</f>
        <v>1.3060230467702743</v>
      </c>
      <c r="AS15" s="124">
        <f>((Regression!CT48-Regression!CT49)*1000+'Post Process Calc.'!AS14*'In Process Calc.'!$D15+'In Process Calc.'!$F14*Glutamine!AZ18+'In Process Calc.'!$E14*Glutamine!AZ18)/'In Process Calc.'!$I14</f>
        <v>2.0912232654789746</v>
      </c>
      <c r="AT15" s="124">
        <f>((Regression!CU48-Regression!CU49)*1000+'Post Process Calc.'!AT14*'In Process Calc.'!$D15+'In Process Calc.'!$F14*Glutamine!BA18+'In Process Calc.'!$E14*Glutamine!BA18)/'In Process Calc.'!$I14</f>
        <v>1.1704014740331479</v>
      </c>
      <c r="AU15" s="124">
        <f>((Regression!CV48-Regression!CV49)*1000+'Post Process Calc.'!AU14*'In Process Calc.'!$D15+'In Process Calc.'!$F14*Glutamine!BB18+'In Process Calc.'!$E14*Glutamine!BB18)/'In Process Calc.'!$I14</f>
        <v>2.3331250499052794</v>
      </c>
      <c r="AV15" s="124">
        <f>((Regression!CW48-Regression!CW49)*1000+'Post Process Calc.'!AV14*'In Process Calc.'!$D15+'In Process Calc.'!$F14*Glutamine!BD18+'In Process Calc.'!$E14*Glutamine!BD18)/'In Process Calc.'!$I14</f>
        <v>-13.514075414024198</v>
      </c>
      <c r="AW15" s="124">
        <f>((Regression!CX48-Regression!CX49)*1000+'Post Process Calc.'!AW14*'In Process Calc.'!$D15+'In Process Calc.'!$F14*Glutamine!BE18+'In Process Calc.'!$E14*Glutamine!BE18)/'In Process Calc.'!$I14</f>
        <v>1.8425722001715781</v>
      </c>
      <c r="AX15" s="124">
        <f>((Regression!CY48-Regression!CY49)*1000+'Post Process Calc.'!AX14*'In Process Calc.'!$D15+'In Process Calc.'!$F14*Glutamine!BF18+'In Process Calc.'!$E14*Glutamine!BF18)/'In Process Calc.'!$I14</f>
        <v>1.2071263774627032</v>
      </c>
      <c r="AY15" s="124">
        <f>((Regression!CZ48-Regression!CZ49)*1000+'Post Process Calc.'!AY14*'In Process Calc.'!$D15+'In Process Calc.'!$F14*Glutamine!BH18+'In Process Calc.'!$E14*Glutamine!BH18)/'In Process Calc.'!$I14</f>
        <v>3.0395090200373569</v>
      </c>
      <c r="AZ15" s="124">
        <f>((Regression!DA48-Regression!DA49)*1000+'Post Process Calc.'!AZ14*'In Process Calc.'!$D15+'In Process Calc.'!$F14*Glutamine!BI18+'In Process Calc.'!$E14*Glutamine!BI18)/'In Process Calc.'!$I14</f>
        <v>18.162623492261528</v>
      </c>
      <c r="BA15" s="124">
        <f>((Regression!DB48-Regression!DB49)*1000+'Post Process Calc.'!BA14*'In Process Calc.'!$D15+'In Process Calc.'!$F14*Glutamine!BJ18+'In Process Calc.'!$E14*Glutamine!BJ18)/'In Process Calc.'!$I14</f>
        <v>8.255509926471154</v>
      </c>
      <c r="BB15" s="124">
        <f>((Regression!DC48-Regression!DC49)*1000+'Post Process Calc.'!BB14*'In Process Calc.'!$D15+'In Process Calc.'!$F14*Glutamine!BK18+'In Process Calc.'!$E14*Glutamine!BK18)/'In Process Calc.'!$I14</f>
        <v>5.0897080139977362</v>
      </c>
      <c r="BC15" s="124">
        <f>((Regression!DD48-Regression!DD49)*1000+'Post Process Calc.'!BC14*'In Process Calc.'!$D15+'In Process Calc.'!$F14*Glutamine!BL18+'In Process Calc.'!$E14*Glutamine!BL18)/'In Process Calc.'!$I14</f>
        <v>8.7577606745735427E-3</v>
      </c>
      <c r="BD15" s="124">
        <f>((Regression!DE48-Regression!DE49)*1000+'Post Process Calc.'!BD14*'In Process Calc.'!$D15+'In Process Calc.'!$F14*Glutamine!BM18+'In Process Calc.'!$E14*Glutamine!BM18)/'In Process Calc.'!$I14</f>
        <v>1.4926096150314274</v>
      </c>
      <c r="BE15" s="124">
        <f>((Regression!DF48-Regression!DF49)*1000+'Post Process Calc.'!BE14*'In Process Calc.'!$D15+'In Process Calc.'!$F14*Glutamine!BN18+'In Process Calc.'!$E14*Glutamine!BN18)/'In Process Calc.'!$I14</f>
        <v>5.928842335461729</v>
      </c>
      <c r="BF15" s="124">
        <f>((Regression!DG48-Regression!DG49)*1000+'Post Process Calc.'!BF14*'In Process Calc.'!$D15+'In Process Calc.'!$F14*Glutamine!BO18+'In Process Calc.'!$E14*Glutamine!BO18)/'In Process Calc.'!$I14</f>
        <v>0.64028137037153843</v>
      </c>
      <c r="BG15" s="124">
        <f>((Regression!DH48-Regression!DH49)*1000+'Post Process Calc.'!BG14*'In Process Calc.'!$D15+'In Process Calc.'!$F14*Glutamine!BP18+'In Process Calc.'!$E14*Glutamine!BP18)/'In Process Calc.'!$I14</f>
        <v>-1.7411552538234383</v>
      </c>
    </row>
    <row r="16" spans="1:70" x14ac:dyDescent="0.15">
      <c r="A16" s="117"/>
      <c r="B16" s="297"/>
      <c r="C16" s="117"/>
      <c r="D16" s="117"/>
      <c r="E16" s="117"/>
      <c r="F16" s="117"/>
      <c r="G16" s="117"/>
      <c r="H16" s="117"/>
      <c r="I16" s="117"/>
      <c r="J16" s="117"/>
      <c r="K16" s="117"/>
      <c r="L16" s="117"/>
      <c r="M16" s="117"/>
      <c r="N16" s="117"/>
      <c r="O16" s="117"/>
      <c r="P16" s="117"/>
      <c r="Q16" s="117"/>
      <c r="R16" s="117"/>
      <c r="S16" s="117"/>
      <c r="T16" s="117"/>
      <c r="U16" s="117"/>
      <c r="V16" s="117"/>
      <c r="W16" s="117"/>
      <c r="X16" s="117"/>
      <c r="Y16" s="117"/>
      <c r="Z16" s="117"/>
      <c r="AA16" s="117"/>
      <c r="AB16" s="117"/>
      <c r="AC16" s="117"/>
      <c r="AD16" s="117"/>
      <c r="AE16" s="117"/>
      <c r="AF16" s="118"/>
      <c r="AG16" s="118"/>
      <c r="AH16" s="118"/>
      <c r="AI16" s="118"/>
      <c r="AJ16" s="75"/>
    </row>
    <row r="17" spans="1:60" x14ac:dyDescent="0.15">
      <c r="A17" s="117"/>
      <c r="B17" s="297"/>
      <c r="C17" s="117"/>
      <c r="D17" s="117"/>
      <c r="E17" s="117"/>
      <c r="F17" s="117"/>
      <c r="G17" s="117"/>
      <c r="H17" s="117"/>
      <c r="I17" s="117"/>
      <c r="J17" s="117"/>
      <c r="K17" s="117"/>
      <c r="L17" s="117"/>
      <c r="M17" s="117"/>
      <c r="N17" s="117"/>
      <c r="O17" s="117"/>
      <c r="P17" s="117"/>
      <c r="Q17" s="117"/>
      <c r="R17" s="117"/>
      <c r="S17" s="117"/>
      <c r="T17" s="117"/>
      <c r="U17" s="117"/>
      <c r="V17" s="117"/>
      <c r="W17" s="117"/>
      <c r="X17" s="117"/>
      <c r="Y17" s="117"/>
      <c r="Z17" s="117"/>
      <c r="AA17" s="117"/>
      <c r="AB17" s="117"/>
      <c r="AC17" s="117"/>
      <c r="AD17" s="117"/>
      <c r="AE17" s="117"/>
      <c r="AF17" s="118"/>
      <c r="AG17" s="118"/>
      <c r="AH17" s="118"/>
      <c r="AI17" s="118"/>
      <c r="AJ17" s="75"/>
    </row>
    <row r="18" spans="1:60" ht="72" x14ac:dyDescent="0.15">
      <c r="A18" s="115" t="s">
        <v>101</v>
      </c>
      <c r="B18" s="115" t="s">
        <v>343</v>
      </c>
      <c r="C18" s="115" t="s">
        <v>102</v>
      </c>
      <c r="D18" s="115" t="s">
        <v>255</v>
      </c>
      <c r="E18" s="115" t="s">
        <v>250</v>
      </c>
      <c r="F18" s="115" t="s">
        <v>248</v>
      </c>
      <c r="G18" s="115" t="s">
        <v>249</v>
      </c>
      <c r="H18" s="117"/>
      <c r="I18" s="117"/>
      <c r="J18" s="117"/>
      <c r="K18" s="117"/>
      <c r="L18" s="117"/>
      <c r="M18" s="117"/>
      <c r="N18" s="117"/>
      <c r="O18" s="117"/>
      <c r="P18" s="117"/>
      <c r="Q18" s="117"/>
      <c r="R18" s="117"/>
      <c r="S18" s="117"/>
      <c r="T18" s="117"/>
      <c r="U18" s="117"/>
      <c r="V18" s="117"/>
      <c r="W18" s="117"/>
      <c r="X18" s="117"/>
      <c r="Y18" s="117"/>
      <c r="Z18" s="117"/>
      <c r="AA18" s="117"/>
      <c r="AB18" s="117"/>
      <c r="AC18" s="117"/>
      <c r="AD18" s="117"/>
      <c r="AE18" s="117"/>
      <c r="AF18" s="118"/>
      <c r="AG18" s="118"/>
      <c r="AH18" s="118"/>
      <c r="AI18" s="118"/>
      <c r="AJ18" s="75"/>
    </row>
    <row r="19" spans="1:60" x14ac:dyDescent="0.15">
      <c r="A19" s="117">
        <f>(Glutamine!H7*'In Process Calc.'!I3+'In Process Calc.'!D4*Glutamine!H8)/2/1000</f>
        <v>2.8761999999999999E-2</v>
      </c>
      <c r="B19" s="297"/>
      <c r="C19" s="117">
        <f xml:space="preserve"> (Regression!$CE$13*6*'Growth Regression'!$S2^5+Regression!$CD$13*5*'Growth Regression'!$S2^4+Regression!$CC$13*4*'Growth Regression'!$S2^3+Regression!$CB$13*3*'Growth Regression'!$S2^2  + Regression!$CA$13*2*'Growth Regression'!$S2 + Regression!$BZ$13)/$A19</f>
        <v>0.2609695008305114</v>
      </c>
      <c r="D19" s="117">
        <f xml:space="preserve"> (Regression!$CE$19*6*'Growth Regression'!$S2^5+Regression!$CD$19*5*'Growth Regression'!$S2^4+Regression!$CC$19*4*'Growth Regression'!$S2^3 +Regression!$CB$19*3*'Growth Regression'!$S2^2 + Regression!$CA$19*2*'Growth Regression'!$S2+ Regression!$BZ$19)/$A19</f>
        <v>0.32368072760961786</v>
      </c>
      <c r="E19" s="117">
        <f xml:space="preserve"> (Regression!$CE$14*6*'Growth Regression'!$S2^6+Regression!$CD$14*5*'Growth Regression'!$S2^5+Regression!$CC$14*4*'Growth Regression'!$S2^3+Regression!$CB$14*3*'Growth Regression'!$S2^2  + Regression!$CA$14*2*'Growth Regression'!$S2 + Regression!$BZ$14)/$A19</f>
        <v>5.7212278402679818E-2</v>
      </c>
      <c r="F19" s="117">
        <f xml:space="preserve"> (Regression!$CE$10*6*'Growth Regression'!$S2^6+Regression!$CD$10*5*'Growth Regression'!$S2^5+Regression!$CC$10*4*'Growth Regression'!$S2^3+Regression!$CB$10*3*'Growth Regression'!$S2^2  + Regression!$CA$10*2*'Growth Regression'!$S2 + Regression!$BZ$10)/$A19</f>
        <v>-5.5785661204125925E-2</v>
      </c>
      <c r="G19" s="117">
        <f xml:space="preserve"> (Regression!$CE$11*6*'Growth Regression'!$S2^6+Regression!$CD$11*5*'Growth Regression'!$S2^5+Regression!$CC$11*4*'Growth Regression'!$S2^3+Regression!$CB$11*3*'Growth Regression'!$S2^2  + Regression!$CA$11*2*'Growth Regression'!$S2 + Regression!$BZ$11)/$A19</f>
        <v>-2.9498369640827114E-2</v>
      </c>
      <c r="H19" s="117"/>
      <c r="I19" s="117"/>
      <c r="J19" s="117"/>
      <c r="K19" s="117"/>
      <c r="L19" s="117"/>
      <c r="M19" s="117"/>
      <c r="N19" s="117"/>
      <c r="O19" s="117"/>
      <c r="P19" s="117"/>
      <c r="Q19" s="117"/>
      <c r="R19" s="117"/>
      <c r="S19" s="117"/>
      <c r="T19" s="117"/>
      <c r="U19" s="117"/>
      <c r="V19" s="117"/>
      <c r="W19" s="117"/>
      <c r="X19" s="117"/>
      <c r="Y19" s="117"/>
      <c r="Z19" s="117"/>
      <c r="AA19" s="117"/>
      <c r="AB19" s="117"/>
      <c r="AC19" s="117"/>
      <c r="AD19" s="117"/>
      <c r="AE19" s="117"/>
      <c r="AF19" s="118"/>
      <c r="AG19" s="118"/>
      <c r="AH19" s="118"/>
      <c r="AI19" s="118"/>
      <c r="AJ19" s="75"/>
    </row>
    <row r="20" spans="1:60" x14ac:dyDescent="0.15">
      <c r="A20" s="117">
        <f>(Glutamine!H8*'In Process Calc.'!I4+'In Process Calc.'!D5*Glutamine!H9)/2/1000</f>
        <v>5.2981499999999994E-2</v>
      </c>
      <c r="B20" s="120"/>
      <c r="C20" s="117">
        <f xml:space="preserve"> (Regression!$CE$13*6*'Growth Regression'!$S3^5+Regression!$CD$13*5*'Growth Regression'!$S3^4+Regression!$CC$13*4*'Growth Regression'!$S3^3+Regression!$CB$13*3*'Growth Regression'!$S3^2  + Regression!$CA$13*2*'Growth Regression'!$S3 + Regression!$BZ$13)/$A20</f>
        <v>0.18642127261505484</v>
      </c>
      <c r="D20" s="117">
        <f xml:space="preserve"> (Regression!$CE$19*6*'Growth Regression'!$S3^5+Regression!$CD$19*5*'Growth Regression'!$S3^4+Regression!$CC$19*4*'Growth Regression'!$S3^3 +Regression!$CB$19*3*'Growth Regression'!$S3^2 + Regression!$CA$19*2*'Growth Regression'!$S3+ Regression!$BZ$19)/$A20</f>
        <v>0.44709176379375781</v>
      </c>
      <c r="E20" s="117">
        <f xml:space="preserve"> (Regression!$CE$14*6*'Growth Regression'!$S3^6+Regression!$CD$14*5*'Growth Regression'!$S3^5+Regression!$CC$14*4*'Growth Regression'!$S3^3+Regression!$CB$14*3*'Growth Regression'!$S3^2  + Regression!$CA$14*2*'Growth Regression'!$S3 + Regression!$BZ$14)/$A20</f>
        <v>3.8531444885436535E-2</v>
      </c>
      <c r="F20" s="117">
        <f xml:space="preserve"> (Regression!$CE$10*6*'Growth Regression'!$S3^6+Regression!$CD$10*5*'Growth Regression'!$S3^5+Regression!$CC$10*4*'Growth Regression'!$S3^3+Regression!$CB$10*3*'Growth Regression'!$S3^2  + Regression!$CA$10*2*'Growth Regression'!$S3 + Regression!$BZ$10)/$A20</f>
        <v>2.4580002368330004E-3</v>
      </c>
      <c r="G20" s="117">
        <f xml:space="preserve"> (Regression!$CE$11*6*'Growth Regression'!$S3^6+Regression!$CD$11*5*'Growth Regression'!$S3^5+Regression!$CC$11*4*'Growth Regression'!$S3^3+Regression!$CB$11*3*'Growth Regression'!$S3^2  + Regression!$CA$11*2*'Growth Regression'!$S3 + Regression!$BZ$11)/$A20</f>
        <v>-4.5012465101243824E-3</v>
      </c>
      <c r="H20" s="119"/>
      <c r="I20" s="121"/>
      <c r="J20" s="119"/>
      <c r="K20" s="119"/>
      <c r="L20" s="119"/>
      <c r="M20" s="119"/>
      <c r="N20" s="119"/>
      <c r="O20" s="119"/>
      <c r="P20" s="119"/>
      <c r="Q20" s="119"/>
      <c r="R20" s="119"/>
      <c r="S20" s="119"/>
      <c r="T20" s="119"/>
      <c r="U20" s="119"/>
      <c r="V20" s="121"/>
      <c r="W20" s="119"/>
      <c r="X20" s="119"/>
      <c r="Y20" s="121"/>
      <c r="Z20" s="119"/>
      <c r="AA20" s="119"/>
      <c r="AB20" s="119"/>
      <c r="AC20" s="119"/>
      <c r="AD20" s="119"/>
      <c r="AE20" s="119"/>
      <c r="AF20" s="119"/>
      <c r="AG20" s="119"/>
      <c r="AH20" s="119"/>
      <c r="AI20" s="119"/>
    </row>
    <row r="21" spans="1:60" x14ac:dyDescent="0.15">
      <c r="A21" s="117">
        <f>(Glutamine!H9*'In Process Calc.'!I5+'In Process Calc.'!D6*Glutamine!H10)/2/1000</f>
        <v>8.2949999999999982E-2</v>
      </c>
      <c r="B21" s="120"/>
      <c r="C21" s="117">
        <f xml:space="preserve"> (Regression!$CE$13*6*'Growth Regression'!$S4^5+Regression!$CD$13*5*'Growth Regression'!$S4^4+Regression!$CC$13*4*'Growth Regression'!$S4^3+Regression!$CB$13*3*'Growth Regression'!$S4^2  + Regression!$CA$13*2*'Growth Regression'!$S4 + Regression!$BZ$13)/$A21</f>
        <v>0.14831197085372988</v>
      </c>
      <c r="D21" s="117">
        <f xml:space="preserve"> (Regression!$CE$19*6*'Growth Regression'!$S4^5+Regression!$CD$19*5*'Growth Regression'!$S4^4+Regression!$CC$19*4*'Growth Regression'!$S4^3 +Regression!$CB$19*3*'Growth Regression'!$S4^2 + Regression!$CA$19*2*'Growth Regression'!$S4+ Regression!$BZ$19)/$A21</f>
        <v>0.29519203299875574</v>
      </c>
      <c r="E21" s="117">
        <f xml:space="preserve"> (Regression!$CE$14*6*'Growth Regression'!$S4^6+Regression!$CD$14*5*'Growth Regression'!$S4^5+Regression!$CC$14*4*'Growth Regression'!$S4^3+Regression!$CB$14*3*'Growth Regression'!$S4^2  + Regression!$CA$14*2*'Growth Regression'!$S4 + Regression!$BZ$14)/$A21</f>
        <v>2.7103600444667319E-2</v>
      </c>
      <c r="F21" s="117">
        <f xml:space="preserve"> (Regression!$CE$10*6*'Growth Regression'!$S4^6+Regression!$CD$10*5*'Growth Regression'!$S4^5+Regression!$CC$10*4*'Growth Regression'!$S4^3+Regression!$CB$10*3*'Growth Regression'!$S4^2  + Regression!$CA$10*2*'Growth Regression'!$S4 + Regression!$BZ$10)/$A21</f>
        <v>1.1994130820258539E-2</v>
      </c>
      <c r="G21" s="117">
        <f xml:space="preserve"> (Regression!$CE$11*6*'Growth Regression'!$S4^6+Regression!$CD$11*5*'Growth Regression'!$S4^5+Regression!$CC$11*4*'Growth Regression'!$S4^3+Regression!$CB$11*3*'Growth Regression'!$S4^2  + Regression!$CA$11*2*'Growth Regression'!$S4 + Regression!$BZ$11)/$A21</f>
        <v>1.1304224463208026E-3</v>
      </c>
      <c r="H21" s="119"/>
      <c r="I21" s="121"/>
      <c r="J21" s="119"/>
      <c r="K21" s="119"/>
      <c r="L21" s="119"/>
      <c r="M21" s="119"/>
      <c r="N21" s="119"/>
      <c r="O21" s="119"/>
      <c r="P21" s="119"/>
      <c r="Q21" s="119"/>
      <c r="R21" s="119"/>
      <c r="S21" s="119"/>
      <c r="T21" s="119"/>
      <c r="U21" s="119"/>
      <c r="V21" s="121"/>
      <c r="W21" s="119"/>
      <c r="X21" s="119"/>
      <c r="Y21" s="121"/>
      <c r="Z21" s="119"/>
      <c r="AA21" s="119"/>
      <c r="AB21" s="119"/>
      <c r="AC21" s="119"/>
      <c r="AD21" s="119"/>
      <c r="AE21" s="119"/>
      <c r="AF21" s="119"/>
      <c r="AG21" s="119"/>
      <c r="AH21" s="119"/>
      <c r="AI21" s="119"/>
      <c r="AV21" s="292"/>
      <c r="AW21" s="292"/>
      <c r="AX21" s="292"/>
      <c r="AY21" s="292"/>
      <c r="AZ21" s="64"/>
      <c r="BA21" s="292"/>
      <c r="BB21" s="292"/>
      <c r="BC21" s="292"/>
      <c r="BD21" s="292"/>
      <c r="BE21" s="292"/>
      <c r="BF21" s="292"/>
      <c r="BG21" s="292"/>
      <c r="BH21" s="64"/>
    </row>
    <row r="22" spans="1:60" x14ac:dyDescent="0.15">
      <c r="A22" s="117">
        <f>(Glutamine!H10*'In Process Calc.'!I6+'In Process Calc.'!D7*Glutamine!H11)/2/1000</f>
        <v>0.15549499999999999</v>
      </c>
      <c r="B22" s="120"/>
      <c r="C22" s="117">
        <f xml:space="preserve"> (Regression!$CE$13*6*'Growth Regression'!$S5^5+Regression!$CD$13*5*'Growth Regression'!$S5^4+Regression!$CC$13*4*'Growth Regression'!$S5^3+Regression!$CB$13*3*'Growth Regression'!$S5^2  + Regression!$CA$13*2*'Growth Regression'!$S5 + Regression!$BZ$13)/$A22</f>
        <v>9.8578385225157161E-2</v>
      </c>
      <c r="D22" s="117">
        <f xml:space="preserve"> (Regression!$CE$19*6*'Growth Regression'!$S5^5+Regression!$CD$19*5*'Growth Regression'!$S5^4+Regression!$CC$19*4*'Growth Regression'!$S5^3 +Regression!$CB$19*3*'Growth Regression'!$S5^2 + Regression!$CA$19*2*'Growth Regression'!$S5+ Regression!$BZ$19)/$A22</f>
        <v>0.13810440504394192</v>
      </c>
      <c r="E22" s="117">
        <f xml:space="preserve"> (Regression!$CE$14*6*'Growth Regression'!$S5^6+Regression!$CD$14*5*'Growth Regression'!$S5^5+Regression!$CC$14*4*'Growth Regression'!$S5^3+Regression!$CB$14*3*'Growth Regression'!$S5^2  + Regression!$CA$14*2*'Growth Regression'!$S5 + Regression!$BZ$14)/$A22</f>
        <v>1.5627096898797627E-2</v>
      </c>
      <c r="F22" s="117">
        <f xml:space="preserve"> (Regression!$CE$10*6*'Growth Regression'!$S5^6+Regression!$CD$10*5*'Growth Regression'!$S5^5+Regression!$CC$10*4*'Growth Regression'!$S5^3+Regression!$CB$10*3*'Growth Regression'!$S5^2  + Regression!$CA$10*2*'Growth Regression'!$S5 + Regression!$BZ$10)/$A22</f>
        <v>1.1092823925656079E-2</v>
      </c>
      <c r="G22" s="117">
        <f xml:space="preserve"> (Regression!$CE$11*6*'Growth Regression'!$S5^6+Regression!$CD$11*5*'Growth Regression'!$S5^5+Regression!$CC$11*4*'Growth Regression'!$S5^3+Regression!$CB$11*3*'Growth Regression'!$S5^2  + Regression!$CA$11*2*'Growth Regression'!$S5 + Regression!$BZ$11)/$A22</f>
        <v>2.5428098914770489E-3</v>
      </c>
      <c r="H22" s="119"/>
      <c r="I22" s="121"/>
      <c r="J22" s="119"/>
      <c r="K22" s="119"/>
      <c r="L22" s="119"/>
      <c r="M22" s="119"/>
      <c r="N22" s="119"/>
      <c r="O22" s="119"/>
      <c r="P22" s="119"/>
      <c r="Q22" s="119"/>
      <c r="R22" s="119"/>
      <c r="S22" s="119"/>
      <c r="T22" s="119"/>
      <c r="U22" s="119"/>
      <c r="V22" s="121"/>
      <c r="W22" s="119"/>
      <c r="X22" s="119"/>
      <c r="Y22" s="121"/>
      <c r="Z22" s="119"/>
      <c r="AA22" s="119"/>
      <c r="AB22" s="119"/>
      <c r="AC22" s="119"/>
      <c r="AD22" s="119"/>
      <c r="AE22" s="119"/>
      <c r="AF22" s="119"/>
      <c r="AG22" s="119"/>
      <c r="AH22" s="119"/>
      <c r="AI22" s="119"/>
      <c r="AV22" s="292"/>
      <c r="AW22" s="292"/>
      <c r="AX22" s="292"/>
      <c r="AY22" s="292"/>
      <c r="AZ22" s="64"/>
      <c r="BA22" s="292"/>
      <c r="BB22" s="292"/>
      <c r="BC22" s="292"/>
      <c r="BD22" s="292"/>
      <c r="BE22" s="292"/>
      <c r="BF22" s="292"/>
      <c r="BG22" s="292"/>
      <c r="BH22" s="64"/>
    </row>
    <row r="23" spans="1:60" x14ac:dyDescent="0.15">
      <c r="A23" s="117">
        <f>(Glutamine!H11*'In Process Calc.'!I7+'In Process Calc.'!D8*Glutamine!H12)/2/1000</f>
        <v>0.25108249999999999</v>
      </c>
      <c r="B23" s="120"/>
      <c r="C23" s="117">
        <f xml:space="preserve"> (Regression!$CE$13*6*'Growth Regression'!$S6^5+Regression!$CD$13*5*'Growth Regression'!$S6^4+Regression!$CC$13*4*'Growth Regression'!$S6^3+Regression!$CB$13*3*'Growth Regression'!$S6^2  + Regression!$CA$13*2*'Growth Regression'!$S6 + Regression!$BZ$13)/$A23</f>
        <v>7.4730311668837673E-2</v>
      </c>
      <c r="D23" s="117">
        <f xml:space="preserve"> (Regression!$CE$19*6*'Growth Regression'!$S6^5+Regression!$CD$19*5*'Growth Regression'!$S6^4+Regression!$CC$19*4*'Growth Regression'!$S6^3 +Regression!$CB$19*3*'Growth Regression'!$S6^2 + Regression!$CA$19*2*'Growth Regression'!$S6+ Regression!$BZ$19)/$A23</f>
        <v>6.4928984470814535E-2</v>
      </c>
      <c r="E23" s="117">
        <f xml:space="preserve"> (Regression!$CE$14*6*'Growth Regression'!$S6^6+Regression!$CD$14*5*'Growth Regression'!$S6^5+Regression!$CC$14*4*'Growth Regression'!$S6^3+Regression!$CB$14*3*'Growth Regression'!$S6^2  + Regression!$CA$14*2*'Growth Regression'!$S6 + Regression!$BZ$14)/$A23</f>
        <v>1.0288182548633562E-2</v>
      </c>
      <c r="F23" s="117">
        <f xml:space="preserve"> (Regression!$CE$10*6*'Growth Regression'!$S6^6+Regression!$CD$10*5*'Growth Regression'!$S6^5+Regression!$CC$10*4*'Growth Regression'!$S6^3+Regression!$CB$10*3*'Growth Regression'!$S6^2  + Regression!$CA$10*2*'Growth Regression'!$S6 + Regression!$BZ$10)/$A23</f>
        <v>9.2107161052680051E-3</v>
      </c>
      <c r="G23" s="117">
        <f xml:space="preserve"> (Regression!$CE$11*6*'Growth Regression'!$S6^6+Regression!$CD$11*5*'Growth Regression'!$S6^5+Regression!$CC$11*4*'Growth Regression'!$S6^3+Regression!$CB$11*3*'Growth Regression'!$S6^2  + Regression!$CA$11*2*'Growth Regression'!$S6 + Regression!$BZ$11)/$A23</f>
        <v>2.6236398974979012E-3</v>
      </c>
      <c r="H23" s="119"/>
      <c r="I23" s="121"/>
      <c r="J23" s="119"/>
      <c r="K23" s="119"/>
      <c r="L23" s="119"/>
      <c r="M23" s="119"/>
      <c r="N23" s="119"/>
      <c r="O23" s="119"/>
      <c r="P23" s="119"/>
      <c r="Q23" s="119"/>
      <c r="R23" s="119"/>
      <c r="S23" s="119"/>
      <c r="T23" s="119"/>
      <c r="U23" s="119"/>
      <c r="V23" s="121"/>
      <c r="W23" s="119"/>
      <c r="X23" s="119"/>
      <c r="Y23" s="121"/>
      <c r="Z23" s="119"/>
      <c r="AA23" s="119"/>
      <c r="AB23" s="119"/>
      <c r="AC23" s="119"/>
      <c r="AD23" s="119"/>
      <c r="AE23" s="119"/>
      <c r="AF23" s="119"/>
      <c r="AG23" s="119"/>
      <c r="AH23" s="119"/>
      <c r="AI23" s="119"/>
      <c r="AV23" s="292"/>
      <c r="AW23" s="292"/>
      <c r="AX23" s="292"/>
      <c r="AY23" s="292"/>
      <c r="AZ23" s="64"/>
      <c r="BA23" s="292"/>
      <c r="BB23" s="292"/>
      <c r="BC23" s="292"/>
      <c r="BD23" s="292"/>
      <c r="BE23" s="292"/>
      <c r="BF23" s="292"/>
      <c r="BG23" s="292"/>
      <c r="BH23" s="64"/>
    </row>
    <row r="24" spans="1:60" ht="18" x14ac:dyDescent="0.2">
      <c r="A24" s="117">
        <f>(Glutamine!H12*'In Process Calc.'!I8+'In Process Calc.'!D9*Glutamine!H13)/2/1000</f>
        <v>0.46385462500000002</v>
      </c>
      <c r="B24" s="120"/>
      <c r="C24" s="117">
        <f xml:space="preserve"> (Regression!$CE$13*6*'Growth Regression'!$S7^5+Regression!$CD$13*5*'Growth Regression'!$S7^4+Regression!$CC$13*4*'Growth Regression'!$S7^3+Regression!$CB$13*3*'Growth Regression'!$S7^2  + Regression!$CA$13*2*'Growth Regression'!$S7 + Regression!$BZ$13)/$A24</f>
        <v>5.1268837056298082E-2</v>
      </c>
      <c r="D24" s="117">
        <f xml:space="preserve"> (Regression!$CE$19*6*'Growth Regression'!$S7^5+Regression!$CD$19*5*'Growth Regression'!$S7^4+Regression!$CC$19*4*'Growth Regression'!$S7^3 +Regression!$CB$19*3*'Growth Regression'!$S7^2 + Regression!$CA$19*2*'Growth Regression'!$S7+ Regression!$BZ$19)/$A24</f>
        <v>1.7930399137547248E-2</v>
      </c>
      <c r="E24" s="117">
        <f xml:space="preserve"> (Regression!$CE$14*6*'Growth Regression'!$S7^6+Regression!$CD$14*5*'Growth Regression'!$S7^5+Regression!$CC$14*4*'Growth Regression'!$S7^3+Regression!$CB$14*3*'Growth Regression'!$S7^2  + Regression!$CA$14*2*'Growth Regression'!$S7 + Regression!$BZ$14)/$A24</f>
        <v>5.9181226741287654E-3</v>
      </c>
      <c r="F24" s="117">
        <f xml:space="preserve"> (Regression!$CE$10*6*'Growth Regression'!$S7^6+Regression!$CD$10*5*'Growth Regression'!$S7^5+Regression!$CC$10*4*'Growth Regression'!$S7^3+Regression!$CB$10*3*'Growth Regression'!$S7^2  + Regression!$CA$10*2*'Growth Regression'!$S7 + Regression!$BZ$10)/$A24</f>
        <v>6.2371517505276598E-3</v>
      </c>
      <c r="G24" s="117">
        <f xml:space="preserve"> (Regression!$CE$11*6*'Growth Regression'!$S7^6+Regression!$CD$11*5*'Growth Regression'!$S7^5+Regression!$CC$11*4*'Growth Regression'!$S7^3+Regression!$CB$11*3*'Growth Regression'!$S7^2  + Regression!$CA$11*2*'Growth Regression'!$S7 + Regression!$BZ$11)/$A24</f>
        <v>2.0476734401944532E-3</v>
      </c>
      <c r="H24" s="119"/>
      <c r="I24" s="121"/>
      <c r="J24" s="119"/>
      <c r="K24" s="119"/>
      <c r="L24" s="119"/>
      <c r="M24" s="119"/>
      <c r="N24" s="119"/>
      <c r="O24" s="119"/>
      <c r="P24" s="119"/>
      <c r="Q24" s="119"/>
      <c r="R24" s="119"/>
      <c r="S24" s="119"/>
      <c r="T24" s="119"/>
      <c r="U24" s="119"/>
      <c r="V24" s="121"/>
      <c r="W24" s="119"/>
      <c r="X24" s="119"/>
      <c r="Y24" s="121"/>
      <c r="Z24" s="119"/>
      <c r="AA24" s="119"/>
      <c r="AB24" s="119"/>
      <c r="AC24" s="119"/>
      <c r="AD24" s="119"/>
      <c r="AE24" s="119"/>
      <c r="AF24" s="119"/>
      <c r="AG24" s="119"/>
      <c r="AH24" s="119"/>
      <c r="AI24" s="119"/>
      <c r="AK24" s="364" t="s">
        <v>483</v>
      </c>
      <c r="AL24" s="365"/>
      <c r="AM24" s="365"/>
      <c r="AN24" s="365"/>
      <c r="AO24" s="365"/>
      <c r="AP24" s="365"/>
      <c r="AQ24" s="365"/>
      <c r="AR24" s="365"/>
      <c r="AS24" s="365"/>
      <c r="AT24" s="365"/>
      <c r="AU24" s="365"/>
      <c r="AV24" s="365"/>
      <c r="AW24" s="365"/>
      <c r="AX24" s="365"/>
      <c r="AY24" s="365"/>
      <c r="AZ24" s="365"/>
      <c r="BA24" s="365"/>
      <c r="BB24" s="365"/>
      <c r="BC24" s="365"/>
      <c r="BD24" s="365"/>
      <c r="BE24" s="365"/>
      <c r="BF24" s="365"/>
      <c r="BG24" s="366"/>
      <c r="BH24" s="64"/>
    </row>
    <row r="25" spans="1:60" ht="64" x14ac:dyDescent="0.15">
      <c r="A25" s="117">
        <f>(Glutamine!H13*'In Process Calc.'!I9+'In Process Calc.'!D10*Glutamine!H14)/2/1000</f>
        <v>0.8633628562500002</v>
      </c>
      <c r="B25" s="120"/>
      <c r="C25" s="117">
        <f xml:space="preserve"> (Regression!$CE$13*6*'Growth Regression'!$S8^5+Regression!$CD$13*5*'Growth Regression'!$S8^4+Regression!$CC$13*4*'Growth Regression'!$S8^3+Regression!$CB$13*3*'Growth Regression'!$S8^2  + Regression!$CA$13*2*'Growth Regression'!$S8 + Regression!$BZ$13)/$A25</f>
        <v>3.6141117190636743E-2</v>
      </c>
      <c r="D25" s="117">
        <f xml:space="preserve"> (Regression!$CE$19*6*'Growth Regression'!$S8^5+Regression!$CD$19*5*'Growth Regression'!$S8^4+Regression!$CC$19*4*'Growth Regression'!$S8^3 +Regression!$CB$19*3*'Growth Regression'!$S8^2 + Regression!$CA$19*2*'Growth Regression'!$S8+ Regression!$BZ$19)/$A25</f>
        <v>-8.4179336345148459E-4</v>
      </c>
      <c r="E25" s="117">
        <f xml:space="preserve"> (Regression!$CE$14*6*'Growth Regression'!$S8^6+Regression!$CD$14*5*'Growth Regression'!$S8^5+Regression!$CC$14*4*'Growth Regression'!$S8^3+Regression!$CB$14*3*'Growth Regression'!$S8^2  + Regression!$CA$14*2*'Growth Regression'!$S8 + Regression!$BZ$14)/$A25</f>
        <v>3.3444911895971906E-3</v>
      </c>
      <c r="F25" s="117">
        <f xml:space="preserve"> (Regression!$CE$10*6*'Growth Regression'!$S8^6+Regression!$CD$10*5*'Growth Regression'!$S8^5+Regression!$CC$10*4*'Growth Regression'!$S8^3+Regression!$CB$10*3*'Growth Regression'!$S8^2  + Regression!$CA$10*2*'Growth Regression'!$S8 + Regression!$BZ$10)/$A25</f>
        <v>3.8521332808023052E-3</v>
      </c>
      <c r="G25" s="117">
        <f xml:space="preserve"> (Regression!$CE$11*6*'Growth Regression'!$S8^6+Regression!$CD$11*5*'Growth Regression'!$S8^5+Regression!$CC$11*4*'Growth Regression'!$S8^3+Regression!$CB$11*3*'Growth Regression'!$S8^2  + Regression!$CA$11*2*'Growth Regression'!$S8 + Regression!$BZ$11)/$A25</f>
        <v>1.4231547662630854E-3</v>
      </c>
      <c r="H25" s="119"/>
      <c r="I25" s="121"/>
      <c r="J25" s="119"/>
      <c r="K25" s="119"/>
      <c r="L25" s="119"/>
      <c r="M25" s="119"/>
      <c r="N25" s="119"/>
      <c r="O25" s="119"/>
      <c r="P25" s="119"/>
      <c r="Q25" s="119"/>
      <c r="R25" s="119"/>
      <c r="S25" s="119"/>
      <c r="T25" s="119"/>
      <c r="U25" s="119"/>
      <c r="V25" s="121"/>
      <c r="W25" s="119"/>
      <c r="X25" s="119"/>
      <c r="Y25" s="121"/>
      <c r="Z25" s="119"/>
      <c r="AA25" s="119"/>
      <c r="AB25" s="119"/>
      <c r="AC25" s="119"/>
      <c r="AD25" s="119"/>
      <c r="AE25" s="119"/>
      <c r="AF25" s="119"/>
      <c r="AG25" s="119"/>
      <c r="AH25" s="119"/>
      <c r="AI25" s="119"/>
      <c r="AJ25" s="73" t="s">
        <v>372</v>
      </c>
      <c r="AK25" s="259" t="s">
        <v>19</v>
      </c>
      <c r="AL25" s="259" t="s">
        <v>38</v>
      </c>
      <c r="AM25" s="259" t="s">
        <v>15</v>
      </c>
      <c r="AN25" s="259" t="s">
        <v>13</v>
      </c>
      <c r="AO25" s="260" t="s">
        <v>346</v>
      </c>
      <c r="AP25" s="259" t="s">
        <v>9</v>
      </c>
      <c r="AQ25" s="259" t="s">
        <v>36</v>
      </c>
      <c r="AR25" s="259" t="s">
        <v>14</v>
      </c>
      <c r="AS25" s="259" t="s">
        <v>18</v>
      </c>
      <c r="AT25" s="259" t="s">
        <v>17</v>
      </c>
      <c r="AU25" s="259" t="s">
        <v>40</v>
      </c>
      <c r="AV25" s="259" t="s">
        <v>10</v>
      </c>
      <c r="AW25" s="259" t="s">
        <v>41</v>
      </c>
      <c r="AX25" s="259" t="s">
        <v>42</v>
      </c>
      <c r="AY25" s="259" t="s">
        <v>21</v>
      </c>
      <c r="AZ25" s="259" t="s">
        <v>414</v>
      </c>
      <c r="BA25" s="259" t="s">
        <v>418</v>
      </c>
      <c r="BB25" s="260" t="s">
        <v>347</v>
      </c>
      <c r="BC25" s="259" t="s">
        <v>16</v>
      </c>
      <c r="BD25" s="259" t="s">
        <v>37</v>
      </c>
      <c r="BE25" s="260" t="s">
        <v>348</v>
      </c>
      <c r="BF25" s="259" t="s">
        <v>20</v>
      </c>
      <c r="BG25" s="259" t="s">
        <v>39</v>
      </c>
      <c r="BH25" s="295"/>
    </row>
    <row r="26" spans="1:60" x14ac:dyDescent="0.15">
      <c r="A26" s="117">
        <f>(Glutamine!H14*'In Process Calc.'!I10+'In Process Calc.'!D11*Glutamine!H15)/2/1000</f>
        <v>1.0329197720625003</v>
      </c>
      <c r="B26" s="120"/>
      <c r="C26" s="117">
        <f xml:space="preserve"> (Regression!$CE$13*6*'Growth Regression'!$S9^5+Regression!$CD$13*5*'Growth Regression'!$S9^4+Regression!$CC$13*4*'Growth Regression'!$S9^3+Regression!$CB$13*3*'Growth Regression'!$S9^2  + Regression!$CA$13*2*'Growth Regression'!$S9 + Regression!$BZ$13)/$A26</f>
        <v>3.5941098215031379E-2</v>
      </c>
      <c r="D26" s="117">
        <f xml:space="preserve"> (Regression!$CE$19*6*'Growth Regression'!$S9^5+Regression!$CD$19*5*'Growth Regression'!$S9^4+Regression!$CC$19*4*'Growth Regression'!$S9^3 +Regression!$CB$19*3*'Growth Regression'!$S9^2 + Regression!$CA$19*2*'Growth Regression'!$S9+ Regression!$BZ$19)/$A26</f>
        <v>-2.5726582359691624E-3</v>
      </c>
      <c r="E26" s="117">
        <f xml:space="preserve"> (Regression!$CE$14*6*'Growth Regression'!$S9^6+Regression!$CD$14*5*'Growth Regression'!$S9^5+Regression!$CC$14*4*'Growth Regression'!$S9^3+Regression!$CB$14*3*'Growth Regression'!$S9^2  + Regression!$CA$14*2*'Growth Regression'!$S9 + Regression!$BZ$14)/$A26</f>
        <v>2.8170570254534783E-3</v>
      </c>
      <c r="F26" s="117">
        <f xml:space="preserve"> (Regression!$CE$10*6*'Growth Regression'!$S9^6+Regression!$CD$10*5*'Growth Regression'!$S9^5+Regression!$CC$10*4*'Growth Regression'!$S9^3+Regression!$CB$10*3*'Growth Regression'!$S9^2  + Regression!$CA$10*2*'Growth Regression'!$S9 + Regression!$BZ$10)/$A26</f>
        <v>3.185872352618239E-3</v>
      </c>
      <c r="G26" s="117">
        <f xml:space="preserve"> (Regression!$CE$11*6*'Growth Regression'!$S9^6+Regression!$CD$11*5*'Growth Regression'!$S9^5+Regression!$CC$11*4*'Growth Regression'!$S9^3+Regression!$CB$11*3*'Growth Regression'!$S9^2  + Regression!$CA$11*2*'Growth Regression'!$S9 + Regression!$BZ$11)/$A26</f>
        <v>1.25890382949543E-3</v>
      </c>
      <c r="H26" s="119"/>
      <c r="I26" s="121"/>
      <c r="J26" s="119"/>
      <c r="K26" s="119"/>
      <c r="L26" s="119"/>
      <c r="M26" s="119"/>
      <c r="N26" s="119"/>
      <c r="O26" s="119"/>
      <c r="P26" s="119"/>
      <c r="Q26" s="119"/>
      <c r="R26" s="119"/>
      <c r="S26" s="119"/>
      <c r="T26" s="119"/>
      <c r="U26" s="119"/>
      <c r="V26" s="121"/>
      <c r="W26" s="119"/>
      <c r="X26" s="119"/>
      <c r="Y26" s="121"/>
      <c r="Z26" s="119"/>
      <c r="AA26" s="119"/>
      <c r="AB26" s="119"/>
      <c r="AC26" s="119"/>
      <c r="AD26" s="119"/>
      <c r="AE26" s="119"/>
      <c r="AF26" s="119"/>
      <c r="AG26" s="119"/>
      <c r="AH26" s="119"/>
      <c r="AI26" s="119"/>
      <c r="AJ26" s="75">
        <f>'In Process Calc.'!C3</f>
        <v>0</v>
      </c>
      <c r="AK26" s="292">
        <f>Glutamine!T7</f>
        <v>7.6461927016679906E-2</v>
      </c>
      <c r="AL26" s="292">
        <f>Glutamine!U7</f>
        <v>2.711509217188699</v>
      </c>
      <c r="AM26" s="292">
        <f>Glutamine!V7</f>
        <v>3.6554527017671918</v>
      </c>
      <c r="AN26" s="292">
        <f>Glutamine!W7</f>
        <v>1.5092115804755499</v>
      </c>
      <c r="AO26" s="292">
        <f>Glutamine!X7</f>
        <v>0.58922240878929977</v>
      </c>
      <c r="AP26" s="292">
        <f>Glutamine!Y7</f>
        <v>27.502388888888888</v>
      </c>
      <c r="AQ26" s="292">
        <f>Glutamine!Z7</f>
        <v>2.3714081434275642</v>
      </c>
      <c r="AR26" s="292">
        <f>Glutamine!AA7</f>
        <v>0.79435680585184576</v>
      </c>
      <c r="AS26" s="292">
        <f>Glutamine!AB7</f>
        <v>2.3324925965376186</v>
      </c>
      <c r="AT26" s="292">
        <f>Glutamine!AC7</f>
        <v>0.88481489072900865</v>
      </c>
      <c r="AU26" s="292">
        <f>Glutamine!AD7</f>
        <v>1.6063992565585794</v>
      </c>
      <c r="AV26" s="292">
        <f>Glutamine!AE7</f>
        <v>0</v>
      </c>
      <c r="AW26" s="292">
        <f>Glutamine!AF7</f>
        <v>3.3954019356617842</v>
      </c>
      <c r="AX26" s="292">
        <f>Glutamine!AG7</f>
        <v>2.9225413052240334</v>
      </c>
      <c r="AY26" s="292">
        <f>Glutamine!AH7</f>
        <v>0.97672707237780321</v>
      </c>
      <c r="AZ26" s="292">
        <f>Glutamine!AI7</f>
        <v>1.594168944</v>
      </c>
      <c r="BA26" s="292">
        <f>Glutamine!AJ7</f>
        <v>0.73712209022775343</v>
      </c>
      <c r="BB26" s="292">
        <f>Glutamine!AK7</f>
        <v>2.5101114296033344</v>
      </c>
      <c r="BC26" s="292">
        <f>Glutamine!AL7</f>
        <v>4.6203254495095543</v>
      </c>
      <c r="BD26" s="292">
        <f>Glutamine!AM7</f>
        <v>3.1539466554981663</v>
      </c>
      <c r="BE26" s="292">
        <f>Glutamine!AN7</f>
        <v>0.38732610519511396</v>
      </c>
      <c r="BF26" s="292">
        <f>Glutamine!AO7</f>
        <v>1.4906404335608257</v>
      </c>
      <c r="BG26" s="292">
        <f>Glutamine!AP7</f>
        <v>1.8344386938034827</v>
      </c>
      <c r="BH26" s="64"/>
    </row>
    <row r="27" spans="1:60" x14ac:dyDescent="0.15">
      <c r="A27" s="117">
        <f>(Glutamine!H15*'In Process Calc.'!I11+'In Process Calc.'!D12*Glutamine!H16)/2/1000</f>
        <v>1.163711293943672</v>
      </c>
      <c r="B27" s="120"/>
      <c r="C27" s="117">
        <f xml:space="preserve"> (Regression!$CE$13*6*'Growth Regression'!$S10^5+Regression!$CD$13*5*'Growth Regression'!$S10^4+Regression!$CC$13*4*'Growth Regression'!$S10^3+Regression!$CB$13*3*'Growth Regression'!$S10^2  + Regression!$CA$13*2*'Growth Regression'!$S10 + Regression!$BZ$13)/$A27</f>
        <v>3.4638191419111938E-2</v>
      </c>
      <c r="D27" s="117">
        <f xml:space="preserve"> (Regression!$CE$19*6*'Growth Regression'!$S10^5+Regression!$CD$19*5*'Growth Regression'!$S10^4+Regression!$CC$19*4*'Growth Regression'!$S10^3 +Regression!$CB$19*3*'Growth Regression'!$S10^2 + Regression!$CA$19*2*'Growth Regression'!$S10+ Regression!$BZ$19)/$A27</f>
        <v>1.0983066893544724E-3</v>
      </c>
      <c r="E27" s="117">
        <f xml:space="preserve"> (Regression!$CE$14*6*'Growth Regression'!$S10^6+Regression!$CD$14*5*'Growth Regression'!$S10^5+Regression!$CC$14*4*'Growth Regression'!$S10^3+Regression!$CB$14*3*'Growth Regression'!$S10^2  + Regression!$CA$14*2*'Growth Regression'!$S10 + Regression!$BZ$14)/$A27</f>
        <v>2.4253947380959398E-3</v>
      </c>
      <c r="F27" s="117">
        <f xml:space="preserve"> (Regression!$CE$10*6*'Growth Regression'!$S10^6+Regression!$CD$10*5*'Growth Regression'!$S10^5+Regression!$CC$10*4*'Growth Regression'!$S10^3+Regression!$CB$10*3*'Growth Regression'!$S10^2  + Regression!$CA$10*2*'Growth Regression'!$S10 + Regression!$BZ$10)/$A27</f>
        <v>2.4780767832331962E-3</v>
      </c>
      <c r="G27" s="117">
        <f xml:space="preserve"> (Regression!$CE$11*6*'Growth Regression'!$S10^6+Regression!$CD$11*5*'Growth Regression'!$S10^5+Regression!$CC$11*4*'Growth Regression'!$S10^3+Regression!$CB$11*3*'Growth Regression'!$S10^2  + Regression!$CA$11*2*'Growth Regression'!$S10 + Regression!$BZ$11)/$A27</f>
        <v>1.0002039129651521E-3</v>
      </c>
      <c r="H27" s="119"/>
      <c r="I27" s="121"/>
      <c r="J27" s="119"/>
      <c r="K27" s="119"/>
      <c r="L27" s="119"/>
      <c r="M27" s="119"/>
      <c r="N27" s="119"/>
      <c r="O27" s="119"/>
      <c r="P27" s="119"/>
      <c r="Q27" s="119"/>
      <c r="R27" s="119"/>
      <c r="S27" s="119"/>
      <c r="T27" s="119"/>
      <c r="U27" s="119"/>
      <c r="V27" s="121"/>
      <c r="W27" s="119"/>
      <c r="X27" s="119"/>
      <c r="Y27" s="121"/>
      <c r="Z27" s="119"/>
      <c r="AA27" s="119"/>
      <c r="AB27" s="119"/>
      <c r="AC27" s="119"/>
      <c r="AD27" s="119"/>
      <c r="AE27" s="119"/>
      <c r="AF27" s="119"/>
      <c r="AG27" s="119"/>
      <c r="AH27" s="119"/>
      <c r="AI27" s="119"/>
      <c r="AJ27" s="75">
        <f>'In Process Calc.'!C4</f>
        <v>23.883333333302289</v>
      </c>
      <c r="AK27" s="292">
        <f>Glutamine!T8</f>
        <v>0.19595374924303188</v>
      </c>
      <c r="AL27" s="292">
        <f>Glutamine!U8</f>
        <v>2.7289140518912096</v>
      </c>
      <c r="AM27" s="292">
        <f>Glutamine!V8</f>
        <v>3.6937780844074162</v>
      </c>
      <c r="AN27" s="292">
        <f>Glutamine!W8</f>
        <v>1.5771286074872763</v>
      </c>
      <c r="AO27" s="292">
        <f>Glutamine!X8</f>
        <v>0.55314490748646117</v>
      </c>
      <c r="AP27" s="292">
        <f>Glutamine!Y8</f>
        <v>25.426547242939112</v>
      </c>
      <c r="AQ27" s="292">
        <f>Glutamine!Z8</f>
        <v>1.9725620920361557</v>
      </c>
      <c r="AR27" s="292">
        <f>Glutamine!AA8</f>
        <v>0.90151991657611119</v>
      </c>
      <c r="AS27" s="292">
        <f>Glutamine!AB8</f>
        <v>2.3903471280745632</v>
      </c>
      <c r="AT27" s="292">
        <f>Glutamine!AC8</f>
        <v>0.86446916056772383</v>
      </c>
      <c r="AU27" s="292">
        <f>Glutamine!AD8</f>
        <v>1.6113425683433062</v>
      </c>
      <c r="AV27" s="292">
        <f>Glutamine!AE8</f>
        <v>2.9307274631641103</v>
      </c>
      <c r="AW27" s="292">
        <f>Glutamine!AF8</f>
        <v>3.3792832375615105</v>
      </c>
      <c r="AX27" s="292">
        <f>Glutamine!AG8</f>
        <v>2.9418901249472276</v>
      </c>
      <c r="AY27" s="292">
        <f>Glutamine!AH8</f>
        <v>0.96873240861081933</v>
      </c>
      <c r="AZ27" s="292">
        <f>Glutamine!AI8</f>
        <v>2.101163203</v>
      </c>
      <c r="BA27" s="292">
        <f>Glutamine!AJ8</f>
        <v>0.7424783462900566</v>
      </c>
      <c r="BB27" s="292">
        <f>Glutamine!AK8</f>
        <v>2.5134102870098518</v>
      </c>
      <c r="BC27" s="292">
        <f>Glutamine!AL8</f>
        <v>4.5964075727212119</v>
      </c>
      <c r="BD27" s="292">
        <f>Glutamine!AM8</f>
        <v>3.2224774046246911</v>
      </c>
      <c r="BE27" s="292">
        <f>Glutamine!AN8</f>
        <v>0.38328350952951112</v>
      </c>
      <c r="BF27" s="292">
        <f>Glutamine!AO8</f>
        <v>1.539198047885167</v>
      </c>
      <c r="BG27" s="292">
        <f>Glutamine!AP8</f>
        <v>1.8459482231642248</v>
      </c>
      <c r="BH27" s="64"/>
    </row>
    <row r="28" spans="1:60" x14ac:dyDescent="0.15">
      <c r="A28" s="117">
        <f>(Glutamine!H16*'In Process Calc.'!I12+'In Process Calc.'!D13*Glutamine!H17)/2/1000</f>
        <v>1.1699806341091161</v>
      </c>
      <c r="B28" s="120"/>
      <c r="C28" s="117">
        <f xml:space="preserve"> (Regression!$CE$13*6*'Growth Regression'!$S11^5+Regression!$CD$13*5*'Growth Regression'!$S11^4+Regression!$CC$13*4*'Growth Regression'!$S11^3+Regression!$CB$13*3*'Growth Regression'!$S11^2  + Regression!$CA$13*2*'Growth Regression'!$S11 + Regression!$BZ$13)/$A28</f>
        <v>3.3975481141452095E-2</v>
      </c>
      <c r="D28" s="117">
        <f xml:space="preserve"> (Regression!$CE$19*6*'Growth Regression'!$S11^5+Regression!$CD$19*5*'Growth Regression'!$S11^4+Regression!$CC$19*4*'Growth Regression'!$S11^3 +Regression!$CB$19*3*'Growth Regression'!$S11^2 + Regression!$CA$19*2*'Growth Regression'!$S11+ Regression!$BZ$19)/$A28</f>
        <v>5.1188524580904077E-3</v>
      </c>
      <c r="E28" s="117">
        <f xml:space="preserve"> (Regression!$CE$14*6*'Growth Regression'!$S11^6+Regression!$CD$14*5*'Growth Regression'!$S11^5+Regression!$CC$14*4*'Growth Regression'!$S11^3+Regression!$CB$14*3*'Growth Regression'!$S11^2  + Regression!$CA$14*2*'Growth Regression'!$S11 + Regression!$BZ$14)/$A28</f>
        <v>2.2382287591994638E-3</v>
      </c>
      <c r="F28" s="117">
        <f xml:space="preserve"> (Regression!$CE$10*6*'Growth Regression'!$S11^6+Regression!$CD$10*5*'Growth Regression'!$S11^5+Regression!$CC$10*4*'Growth Regression'!$S11^3+Regression!$CB$10*3*'Growth Regression'!$S11^2  + Regression!$CA$10*2*'Growth Regression'!$S11 + Regression!$BZ$10)/$A28</f>
        <v>1.8174975235894478E-3</v>
      </c>
      <c r="G28" s="117">
        <f xml:space="preserve"> (Regression!$CE$11*6*'Growth Regression'!$S11^6+Regression!$CD$11*5*'Growth Regression'!$S11^5+Regression!$CC$11*4*'Growth Regression'!$S11^3+Regression!$CB$11*3*'Growth Regression'!$S11^2  + Regression!$CA$11*2*'Growth Regression'!$S11 + Regression!$BZ$11)/$A28</f>
        <v>6.7548881040214873E-4</v>
      </c>
      <c r="H28" s="119"/>
      <c r="I28" s="121"/>
      <c r="J28" s="119"/>
      <c r="K28" s="119"/>
      <c r="L28" s="119"/>
      <c r="M28" s="119"/>
      <c r="N28" s="119"/>
      <c r="O28" s="119"/>
      <c r="P28" s="119"/>
      <c r="Q28" s="119"/>
      <c r="R28" s="119"/>
      <c r="S28" s="119"/>
      <c r="T28" s="119"/>
      <c r="U28" s="119"/>
      <c r="V28" s="121"/>
      <c r="W28" s="119"/>
      <c r="X28" s="119"/>
      <c r="Y28" s="121"/>
      <c r="Z28" s="119"/>
      <c r="AA28" s="119"/>
      <c r="AB28" s="119"/>
      <c r="AC28" s="119"/>
      <c r="AD28" s="119"/>
      <c r="AE28" s="119"/>
      <c r="AF28" s="119"/>
      <c r="AG28" s="119"/>
      <c r="AH28" s="119"/>
      <c r="AI28" s="119"/>
      <c r="AJ28" s="75">
        <f>'In Process Calc.'!C5</f>
        <v>38.549999999930151</v>
      </c>
      <c r="AK28" s="292">
        <f>Glutamine!T9</f>
        <v>0.31252353313677161</v>
      </c>
      <c r="AL28" s="292">
        <f>Glutamine!U9</f>
        <v>2.7491435044610353</v>
      </c>
      <c r="AM28" s="292">
        <f>Glutamine!V9</f>
        <v>3.7034550114540341</v>
      </c>
      <c r="AN28" s="292">
        <f>Glutamine!W9</f>
        <v>1.6366201537906375</v>
      </c>
      <c r="AO28" s="292">
        <f>Glutamine!X9</f>
        <v>0.52486953219131804</v>
      </c>
      <c r="AP28" s="292">
        <f>Glutamine!Y9</f>
        <v>23.974880573733945</v>
      </c>
      <c r="AQ28" s="292">
        <f>Glutamine!Z9</f>
        <v>1.5946714658830339</v>
      </c>
      <c r="AR28" s="292">
        <f>Glutamine!AA9</f>
        <v>1.047754658713991</v>
      </c>
      <c r="AS28" s="292">
        <f>Glutamine!AB9</f>
        <v>2.4787807547250966</v>
      </c>
      <c r="AT28" s="292">
        <f>Glutamine!AC9</f>
        <v>0.82469358291131312</v>
      </c>
      <c r="AU28" s="292">
        <f>Glutamine!AD9</f>
        <v>1.6188277982726513</v>
      </c>
      <c r="AV28" s="292">
        <f>Glutamine!AE9</f>
        <v>6.8900560797677288</v>
      </c>
      <c r="AW28" s="292">
        <f>Glutamine!AF9</f>
        <v>3.3753277288252468</v>
      </c>
      <c r="AX28" s="292">
        <f>Glutamine!AG9</f>
        <v>2.9227037311976494</v>
      </c>
      <c r="AY28" s="292">
        <f>Glutamine!AH9</f>
        <v>0.95890021108056467</v>
      </c>
      <c r="AZ28" s="292">
        <f>Glutamine!AI9</f>
        <v>2.5608856740000001</v>
      </c>
      <c r="BA28" s="292">
        <f>Glutamine!AJ9</f>
        <v>0.73470583130394718</v>
      </c>
      <c r="BB28" s="292">
        <f>Glutamine!AK9</f>
        <v>2.5173911766727057</v>
      </c>
      <c r="BC28" s="292">
        <f>Glutamine!AL9</f>
        <v>4.5289298536887683</v>
      </c>
      <c r="BD28" s="292">
        <f>Glutamine!AM9</f>
        <v>3.2856664352320077</v>
      </c>
      <c r="BE28" s="292">
        <f>Glutamine!AN9</f>
        <v>0.37658840415304912</v>
      </c>
      <c r="BF28" s="292">
        <f>Glutamine!AO9</f>
        <v>1.4917804986280718</v>
      </c>
      <c r="BG28" s="292">
        <f>Glutamine!AP9</f>
        <v>1.8489617245533294</v>
      </c>
      <c r="BH28" s="64"/>
    </row>
    <row r="29" spans="1:60" x14ac:dyDescent="0.15">
      <c r="A29" s="117">
        <f>(Glutamine!H17*'In Process Calc.'!I13+'In Process Calc.'!D14*Glutamine!H18)/2/1000</f>
        <v>1.1088662153128575</v>
      </c>
      <c r="B29" s="120"/>
      <c r="C29" s="117">
        <f xml:space="preserve"> (Regression!$CE$13*6*'Growth Regression'!$S12^5+Regression!$CD$13*5*'Growth Regression'!$S12^4+Regression!$CC$13*4*'Growth Regression'!$S12^3+Regression!$CB$13*3*'Growth Regression'!$S12^2  + Regression!$CA$13*2*'Growth Regression'!$S12 + Regression!$BZ$13)/$A29</f>
        <v>3.059206391068461E-2</v>
      </c>
      <c r="D29" s="117">
        <f xml:space="preserve"> (Regression!$CE$19*6*'Growth Regression'!$S12^5+Regression!$CD$19*5*'Growth Regression'!$S12^4+Regression!$CC$19*4*'Growth Regression'!$S12^3 +Regression!$CB$19*3*'Growth Regression'!$S12^2 + Regression!$CA$19*2*'Growth Regression'!$S12+ Regression!$BZ$19)/$A29</f>
        <v>9.1530051064137117E-4</v>
      </c>
      <c r="E29" s="117">
        <f xml:space="preserve"> (Regression!$CE$14*6*'Growth Regression'!$S12^6+Regression!$CD$14*5*'Growth Regression'!$S12^5+Regression!$CC$14*4*'Growth Regression'!$S12^3+Regression!$CB$14*3*'Growth Regression'!$S12^2  + Regression!$CA$14*2*'Growth Regression'!$S12 + Regression!$BZ$14)/$A29</f>
        <v>2.0733856203196772E-3</v>
      </c>
      <c r="F29" s="117">
        <f xml:space="preserve"> (Regression!$CE$10*6*'Growth Regression'!$S12^6+Regression!$CD$10*5*'Growth Regression'!$S12^5+Regression!$CC$10*4*'Growth Regression'!$S12^3+Regression!$CB$10*3*'Growth Regression'!$S12^2  + Regression!$CA$10*2*'Growth Regression'!$S12 + Regression!$BZ$10)/$A29</f>
        <v>9.7535336230143428E-4</v>
      </c>
      <c r="G29" s="117">
        <f xml:space="preserve"> (Regression!$CE$11*6*'Growth Regression'!$S12^6+Regression!$CD$11*5*'Growth Regression'!$S12^5+Regression!$CC$11*4*'Growth Regression'!$S12^3+Regression!$CB$11*3*'Growth Regression'!$S12^2  + Regression!$CA$11*2*'Growth Regression'!$S12 + Regression!$BZ$11)/$A29</f>
        <v>1.4427237156222674E-4</v>
      </c>
      <c r="H29" s="119"/>
      <c r="I29" s="121"/>
      <c r="J29" s="119"/>
      <c r="K29" s="119"/>
      <c r="L29" s="119"/>
      <c r="M29" s="119"/>
      <c r="N29" s="119"/>
      <c r="O29" s="119"/>
      <c r="P29" s="119"/>
      <c r="Q29" s="119"/>
      <c r="R29" s="119"/>
      <c r="S29" s="119"/>
      <c r="T29" s="119"/>
      <c r="U29" s="119"/>
      <c r="V29" s="121"/>
      <c r="W29" s="119"/>
      <c r="X29" s="119"/>
      <c r="Y29" s="121"/>
      <c r="Z29" s="119"/>
      <c r="AA29" s="119"/>
      <c r="AB29" s="119"/>
      <c r="AC29" s="119"/>
      <c r="AD29" s="119"/>
      <c r="AE29" s="119"/>
      <c r="AF29" s="119"/>
      <c r="AG29" s="119"/>
      <c r="AH29" s="119"/>
      <c r="AI29" s="119"/>
      <c r="AJ29" s="75">
        <f>'In Process Calc.'!C6</f>
        <v>47.583333333197515</v>
      </c>
      <c r="AK29" s="292">
        <f>Glutamine!T10</f>
        <v>0.42848595234369125</v>
      </c>
      <c r="AL29" s="292">
        <f>Glutamine!U10</f>
        <v>2.731908387302282</v>
      </c>
      <c r="AM29" s="292">
        <f>Glutamine!V10</f>
        <v>3.6818178242372395</v>
      </c>
      <c r="AN29" s="292">
        <f>Glutamine!W10</f>
        <v>1.6689911923545755</v>
      </c>
      <c r="AO29" s="292">
        <f>Glutamine!X10</f>
        <v>0.50386422035016931</v>
      </c>
      <c r="AP29" s="292">
        <f>Glutamine!Y10</f>
        <v>21.466012738492722</v>
      </c>
      <c r="AQ29" s="292">
        <f>Glutamine!Z10</f>
        <v>1.2751367581620883</v>
      </c>
      <c r="AR29" s="292">
        <f>Glutamine!AA10</f>
        <v>1.1574115349606136</v>
      </c>
      <c r="AS29" s="292">
        <f>Glutamine!AB10</f>
        <v>2.5375153175465406</v>
      </c>
      <c r="AT29" s="292">
        <f>Glutamine!AC10</f>
        <v>0.80790727342614599</v>
      </c>
      <c r="AU29" s="292">
        <f>Glutamine!AD10</f>
        <v>1.6093219141902695</v>
      </c>
      <c r="AV29" s="292">
        <f>Glutamine!AE10</f>
        <v>8.9363115563543634</v>
      </c>
      <c r="AW29" s="292">
        <f>Glutamine!AF10</f>
        <v>3.3501650025542822</v>
      </c>
      <c r="AX29" s="292">
        <f>Glutamine!AG10</f>
        <v>2.9295654812241172</v>
      </c>
      <c r="AY29" s="292">
        <f>Glutamine!AH10</f>
        <v>0.9631056372784309</v>
      </c>
      <c r="AZ29" s="292">
        <f>Glutamine!AI10</f>
        <v>3.1934062499999998</v>
      </c>
      <c r="BA29" s="292">
        <f>Glutamine!AJ10</f>
        <v>0.73102647039570401</v>
      </c>
      <c r="BB29" s="292">
        <f>Glutamine!AK10</f>
        <v>2.5136869320380693</v>
      </c>
      <c r="BC29" s="292">
        <f>Glutamine!AL10</f>
        <v>4.4431861561438408</v>
      </c>
      <c r="BD29" s="292">
        <f>Glutamine!AM10</f>
        <v>3.3253894150667036</v>
      </c>
      <c r="BE29" s="292">
        <f>Glutamine!AN10</f>
        <v>0.37936668702761933</v>
      </c>
      <c r="BF29" s="292">
        <f>Glutamine!AO10</f>
        <v>1.5329469305921741</v>
      </c>
      <c r="BG29" s="292">
        <f>Glutamine!AP10</f>
        <v>1.8398875071376599</v>
      </c>
      <c r="BH29" s="64"/>
    </row>
    <row r="30" spans="1:60" x14ac:dyDescent="0.15">
      <c r="A30" s="117">
        <f>(Glutamine!H18*'In Process Calc.'!I14+'In Process Calc.'!D15*Glutamine!H19)/2/1000</f>
        <v>0.98050334508744008</v>
      </c>
      <c r="B30" s="119"/>
      <c r="C30" s="117">
        <f xml:space="preserve"> (Regression!$CE$13*6*'Growth Regression'!$S13^5+Regression!$CD$13*5*'Growth Regression'!$S13^4+Regression!$CC$13*4*'Growth Regression'!$S13^3+Regression!$CB$13*3*'Growth Regression'!$S13^2  + Regression!$CA$13*2*'Growth Regression'!$S13 + Regression!$BZ$13)/$A30</f>
        <v>2.4158221070732195E-2</v>
      </c>
      <c r="D30" s="117">
        <f xml:space="preserve"> (Regression!$CE$19*6*'Growth Regression'!$S13^5+Regression!$CD$19*5*'Growth Regression'!$S13^4+Regression!$CC$19*4*'Growth Regression'!$S13^3 +Regression!$CB$19*3*'Growth Regression'!$S13^2 + Regression!$CA$19*2*'Growth Regression'!$S13+ Regression!$BZ$19)/$A30</f>
        <v>-2.3019716486138781E-2</v>
      </c>
      <c r="E30" s="117">
        <f xml:space="preserve"> (Regression!$CE$14*6*'Growth Regression'!$S13^6+Regression!$CD$14*5*'Growth Regression'!$S13^5+Regression!$CC$14*4*'Growth Regression'!$S13^3+Regression!$CB$14*3*'Growth Regression'!$S13^2  + Regression!$CA$14*2*'Growth Regression'!$S13 + Regression!$BZ$14)/$A30</f>
        <v>1.9705537941223737E-3</v>
      </c>
      <c r="F30" s="117">
        <f xml:space="preserve"> (Regression!$CE$10*6*'Growth Regression'!$S13^6+Regression!$CD$10*5*'Growth Regression'!$S13^5+Regression!$CC$10*4*'Growth Regression'!$S13^3+Regression!$CB$10*3*'Growth Regression'!$S13^2  + Regression!$CA$10*2*'Growth Regression'!$S13 + Regression!$BZ$10)/$A30</f>
        <v>-2.8250018083431121E-6</v>
      </c>
      <c r="G30" s="117">
        <f xml:space="preserve"> (Regression!$CE$11*6*'Growth Regression'!$S13^6+Regression!$CD$11*5*'Growth Regression'!$S13^5+Regression!$CC$11*4*'Growth Regression'!$S13^3+Regression!$CB$11*3*'Growth Regression'!$S13^2  + Regression!$CA$11*2*'Growth Regression'!$S13 + Regression!$BZ$11)/$A30</f>
        <v>-6.1321010795713877E-4</v>
      </c>
      <c r="H30" s="119"/>
      <c r="I30" s="121"/>
      <c r="J30" s="119"/>
      <c r="K30" s="119"/>
      <c r="L30" s="119"/>
      <c r="M30" s="119"/>
      <c r="N30" s="119"/>
      <c r="O30" s="119"/>
      <c r="P30" s="119"/>
      <c r="Q30" s="119"/>
      <c r="R30" s="119"/>
      <c r="S30" s="119"/>
      <c r="T30" s="119"/>
      <c r="U30" s="119"/>
      <c r="V30" s="121"/>
      <c r="W30" s="119"/>
      <c r="X30" s="119"/>
      <c r="Y30" s="121"/>
      <c r="Z30" s="119"/>
      <c r="AA30" s="119"/>
      <c r="AB30" s="119"/>
      <c r="AC30" s="119"/>
      <c r="AD30" s="119"/>
      <c r="AE30" s="119"/>
      <c r="AF30" s="119"/>
      <c r="AG30" s="119"/>
      <c r="AH30" s="119"/>
      <c r="AI30" s="119"/>
      <c r="AJ30" s="75">
        <f>'In Process Calc.'!C7</f>
        <v>62.649999999906868</v>
      </c>
      <c r="AK30" s="292">
        <f>Glutamine!T11</f>
        <v>0.70490244144196923</v>
      </c>
      <c r="AL30" s="292">
        <f>Glutamine!U11</f>
        <v>2.6981436137831789</v>
      </c>
      <c r="AM30" s="292">
        <f>Glutamine!V11</f>
        <v>3.6358644176064896</v>
      </c>
      <c r="AN30" s="292">
        <f>Glutamine!W11</f>
        <v>1.7371464762610955</v>
      </c>
      <c r="AO30" s="292">
        <f>Glutamine!X11</f>
        <v>0.47273606133588347</v>
      </c>
      <c r="AP30" s="292">
        <f>Glutamine!Y11</f>
        <v>17.376941753843557</v>
      </c>
      <c r="AQ30" s="292">
        <f>Glutamine!Z11</f>
        <v>0.70330691884194707</v>
      </c>
      <c r="AR30" s="292">
        <f>Glutamine!AA11</f>
        <v>1.3388167324505007</v>
      </c>
      <c r="AS30" s="292">
        <f>Glutamine!AB11</f>
        <v>2.633448909004672</v>
      </c>
      <c r="AT30" s="292">
        <f>Glutamine!AC11</f>
        <v>0.74884318114944093</v>
      </c>
      <c r="AU30" s="292">
        <f>Glutamine!AD11</f>
        <v>1.615084805215143</v>
      </c>
      <c r="AV30" s="292">
        <f>Glutamine!AE11</f>
        <v>16.143501769968584</v>
      </c>
      <c r="AW30" s="292">
        <f>Glutamine!AF11</f>
        <v>3.2954280849329751</v>
      </c>
      <c r="AX30" s="292">
        <f>Glutamine!AG11</f>
        <v>2.9008501634543409</v>
      </c>
      <c r="AY30" s="292">
        <f>Glutamine!AH11</f>
        <v>0.93495786164905548</v>
      </c>
      <c r="AZ30" s="292">
        <f>Glutamine!AI11</f>
        <v>4.1231191730000001</v>
      </c>
      <c r="BA30" s="292">
        <f>Glutamine!AJ11</f>
        <v>0.70738002316921833</v>
      </c>
      <c r="BB30" s="292">
        <f>Glutamine!AK11</f>
        <v>2.5120632302459951</v>
      </c>
      <c r="BC30" s="292">
        <f>Glutamine!AL11</f>
        <v>4.2106008756779003</v>
      </c>
      <c r="BD30" s="292">
        <f>Glutamine!AM11</f>
        <v>3.3105259225449548</v>
      </c>
      <c r="BE30" s="292">
        <f>Glutamine!AN11</f>
        <v>0.3738723680259266</v>
      </c>
      <c r="BF30" s="292">
        <f>Glutamine!AO11</f>
        <v>1.5000457877019093</v>
      </c>
      <c r="BG30" s="292">
        <f>Glutamine!AP11</f>
        <v>1.8158515526672732</v>
      </c>
      <c r="BH30" s="64"/>
    </row>
    <row r="31" spans="1:60" x14ac:dyDescent="0.15">
      <c r="A31" s="119"/>
      <c r="B31" s="119"/>
      <c r="C31" s="119"/>
      <c r="D31" s="119"/>
      <c r="E31" s="119"/>
      <c r="F31" s="119"/>
      <c r="G31" s="119"/>
      <c r="H31" s="119"/>
      <c r="I31" s="121"/>
      <c r="J31" s="119"/>
      <c r="K31" s="119"/>
      <c r="L31" s="119"/>
      <c r="M31" s="119"/>
      <c r="N31" s="119"/>
      <c r="O31" s="119"/>
      <c r="P31" s="119"/>
      <c r="Q31" s="119"/>
      <c r="R31" s="119"/>
      <c r="S31" s="119"/>
      <c r="T31" s="119"/>
      <c r="U31" s="119"/>
      <c r="V31" s="121"/>
      <c r="W31" s="119"/>
      <c r="X31" s="119"/>
      <c r="Y31" s="121"/>
      <c r="Z31" s="119"/>
      <c r="AA31" s="119"/>
      <c r="AB31" s="119"/>
      <c r="AC31" s="119"/>
      <c r="AD31" s="119"/>
      <c r="AE31" s="119"/>
      <c r="AF31" s="119"/>
      <c r="AG31" s="119"/>
      <c r="AH31" s="119"/>
      <c r="AI31" s="119"/>
      <c r="AJ31" s="75">
        <f>'In Process Calc.'!C8</f>
        <v>71.749999999883585</v>
      </c>
      <c r="AK31" s="292">
        <f>Glutamine!T12</f>
        <v>0.96161591953085801</v>
      </c>
      <c r="AL31" s="292">
        <f>Glutamine!U12</f>
        <v>2.7229348612043491</v>
      </c>
      <c r="AM31" s="292">
        <f>Glutamine!V12</f>
        <v>3.5345654547628689</v>
      </c>
      <c r="AN31" s="292">
        <f>Glutamine!W12</f>
        <v>1.7475102401136284</v>
      </c>
      <c r="AO31" s="292">
        <f>Glutamine!X12</f>
        <v>0.45951582450448508</v>
      </c>
      <c r="AP31" s="292">
        <f>Glutamine!Y12</f>
        <v>15.011434866720444</v>
      </c>
      <c r="AQ31" s="292">
        <f>Glutamine!Z12</f>
        <v>0.40816070243757463</v>
      </c>
      <c r="AR31" s="292">
        <f>Glutamine!AA12</f>
        <v>1.4205757318866696</v>
      </c>
      <c r="AS31" s="292">
        <f>Glutamine!AB12</f>
        <v>2.6782306820516886</v>
      </c>
      <c r="AT31" s="292">
        <f>Glutamine!AC12</f>
        <v>0.72552218717914885</v>
      </c>
      <c r="AU31" s="292">
        <f>Glutamine!AD12</f>
        <v>1.6204801900022348</v>
      </c>
      <c r="AV31" s="292">
        <f>Glutamine!AE12</f>
        <v>18.649652864658417</v>
      </c>
      <c r="AW31" s="292">
        <f>Glutamine!AF12</f>
        <v>3.280003000216055</v>
      </c>
      <c r="AX31" s="292">
        <f>Glutamine!AG12</f>
        <v>2.8626268477100467</v>
      </c>
      <c r="AY31" s="292">
        <f>Glutamine!AH12</f>
        <v>0.9300800688024915</v>
      </c>
      <c r="AZ31" s="292">
        <f>Glutamine!AI12</f>
        <v>4.6011874229999998</v>
      </c>
      <c r="BA31" s="292">
        <f>Glutamine!AJ12</f>
        <v>0.6848989267871014</v>
      </c>
      <c r="BB31" s="292">
        <f>Glutamine!AK12</f>
        <v>2.512832454126011</v>
      </c>
      <c r="BC31" s="292">
        <f>Glutamine!AL12</f>
        <v>4.0870035929755906</v>
      </c>
      <c r="BD31" s="292">
        <f>Glutamine!AM12</f>
        <v>3.4234207126221992</v>
      </c>
      <c r="BE31" s="292">
        <f>Glutamine!AN12</f>
        <v>0.36558876709150079</v>
      </c>
      <c r="BF31" s="292">
        <f>Glutamine!AO12</f>
        <v>1.4983088994243878</v>
      </c>
      <c r="BG31" s="292">
        <f>Glutamine!AP12</f>
        <v>1.7865878743197858</v>
      </c>
      <c r="BH31" s="64"/>
    </row>
    <row r="32" spans="1:60" x14ac:dyDescent="0.15">
      <c r="A32" s="119"/>
      <c r="B32" s="119"/>
      <c r="C32" s="119"/>
      <c r="D32" s="119"/>
      <c r="E32" s="119"/>
      <c r="F32" s="119"/>
      <c r="G32" s="119"/>
      <c r="H32" s="119"/>
      <c r="I32" s="121"/>
      <c r="J32" s="119"/>
      <c r="K32" s="119"/>
      <c r="L32" s="119"/>
      <c r="M32" s="119"/>
      <c r="N32" s="119"/>
      <c r="O32" s="119"/>
      <c r="P32" s="119"/>
      <c r="Q32" s="119"/>
      <c r="R32" s="119"/>
      <c r="S32" s="119"/>
      <c r="T32" s="119"/>
      <c r="U32" s="119"/>
      <c r="V32" s="121"/>
      <c r="W32" s="119"/>
      <c r="X32" s="119"/>
      <c r="Y32" s="121"/>
      <c r="Z32" s="119"/>
      <c r="AA32" s="119"/>
      <c r="AB32" s="119"/>
      <c r="AC32" s="119"/>
      <c r="AD32" s="119"/>
      <c r="AE32" s="119"/>
      <c r="AF32" s="119"/>
      <c r="AG32" s="119"/>
      <c r="AH32" s="119"/>
      <c r="AI32" s="119"/>
      <c r="AJ32" s="75">
        <f>'In Process Calc.'!C9</f>
        <v>95.533333333209157</v>
      </c>
      <c r="AK32" s="292">
        <f>Glutamine!T13</f>
        <v>2.1128819114897488</v>
      </c>
      <c r="AL32" s="292">
        <f>Glutamine!U13</f>
        <v>2.5696221134837933</v>
      </c>
      <c r="AM32" s="292">
        <f>Glutamine!V13</f>
        <v>2.819506744977851</v>
      </c>
      <c r="AN32" s="292">
        <f>Glutamine!W13</f>
        <v>1.4129837478214116</v>
      </c>
      <c r="AO32" s="292">
        <f>Glutamine!X13</f>
        <v>0.34389271729916621</v>
      </c>
      <c r="AP32" s="292">
        <f>Glutamine!Y13</f>
        <v>15.546373291355277</v>
      </c>
      <c r="AQ32" s="292">
        <f>Glutamine!Z13</f>
        <v>0.1547772288742644</v>
      </c>
      <c r="AR32" s="292">
        <f>Glutamine!AA13</f>
        <v>1.4099913663501495</v>
      </c>
      <c r="AS32" s="292">
        <f>Glutamine!AB13</f>
        <v>2.5393871547127755</v>
      </c>
      <c r="AT32" s="292">
        <f>Glutamine!AC13</f>
        <v>0.68583153760241788</v>
      </c>
      <c r="AU32" s="292">
        <f>Glutamine!AD13</f>
        <v>1.5651878934875147</v>
      </c>
      <c r="AV32" s="292">
        <f>Glutamine!AE13</f>
        <v>19.563292350935281</v>
      </c>
      <c r="AW32" s="292">
        <f>Glutamine!AF13</f>
        <v>3.1256735559687692</v>
      </c>
      <c r="AX32" s="292">
        <f>Glutamine!AG13</f>
        <v>2.6893059775309283</v>
      </c>
      <c r="AY32" s="292">
        <f>Glutamine!AH13</f>
        <v>0.83007504877160265</v>
      </c>
      <c r="AZ32" s="292">
        <f>Glutamine!AI13</f>
        <v>6.230516154</v>
      </c>
      <c r="BA32" s="292">
        <f>Glutamine!AJ13</f>
        <v>0.7092167717554716</v>
      </c>
      <c r="BB32" s="292">
        <f>Glutamine!AK13</f>
        <v>2.5106769910734723</v>
      </c>
      <c r="BC32" s="292">
        <f>Glutamine!AL13</f>
        <v>3.7660003978119589</v>
      </c>
      <c r="BD32" s="292">
        <f>Glutamine!AM13</f>
        <v>3.5393244920551523</v>
      </c>
      <c r="BE32" s="292">
        <f>Glutamine!AN13</f>
        <v>0.36195304517304078</v>
      </c>
      <c r="BF32" s="292">
        <f>Glutamine!AO13</f>
        <v>1.3175927554113496</v>
      </c>
      <c r="BG32" s="292">
        <f>Glutamine!AP13</f>
        <v>1.8719438868012725</v>
      </c>
      <c r="BH32" s="64"/>
    </row>
    <row r="33" spans="1:60" x14ac:dyDescent="0.15">
      <c r="A33" s="119"/>
      <c r="B33" s="119"/>
      <c r="C33" s="119"/>
      <c r="D33" s="119"/>
      <c r="E33" s="119"/>
      <c r="F33" s="119"/>
      <c r="G33" s="119"/>
      <c r="H33" s="119"/>
      <c r="I33" s="121"/>
      <c r="J33" s="119"/>
      <c r="K33" s="119"/>
      <c r="L33" s="119"/>
      <c r="M33" s="119"/>
      <c r="N33" s="119"/>
      <c r="O33" s="119"/>
      <c r="P33" s="119"/>
      <c r="Q33" s="119"/>
      <c r="R33" s="119"/>
      <c r="S33" s="119"/>
      <c r="T33" s="119"/>
      <c r="U33" s="119"/>
      <c r="V33" s="121"/>
      <c r="W33" s="119"/>
      <c r="X33" s="119"/>
      <c r="Y33" s="121"/>
      <c r="Z33" s="119"/>
      <c r="AA33" s="119"/>
      <c r="AB33" s="119"/>
      <c r="AC33" s="119"/>
      <c r="AD33" s="119"/>
      <c r="AE33" s="119"/>
      <c r="AF33" s="119"/>
      <c r="AG33" s="119"/>
      <c r="AH33" s="119"/>
      <c r="AI33" s="119"/>
      <c r="AJ33" s="75">
        <f>'In Process Calc.'!C10</f>
        <v>121.09999999991851</v>
      </c>
      <c r="AK33" s="292">
        <f>Glutamine!T14</f>
        <v>4.95162989298451</v>
      </c>
      <c r="AL33" s="292">
        <f>Glutamine!U14</f>
        <v>2.4377076496460197</v>
      </c>
      <c r="AM33" s="292">
        <f>Glutamine!V14</f>
        <v>1.3667378151432403</v>
      </c>
      <c r="AN33" s="292">
        <f>Glutamine!W14</f>
        <v>0.8326054083690293</v>
      </c>
      <c r="AO33" s="292">
        <f>Glutamine!X14</f>
        <v>0.21402664815660277</v>
      </c>
      <c r="AP33" s="292">
        <f>Glutamine!Y14</f>
        <v>13.641016990339555</v>
      </c>
      <c r="AQ33" s="292">
        <f>Glutamine!Z14</f>
        <v>6.3362935293955411E-2</v>
      </c>
      <c r="AR33" s="292">
        <f>Glutamine!AA14</f>
        <v>0.93923162558840578</v>
      </c>
      <c r="AS33" s="292">
        <f>Glutamine!AB14</f>
        <v>2.2122901946542428</v>
      </c>
      <c r="AT33" s="292">
        <f>Glutamine!AC14</f>
        <v>0.67843145666474569</v>
      </c>
      <c r="AU33" s="292">
        <f>Glutamine!AD14</f>
        <v>1.4713700793863878</v>
      </c>
      <c r="AV33" s="292">
        <f>Glutamine!AE14</f>
        <v>18.512626830142985</v>
      </c>
      <c r="AW33" s="292">
        <f>Glutamine!AF14</f>
        <v>2.879609893548301</v>
      </c>
      <c r="AX33" s="292">
        <f>Glutamine!AG14</f>
        <v>2.4372394009777927</v>
      </c>
      <c r="AY33" s="292">
        <f>Glutamine!AH14</f>
        <v>0.69891477837276683</v>
      </c>
      <c r="AZ33" s="292">
        <f>Glutamine!AI14</f>
        <v>6.8912134739999997</v>
      </c>
      <c r="BA33" s="292">
        <f>Glutamine!AJ14</f>
        <v>0.76819822379981539</v>
      </c>
      <c r="BB33" s="292">
        <f>Glutamine!AK14</f>
        <v>2.5114980993517766</v>
      </c>
      <c r="BC33" s="292">
        <f>Glutamine!AL14</f>
        <v>3.5162573495475695</v>
      </c>
      <c r="BD33" s="292">
        <f>Glutamine!AM14</f>
        <v>3.7014139708595648</v>
      </c>
      <c r="BE33" s="292">
        <f>Glutamine!AN14</f>
        <v>0.34918015275101977</v>
      </c>
      <c r="BF33" s="292">
        <f>Glutamine!AO14</f>
        <v>1.0671139329541393</v>
      </c>
      <c r="BG33" s="292">
        <f>Glutamine!AP14</f>
        <v>1.9927753521601972</v>
      </c>
      <c r="BH33" s="64"/>
    </row>
    <row r="34" spans="1:60" x14ac:dyDescent="0.15">
      <c r="A34" s="119"/>
      <c r="B34" s="119"/>
      <c r="C34" s="119"/>
      <c r="D34" s="119"/>
      <c r="E34" s="119"/>
      <c r="F34" s="119"/>
      <c r="G34" s="119"/>
      <c r="H34" s="119"/>
      <c r="I34" s="121"/>
      <c r="J34" s="119"/>
      <c r="K34" s="119"/>
      <c r="L34" s="119"/>
      <c r="M34" s="119"/>
      <c r="N34" s="119"/>
      <c r="O34" s="119"/>
      <c r="P34" s="119"/>
      <c r="Q34" s="119"/>
      <c r="R34" s="119"/>
      <c r="S34" s="119"/>
      <c r="T34" s="119"/>
      <c r="U34" s="119"/>
      <c r="V34" s="121"/>
      <c r="W34" s="119"/>
      <c r="X34" s="119"/>
      <c r="Y34" s="121"/>
      <c r="Z34" s="119"/>
      <c r="AA34" s="119"/>
      <c r="AB34" s="119"/>
      <c r="AC34" s="119"/>
      <c r="AD34" s="119"/>
      <c r="AE34" s="119"/>
      <c r="AF34" s="119"/>
      <c r="AG34" s="119"/>
      <c r="AH34" s="119"/>
      <c r="AI34" s="119"/>
      <c r="AJ34" s="75">
        <f>'In Process Calc.'!C11</f>
        <v>143.83333333331393</v>
      </c>
      <c r="AK34" s="292">
        <f>Glutamine!T15</f>
        <v>8.2425685629750962</v>
      </c>
      <c r="AL34" s="292">
        <f>Glutamine!U15</f>
        <v>2.307565971105292</v>
      </c>
      <c r="AM34" s="292">
        <f>Glutamine!V15</f>
        <v>3.3960139783844462E-2</v>
      </c>
      <c r="AN34" s="292">
        <f>Glutamine!W15</f>
        <v>0.17123657860599778</v>
      </c>
      <c r="AO34" s="292">
        <f>Glutamine!X15</f>
        <v>6.5240722507381319E-2</v>
      </c>
      <c r="AP34" s="292">
        <f>Glutamine!Y15</f>
        <v>11.449430994015446</v>
      </c>
      <c r="AQ34" s="292">
        <f>Glutamine!Z15</f>
        <v>5.3996757506675361E-2</v>
      </c>
      <c r="AR34" s="292">
        <f>Glutamine!AA15</f>
        <v>0.30779644036066922</v>
      </c>
      <c r="AS34" s="292">
        <f>Glutamine!AB15</f>
        <v>1.9760349951434468</v>
      </c>
      <c r="AT34" s="292">
        <f>Glutamine!AC15</f>
        <v>0.68222904676666341</v>
      </c>
      <c r="AU34" s="292">
        <f>Glutamine!AD15</f>
        <v>1.2667132157763745</v>
      </c>
      <c r="AV34" s="292">
        <f>Glutamine!AE15</f>
        <v>16.769300583758994</v>
      </c>
      <c r="AW34" s="292">
        <f>Glutamine!AF15</f>
        <v>2.5559135415348901</v>
      </c>
      <c r="AX34" s="292">
        <f>Glutamine!AG15</f>
        <v>2.3210117587635888</v>
      </c>
      <c r="AY34" s="292">
        <f>Glutamine!AH15</f>
        <v>0.58717928973602795</v>
      </c>
      <c r="AZ34" s="292">
        <f>Glutamine!AI15</f>
        <v>6.8218297850000003</v>
      </c>
      <c r="BA34" s="292">
        <f>Glutamine!AJ15</f>
        <v>0.85016598636670715</v>
      </c>
      <c r="BB34" s="292">
        <f>Glutamine!AK15</f>
        <v>2.5119792679417112</v>
      </c>
      <c r="BC34" s="292">
        <f>Glutamine!AL15</f>
        <v>3.7129166555585593</v>
      </c>
      <c r="BD34" s="292">
        <f>Glutamine!AM15</f>
        <v>3.6319098746694962</v>
      </c>
      <c r="BE34" s="292">
        <f>Glutamine!AN15</f>
        <v>0.3474231979338106</v>
      </c>
      <c r="BF34" s="292">
        <f>Glutamine!AO15</f>
        <v>0.79076621578769624</v>
      </c>
      <c r="BG34" s="292">
        <f>Glutamine!AP15</f>
        <v>1.9977931278683052</v>
      </c>
      <c r="BH34" s="64"/>
    </row>
    <row r="35" spans="1:60" x14ac:dyDescent="0.15">
      <c r="A35" s="119"/>
      <c r="B35" s="119"/>
      <c r="C35" s="119"/>
      <c r="D35" s="119"/>
      <c r="E35" s="119"/>
      <c r="F35" s="119"/>
      <c r="G35" s="119"/>
      <c r="H35" s="119"/>
      <c r="I35" s="121"/>
      <c r="J35" s="119"/>
      <c r="K35" s="119"/>
      <c r="L35" s="119"/>
      <c r="M35" s="119"/>
      <c r="N35" s="119"/>
      <c r="O35" s="119"/>
      <c r="P35" s="119"/>
      <c r="Q35" s="119"/>
      <c r="R35" s="119"/>
      <c r="S35" s="119"/>
      <c r="T35" s="119"/>
      <c r="U35" s="119"/>
      <c r="V35" s="121"/>
      <c r="W35" s="119"/>
      <c r="X35" s="119"/>
      <c r="Y35" s="121"/>
      <c r="Z35" s="119"/>
      <c r="AA35" s="119"/>
      <c r="AB35" s="119"/>
      <c r="AC35" s="119"/>
      <c r="AD35" s="119"/>
      <c r="AE35" s="119"/>
      <c r="AF35" s="119"/>
      <c r="AG35" s="119"/>
      <c r="AH35" s="119"/>
      <c r="AI35" s="119"/>
      <c r="AJ35" s="75">
        <f>'In Process Calc.'!C12</f>
        <v>167.39999999996508</v>
      </c>
      <c r="AK35" s="292">
        <f>Glutamine!T16</f>
        <v>8.6779726253818072</v>
      </c>
      <c r="AL35" s="292">
        <f>Glutamine!U16</f>
        <v>2.2461081038786053</v>
      </c>
      <c r="AM35" s="292">
        <f>Glutamine!V16</f>
        <v>4.4538289539620239E-2</v>
      </c>
      <c r="AN35" s="292">
        <f>Glutamine!W16</f>
        <v>6.1328736751091482E-2</v>
      </c>
      <c r="AO35" s="292">
        <f>Glutamine!X16</f>
        <v>0.1069505768522218</v>
      </c>
      <c r="AP35" s="292">
        <f>Glutamine!Y16</f>
        <v>7.163265709739723</v>
      </c>
      <c r="AQ35" s="292">
        <f>Glutamine!Z16</f>
        <v>0</v>
      </c>
      <c r="AR35" s="292">
        <f>Glutamine!AA16</f>
        <v>0</v>
      </c>
      <c r="AS35" s="292">
        <f>Glutamine!AB16</f>
        <v>1.6296853587141176</v>
      </c>
      <c r="AT35" s="292">
        <f>Glutamine!AC16</f>
        <v>0.73669932145388028</v>
      </c>
      <c r="AU35" s="292">
        <f>Glutamine!AD16</f>
        <v>1.1100160422270209</v>
      </c>
      <c r="AV35" s="292">
        <f>Glutamine!AE16</f>
        <v>18.200412267308504</v>
      </c>
      <c r="AW35" s="292">
        <f>Glutamine!AF16</f>
        <v>2.1427912066055517</v>
      </c>
      <c r="AX35" s="292">
        <f>Glutamine!AG16</f>
        <v>2.1673322743558452</v>
      </c>
      <c r="AY35" s="292">
        <f>Glutamine!AH16</f>
        <v>0.4825661137147883</v>
      </c>
      <c r="AZ35" s="292">
        <f>Glutamine!AI16</f>
        <v>7.698033294</v>
      </c>
      <c r="BA35" s="292">
        <f>Glutamine!AJ16</f>
        <v>0.95844019991714025</v>
      </c>
      <c r="BB35" s="292">
        <f>Glutamine!AK16</f>
        <v>2.5118981043809034</v>
      </c>
      <c r="BC35" s="292">
        <f>Glutamine!AL16</f>
        <v>3.9431803421145011</v>
      </c>
      <c r="BD35" s="292">
        <f>Glutamine!AM16</f>
        <v>3.8422311147797266</v>
      </c>
      <c r="BE35" s="292">
        <f>Glutamine!AN16</f>
        <v>0.35021388140858195</v>
      </c>
      <c r="BF35" s="292">
        <f>Glutamine!AO16</f>
        <v>0.59328404011197566</v>
      </c>
      <c r="BG35" s="292">
        <f>Glutamine!AP16</f>
        <v>2.1249027814095478</v>
      </c>
      <c r="BH35" s="64"/>
    </row>
    <row r="36" spans="1:60" x14ac:dyDescent="0.15">
      <c r="A36" s="119"/>
      <c r="B36" s="119"/>
      <c r="C36" s="119"/>
      <c r="D36" s="119"/>
      <c r="E36" s="119"/>
      <c r="F36" s="119"/>
      <c r="G36" s="119"/>
      <c r="H36" s="119"/>
      <c r="I36" s="121"/>
      <c r="J36" s="119"/>
      <c r="K36" s="119"/>
      <c r="L36" s="119"/>
      <c r="M36" s="119"/>
      <c r="N36" s="119"/>
      <c r="O36" s="119"/>
      <c r="P36" s="119"/>
      <c r="Q36" s="119"/>
      <c r="R36" s="119"/>
      <c r="S36" s="119"/>
      <c r="T36" s="119"/>
      <c r="U36" s="119"/>
      <c r="V36" s="121"/>
      <c r="W36" s="119"/>
      <c r="X36" s="119"/>
      <c r="Y36" s="121"/>
      <c r="Z36" s="119"/>
      <c r="AA36" s="119"/>
      <c r="AB36" s="119"/>
      <c r="AC36" s="119"/>
      <c r="AD36" s="119"/>
      <c r="AE36" s="119"/>
      <c r="AF36" s="119"/>
      <c r="AG36" s="119"/>
      <c r="AH36" s="119"/>
      <c r="AI36" s="119"/>
      <c r="AJ36" s="75">
        <f>'In Process Calc.'!C13</f>
        <v>192</v>
      </c>
      <c r="AK36" s="292">
        <f>Glutamine!T17</f>
        <v>7.8012862160895207</v>
      </c>
      <c r="AL36" s="292">
        <f>Glutamine!U17</f>
        <v>2.2312381648603905</v>
      </c>
      <c r="AM36" s="292">
        <f>Glutamine!V17</f>
        <v>5.2380707890302469E-2</v>
      </c>
      <c r="AN36" s="292">
        <f>Glutamine!W17</f>
        <v>5.9284808296430701E-2</v>
      </c>
      <c r="AO36" s="292">
        <f>Glutamine!X17</f>
        <v>9.8897551212448795E-2</v>
      </c>
      <c r="AP36" s="292">
        <f>Glutamine!Y17</f>
        <v>1.6640646024665666</v>
      </c>
      <c r="AQ36" s="292">
        <f>Glutamine!Z17</f>
        <v>0</v>
      </c>
      <c r="AR36" s="292">
        <f>Glutamine!AA17</f>
        <v>0</v>
      </c>
      <c r="AS36" s="292">
        <f>Glutamine!AB17</f>
        <v>1.3871063730289694</v>
      </c>
      <c r="AT36" s="292">
        <f>Glutamine!AC17</f>
        <v>0.75034614431937685</v>
      </c>
      <c r="AU36" s="292">
        <f>Glutamine!AD17</f>
        <v>1.022991107054819</v>
      </c>
      <c r="AV36" s="292">
        <f>Glutamine!AE17</f>
        <v>20.639457536870228</v>
      </c>
      <c r="AW36" s="292">
        <f>Glutamine!AF17</f>
        <v>1.9579779905791723</v>
      </c>
      <c r="AX36" s="292">
        <f>Glutamine!AG17</f>
        <v>2.1343952763417859</v>
      </c>
      <c r="AY36" s="292">
        <f>Glutamine!AH17</f>
        <v>0.4097923743292084</v>
      </c>
      <c r="AZ36" s="292">
        <f>Glutamine!AI17</f>
        <v>10.079585590000001</v>
      </c>
      <c r="BA36" s="292">
        <f>Glutamine!AJ17</f>
        <v>1.053262337353301</v>
      </c>
      <c r="BB36" s="292">
        <f>Glutamine!AK17</f>
        <v>2.5124460122383456</v>
      </c>
      <c r="BC36" s="292">
        <f>Glutamine!AL17</f>
        <v>4.2924973874682832</v>
      </c>
      <c r="BD36" s="292">
        <f>Glutamine!AM17</f>
        <v>3.9176047733143267</v>
      </c>
      <c r="BE36" s="292">
        <f>Glutamine!AN17</f>
        <v>0.33331009617259627</v>
      </c>
      <c r="BF36" s="292">
        <f>Glutamine!AO17</f>
        <v>0.45656802055380713</v>
      </c>
      <c r="BG36" s="292">
        <f>Glutamine!AP17</f>
        <v>2.2033692817845343</v>
      </c>
    </row>
    <row r="37" spans="1:60" x14ac:dyDescent="0.15">
      <c r="A37" s="119"/>
      <c r="B37" s="119"/>
      <c r="C37" s="119"/>
      <c r="D37" s="119"/>
      <c r="E37" s="119"/>
      <c r="F37" s="119"/>
      <c r="G37" s="119"/>
      <c r="H37" s="119"/>
      <c r="I37" s="121"/>
      <c r="J37" s="119"/>
      <c r="K37" s="119"/>
      <c r="L37" s="119"/>
      <c r="M37" s="119"/>
      <c r="N37" s="119"/>
      <c r="O37" s="119"/>
      <c r="P37" s="119"/>
      <c r="Q37" s="119"/>
      <c r="R37" s="119"/>
      <c r="S37" s="119"/>
      <c r="T37" s="119"/>
      <c r="U37" s="119"/>
      <c r="V37" s="121"/>
      <c r="W37" s="119"/>
      <c r="X37" s="119"/>
      <c r="Y37" s="121"/>
      <c r="Z37" s="119"/>
      <c r="AA37" s="119"/>
      <c r="AB37" s="119"/>
      <c r="AC37" s="119"/>
      <c r="AD37" s="119"/>
      <c r="AE37" s="119"/>
      <c r="AF37" s="119"/>
      <c r="AG37" s="119"/>
      <c r="AH37" s="119"/>
      <c r="AI37" s="119"/>
      <c r="AJ37" s="75">
        <f>'In Process Calc.'!C14</f>
        <v>215.64999999990687</v>
      </c>
      <c r="AK37" s="292">
        <f>Glutamine!T18</f>
        <v>7.1458786449179614</v>
      </c>
      <c r="AL37" s="292">
        <f>Glutamine!U18</f>
        <v>2.2355581006507372</v>
      </c>
      <c r="AM37" s="292">
        <f>Glutamine!V18</f>
        <v>5.6752345579026538E-2</v>
      </c>
      <c r="AN37" s="292">
        <f>Glutamine!W18</f>
        <v>7.246867505554562E-2</v>
      </c>
      <c r="AO37" s="292">
        <f>Glutamine!X18</f>
        <v>7.8907359598154633E-2</v>
      </c>
      <c r="AP37" s="292">
        <f>Glutamine!Y18</f>
        <v>0.78387369065313339</v>
      </c>
      <c r="AQ37" s="292">
        <f>Glutamine!Z18</f>
        <v>4.0653030354979088E-2</v>
      </c>
      <c r="AR37" s="292">
        <f>Glutamine!AA18</f>
        <v>5.1834686815475053E-2</v>
      </c>
      <c r="AS37" s="292">
        <f>Glutamine!AB18</f>
        <v>1.157300899783295</v>
      </c>
      <c r="AT37" s="292">
        <f>Glutamine!AC18</f>
        <v>0.76844773376229392</v>
      </c>
      <c r="AU37" s="292">
        <f>Glutamine!AD18</f>
        <v>0.99922828731304703</v>
      </c>
      <c r="AV37" s="292">
        <f>Glutamine!AE18</f>
        <v>16.661507712428062</v>
      </c>
      <c r="AW37" s="292">
        <f>Glutamine!AF18</f>
        <v>1.9177481811190105</v>
      </c>
      <c r="AX37" s="292">
        <f>Glutamine!AG18</f>
        <v>2.1587920561701313</v>
      </c>
      <c r="AY37" s="292">
        <f>Glutamine!AH18</f>
        <v>0.36928886937216954</v>
      </c>
      <c r="AZ37" s="292">
        <f>Glutamine!AI18</f>
        <v>9.8645141840000008</v>
      </c>
      <c r="BA37" s="292">
        <f>Glutamine!AJ18</f>
        <v>1.1653213924218826</v>
      </c>
      <c r="BB37" s="292">
        <f>Glutamine!AK18</f>
        <v>2.5194243561641336</v>
      </c>
      <c r="BC37" s="292">
        <f>Glutamine!AL18</f>
        <v>4.5002146936687213</v>
      </c>
      <c r="BD37" s="292">
        <f>Glutamine!AM18</f>
        <v>4.0284893348608684</v>
      </c>
      <c r="BE37" s="292">
        <f>Glutamine!AN18</f>
        <v>0.35333432335012921</v>
      </c>
      <c r="BF37" s="292">
        <f>Glutamine!AO18</f>
        <v>0.29371775681177281</v>
      </c>
      <c r="BG37" s="292">
        <f>Glutamine!AP18</f>
        <v>2.3198271404555855</v>
      </c>
    </row>
    <row r="38" spans="1:60" x14ac:dyDescent="0.15">
      <c r="A38" s="119"/>
      <c r="B38" s="119"/>
      <c r="C38" s="119"/>
      <c r="D38" s="119"/>
      <c r="E38" s="119"/>
      <c r="F38" s="119"/>
      <c r="G38" s="119"/>
      <c r="H38" s="119"/>
      <c r="I38" s="121"/>
      <c r="J38" s="119"/>
      <c r="K38" s="119"/>
      <c r="L38" s="119"/>
      <c r="M38" s="119"/>
      <c r="N38" s="119"/>
      <c r="O38" s="119"/>
      <c r="P38" s="119"/>
      <c r="Q38" s="119"/>
      <c r="R38" s="119"/>
      <c r="S38" s="119"/>
      <c r="T38" s="119"/>
      <c r="U38" s="119"/>
      <c r="V38" s="121"/>
      <c r="W38" s="119"/>
      <c r="X38" s="119"/>
      <c r="Y38" s="121"/>
      <c r="Z38" s="119"/>
      <c r="AA38" s="119"/>
      <c r="AB38" s="119"/>
      <c r="AC38" s="119"/>
      <c r="AD38" s="119"/>
      <c r="AE38" s="119"/>
      <c r="AF38" s="119"/>
      <c r="AG38" s="119"/>
      <c r="AH38" s="119"/>
      <c r="AI38" s="119"/>
      <c r="AJ38" s="75">
        <f>'In Process Calc.'!C15</f>
        <v>233.46666666667443</v>
      </c>
      <c r="AK38" s="292">
        <f>Glutamine!T19</f>
        <v>7.0019264185533494</v>
      </c>
      <c r="AL38" s="292">
        <f>Glutamine!U19</f>
        <v>2.2479655167247223</v>
      </c>
      <c r="AM38" s="292">
        <f>Glutamine!V19</f>
        <v>4.0499450480778292E-2</v>
      </c>
      <c r="AN38" s="292">
        <f>Glutamine!W19</f>
        <v>0.13262410142291894</v>
      </c>
      <c r="AO38" s="292">
        <f>Glutamine!X19</f>
        <v>9.5272573771543898E-2</v>
      </c>
      <c r="AP38" s="292">
        <f>Glutamine!Y19</f>
        <v>5.7681166823104997</v>
      </c>
      <c r="AQ38" s="292">
        <f>Glutamine!Z19</f>
        <v>0.23138086186107795</v>
      </c>
      <c r="AR38" s="292">
        <f>Glutamine!AA19</f>
        <v>0.36290553082598054</v>
      </c>
      <c r="AS38" s="292">
        <f>Glutamine!AB19</f>
        <v>1.0873446100695594</v>
      </c>
      <c r="AT38" s="292">
        <f>Glutamine!AC19</f>
        <v>0.82519452309581742</v>
      </c>
      <c r="AU38" s="292">
        <f>Glutamine!AD19</f>
        <v>1.0236234043095964</v>
      </c>
      <c r="AV38" s="292">
        <f>Glutamine!AE19</f>
        <v>11.869166944188834</v>
      </c>
      <c r="AW38" s="292">
        <f>Glutamine!AF19</f>
        <v>1.9927008736076874</v>
      </c>
      <c r="AX38" s="292">
        <f>Glutamine!AG19</f>
        <v>2.1471354515434111</v>
      </c>
      <c r="AY38" s="292">
        <f>Glutamine!AH19</f>
        <v>0.36169779814359088</v>
      </c>
      <c r="AZ38" s="292">
        <f>Glutamine!AI19</f>
        <v>8.4697798740000003</v>
      </c>
      <c r="BA38" s="292">
        <f>Glutamine!AJ19</f>
        <v>1.2827786825699694</v>
      </c>
      <c r="BB38" s="292">
        <f>Glutamine!AK19</f>
        <v>2.5122572046976868</v>
      </c>
      <c r="BC38" s="292">
        <f>Glutamine!AL19</f>
        <v>4.6375666462655651</v>
      </c>
      <c r="BD38" s="292">
        <f>Glutamine!AM19</f>
        <v>3.962627284824221</v>
      </c>
      <c r="BE38" s="292">
        <f>Glutamine!AN19</f>
        <v>0.39962527640846496</v>
      </c>
      <c r="BF38" s="292">
        <f>Glutamine!AO19</f>
        <v>0.20939498493146214</v>
      </c>
      <c r="BG38" s="292">
        <f>Glutamine!AP19</f>
        <v>2.4240177174840172</v>
      </c>
    </row>
    <row r="39" spans="1:60" x14ac:dyDescent="0.15">
      <c r="A39" s="119"/>
      <c r="B39" s="119"/>
      <c r="C39" s="119"/>
      <c r="D39" s="119"/>
      <c r="E39" s="119"/>
      <c r="F39" s="119"/>
      <c r="G39" s="119"/>
      <c r="H39" s="119"/>
      <c r="I39" s="121"/>
      <c r="J39" s="119"/>
      <c r="K39" s="119"/>
      <c r="L39" s="119"/>
      <c r="M39" s="119"/>
      <c r="N39" s="119"/>
      <c r="O39" s="119"/>
      <c r="P39" s="119"/>
      <c r="Q39" s="119"/>
      <c r="R39" s="119"/>
      <c r="S39" s="119"/>
      <c r="T39" s="119"/>
      <c r="U39" s="119"/>
      <c r="V39" s="121"/>
      <c r="W39" s="119"/>
      <c r="X39" s="119"/>
      <c r="Y39" s="121"/>
      <c r="Z39" s="119"/>
      <c r="AA39" s="119"/>
      <c r="AB39" s="119"/>
      <c r="AC39" s="119"/>
      <c r="AD39" s="119"/>
      <c r="AE39" s="119"/>
      <c r="AF39" s="119"/>
      <c r="AG39" s="119"/>
      <c r="AH39" s="119"/>
      <c r="AI39" s="119"/>
      <c r="AJ39" s="75"/>
      <c r="AK39" s="292"/>
      <c r="AL39" s="292"/>
      <c r="AM39" s="292"/>
      <c r="AN39" s="292"/>
      <c r="AO39" s="292"/>
      <c r="AP39" s="292"/>
      <c r="AQ39" s="292"/>
      <c r="AR39" s="292"/>
      <c r="AS39" s="292"/>
      <c r="AT39" s="292"/>
      <c r="AU39" s="292"/>
      <c r="AV39" s="292"/>
      <c r="AW39" s="292"/>
      <c r="AX39" s="292"/>
      <c r="AY39" s="292"/>
      <c r="AZ39" s="292"/>
      <c r="BA39" s="292"/>
      <c r="BB39" s="292"/>
      <c r="BC39" s="292"/>
      <c r="BD39" s="292"/>
      <c r="BE39" s="292"/>
      <c r="BF39" s="292"/>
      <c r="BG39" s="292"/>
    </row>
    <row r="40" spans="1:60" x14ac:dyDescent="0.15">
      <c r="A40" s="119"/>
      <c r="B40" s="119"/>
      <c r="C40" s="119"/>
      <c r="D40" s="119"/>
      <c r="E40" s="119"/>
      <c r="F40" s="119"/>
      <c r="G40" s="119"/>
      <c r="H40" s="119"/>
      <c r="I40" s="121"/>
      <c r="J40" s="119"/>
      <c r="K40" s="119"/>
      <c r="L40" s="119"/>
      <c r="M40" s="119"/>
      <c r="N40" s="119"/>
      <c r="O40" s="119"/>
      <c r="P40" s="119"/>
      <c r="Q40" s="119"/>
      <c r="R40" s="119"/>
      <c r="S40" s="119"/>
      <c r="T40" s="119"/>
      <c r="U40" s="119"/>
      <c r="V40" s="121"/>
      <c r="W40" s="119"/>
      <c r="X40" s="119"/>
      <c r="Y40" s="121"/>
      <c r="Z40" s="119"/>
      <c r="AA40" s="119"/>
      <c r="AB40" s="119"/>
      <c r="AC40" s="119"/>
      <c r="AD40" s="119"/>
      <c r="AE40" s="119"/>
      <c r="AF40" s="119"/>
      <c r="AG40" s="119"/>
      <c r="AH40" s="119"/>
      <c r="AI40" s="119"/>
      <c r="AJ40" s="75"/>
      <c r="AK40" s="292"/>
      <c r="AL40" s="292"/>
      <c r="AM40" s="292"/>
      <c r="AN40" s="292"/>
      <c r="AO40" s="292"/>
      <c r="AP40" s="292"/>
      <c r="AQ40" s="292"/>
      <c r="AR40" s="292"/>
      <c r="AS40" s="292"/>
      <c r="AT40" s="292"/>
      <c r="AU40" s="292"/>
      <c r="AV40" s="292"/>
      <c r="AW40" s="292"/>
      <c r="AX40" s="292"/>
      <c r="AY40" s="292"/>
      <c r="AZ40" s="292"/>
      <c r="BA40" s="292"/>
      <c r="BB40" s="292"/>
      <c r="BC40" s="292"/>
      <c r="BD40" s="292"/>
      <c r="BE40" s="292"/>
      <c r="BF40" s="292"/>
      <c r="BG40" s="292"/>
    </row>
    <row r="41" spans="1:60" x14ac:dyDescent="0.15">
      <c r="A41" s="119"/>
      <c r="B41" s="119"/>
      <c r="C41" s="119"/>
      <c r="D41" s="119"/>
      <c r="E41" s="119"/>
      <c r="F41" s="119"/>
      <c r="G41" s="119"/>
      <c r="H41" s="119"/>
      <c r="I41" s="121"/>
      <c r="J41" s="119"/>
      <c r="K41" s="119"/>
      <c r="L41" s="119"/>
      <c r="M41" s="119"/>
      <c r="N41" s="119"/>
      <c r="O41" s="119"/>
      <c r="P41" s="119"/>
      <c r="Q41" s="119"/>
      <c r="R41" s="119"/>
      <c r="S41" s="119"/>
      <c r="T41" s="119"/>
      <c r="U41" s="119"/>
      <c r="V41" s="121"/>
      <c r="W41" s="119"/>
      <c r="X41" s="119"/>
      <c r="Y41" s="121"/>
      <c r="Z41" s="119"/>
      <c r="AA41" s="119"/>
      <c r="AB41" s="119"/>
      <c r="AC41" s="119"/>
      <c r="AD41" s="119"/>
      <c r="AE41" s="119"/>
      <c r="AF41" s="119"/>
      <c r="AG41" s="119"/>
      <c r="AH41" s="119"/>
      <c r="AI41" s="119"/>
    </row>
    <row r="42" spans="1:60" x14ac:dyDescent="0.15">
      <c r="A42" s="119"/>
      <c r="B42" s="119"/>
      <c r="C42" s="119"/>
      <c r="D42" s="119"/>
      <c r="E42" s="119"/>
      <c r="F42" s="119"/>
      <c r="G42" s="119"/>
      <c r="H42" s="119"/>
      <c r="I42" s="121"/>
      <c r="J42" s="119"/>
      <c r="K42" s="119"/>
      <c r="L42" s="119"/>
      <c r="M42" s="119"/>
      <c r="N42" s="119"/>
      <c r="O42" s="119"/>
      <c r="P42" s="119"/>
      <c r="Q42" s="119"/>
      <c r="R42" s="119"/>
      <c r="S42" s="119"/>
      <c r="T42" s="119"/>
      <c r="U42" s="119"/>
      <c r="V42" s="121"/>
      <c r="W42" s="119"/>
      <c r="X42" s="119"/>
      <c r="Y42" s="121"/>
      <c r="Z42" s="119"/>
      <c r="AA42" s="119"/>
      <c r="AB42" s="119"/>
      <c r="AC42" s="119"/>
      <c r="AD42" s="119"/>
      <c r="AE42" s="119"/>
      <c r="AF42" s="119"/>
      <c r="AG42" s="119"/>
      <c r="AH42" s="119"/>
      <c r="AI42" s="119"/>
    </row>
    <row r="43" spans="1:60" x14ac:dyDescent="0.15">
      <c r="A43" s="119"/>
      <c r="B43" s="119"/>
      <c r="C43" s="119"/>
      <c r="D43" s="119"/>
      <c r="E43" s="119"/>
      <c r="F43" s="119"/>
      <c r="G43" s="119"/>
      <c r="H43" s="119"/>
      <c r="I43" s="121"/>
      <c r="J43" s="119"/>
      <c r="K43" s="119"/>
      <c r="L43" s="119"/>
      <c r="M43" s="119"/>
      <c r="N43" s="119"/>
      <c r="O43" s="119"/>
      <c r="P43" s="119"/>
      <c r="Q43" s="119"/>
      <c r="R43" s="119"/>
      <c r="S43" s="119"/>
      <c r="T43" s="119"/>
      <c r="U43" s="119"/>
      <c r="V43" s="121"/>
      <c r="W43" s="119"/>
      <c r="X43" s="119"/>
      <c r="Y43" s="121"/>
      <c r="Z43" s="119"/>
      <c r="AA43" s="119"/>
      <c r="AB43" s="119"/>
      <c r="AC43" s="119"/>
      <c r="AD43" s="119"/>
      <c r="AE43" s="119"/>
      <c r="AF43" s="119"/>
      <c r="AG43" s="119"/>
      <c r="AH43" s="119"/>
      <c r="AI43" s="119"/>
    </row>
    <row r="44" spans="1:60" x14ac:dyDescent="0.15">
      <c r="A44" s="119"/>
      <c r="B44" s="119"/>
      <c r="C44" s="119"/>
      <c r="D44" s="119"/>
      <c r="E44" s="119"/>
      <c r="F44" s="119"/>
      <c r="G44" s="119"/>
      <c r="H44" s="119"/>
      <c r="I44" s="121"/>
      <c r="J44" s="119"/>
      <c r="K44" s="119"/>
      <c r="L44" s="119"/>
      <c r="M44" s="119"/>
      <c r="N44" s="119"/>
      <c r="O44" s="119"/>
      <c r="P44" s="119"/>
      <c r="Q44" s="119"/>
      <c r="R44" s="119"/>
      <c r="S44" s="119"/>
      <c r="T44" s="119"/>
      <c r="U44" s="119"/>
      <c r="V44" s="121"/>
      <c r="W44" s="119"/>
      <c r="X44" s="119"/>
      <c r="Y44" s="121"/>
      <c r="Z44" s="119"/>
      <c r="AA44" s="119"/>
      <c r="AB44" s="119"/>
      <c r="AC44" s="119"/>
      <c r="AD44" s="119"/>
      <c r="AE44" s="119"/>
      <c r="AF44" s="119"/>
      <c r="AG44" s="119"/>
      <c r="AH44" s="119"/>
      <c r="AI44" s="119"/>
    </row>
    <row r="45" spans="1:60" x14ac:dyDescent="0.15">
      <c r="A45" s="119"/>
      <c r="B45" s="119"/>
      <c r="C45" s="119"/>
      <c r="D45" s="119"/>
      <c r="E45" s="119"/>
      <c r="F45" s="119"/>
      <c r="G45" s="119"/>
      <c r="H45" s="119"/>
      <c r="I45" s="121"/>
      <c r="J45" s="119"/>
      <c r="K45" s="119"/>
      <c r="L45" s="119"/>
      <c r="M45" s="119"/>
      <c r="N45" s="119"/>
      <c r="O45" s="119"/>
      <c r="P45" s="119"/>
      <c r="Q45" s="119"/>
      <c r="R45" s="119"/>
      <c r="S45" s="119"/>
      <c r="T45" s="119"/>
      <c r="U45" s="119"/>
      <c r="V45" s="121"/>
      <c r="W45" s="119"/>
      <c r="X45" s="119"/>
      <c r="Y45" s="121"/>
      <c r="Z45" s="119"/>
      <c r="AA45" s="119"/>
      <c r="AB45" s="119"/>
      <c r="AC45" s="119"/>
      <c r="AD45" s="119"/>
      <c r="AE45" s="119"/>
      <c r="AF45" s="119"/>
      <c r="AG45" s="119"/>
      <c r="AH45" s="119"/>
      <c r="AI45" s="119"/>
    </row>
    <row r="46" spans="1:60" x14ac:dyDescent="0.15">
      <c r="A46" s="119"/>
      <c r="B46" s="119"/>
      <c r="C46" s="119"/>
      <c r="D46" s="119"/>
      <c r="E46" s="119"/>
      <c r="F46" s="119"/>
      <c r="G46" s="119"/>
      <c r="H46" s="119"/>
      <c r="I46" s="121"/>
      <c r="J46" s="119"/>
      <c r="K46" s="119"/>
      <c r="L46" s="119"/>
      <c r="M46" s="119"/>
      <c r="N46" s="119"/>
      <c r="O46" s="119"/>
      <c r="P46" s="119"/>
      <c r="Q46" s="119"/>
      <c r="R46" s="119"/>
      <c r="S46" s="119"/>
      <c r="T46" s="119"/>
      <c r="U46" s="119"/>
      <c r="V46" s="121"/>
      <c r="W46" s="119"/>
      <c r="X46" s="119"/>
      <c r="Y46" s="121"/>
      <c r="Z46" s="119"/>
      <c r="AA46" s="119"/>
      <c r="AB46" s="119"/>
      <c r="AC46" s="119"/>
      <c r="AD46" s="119"/>
      <c r="AE46" s="119"/>
      <c r="AF46" s="119"/>
      <c r="AG46" s="119"/>
      <c r="AH46" s="119"/>
      <c r="AI46" s="119"/>
    </row>
    <row r="47" spans="1:60" x14ac:dyDescent="0.15">
      <c r="A47" s="119"/>
      <c r="B47" s="119"/>
      <c r="C47" s="119"/>
      <c r="D47" s="119"/>
      <c r="E47" s="119"/>
      <c r="F47" s="119"/>
      <c r="G47" s="119"/>
      <c r="H47" s="119"/>
      <c r="I47" s="121"/>
      <c r="J47" s="119"/>
      <c r="K47" s="119"/>
      <c r="L47" s="119"/>
      <c r="M47" s="119"/>
      <c r="N47" s="119"/>
      <c r="O47" s="119"/>
      <c r="P47" s="119"/>
      <c r="Q47" s="119"/>
      <c r="R47" s="119"/>
      <c r="S47" s="119"/>
      <c r="T47" s="119"/>
      <c r="U47" s="119"/>
      <c r="V47" s="121"/>
      <c r="W47" s="119"/>
      <c r="X47" s="119"/>
      <c r="Y47" s="121"/>
      <c r="Z47" s="119"/>
      <c r="AA47" s="119"/>
      <c r="AB47" s="119"/>
      <c r="AC47" s="119"/>
      <c r="AD47" s="119"/>
      <c r="AE47" s="119"/>
      <c r="AF47" s="119"/>
      <c r="AG47" s="119"/>
      <c r="AH47" s="119"/>
      <c r="AI47" s="119"/>
    </row>
    <row r="48" spans="1:60" x14ac:dyDescent="0.15">
      <c r="A48" s="119"/>
      <c r="B48" s="119"/>
      <c r="C48" s="119"/>
      <c r="D48" s="119"/>
      <c r="E48" s="119"/>
      <c r="F48" s="119"/>
      <c r="G48" s="119"/>
      <c r="H48" s="119"/>
      <c r="I48" s="121"/>
      <c r="J48" s="119"/>
      <c r="K48" s="119"/>
      <c r="L48" s="119"/>
      <c r="M48" s="119"/>
      <c r="N48" s="119"/>
      <c r="O48" s="119"/>
      <c r="P48" s="119"/>
      <c r="Q48" s="119"/>
      <c r="R48" s="119"/>
      <c r="S48" s="119"/>
      <c r="T48" s="119"/>
      <c r="U48" s="119"/>
      <c r="V48" s="121"/>
      <c r="W48" s="119"/>
      <c r="X48" s="119"/>
      <c r="Y48" s="121"/>
      <c r="Z48" s="119"/>
      <c r="AA48" s="119"/>
      <c r="AB48" s="119"/>
      <c r="AC48" s="119"/>
      <c r="AD48" s="119"/>
      <c r="AE48" s="119"/>
      <c r="AF48" s="119"/>
      <c r="AG48" s="119"/>
      <c r="AH48" s="119"/>
      <c r="AI48" s="119"/>
    </row>
    <row r="49" spans="1:35" x14ac:dyDescent="0.15">
      <c r="A49" s="119"/>
      <c r="B49" s="119"/>
      <c r="C49" s="119"/>
      <c r="D49" s="119"/>
      <c r="E49" s="119"/>
      <c r="F49" s="119"/>
      <c r="G49" s="119"/>
      <c r="H49" s="119"/>
      <c r="I49" s="121"/>
      <c r="J49" s="119"/>
      <c r="K49" s="119"/>
      <c r="L49" s="119"/>
      <c r="M49" s="119"/>
      <c r="N49" s="119"/>
      <c r="O49" s="119"/>
      <c r="P49" s="119"/>
      <c r="Q49" s="119"/>
      <c r="R49" s="119"/>
      <c r="S49" s="119"/>
      <c r="T49" s="119"/>
      <c r="U49" s="119"/>
      <c r="V49" s="121"/>
      <c r="W49" s="119"/>
      <c r="X49" s="119"/>
      <c r="Y49" s="121"/>
      <c r="Z49" s="119"/>
      <c r="AA49" s="119"/>
      <c r="AB49" s="119"/>
      <c r="AC49" s="119"/>
      <c r="AD49" s="119"/>
      <c r="AE49" s="119"/>
      <c r="AF49" s="119"/>
      <c r="AG49" s="119"/>
      <c r="AH49" s="119"/>
      <c r="AI49" s="119"/>
    </row>
    <row r="50" spans="1:35" x14ac:dyDescent="0.15">
      <c r="A50" s="119"/>
      <c r="B50" s="119"/>
      <c r="C50" s="119"/>
      <c r="D50" s="119"/>
      <c r="E50" s="119"/>
      <c r="F50" s="119"/>
      <c r="G50" s="119"/>
      <c r="H50" s="119"/>
      <c r="I50" s="121"/>
      <c r="J50" s="119"/>
      <c r="K50" s="119"/>
      <c r="L50" s="119"/>
      <c r="M50" s="119"/>
      <c r="N50" s="119"/>
      <c r="O50" s="119"/>
      <c r="P50" s="119"/>
      <c r="Q50" s="119"/>
      <c r="R50" s="119"/>
      <c r="S50" s="119"/>
      <c r="T50" s="119"/>
      <c r="U50" s="119"/>
      <c r="V50" s="121"/>
      <c r="W50" s="119"/>
      <c r="X50" s="119"/>
      <c r="Y50" s="121"/>
      <c r="Z50" s="119"/>
      <c r="AA50" s="119"/>
      <c r="AB50" s="119"/>
      <c r="AC50" s="119"/>
      <c r="AD50" s="119"/>
      <c r="AE50" s="119"/>
      <c r="AF50" s="119"/>
      <c r="AG50" s="119"/>
      <c r="AH50" s="119"/>
      <c r="AI50" s="119"/>
    </row>
    <row r="51" spans="1:35" x14ac:dyDescent="0.15">
      <c r="A51" s="119"/>
      <c r="B51" s="119"/>
      <c r="C51" s="119"/>
      <c r="D51" s="119"/>
      <c r="E51" s="119"/>
      <c r="F51" s="119"/>
      <c r="G51" s="119"/>
      <c r="H51" s="119"/>
      <c r="I51" s="121"/>
      <c r="J51" s="119"/>
      <c r="K51" s="119"/>
      <c r="L51" s="119"/>
      <c r="M51" s="119"/>
      <c r="N51" s="119"/>
      <c r="O51" s="119"/>
      <c r="P51" s="119"/>
      <c r="Q51" s="119"/>
      <c r="R51" s="119"/>
      <c r="S51" s="119"/>
      <c r="T51" s="119"/>
      <c r="U51" s="119"/>
      <c r="V51" s="121"/>
      <c r="W51" s="119"/>
      <c r="X51" s="119"/>
      <c r="Y51" s="121"/>
      <c r="Z51" s="119"/>
      <c r="AA51" s="119"/>
      <c r="AB51" s="119"/>
      <c r="AC51" s="119"/>
      <c r="AD51" s="119"/>
      <c r="AE51" s="119"/>
      <c r="AF51" s="119"/>
      <c r="AG51" s="119"/>
      <c r="AH51" s="119"/>
      <c r="AI51" s="119"/>
    </row>
    <row r="52" spans="1:35" x14ac:dyDescent="0.15">
      <c r="A52" s="119"/>
      <c r="B52" s="119"/>
      <c r="C52" s="119"/>
      <c r="D52" s="119"/>
      <c r="E52" s="119"/>
      <c r="F52" s="119"/>
      <c r="G52" s="119"/>
      <c r="H52" s="119"/>
      <c r="I52" s="121"/>
      <c r="J52" s="119"/>
      <c r="K52" s="119"/>
      <c r="L52" s="119"/>
      <c r="M52" s="119"/>
      <c r="N52" s="119"/>
      <c r="O52" s="119"/>
      <c r="P52" s="119"/>
      <c r="Q52" s="119"/>
      <c r="R52" s="119"/>
      <c r="S52" s="119"/>
      <c r="T52" s="119"/>
      <c r="U52" s="119"/>
      <c r="V52" s="121"/>
      <c r="W52" s="119"/>
      <c r="X52" s="119"/>
      <c r="Y52" s="121"/>
      <c r="Z52" s="119"/>
      <c r="AA52" s="119"/>
      <c r="AB52" s="119"/>
      <c r="AC52" s="119"/>
      <c r="AD52" s="119"/>
      <c r="AE52" s="119"/>
      <c r="AF52" s="119"/>
      <c r="AG52" s="119"/>
      <c r="AH52" s="119"/>
      <c r="AI52" s="119"/>
    </row>
    <row r="53" spans="1:35" x14ac:dyDescent="0.15">
      <c r="A53" s="119"/>
      <c r="B53" s="119"/>
      <c r="C53" s="119"/>
      <c r="D53" s="119"/>
      <c r="E53" s="119"/>
      <c r="F53" s="119"/>
      <c r="G53" s="119"/>
      <c r="H53" s="119"/>
      <c r="I53" s="121"/>
      <c r="J53" s="119"/>
      <c r="K53" s="119"/>
      <c r="L53" s="119"/>
      <c r="M53" s="119"/>
      <c r="N53" s="119"/>
      <c r="O53" s="119"/>
      <c r="P53" s="119"/>
      <c r="Q53" s="119"/>
      <c r="R53" s="119"/>
      <c r="S53" s="119"/>
      <c r="T53" s="119"/>
      <c r="U53" s="119"/>
      <c r="V53" s="121"/>
      <c r="W53" s="119"/>
      <c r="X53" s="119"/>
      <c r="Y53" s="121"/>
      <c r="Z53" s="119"/>
      <c r="AA53" s="119"/>
      <c r="AB53" s="119"/>
      <c r="AC53" s="119"/>
      <c r="AD53" s="119"/>
      <c r="AE53" s="119"/>
      <c r="AF53" s="119"/>
      <c r="AG53" s="119"/>
      <c r="AH53" s="119"/>
      <c r="AI53" s="119"/>
    </row>
    <row r="54" spans="1:35" x14ac:dyDescent="0.15">
      <c r="A54" s="119"/>
      <c r="B54" s="119"/>
      <c r="C54" s="119"/>
      <c r="D54" s="119"/>
      <c r="E54" s="119"/>
      <c r="F54" s="119"/>
      <c r="G54" s="119"/>
      <c r="H54" s="119"/>
      <c r="I54" s="121"/>
      <c r="J54" s="119"/>
      <c r="K54" s="119"/>
      <c r="L54" s="119"/>
      <c r="M54" s="119"/>
      <c r="N54" s="119"/>
      <c r="O54" s="119"/>
      <c r="P54" s="119"/>
      <c r="Q54" s="119"/>
      <c r="R54" s="119"/>
      <c r="S54" s="119"/>
      <c r="T54" s="119"/>
      <c r="U54" s="119"/>
      <c r="V54" s="121"/>
      <c r="W54" s="119"/>
      <c r="X54" s="119"/>
      <c r="Y54" s="121"/>
      <c r="Z54" s="119"/>
      <c r="AA54" s="119"/>
      <c r="AB54" s="119"/>
      <c r="AC54" s="119"/>
      <c r="AD54" s="119"/>
      <c r="AE54" s="119"/>
      <c r="AF54" s="119"/>
      <c r="AG54" s="119"/>
      <c r="AH54" s="119"/>
      <c r="AI54" s="119"/>
    </row>
    <row r="55" spans="1:35" x14ac:dyDescent="0.15">
      <c r="A55" s="119"/>
      <c r="B55" s="119"/>
      <c r="C55" s="119"/>
      <c r="D55" s="119"/>
      <c r="E55" s="119"/>
      <c r="F55" s="119"/>
      <c r="G55" s="119"/>
      <c r="H55" s="119"/>
      <c r="I55" s="121"/>
      <c r="J55" s="119"/>
      <c r="K55" s="119"/>
      <c r="L55" s="119"/>
      <c r="M55" s="119"/>
      <c r="N55" s="119"/>
      <c r="O55" s="119"/>
      <c r="P55" s="119"/>
      <c r="Q55" s="119"/>
      <c r="R55" s="119"/>
      <c r="S55" s="119"/>
      <c r="T55" s="119"/>
      <c r="U55" s="119"/>
      <c r="V55" s="121"/>
      <c r="W55" s="119"/>
      <c r="X55" s="119"/>
      <c r="Y55" s="121"/>
      <c r="Z55" s="119"/>
      <c r="AA55" s="119"/>
      <c r="AB55" s="119"/>
      <c r="AC55" s="119"/>
      <c r="AD55" s="119"/>
      <c r="AE55" s="119"/>
      <c r="AF55" s="119"/>
      <c r="AG55" s="119"/>
      <c r="AH55" s="119"/>
      <c r="AI55" s="119"/>
    </row>
    <row r="56" spans="1:35" x14ac:dyDescent="0.15">
      <c r="A56" s="119"/>
      <c r="B56" s="119"/>
      <c r="C56" s="119"/>
      <c r="D56" s="119"/>
      <c r="E56" s="119"/>
      <c r="F56" s="119"/>
      <c r="G56" s="119"/>
      <c r="H56" s="119"/>
      <c r="I56" s="121"/>
      <c r="J56" s="119"/>
      <c r="K56" s="119"/>
      <c r="L56" s="119"/>
      <c r="M56" s="119"/>
      <c r="N56" s="119"/>
      <c r="O56" s="119"/>
      <c r="P56" s="119"/>
      <c r="Q56" s="119"/>
      <c r="R56" s="119"/>
      <c r="S56" s="119"/>
      <c r="T56" s="119"/>
      <c r="U56" s="119"/>
      <c r="V56" s="121"/>
      <c r="W56" s="119"/>
      <c r="X56" s="119"/>
      <c r="Y56" s="121"/>
      <c r="Z56" s="119"/>
      <c r="AA56" s="119"/>
      <c r="AB56" s="119"/>
      <c r="AC56" s="119"/>
      <c r="AD56" s="119"/>
      <c r="AE56" s="119"/>
      <c r="AF56" s="119"/>
      <c r="AG56" s="119"/>
      <c r="AH56" s="119"/>
      <c r="AI56" s="119"/>
    </row>
    <row r="57" spans="1:35" x14ac:dyDescent="0.15">
      <c r="A57" s="119"/>
      <c r="B57" s="119"/>
      <c r="C57" s="119"/>
      <c r="D57" s="119"/>
      <c r="E57" s="119"/>
      <c r="F57" s="119"/>
      <c r="G57" s="119"/>
      <c r="H57" s="119"/>
      <c r="I57" s="121"/>
      <c r="J57" s="119"/>
      <c r="K57" s="119"/>
      <c r="L57" s="119"/>
      <c r="M57" s="119"/>
      <c r="N57" s="119"/>
      <c r="O57" s="119"/>
      <c r="P57" s="119"/>
      <c r="Q57" s="119"/>
      <c r="R57" s="119"/>
      <c r="S57" s="119"/>
      <c r="T57" s="119"/>
      <c r="U57" s="119"/>
      <c r="V57" s="121"/>
      <c r="W57" s="119"/>
      <c r="X57" s="119"/>
      <c r="Y57" s="121"/>
      <c r="Z57" s="119"/>
      <c r="AA57" s="119"/>
      <c r="AB57" s="119"/>
      <c r="AC57" s="119"/>
      <c r="AD57" s="119"/>
      <c r="AE57" s="119"/>
      <c r="AF57" s="119"/>
      <c r="AG57" s="119"/>
      <c r="AH57" s="119"/>
      <c r="AI57" s="119"/>
    </row>
    <row r="58" spans="1:35" x14ac:dyDescent="0.15">
      <c r="A58" s="119"/>
      <c r="B58" s="119"/>
      <c r="C58" s="119"/>
      <c r="D58" s="119"/>
      <c r="E58" s="119"/>
      <c r="F58" s="119"/>
      <c r="G58" s="119"/>
      <c r="H58" s="119"/>
      <c r="I58" s="121"/>
      <c r="J58" s="119"/>
      <c r="K58" s="119"/>
      <c r="L58" s="119"/>
      <c r="M58" s="119"/>
      <c r="N58" s="119"/>
      <c r="O58" s="119"/>
      <c r="P58" s="119"/>
      <c r="Q58" s="119"/>
      <c r="R58" s="119"/>
      <c r="S58" s="119"/>
      <c r="T58" s="119"/>
      <c r="U58" s="119"/>
      <c r="V58" s="121"/>
      <c r="W58" s="119"/>
      <c r="X58" s="119"/>
      <c r="Y58" s="121"/>
      <c r="Z58" s="119"/>
      <c r="AA58" s="119"/>
      <c r="AB58" s="119"/>
      <c r="AC58" s="119"/>
      <c r="AD58" s="119"/>
      <c r="AE58" s="119"/>
      <c r="AF58" s="119"/>
      <c r="AG58" s="119"/>
      <c r="AH58" s="119"/>
      <c r="AI58" s="119"/>
    </row>
    <row r="59" spans="1:35" x14ac:dyDescent="0.15">
      <c r="A59" s="119"/>
      <c r="B59" s="119"/>
      <c r="C59" s="119"/>
      <c r="D59" s="119"/>
      <c r="E59" s="119"/>
      <c r="F59" s="119"/>
      <c r="G59" s="119"/>
      <c r="H59" s="119"/>
      <c r="I59" s="121"/>
      <c r="J59" s="119"/>
      <c r="K59" s="119"/>
      <c r="L59" s="119"/>
      <c r="M59" s="119"/>
      <c r="N59" s="119"/>
      <c r="O59" s="119"/>
      <c r="P59" s="119"/>
      <c r="Q59" s="119"/>
      <c r="R59" s="119"/>
      <c r="S59" s="119"/>
      <c r="T59" s="119"/>
      <c r="U59" s="119"/>
      <c r="V59" s="121"/>
      <c r="W59" s="119"/>
      <c r="X59" s="119"/>
      <c r="Y59" s="121"/>
      <c r="Z59" s="119"/>
      <c r="AA59" s="119"/>
      <c r="AB59" s="119"/>
      <c r="AC59" s="119"/>
      <c r="AD59" s="119"/>
      <c r="AE59" s="119"/>
      <c r="AF59" s="119"/>
      <c r="AG59" s="119"/>
      <c r="AH59" s="119"/>
      <c r="AI59" s="119"/>
    </row>
    <row r="60" spans="1:35" x14ac:dyDescent="0.15">
      <c r="A60" s="119"/>
      <c r="B60" s="119"/>
      <c r="C60" s="119"/>
      <c r="D60" s="119"/>
      <c r="E60" s="119"/>
      <c r="F60" s="119"/>
      <c r="G60" s="119"/>
      <c r="H60" s="119"/>
      <c r="I60" s="121"/>
      <c r="J60" s="119"/>
      <c r="K60" s="119"/>
      <c r="L60" s="119"/>
      <c r="M60" s="119"/>
      <c r="N60" s="119"/>
      <c r="O60" s="119"/>
      <c r="P60" s="119"/>
      <c r="Q60" s="119"/>
      <c r="R60" s="119"/>
      <c r="S60" s="119"/>
      <c r="T60" s="119"/>
      <c r="U60" s="119"/>
      <c r="V60" s="121"/>
      <c r="W60" s="119"/>
      <c r="X60" s="119"/>
      <c r="Y60" s="121"/>
      <c r="Z60" s="119"/>
      <c r="AA60" s="119"/>
      <c r="AB60" s="119"/>
      <c r="AC60" s="119"/>
      <c r="AD60" s="119"/>
      <c r="AE60" s="119"/>
      <c r="AF60" s="119"/>
      <c r="AG60" s="119"/>
      <c r="AH60" s="119"/>
      <c r="AI60" s="119"/>
    </row>
    <row r="61" spans="1:35" x14ac:dyDescent="0.15">
      <c r="A61" s="119"/>
      <c r="B61" s="119"/>
      <c r="C61" s="119"/>
      <c r="D61" s="119"/>
      <c r="E61" s="119"/>
      <c r="F61" s="119"/>
      <c r="G61" s="119"/>
      <c r="H61" s="119"/>
      <c r="I61" s="121"/>
      <c r="J61" s="119"/>
      <c r="K61" s="119"/>
      <c r="L61" s="119"/>
      <c r="M61" s="119"/>
      <c r="N61" s="119"/>
      <c r="O61" s="119"/>
      <c r="P61" s="119"/>
      <c r="Q61" s="119"/>
      <c r="R61" s="119"/>
      <c r="S61" s="119"/>
      <c r="T61" s="119"/>
      <c r="U61" s="119"/>
      <c r="V61" s="121"/>
      <c r="W61" s="119"/>
      <c r="X61" s="119"/>
      <c r="Y61" s="121"/>
      <c r="Z61" s="119"/>
      <c r="AA61" s="119"/>
      <c r="AB61" s="119"/>
      <c r="AC61" s="119"/>
      <c r="AD61" s="119"/>
      <c r="AE61" s="119"/>
      <c r="AF61" s="119"/>
      <c r="AG61" s="119"/>
      <c r="AH61" s="119"/>
      <c r="AI61" s="119"/>
    </row>
    <row r="62" spans="1:35" x14ac:dyDescent="0.15">
      <c r="A62" s="119"/>
      <c r="B62" s="119"/>
      <c r="C62" s="119"/>
      <c r="D62" s="119"/>
      <c r="E62" s="119"/>
      <c r="F62" s="119"/>
      <c r="G62" s="119"/>
      <c r="H62" s="119"/>
      <c r="I62" s="121"/>
      <c r="J62" s="119"/>
      <c r="K62" s="119"/>
      <c r="L62" s="119"/>
      <c r="M62" s="119"/>
      <c r="N62" s="119"/>
      <c r="O62" s="119"/>
      <c r="P62" s="119"/>
      <c r="Q62" s="119"/>
      <c r="R62" s="119"/>
      <c r="S62" s="119"/>
      <c r="T62" s="119"/>
      <c r="U62" s="119"/>
      <c r="V62" s="121"/>
      <c r="W62" s="119"/>
      <c r="X62" s="119"/>
      <c r="Y62" s="121"/>
      <c r="Z62" s="119"/>
      <c r="AA62" s="119"/>
      <c r="AB62" s="119"/>
      <c r="AC62" s="119"/>
      <c r="AD62" s="119"/>
      <c r="AE62" s="119"/>
      <c r="AF62" s="119"/>
      <c r="AG62" s="119"/>
      <c r="AH62" s="119"/>
      <c r="AI62" s="119"/>
    </row>
    <row r="63" spans="1:35" x14ac:dyDescent="0.15">
      <c r="A63" s="119"/>
      <c r="B63" s="119"/>
      <c r="C63" s="119"/>
      <c r="D63" s="119"/>
      <c r="E63" s="119"/>
      <c r="F63" s="119"/>
      <c r="G63" s="119"/>
      <c r="H63" s="119"/>
      <c r="I63" s="121"/>
      <c r="J63" s="119"/>
      <c r="K63" s="119"/>
      <c r="L63" s="119"/>
      <c r="M63" s="119"/>
      <c r="N63" s="119"/>
      <c r="O63" s="119"/>
      <c r="P63" s="119"/>
      <c r="Q63" s="119"/>
      <c r="R63" s="119"/>
      <c r="S63" s="119"/>
      <c r="T63" s="119"/>
      <c r="U63" s="119"/>
      <c r="V63" s="121"/>
      <c r="W63" s="119"/>
      <c r="X63" s="119"/>
      <c r="Y63" s="121"/>
      <c r="Z63" s="119"/>
      <c r="AA63" s="119"/>
      <c r="AB63" s="119"/>
      <c r="AC63" s="119"/>
      <c r="AD63" s="119"/>
      <c r="AE63" s="119"/>
      <c r="AF63" s="119"/>
      <c r="AG63" s="119"/>
      <c r="AH63" s="119"/>
      <c r="AI63" s="119"/>
    </row>
    <row r="64" spans="1:35" x14ac:dyDescent="0.15">
      <c r="A64" s="119"/>
      <c r="B64" s="119"/>
      <c r="C64" s="119"/>
      <c r="D64" s="119"/>
      <c r="E64" s="119"/>
      <c r="F64" s="119"/>
      <c r="G64" s="119"/>
      <c r="H64" s="119"/>
      <c r="I64" s="121"/>
      <c r="J64" s="119"/>
      <c r="K64" s="119"/>
      <c r="L64" s="119"/>
      <c r="M64" s="119"/>
      <c r="N64" s="119"/>
      <c r="O64" s="119"/>
      <c r="P64" s="119"/>
      <c r="Q64" s="119"/>
      <c r="R64" s="119"/>
      <c r="S64" s="119"/>
      <c r="T64" s="119"/>
      <c r="U64" s="119"/>
      <c r="V64" s="121"/>
      <c r="W64" s="119"/>
      <c r="X64" s="119"/>
      <c r="Y64" s="121"/>
      <c r="Z64" s="119"/>
      <c r="AA64" s="119"/>
      <c r="AB64" s="119"/>
      <c r="AC64" s="119"/>
      <c r="AD64" s="119"/>
      <c r="AE64" s="119"/>
      <c r="AF64" s="119"/>
      <c r="AG64" s="119"/>
      <c r="AH64" s="119"/>
      <c r="AI64" s="119"/>
    </row>
    <row r="65" spans="1:35" x14ac:dyDescent="0.15">
      <c r="A65" s="119"/>
      <c r="B65" s="119"/>
      <c r="C65" s="119"/>
      <c r="D65" s="119"/>
      <c r="E65" s="119"/>
      <c r="F65" s="119"/>
      <c r="G65" s="119"/>
      <c r="H65" s="119"/>
      <c r="I65" s="121"/>
      <c r="J65" s="119"/>
      <c r="K65" s="119"/>
      <c r="L65" s="119"/>
      <c r="M65" s="119"/>
      <c r="N65" s="119"/>
      <c r="O65" s="119"/>
      <c r="P65" s="119"/>
      <c r="Q65" s="119"/>
      <c r="R65" s="119"/>
      <c r="S65" s="119"/>
      <c r="T65" s="119"/>
      <c r="U65" s="119"/>
      <c r="V65" s="121"/>
      <c r="W65" s="119"/>
      <c r="X65" s="119"/>
      <c r="Y65" s="121"/>
      <c r="Z65" s="119"/>
      <c r="AA65" s="119"/>
      <c r="AB65" s="119"/>
      <c r="AC65" s="119"/>
      <c r="AD65" s="119"/>
      <c r="AE65" s="119"/>
      <c r="AF65" s="119"/>
      <c r="AG65" s="119"/>
      <c r="AH65" s="119"/>
      <c r="AI65" s="119"/>
    </row>
    <row r="66" spans="1:35" x14ac:dyDescent="0.15">
      <c r="A66" s="119"/>
      <c r="B66" s="119"/>
      <c r="C66" s="119"/>
      <c r="D66" s="119"/>
      <c r="E66" s="119"/>
      <c r="F66" s="119"/>
      <c r="G66" s="119"/>
      <c r="H66" s="119"/>
      <c r="I66" s="121"/>
      <c r="J66" s="119"/>
      <c r="K66" s="119"/>
      <c r="L66" s="119"/>
      <c r="M66" s="119"/>
      <c r="N66" s="119"/>
      <c r="O66" s="119"/>
      <c r="P66" s="119"/>
      <c r="Q66" s="119"/>
      <c r="R66" s="119"/>
      <c r="S66" s="119"/>
      <c r="T66" s="119"/>
      <c r="U66" s="119"/>
      <c r="V66" s="121"/>
      <c r="W66" s="119"/>
      <c r="X66" s="119"/>
      <c r="Y66" s="121"/>
      <c r="Z66" s="119"/>
      <c r="AA66" s="119"/>
      <c r="AB66" s="119"/>
      <c r="AC66" s="119"/>
      <c r="AD66" s="119"/>
      <c r="AE66" s="119"/>
      <c r="AF66" s="119"/>
      <c r="AG66" s="119"/>
      <c r="AH66" s="119"/>
      <c r="AI66" s="119"/>
    </row>
    <row r="67" spans="1:35" x14ac:dyDescent="0.15">
      <c r="A67" s="119"/>
      <c r="B67" s="119"/>
      <c r="C67" s="119"/>
      <c r="D67" s="119"/>
      <c r="E67" s="119"/>
      <c r="F67" s="119"/>
      <c r="G67" s="119"/>
      <c r="H67" s="119"/>
      <c r="I67" s="121"/>
      <c r="J67" s="119"/>
      <c r="K67" s="119"/>
      <c r="L67" s="119"/>
      <c r="M67" s="119"/>
      <c r="N67" s="119"/>
      <c r="O67" s="119"/>
      <c r="P67" s="119"/>
      <c r="Q67" s="119"/>
      <c r="R67" s="119"/>
      <c r="S67" s="119"/>
      <c r="T67" s="119"/>
      <c r="U67" s="119"/>
      <c r="V67" s="121"/>
      <c r="W67" s="119"/>
      <c r="X67" s="119"/>
      <c r="Y67" s="121"/>
      <c r="Z67" s="119"/>
      <c r="AA67" s="119"/>
      <c r="AB67" s="119"/>
      <c r="AC67" s="119"/>
      <c r="AD67" s="119"/>
      <c r="AE67" s="119"/>
      <c r="AF67" s="119"/>
      <c r="AG67" s="119"/>
      <c r="AH67" s="119"/>
      <c r="AI67" s="119"/>
    </row>
    <row r="68" spans="1:35" x14ac:dyDescent="0.15">
      <c r="A68" s="119"/>
      <c r="B68" s="119"/>
      <c r="C68" s="119"/>
      <c r="D68" s="119"/>
      <c r="E68" s="119"/>
      <c r="F68" s="119"/>
      <c r="G68" s="119"/>
      <c r="H68" s="119"/>
      <c r="I68" s="121"/>
      <c r="J68" s="119"/>
      <c r="K68" s="119"/>
      <c r="L68" s="119"/>
      <c r="M68" s="119"/>
      <c r="N68" s="119"/>
      <c r="O68" s="119"/>
      <c r="P68" s="119"/>
      <c r="Q68" s="119"/>
      <c r="R68" s="119"/>
      <c r="S68" s="119"/>
      <c r="T68" s="119"/>
      <c r="U68" s="119"/>
      <c r="V68" s="121"/>
      <c r="W68" s="119"/>
      <c r="X68" s="119"/>
      <c r="Y68" s="121"/>
      <c r="Z68" s="119"/>
      <c r="AA68" s="119"/>
      <c r="AB68" s="119"/>
      <c r="AC68" s="119"/>
      <c r="AD68" s="119"/>
      <c r="AE68" s="119"/>
      <c r="AF68" s="119"/>
      <c r="AG68" s="119"/>
      <c r="AH68" s="119"/>
      <c r="AI68" s="119"/>
    </row>
    <row r="69" spans="1:35" x14ac:dyDescent="0.15">
      <c r="A69" s="119"/>
      <c r="B69" s="119"/>
      <c r="C69" s="119"/>
      <c r="D69" s="119"/>
      <c r="E69" s="119"/>
      <c r="F69" s="119"/>
      <c r="G69" s="119"/>
      <c r="H69" s="119"/>
      <c r="I69" s="121"/>
      <c r="J69" s="119"/>
      <c r="K69" s="119"/>
      <c r="L69" s="119"/>
      <c r="M69" s="119"/>
      <c r="N69" s="119"/>
      <c r="O69" s="119"/>
      <c r="P69" s="119"/>
      <c r="Q69" s="119"/>
      <c r="R69" s="119"/>
      <c r="S69" s="119"/>
      <c r="T69" s="119"/>
      <c r="U69" s="119"/>
      <c r="V69" s="121"/>
      <c r="W69" s="119"/>
      <c r="X69" s="119"/>
      <c r="Y69" s="121"/>
      <c r="Z69" s="119"/>
      <c r="AA69" s="119"/>
      <c r="AB69" s="119"/>
      <c r="AC69" s="119"/>
      <c r="AD69" s="119"/>
      <c r="AE69" s="119"/>
      <c r="AF69" s="119"/>
      <c r="AG69" s="119"/>
      <c r="AH69" s="119"/>
      <c r="AI69" s="119"/>
    </row>
    <row r="70" spans="1:35" x14ac:dyDescent="0.15">
      <c r="A70" s="119"/>
      <c r="B70" s="119"/>
      <c r="C70" s="119"/>
      <c r="D70" s="119"/>
      <c r="E70" s="119"/>
      <c r="F70" s="119"/>
      <c r="G70" s="119"/>
      <c r="H70" s="119"/>
      <c r="I70" s="121"/>
      <c r="J70" s="119"/>
      <c r="K70" s="119"/>
      <c r="L70" s="119"/>
      <c r="M70" s="119"/>
      <c r="N70" s="119"/>
      <c r="O70" s="119"/>
      <c r="P70" s="119"/>
      <c r="Q70" s="119"/>
      <c r="R70" s="119"/>
      <c r="S70" s="119"/>
      <c r="T70" s="119"/>
      <c r="U70" s="119"/>
      <c r="V70" s="121"/>
      <c r="W70" s="119"/>
      <c r="X70" s="119"/>
      <c r="Y70" s="121"/>
      <c r="Z70" s="119"/>
      <c r="AA70" s="119"/>
      <c r="AB70" s="119"/>
      <c r="AC70" s="119"/>
      <c r="AD70" s="119"/>
      <c r="AE70" s="119"/>
      <c r="AF70" s="119"/>
      <c r="AG70" s="119"/>
      <c r="AH70" s="119"/>
      <c r="AI70" s="119"/>
    </row>
    <row r="71" spans="1:35" x14ac:dyDescent="0.15">
      <c r="A71" s="119"/>
      <c r="B71" s="119"/>
      <c r="C71" s="119"/>
      <c r="D71" s="119"/>
      <c r="E71" s="119"/>
      <c r="F71" s="119"/>
      <c r="G71" s="119"/>
      <c r="H71" s="119"/>
      <c r="I71" s="121"/>
      <c r="J71" s="119"/>
      <c r="K71" s="119"/>
      <c r="L71" s="119"/>
      <c r="M71" s="119"/>
      <c r="N71" s="119"/>
      <c r="O71" s="119"/>
      <c r="P71" s="119"/>
      <c r="Q71" s="119"/>
      <c r="R71" s="119"/>
      <c r="S71" s="119"/>
      <c r="T71" s="119"/>
      <c r="U71" s="119"/>
      <c r="V71" s="121"/>
      <c r="W71" s="119"/>
      <c r="X71" s="119"/>
      <c r="Y71" s="121"/>
      <c r="Z71" s="119"/>
      <c r="AA71" s="119"/>
      <c r="AB71" s="119"/>
      <c r="AC71" s="119"/>
      <c r="AD71" s="119"/>
      <c r="AE71" s="119"/>
      <c r="AF71" s="119"/>
      <c r="AG71" s="119"/>
      <c r="AH71" s="119"/>
      <c r="AI71" s="119"/>
    </row>
    <row r="72" spans="1:35" x14ac:dyDescent="0.15">
      <c r="A72" s="119"/>
      <c r="B72" s="119"/>
      <c r="C72" s="119"/>
      <c r="D72" s="119"/>
      <c r="E72" s="119"/>
      <c r="F72" s="119"/>
      <c r="G72" s="119"/>
      <c r="H72" s="119"/>
      <c r="I72" s="121"/>
      <c r="J72" s="119"/>
      <c r="K72" s="119"/>
      <c r="L72" s="119"/>
      <c r="M72" s="119"/>
      <c r="N72" s="119"/>
      <c r="O72" s="119"/>
      <c r="P72" s="119"/>
      <c r="Q72" s="119"/>
      <c r="R72" s="119"/>
      <c r="S72" s="119"/>
      <c r="T72" s="119"/>
      <c r="U72" s="119"/>
      <c r="V72" s="121"/>
      <c r="W72" s="119"/>
      <c r="X72" s="119"/>
      <c r="Y72" s="121"/>
      <c r="Z72" s="119"/>
      <c r="AA72" s="119"/>
      <c r="AB72" s="119"/>
      <c r="AC72" s="119"/>
      <c r="AD72" s="119"/>
      <c r="AE72" s="119"/>
      <c r="AF72" s="119"/>
      <c r="AG72" s="119"/>
      <c r="AH72" s="119"/>
      <c r="AI72" s="119"/>
    </row>
    <row r="73" spans="1:35" x14ac:dyDescent="0.15">
      <c r="A73" s="119"/>
      <c r="B73" s="119"/>
      <c r="C73" s="119"/>
      <c r="D73" s="119"/>
      <c r="E73" s="119"/>
      <c r="F73" s="119"/>
      <c r="G73" s="119"/>
      <c r="H73" s="119"/>
      <c r="I73" s="121"/>
      <c r="J73" s="119"/>
      <c r="K73" s="119"/>
      <c r="L73" s="119"/>
      <c r="M73" s="119"/>
      <c r="N73" s="119"/>
      <c r="O73" s="119"/>
      <c r="P73" s="119"/>
      <c r="Q73" s="119"/>
      <c r="R73" s="119"/>
      <c r="S73" s="119"/>
      <c r="T73" s="119"/>
      <c r="U73" s="119"/>
      <c r="V73" s="121"/>
      <c r="W73" s="119"/>
      <c r="X73" s="119"/>
      <c r="Y73" s="121"/>
      <c r="Z73" s="119"/>
      <c r="AA73" s="119"/>
      <c r="AB73" s="119"/>
      <c r="AC73" s="119"/>
      <c r="AD73" s="119"/>
      <c r="AE73" s="119"/>
      <c r="AF73" s="119"/>
      <c r="AG73" s="119"/>
      <c r="AH73" s="119"/>
      <c r="AI73" s="119"/>
    </row>
    <row r="74" spans="1:35" x14ac:dyDescent="0.15">
      <c r="A74" s="119"/>
      <c r="B74" s="119"/>
      <c r="C74" s="119"/>
      <c r="D74" s="119"/>
      <c r="E74" s="119"/>
      <c r="F74" s="119"/>
      <c r="G74" s="119"/>
      <c r="H74" s="119"/>
      <c r="I74" s="121"/>
      <c r="J74" s="119"/>
      <c r="K74" s="119"/>
      <c r="L74" s="119"/>
      <c r="M74" s="119"/>
      <c r="N74" s="119"/>
      <c r="O74" s="119"/>
      <c r="P74" s="119"/>
      <c r="Q74" s="119"/>
      <c r="R74" s="119"/>
      <c r="S74" s="119"/>
      <c r="T74" s="119"/>
      <c r="U74" s="119"/>
      <c r="V74" s="121"/>
      <c r="W74" s="119"/>
      <c r="X74" s="119"/>
      <c r="Y74" s="121"/>
      <c r="Z74" s="119"/>
      <c r="AA74" s="119"/>
      <c r="AB74" s="119"/>
      <c r="AC74" s="119"/>
      <c r="AD74" s="119"/>
      <c r="AE74" s="119"/>
      <c r="AF74" s="119"/>
      <c r="AG74" s="119"/>
      <c r="AH74" s="119"/>
      <c r="AI74" s="119"/>
    </row>
    <row r="75" spans="1:35" x14ac:dyDescent="0.15">
      <c r="A75" s="119"/>
      <c r="B75" s="119"/>
      <c r="C75" s="119"/>
      <c r="D75" s="119"/>
      <c r="E75" s="119"/>
      <c r="F75" s="119"/>
      <c r="G75" s="119"/>
      <c r="H75" s="119"/>
      <c r="I75" s="121"/>
      <c r="J75" s="119"/>
      <c r="K75" s="119"/>
      <c r="L75" s="119"/>
      <c r="M75" s="119"/>
      <c r="N75" s="119"/>
      <c r="O75" s="119"/>
      <c r="P75" s="119"/>
      <c r="Q75" s="119"/>
      <c r="R75" s="119"/>
      <c r="S75" s="119"/>
      <c r="T75" s="119"/>
      <c r="U75" s="119"/>
      <c r="V75" s="121"/>
      <c r="W75" s="119"/>
      <c r="X75" s="119"/>
      <c r="Y75" s="121"/>
      <c r="Z75" s="119"/>
      <c r="AA75" s="119"/>
      <c r="AB75" s="119"/>
      <c r="AC75" s="119"/>
      <c r="AD75" s="119"/>
      <c r="AE75" s="119"/>
      <c r="AF75" s="119"/>
      <c r="AG75" s="119"/>
      <c r="AH75" s="119"/>
      <c r="AI75" s="119"/>
    </row>
    <row r="76" spans="1:35" x14ac:dyDescent="0.15">
      <c r="A76" s="119"/>
      <c r="B76" s="119"/>
      <c r="C76" s="119"/>
      <c r="D76" s="119"/>
      <c r="E76" s="119"/>
      <c r="F76" s="119"/>
      <c r="G76" s="119"/>
      <c r="H76" s="119"/>
      <c r="I76" s="121"/>
      <c r="J76" s="119"/>
      <c r="K76" s="119"/>
      <c r="L76" s="119"/>
      <c r="M76" s="119"/>
      <c r="N76" s="119"/>
      <c r="O76" s="119"/>
      <c r="P76" s="119"/>
      <c r="Q76" s="119"/>
      <c r="R76" s="119"/>
      <c r="S76" s="119"/>
      <c r="T76" s="119"/>
      <c r="U76" s="119"/>
      <c r="V76" s="121"/>
      <c r="W76" s="119"/>
      <c r="X76" s="119"/>
      <c r="Y76" s="121"/>
      <c r="Z76" s="119"/>
      <c r="AA76" s="119"/>
      <c r="AB76" s="119"/>
      <c r="AC76" s="119"/>
      <c r="AD76" s="119"/>
      <c r="AE76" s="119"/>
      <c r="AF76" s="119"/>
      <c r="AG76" s="119"/>
      <c r="AH76" s="119"/>
      <c r="AI76" s="119"/>
    </row>
    <row r="77" spans="1:35" x14ac:dyDescent="0.15">
      <c r="A77" s="119"/>
      <c r="B77" s="119"/>
      <c r="C77" s="119"/>
      <c r="D77" s="119"/>
      <c r="E77" s="119"/>
      <c r="F77" s="119"/>
      <c r="G77" s="119"/>
      <c r="H77" s="119"/>
      <c r="I77" s="121"/>
      <c r="J77" s="119"/>
      <c r="K77" s="119"/>
      <c r="L77" s="119"/>
      <c r="M77" s="119"/>
      <c r="N77" s="119"/>
      <c r="O77" s="119"/>
      <c r="P77" s="119"/>
      <c r="Q77" s="119"/>
      <c r="R77" s="119"/>
      <c r="S77" s="119"/>
      <c r="T77" s="119"/>
      <c r="U77" s="119"/>
      <c r="V77" s="121"/>
      <c r="W77" s="119"/>
      <c r="X77" s="119"/>
      <c r="Y77" s="121"/>
      <c r="Z77" s="119"/>
      <c r="AA77" s="119"/>
      <c r="AB77" s="119"/>
      <c r="AC77" s="119"/>
      <c r="AD77" s="119"/>
      <c r="AE77" s="119"/>
      <c r="AF77" s="119"/>
      <c r="AG77" s="119"/>
      <c r="AH77" s="119"/>
      <c r="AI77" s="119"/>
    </row>
    <row r="78" spans="1:35" x14ac:dyDescent="0.15">
      <c r="A78" s="119"/>
      <c r="B78" s="119"/>
      <c r="C78" s="119"/>
      <c r="D78" s="119"/>
      <c r="E78" s="119"/>
      <c r="F78" s="119"/>
      <c r="G78" s="119"/>
      <c r="H78" s="119"/>
      <c r="I78" s="121"/>
      <c r="J78" s="119"/>
      <c r="K78" s="119"/>
      <c r="L78" s="119"/>
      <c r="M78" s="119"/>
      <c r="N78" s="119"/>
      <c r="O78" s="119"/>
      <c r="P78" s="119"/>
      <c r="Q78" s="119"/>
      <c r="R78" s="119"/>
      <c r="S78" s="119"/>
      <c r="T78" s="119"/>
      <c r="U78" s="119"/>
      <c r="V78" s="121"/>
      <c r="W78" s="119"/>
      <c r="X78" s="119"/>
      <c r="Y78" s="121"/>
      <c r="Z78" s="119"/>
      <c r="AA78" s="119"/>
      <c r="AB78" s="119"/>
      <c r="AC78" s="119"/>
      <c r="AD78" s="119"/>
      <c r="AE78" s="119"/>
      <c r="AF78" s="119"/>
      <c r="AG78" s="119"/>
      <c r="AH78" s="119"/>
      <c r="AI78" s="119"/>
    </row>
    <row r="79" spans="1:35" x14ac:dyDescent="0.15">
      <c r="A79" s="119"/>
      <c r="B79" s="119"/>
      <c r="C79" s="119"/>
      <c r="D79" s="119"/>
      <c r="E79" s="119"/>
      <c r="F79" s="119"/>
      <c r="G79" s="119"/>
      <c r="H79" s="119"/>
      <c r="I79" s="121"/>
      <c r="J79" s="119"/>
      <c r="K79" s="119"/>
      <c r="L79" s="119"/>
      <c r="M79" s="119"/>
      <c r="N79" s="119"/>
      <c r="O79" s="119"/>
      <c r="P79" s="119"/>
      <c r="Q79" s="119"/>
      <c r="R79" s="119"/>
      <c r="S79" s="119"/>
      <c r="T79" s="119"/>
      <c r="U79" s="119"/>
      <c r="V79" s="121"/>
      <c r="W79" s="119"/>
      <c r="X79" s="119"/>
      <c r="Y79" s="121"/>
      <c r="Z79" s="119"/>
      <c r="AA79" s="119"/>
      <c r="AB79" s="119"/>
      <c r="AC79" s="119"/>
      <c r="AD79" s="119"/>
      <c r="AE79" s="119"/>
      <c r="AF79" s="119"/>
      <c r="AG79" s="119"/>
      <c r="AH79" s="119"/>
      <c r="AI79" s="119"/>
    </row>
    <row r="80" spans="1:35" x14ac:dyDescent="0.15">
      <c r="A80" s="119"/>
      <c r="B80" s="119"/>
      <c r="C80" s="119"/>
      <c r="D80" s="119"/>
      <c r="E80" s="119"/>
      <c r="F80" s="119"/>
      <c r="G80" s="119"/>
      <c r="H80" s="119"/>
      <c r="I80" s="121"/>
      <c r="J80" s="119"/>
      <c r="K80" s="119"/>
      <c r="L80" s="119"/>
      <c r="M80" s="119"/>
      <c r="N80" s="119"/>
      <c r="O80" s="119"/>
      <c r="P80" s="119"/>
      <c r="Q80" s="119"/>
      <c r="R80" s="119"/>
      <c r="S80" s="119"/>
      <c r="T80" s="119"/>
      <c r="U80" s="119"/>
      <c r="V80" s="121"/>
      <c r="W80" s="119"/>
      <c r="X80" s="119"/>
      <c r="Y80" s="121"/>
      <c r="Z80" s="119"/>
      <c r="AA80" s="119"/>
      <c r="AB80" s="119"/>
      <c r="AC80" s="119"/>
      <c r="AD80" s="119"/>
      <c r="AE80" s="119"/>
      <c r="AF80" s="119"/>
      <c r="AG80" s="119"/>
      <c r="AH80" s="119"/>
      <c r="AI80" s="119"/>
    </row>
    <row r="81" spans="1:35" x14ac:dyDescent="0.15">
      <c r="A81" s="119"/>
      <c r="B81" s="119"/>
      <c r="C81" s="119"/>
      <c r="D81" s="119"/>
      <c r="E81" s="119"/>
      <c r="F81" s="119"/>
      <c r="G81" s="119"/>
      <c r="H81" s="119"/>
      <c r="I81" s="121"/>
      <c r="J81" s="119"/>
      <c r="K81" s="119"/>
      <c r="L81" s="119"/>
      <c r="M81" s="119"/>
      <c r="N81" s="119"/>
      <c r="O81" s="119"/>
      <c r="P81" s="119"/>
      <c r="Q81" s="119"/>
      <c r="R81" s="119"/>
      <c r="S81" s="119"/>
      <c r="T81" s="119"/>
      <c r="U81" s="119"/>
      <c r="V81" s="121"/>
      <c r="W81" s="119"/>
      <c r="X81" s="119"/>
      <c r="Y81" s="121"/>
      <c r="Z81" s="119"/>
      <c r="AA81" s="119"/>
      <c r="AB81" s="119"/>
      <c r="AC81" s="119"/>
      <c r="AD81" s="119"/>
      <c r="AE81" s="119"/>
      <c r="AF81" s="119"/>
      <c r="AG81" s="119"/>
      <c r="AH81" s="119"/>
      <c r="AI81" s="119"/>
    </row>
    <row r="82" spans="1:35" x14ac:dyDescent="0.15">
      <c r="A82" s="119"/>
      <c r="B82" s="119"/>
      <c r="C82" s="119"/>
      <c r="D82" s="119"/>
      <c r="E82" s="119"/>
      <c r="F82" s="119"/>
      <c r="G82" s="119"/>
      <c r="H82" s="119"/>
      <c r="I82" s="121"/>
      <c r="J82" s="119"/>
      <c r="K82" s="119"/>
      <c r="L82" s="119"/>
      <c r="M82" s="119"/>
      <c r="N82" s="119"/>
      <c r="O82" s="119"/>
      <c r="P82" s="119"/>
      <c r="Q82" s="119"/>
      <c r="R82" s="119"/>
      <c r="S82" s="119"/>
      <c r="T82" s="119"/>
      <c r="U82" s="119"/>
      <c r="V82" s="121"/>
      <c r="W82" s="119"/>
      <c r="X82" s="119"/>
      <c r="Y82" s="121"/>
      <c r="Z82" s="119"/>
      <c r="AA82" s="119"/>
      <c r="AB82" s="119"/>
      <c r="AC82" s="119"/>
      <c r="AD82" s="119"/>
      <c r="AE82" s="119"/>
      <c r="AF82" s="119"/>
      <c r="AG82" s="119"/>
      <c r="AH82" s="119"/>
      <c r="AI82" s="119"/>
    </row>
    <row r="83" spans="1:35" x14ac:dyDescent="0.15">
      <c r="A83" s="119"/>
      <c r="B83" s="119"/>
      <c r="C83" s="119"/>
      <c r="D83" s="119"/>
      <c r="E83" s="119"/>
      <c r="F83" s="119"/>
      <c r="G83" s="119"/>
      <c r="H83" s="119"/>
      <c r="I83" s="121"/>
      <c r="J83" s="119"/>
      <c r="K83" s="119"/>
      <c r="L83" s="119"/>
      <c r="M83" s="119"/>
      <c r="N83" s="119"/>
      <c r="O83" s="119"/>
      <c r="P83" s="119"/>
      <c r="Q83" s="119"/>
      <c r="R83" s="119"/>
      <c r="S83" s="119"/>
      <c r="T83" s="119"/>
      <c r="U83" s="119"/>
      <c r="V83" s="121"/>
      <c r="W83" s="119"/>
      <c r="X83" s="119"/>
      <c r="Y83" s="121"/>
      <c r="Z83" s="119"/>
      <c r="AA83" s="119"/>
      <c r="AB83" s="119"/>
      <c r="AC83" s="119"/>
      <c r="AD83" s="119"/>
      <c r="AE83" s="119"/>
      <c r="AF83" s="119"/>
      <c r="AG83" s="119"/>
      <c r="AH83" s="119"/>
      <c r="AI83" s="119"/>
    </row>
    <row r="84" spans="1:35" x14ac:dyDescent="0.15">
      <c r="A84" s="119"/>
      <c r="B84" s="119"/>
      <c r="C84" s="119"/>
      <c r="D84" s="119"/>
      <c r="E84" s="119"/>
      <c r="F84" s="119"/>
      <c r="G84" s="119"/>
      <c r="H84" s="119"/>
      <c r="I84" s="121"/>
      <c r="J84" s="119"/>
      <c r="K84" s="119"/>
      <c r="L84" s="119"/>
      <c r="M84" s="119"/>
      <c r="N84" s="119"/>
      <c r="O84" s="119"/>
      <c r="P84" s="119"/>
      <c r="Q84" s="119"/>
      <c r="R84" s="119"/>
      <c r="S84" s="119"/>
      <c r="T84" s="119"/>
      <c r="U84" s="119"/>
      <c r="V84" s="121"/>
      <c r="W84" s="119"/>
      <c r="X84" s="119"/>
      <c r="Y84" s="121"/>
      <c r="Z84" s="119"/>
      <c r="AA84" s="119"/>
      <c r="AB84" s="119"/>
      <c r="AC84" s="119"/>
      <c r="AD84" s="119"/>
      <c r="AE84" s="119"/>
      <c r="AF84" s="119"/>
      <c r="AG84" s="119"/>
      <c r="AH84" s="119"/>
      <c r="AI84" s="119"/>
    </row>
    <row r="85" spans="1:35" x14ac:dyDescent="0.15">
      <c r="A85" s="119"/>
      <c r="B85" s="119"/>
      <c r="C85" s="119"/>
      <c r="D85" s="119"/>
      <c r="E85" s="119"/>
      <c r="F85" s="119"/>
      <c r="G85" s="119"/>
      <c r="H85" s="119"/>
      <c r="I85" s="121"/>
      <c r="J85" s="119"/>
      <c r="K85" s="119"/>
      <c r="L85" s="119"/>
      <c r="M85" s="119"/>
      <c r="N85" s="119"/>
      <c r="O85" s="119"/>
      <c r="P85" s="119"/>
      <c r="Q85" s="119"/>
      <c r="R85" s="119"/>
      <c r="S85" s="119"/>
      <c r="T85" s="119"/>
      <c r="U85" s="119"/>
      <c r="V85" s="121"/>
      <c r="W85" s="119"/>
      <c r="X85" s="119"/>
      <c r="Y85" s="121"/>
      <c r="Z85" s="119"/>
      <c r="AA85" s="119"/>
      <c r="AB85" s="119"/>
      <c r="AC85" s="119"/>
      <c r="AD85" s="119"/>
      <c r="AE85" s="119"/>
      <c r="AF85" s="119"/>
      <c r="AG85" s="119"/>
      <c r="AH85" s="119"/>
      <c r="AI85" s="119"/>
    </row>
  </sheetData>
  <mergeCells count="3">
    <mergeCell ref="A1:AI1"/>
    <mergeCell ref="AK1:BG1"/>
    <mergeCell ref="AK24:BG24"/>
  </mergeCells>
  <phoneticPr fontId="5" type="noConversion"/>
  <pageMargins left="0.75" right="0.75" top="1" bottom="1" header="0.5" footer="0.5"/>
  <pageSetup orientation="portrait" horizontalDpi="1200" verticalDpi="12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79998168889431442"/>
  </sheetPr>
  <dimension ref="A1:BR28"/>
  <sheetViews>
    <sheetView topLeftCell="BD1" workbookViewId="0">
      <selection activeCell="BL19" sqref="BL19"/>
    </sheetView>
  </sheetViews>
  <sheetFormatPr baseColWidth="10" defaultColWidth="8.83203125" defaultRowHeight="13" x14ac:dyDescent="0.15"/>
  <cols>
    <col min="1" max="1" width="19" customWidth="1"/>
  </cols>
  <sheetData>
    <row r="1" spans="1:70" x14ac:dyDescent="0.15">
      <c r="A1" t="s">
        <v>115</v>
      </c>
      <c r="B1" t="s">
        <v>507</v>
      </c>
      <c r="C1" t="s">
        <v>509</v>
      </c>
      <c r="D1" t="s">
        <v>515</v>
      </c>
      <c r="E1" t="s">
        <v>516</v>
      </c>
      <c r="F1" t="s">
        <v>517</v>
      </c>
      <c r="G1" t="s">
        <v>518</v>
      </c>
      <c r="H1" t="s">
        <v>519</v>
      </c>
      <c r="I1" t="s">
        <v>520</v>
      </c>
      <c r="J1" t="s">
        <v>521</v>
      </c>
      <c r="K1" t="s">
        <v>522</v>
      </c>
      <c r="L1" t="s">
        <v>523</v>
      </c>
      <c r="M1" t="s">
        <v>524</v>
      </c>
      <c r="N1" t="s">
        <v>525</v>
      </c>
      <c r="O1" t="s">
        <v>526</v>
      </c>
      <c r="P1" t="s">
        <v>527</v>
      </c>
      <c r="Q1" t="s">
        <v>528</v>
      </c>
      <c r="R1" t="s">
        <v>529</v>
      </c>
      <c r="S1" t="s">
        <v>530</v>
      </c>
      <c r="T1" t="s">
        <v>531</v>
      </c>
      <c r="U1" t="s">
        <v>532</v>
      </c>
      <c r="V1" t="s">
        <v>533</v>
      </c>
      <c r="W1" t="s">
        <v>534</v>
      </c>
      <c r="X1" t="s">
        <v>535</v>
      </c>
      <c r="Y1" t="s">
        <v>536</v>
      </c>
      <c r="Z1" t="s">
        <v>537</v>
      </c>
      <c r="AA1" t="s">
        <v>538</v>
      </c>
      <c r="AB1" t="s">
        <v>539</v>
      </c>
      <c r="AC1" t="s">
        <v>540</v>
      </c>
      <c r="AD1" t="s">
        <v>541</v>
      </c>
      <c r="AE1" t="s">
        <v>542</v>
      </c>
      <c r="AF1" t="s">
        <v>543</v>
      </c>
      <c r="AG1" t="s">
        <v>544</v>
      </c>
      <c r="AH1" t="s">
        <v>545</v>
      </c>
      <c r="AI1" t="s">
        <v>546</v>
      </c>
      <c r="AJ1" t="s">
        <v>547</v>
      </c>
      <c r="AK1" t="s">
        <v>548</v>
      </c>
      <c r="AL1" t="s">
        <v>549</v>
      </c>
      <c r="AM1" t="s">
        <v>550</v>
      </c>
      <c r="AN1" t="s">
        <v>551</v>
      </c>
      <c r="AO1" t="s">
        <v>552</v>
      </c>
      <c r="AP1" t="s">
        <v>553</v>
      </c>
      <c r="AQ1" t="s">
        <v>554</v>
      </c>
      <c r="AR1" t="s">
        <v>555</v>
      </c>
      <c r="AS1" t="s">
        <v>556</v>
      </c>
      <c r="AT1" t="s">
        <v>557</v>
      </c>
      <c r="AU1" t="s">
        <v>558</v>
      </c>
      <c r="AV1" t="s">
        <v>559</v>
      </c>
      <c r="AW1" t="s">
        <v>560</v>
      </c>
      <c r="AX1" t="s">
        <v>561</v>
      </c>
      <c r="AY1" t="s">
        <v>562</v>
      </c>
      <c r="AZ1" t="s">
        <v>563</v>
      </c>
      <c r="BA1" t="s">
        <v>564</v>
      </c>
      <c r="BB1" t="s">
        <v>565</v>
      </c>
      <c r="BC1" t="s">
        <v>566</v>
      </c>
      <c r="BD1" t="s">
        <v>567</v>
      </c>
      <c r="BE1" t="s">
        <v>568</v>
      </c>
      <c r="BF1" t="s">
        <v>569</v>
      </c>
      <c r="BG1" t="s">
        <v>570</v>
      </c>
      <c r="BH1" t="s">
        <v>571</v>
      </c>
      <c r="BI1" t="s">
        <v>572</v>
      </c>
      <c r="BJ1" t="s">
        <v>573</v>
      </c>
      <c r="BK1" t="s">
        <v>574</v>
      </c>
      <c r="BL1" t="s">
        <v>575</v>
      </c>
      <c r="BM1" t="s">
        <v>576</v>
      </c>
      <c r="BN1" t="s">
        <v>577</v>
      </c>
      <c r="BO1" t="s">
        <v>588</v>
      </c>
      <c r="BP1" t="s">
        <v>647</v>
      </c>
      <c r="BQ1" t="s">
        <v>578</v>
      </c>
      <c r="BR1" t="s">
        <v>623</v>
      </c>
    </row>
    <row r="2" spans="1:70" x14ac:dyDescent="0.15">
      <c r="A2" t="s">
        <v>581</v>
      </c>
      <c r="B2" t="s">
        <v>586</v>
      </c>
      <c r="C2" t="s">
        <v>514</v>
      </c>
      <c r="D2">
        <v>1</v>
      </c>
      <c r="E2">
        <v>1</v>
      </c>
      <c r="F2">
        <v>1</v>
      </c>
      <c r="G2">
        <v>1</v>
      </c>
      <c r="H2">
        <v>0</v>
      </c>
      <c r="I2">
        <v>1</v>
      </c>
      <c r="J2">
        <v>1</v>
      </c>
      <c r="K2">
        <v>1</v>
      </c>
      <c r="L2">
        <v>1</v>
      </c>
      <c r="M2">
        <v>1</v>
      </c>
      <c r="N2">
        <v>1</v>
      </c>
      <c r="O2">
        <v>1</v>
      </c>
      <c r="P2">
        <v>1</v>
      </c>
      <c r="Q2">
        <v>1</v>
      </c>
      <c r="R2">
        <v>1</v>
      </c>
      <c r="S2">
        <v>1</v>
      </c>
      <c r="T2">
        <v>1</v>
      </c>
      <c r="U2">
        <v>1</v>
      </c>
      <c r="V2">
        <v>0</v>
      </c>
      <c r="W2">
        <v>0</v>
      </c>
      <c r="X2">
        <v>1</v>
      </c>
      <c r="Y2">
        <v>0</v>
      </c>
      <c r="Z2">
        <v>1</v>
      </c>
      <c r="AA2">
        <v>1</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1</v>
      </c>
      <c r="BA2">
        <v>1</v>
      </c>
      <c r="BB2">
        <v>1</v>
      </c>
      <c r="BC2">
        <v>0</v>
      </c>
      <c r="BD2">
        <v>1</v>
      </c>
      <c r="BE2">
        <v>1</v>
      </c>
      <c r="BF2">
        <v>1</v>
      </c>
      <c r="BG2">
        <v>1</v>
      </c>
      <c r="BH2">
        <v>1</v>
      </c>
      <c r="BI2">
        <v>0</v>
      </c>
      <c r="BJ2">
        <v>0</v>
      </c>
      <c r="BK2">
        <v>1</v>
      </c>
      <c r="BL2">
        <v>1</v>
      </c>
      <c r="BM2">
        <v>1</v>
      </c>
      <c r="BN2">
        <v>1</v>
      </c>
      <c r="BO2">
        <v>1</v>
      </c>
      <c r="BP2">
        <v>1</v>
      </c>
      <c r="BQ2">
        <v>1</v>
      </c>
      <c r="BR2">
        <v>1</v>
      </c>
    </row>
    <row r="3" spans="1:70" x14ac:dyDescent="0.15">
      <c r="A3" t="s">
        <v>581</v>
      </c>
      <c r="B3" t="s">
        <v>586</v>
      </c>
      <c r="C3" t="s">
        <v>511</v>
      </c>
      <c r="D3">
        <v>0.66765839942271932</v>
      </c>
      <c r="E3">
        <v>0.88979757029001538</v>
      </c>
      <c r="F3">
        <v>0.88081923984204291</v>
      </c>
      <c r="G3">
        <v>0.76455167135487589</v>
      </c>
      <c r="H3">
        <v>0</v>
      </c>
      <c r="I3">
        <v>0.93527554578879957</v>
      </c>
      <c r="J3">
        <v>0.78682961321853251</v>
      </c>
      <c r="K3">
        <v>0.58158323749196528</v>
      </c>
      <c r="L3">
        <v>1.0939892299163134</v>
      </c>
      <c r="M3">
        <v>1.0926891407200139</v>
      </c>
      <c r="N3">
        <v>0.61300199120677068</v>
      </c>
      <c r="O3">
        <v>0.81911846669679078</v>
      </c>
      <c r="P3">
        <v>0.67850544563824822</v>
      </c>
      <c r="Q3">
        <v>0.83176566059700541</v>
      </c>
      <c r="R3">
        <v>0.74956044827070623</v>
      </c>
      <c r="S3">
        <v>0.84852914230253174</v>
      </c>
      <c r="T3">
        <v>0.74875668135608442</v>
      </c>
      <c r="U3">
        <v>1.2339399519560994</v>
      </c>
      <c r="V3">
        <v>0</v>
      </c>
      <c r="W3">
        <v>0</v>
      </c>
      <c r="X3">
        <v>0.71939932534564466</v>
      </c>
      <c r="Y3">
        <v>0</v>
      </c>
      <c r="Z3">
        <v>1.5225290972003775</v>
      </c>
      <c r="AA3">
        <v>0.97975747140764746</v>
      </c>
      <c r="AB3">
        <v>0.71671088854938647</v>
      </c>
      <c r="AC3">
        <v>1.2324813303911453</v>
      </c>
      <c r="AD3">
        <v>0.69571556583005956</v>
      </c>
      <c r="AE3">
        <v>0.98427548008770493</v>
      </c>
      <c r="AF3">
        <v>0.66368315943656153</v>
      </c>
      <c r="AG3">
        <v>0.61744396460978368</v>
      </c>
      <c r="AH3">
        <v>0.72934591441052199</v>
      </c>
      <c r="AI3">
        <v>0.66069432717697507</v>
      </c>
      <c r="AJ3">
        <v>1.263812190156167</v>
      </c>
      <c r="AK3">
        <v>0.7668019681940117</v>
      </c>
      <c r="AL3">
        <v>1</v>
      </c>
      <c r="AM3">
        <v>0.38457117596999923</v>
      </c>
      <c r="AN3">
        <v>0.81185907011399505</v>
      </c>
      <c r="AO3">
        <v>1.0999311146150963</v>
      </c>
      <c r="AP3">
        <v>0.8210453852052858</v>
      </c>
      <c r="AQ3">
        <v>0.61982437859498463</v>
      </c>
      <c r="AR3">
        <v>1.0150444683262392</v>
      </c>
      <c r="AS3">
        <v>0.97094205694738667</v>
      </c>
      <c r="AT3">
        <v>0.77354347957896485</v>
      </c>
      <c r="AU3">
        <v>1.1679989334023484</v>
      </c>
      <c r="AV3">
        <v>0.78739761574038747</v>
      </c>
      <c r="AW3">
        <v>0.89094982164271719</v>
      </c>
      <c r="AX3">
        <v>0.55206555606274321</v>
      </c>
      <c r="AY3">
        <v>0.83498831956994501</v>
      </c>
      <c r="AZ3">
        <v>0.48861067497315119</v>
      </c>
      <c r="BA3">
        <v>1.3292579536458082</v>
      </c>
      <c r="BB3">
        <v>2.4644010147931774</v>
      </c>
      <c r="BC3">
        <v>0</v>
      </c>
      <c r="BD3">
        <v>1.2837303462079337</v>
      </c>
      <c r="BE3">
        <v>1.0642127374882864</v>
      </c>
      <c r="BF3">
        <v>0.64424878216894155</v>
      </c>
      <c r="BG3">
        <v>1.781440712269984</v>
      </c>
      <c r="BH3">
        <v>0.96374381304296908</v>
      </c>
      <c r="BI3">
        <v>0</v>
      </c>
      <c r="BJ3">
        <v>0</v>
      </c>
      <c r="BK3">
        <v>1.3448604696986843</v>
      </c>
      <c r="BL3">
        <v>2.5064436608161969</v>
      </c>
      <c r="BM3">
        <v>0.59788115880169412</v>
      </c>
      <c r="BN3">
        <v>0.64895464105494804</v>
      </c>
      <c r="BO3">
        <v>0.98055984274442465</v>
      </c>
      <c r="BP3">
        <v>0.96374381304296908</v>
      </c>
      <c r="BQ3">
        <v>1</v>
      </c>
      <c r="BR3">
        <v>1.6183547923545436</v>
      </c>
    </row>
    <row r="4" spans="1:70" x14ac:dyDescent="0.15">
      <c r="A4" t="s">
        <v>581</v>
      </c>
      <c r="B4" t="s">
        <v>586</v>
      </c>
      <c r="C4" t="s">
        <v>512</v>
      </c>
      <c r="D4">
        <v>0.5990980562665128</v>
      </c>
      <c r="E4">
        <v>0.82932908219741297</v>
      </c>
      <c r="F4">
        <v>0.77587591066471473</v>
      </c>
      <c r="G4">
        <v>0.80166141520967726</v>
      </c>
      <c r="H4">
        <v>0</v>
      </c>
      <c r="I4">
        <v>0.98360753941935342</v>
      </c>
      <c r="J4">
        <v>0.7382265245584132</v>
      </c>
      <c r="K4">
        <v>0.55111043869904575</v>
      </c>
      <c r="L4">
        <v>0.98880478143087014</v>
      </c>
      <c r="M4">
        <v>0.89932971655775662</v>
      </c>
      <c r="N4">
        <v>0.62235113286421173</v>
      </c>
      <c r="O4">
        <v>0.78087235862321613</v>
      </c>
      <c r="P4">
        <v>0.78756812612203297</v>
      </c>
      <c r="Q4">
        <v>0.74502006144238075</v>
      </c>
      <c r="R4">
        <v>0.78598397437629597</v>
      </c>
      <c r="S4">
        <v>0.69794299526738179</v>
      </c>
      <c r="T4">
        <v>0.85441693159189702</v>
      </c>
      <c r="U4">
        <v>1.8284067576778538</v>
      </c>
      <c r="V4">
        <v>0</v>
      </c>
      <c r="W4">
        <v>0</v>
      </c>
      <c r="X4">
        <v>0.5323663811508943</v>
      </c>
      <c r="Y4">
        <v>0</v>
      </c>
      <c r="Z4">
        <v>1.078186431791968</v>
      </c>
      <c r="AA4">
        <v>0.98418127262123645</v>
      </c>
      <c r="AB4">
        <v>0.52472239876260462</v>
      </c>
      <c r="AC4">
        <v>1.0717381589150226</v>
      </c>
      <c r="AD4">
        <v>0.55626723728740601</v>
      </c>
      <c r="AE4">
        <v>0.95214647847971778</v>
      </c>
      <c r="AF4">
        <v>0.51283819534511577</v>
      </c>
      <c r="AG4">
        <v>0.45523341639479659</v>
      </c>
      <c r="AH4">
        <v>0.61724790378826888</v>
      </c>
      <c r="AI4">
        <v>0.48471433198525721</v>
      </c>
      <c r="AJ4">
        <v>1.2059941731891957</v>
      </c>
      <c r="AK4">
        <v>0.66597322331766518</v>
      </c>
      <c r="AL4">
        <v>1</v>
      </c>
      <c r="AM4">
        <v>0.23509716267164626</v>
      </c>
      <c r="AN4">
        <v>0.61380656110633181</v>
      </c>
      <c r="AO4">
        <v>0.97882080387623294</v>
      </c>
      <c r="AP4">
        <v>0.62209450205335648</v>
      </c>
      <c r="AQ4">
        <v>0.31292252199857101</v>
      </c>
      <c r="AR4">
        <v>0.8859362870981391</v>
      </c>
      <c r="AS4">
        <v>0.7750501599857994</v>
      </c>
      <c r="AT4">
        <v>0.51464912829861098</v>
      </c>
      <c r="AU4">
        <v>0.88899365335184199</v>
      </c>
      <c r="AV4">
        <v>0.6386463755285211</v>
      </c>
      <c r="AW4">
        <v>0.71887918033818299</v>
      </c>
      <c r="AX4">
        <v>0.40202870499451915</v>
      </c>
      <c r="AY4">
        <v>0.74268291925915664</v>
      </c>
      <c r="AZ4">
        <v>0.32139764186486047</v>
      </c>
      <c r="BA4">
        <v>1.7566182378690514</v>
      </c>
      <c r="BB4">
        <v>1.8037904897519421</v>
      </c>
      <c r="BC4">
        <v>0</v>
      </c>
      <c r="BD4">
        <v>1.6615131511005994</v>
      </c>
      <c r="BE4">
        <v>1.5090127342943038</v>
      </c>
      <c r="BF4">
        <v>0.60343487883169566</v>
      </c>
      <c r="BG4">
        <v>1.3961288009715147</v>
      </c>
      <c r="BH4">
        <v>0.97254831254192631</v>
      </c>
      <c r="BI4">
        <v>0</v>
      </c>
      <c r="BJ4">
        <v>0</v>
      </c>
      <c r="BK4">
        <v>1.0823859833759684</v>
      </c>
      <c r="BL4">
        <v>2.2854492511569049</v>
      </c>
      <c r="BM4">
        <v>0.48916938496143786</v>
      </c>
      <c r="BN4">
        <v>0.45630942842007749</v>
      </c>
      <c r="BO4">
        <v>1.1338235735031745</v>
      </c>
      <c r="BP4">
        <v>0.97254831254192631</v>
      </c>
      <c r="BQ4">
        <v>1</v>
      </c>
      <c r="BR4">
        <v>1.0611529105413122</v>
      </c>
    </row>
    <row r="5" spans="1:70" x14ac:dyDescent="0.15">
      <c r="A5" t="s">
        <v>579</v>
      </c>
      <c r="B5" t="s">
        <v>586</v>
      </c>
      <c r="C5" t="s">
        <v>514</v>
      </c>
      <c r="D5">
        <v>0.94007718490764314</v>
      </c>
      <c r="E5">
        <v>0.99650427749138171</v>
      </c>
      <c r="F5">
        <v>0.97563697657142612</v>
      </c>
      <c r="G5">
        <v>0.94310606049848844</v>
      </c>
      <c r="H5">
        <v>0</v>
      </c>
      <c r="I5">
        <v>0.96318802397405767</v>
      </c>
      <c r="J5">
        <v>0.92358253140062818</v>
      </c>
      <c r="K5">
        <v>1.0010812446407726</v>
      </c>
      <c r="L5">
        <v>1.0205895643118126</v>
      </c>
      <c r="M5">
        <v>0.94021773936338837</v>
      </c>
      <c r="N5">
        <v>0.98102733087188276</v>
      </c>
      <c r="O5">
        <v>1.0059574681655388</v>
      </c>
      <c r="P5">
        <v>0.98597973957778395</v>
      </c>
      <c r="Q5">
        <v>1.010336607624605</v>
      </c>
      <c r="R5">
        <v>0.99476230879950134</v>
      </c>
      <c r="S5">
        <v>0.96180689255547602</v>
      </c>
      <c r="T5">
        <v>0.97551354736962936</v>
      </c>
      <c r="U5">
        <v>0.86889091743249436</v>
      </c>
      <c r="V5">
        <v>0</v>
      </c>
      <c r="W5">
        <v>0</v>
      </c>
      <c r="X5">
        <v>0.97732406898834145</v>
      </c>
      <c r="Y5">
        <v>0</v>
      </c>
      <c r="Z5">
        <v>0.91145391632588857</v>
      </c>
      <c r="AA5">
        <v>0.97451034622456301</v>
      </c>
      <c r="AB5">
        <v>0.98688213777374034</v>
      </c>
      <c r="AC5">
        <v>1.0040849007229991</v>
      </c>
      <c r="AD5">
        <v>0.95604519132225496</v>
      </c>
      <c r="AE5">
        <v>0.94297363255319722</v>
      </c>
      <c r="AF5">
        <v>0.97829375487975634</v>
      </c>
      <c r="AG5">
        <v>0.99248715128412524</v>
      </c>
      <c r="AH5">
        <v>0.91313654391883303</v>
      </c>
      <c r="AI5">
        <v>0.96696862696252894</v>
      </c>
      <c r="AJ5">
        <v>0.98982599186586295</v>
      </c>
      <c r="AK5">
        <v>0.99394602336263493</v>
      </c>
      <c r="AL5">
        <v>1</v>
      </c>
      <c r="AM5">
        <v>0.96655303614610633</v>
      </c>
      <c r="AN5">
        <v>0.97712224505883327</v>
      </c>
      <c r="AO5">
        <v>0.99103271915141078</v>
      </c>
      <c r="AP5">
        <v>1.0000881235279653</v>
      </c>
      <c r="AQ5">
        <v>0.98372366431608893</v>
      </c>
      <c r="AR5">
        <v>0.98871196098735925</v>
      </c>
      <c r="AS5">
        <v>0.99943017321461203</v>
      </c>
      <c r="AT5">
        <v>0.99328804472402166</v>
      </c>
      <c r="AU5">
        <v>0.98432356337727156</v>
      </c>
      <c r="AV5">
        <v>1.0025942942622075</v>
      </c>
      <c r="AW5">
        <v>0.97585131999641572</v>
      </c>
      <c r="AX5">
        <v>0.9931557079860126</v>
      </c>
      <c r="AY5">
        <v>0.99211786509189503</v>
      </c>
      <c r="AZ5">
        <v>0.98740105921282462</v>
      </c>
      <c r="BA5">
        <v>0.97418858225684679</v>
      </c>
      <c r="BB5">
        <v>1.6068065436134515</v>
      </c>
      <c r="BC5">
        <v>0</v>
      </c>
      <c r="BD5">
        <v>0.99751461391513707</v>
      </c>
      <c r="BE5">
        <v>0.85392777150705224</v>
      </c>
      <c r="BF5">
        <v>0.53861149034300126</v>
      </c>
      <c r="BG5">
        <v>0.95527087017904178</v>
      </c>
      <c r="BH5">
        <v>1.058845900964279</v>
      </c>
      <c r="BI5">
        <v>0</v>
      </c>
      <c r="BJ5">
        <v>0</v>
      </c>
      <c r="BK5">
        <v>1.021344456616839</v>
      </c>
      <c r="BL5">
        <v>1.0860978109057227</v>
      </c>
      <c r="BM5">
        <v>1.0011510151525029</v>
      </c>
      <c r="BN5">
        <v>0.98302138450706089</v>
      </c>
      <c r="BO5">
        <v>1.0609392583749215</v>
      </c>
      <c r="BP5">
        <v>1.058845900964279</v>
      </c>
      <c r="BQ5">
        <v>1</v>
      </c>
      <c r="BR5">
        <v>1.0427318281314863</v>
      </c>
    </row>
    <row r="6" spans="1:70" x14ac:dyDescent="0.15">
      <c r="A6" t="s">
        <v>579</v>
      </c>
      <c r="B6" t="s">
        <v>586</v>
      </c>
      <c r="C6" t="s">
        <v>511</v>
      </c>
      <c r="D6">
        <v>0.62232500031548532</v>
      </c>
      <c r="E6">
        <v>0.79433113792340049</v>
      </c>
      <c r="F6">
        <v>0.79033402986241752</v>
      </c>
      <c r="G6">
        <v>0.45907484426672951</v>
      </c>
      <c r="H6">
        <v>0</v>
      </c>
      <c r="I6">
        <v>0.93182553096547227</v>
      </c>
      <c r="J6">
        <v>0.68006475857811299</v>
      </c>
      <c r="K6">
        <v>0.55786833094692478</v>
      </c>
      <c r="L6">
        <v>0.96471508639282766</v>
      </c>
      <c r="M6">
        <v>1.0451827181129467</v>
      </c>
      <c r="N6">
        <v>0.62215675008631655</v>
      </c>
      <c r="O6">
        <v>0.81258574289893348</v>
      </c>
      <c r="P6">
        <v>0.7100148450829864</v>
      </c>
      <c r="Q6">
        <v>0.80330793839856285</v>
      </c>
      <c r="R6">
        <v>0.73166006438351971</v>
      </c>
      <c r="S6">
        <v>0.82548998768097637</v>
      </c>
      <c r="T6">
        <v>0.74629375009357646</v>
      </c>
      <c r="U6">
        <v>1.6500163176888478</v>
      </c>
      <c r="V6">
        <v>0</v>
      </c>
      <c r="W6">
        <v>0</v>
      </c>
      <c r="X6">
        <v>0.69629472772378809</v>
      </c>
      <c r="Y6">
        <v>0</v>
      </c>
      <c r="Z6">
        <v>1.570420887071406</v>
      </c>
      <c r="AA6">
        <v>0.98628034528966324</v>
      </c>
      <c r="AB6">
        <v>0.69616541106576646</v>
      </c>
      <c r="AC6">
        <v>1.2835477097206764</v>
      </c>
      <c r="AD6">
        <v>0.64989567064913056</v>
      </c>
      <c r="AE6">
        <v>0.89514738126802762</v>
      </c>
      <c r="AF6">
        <v>0.62381212212134696</v>
      </c>
      <c r="AG6">
        <v>0.56082534049446908</v>
      </c>
      <c r="AH6">
        <v>0.67321838495048869</v>
      </c>
      <c r="AI6">
        <v>0.57577032519319082</v>
      </c>
      <c r="AJ6">
        <v>1.298181924537438</v>
      </c>
      <c r="AK6">
        <v>0.76700267440120251</v>
      </c>
      <c r="AL6">
        <v>1</v>
      </c>
      <c r="AM6">
        <v>0.33749001951175978</v>
      </c>
      <c r="AN6">
        <v>0.75999391690273166</v>
      </c>
      <c r="AO6">
        <v>1.0125298755673242</v>
      </c>
      <c r="AP6">
        <v>0.76866851723957541</v>
      </c>
      <c r="AQ6">
        <v>0.54386041050291778</v>
      </c>
      <c r="AR6">
        <v>0.99798333019089103</v>
      </c>
      <c r="AS6">
        <v>0.94460207163299614</v>
      </c>
      <c r="AT6">
        <v>0.71706515614809885</v>
      </c>
      <c r="AU6">
        <v>1.0899765309303515</v>
      </c>
      <c r="AV6">
        <v>0.76001587471188925</v>
      </c>
      <c r="AW6">
        <v>0.81061335458495465</v>
      </c>
      <c r="AX6">
        <v>0.49506862797510121</v>
      </c>
      <c r="AY6">
        <v>0.76284002397471218</v>
      </c>
      <c r="AZ6">
        <v>0.42432404684535324</v>
      </c>
      <c r="BA6">
        <v>1.304178104456936</v>
      </c>
      <c r="BB6">
        <v>2.6005324349475223</v>
      </c>
      <c r="BC6">
        <v>0</v>
      </c>
      <c r="BD6">
        <v>1.304779176208382</v>
      </c>
      <c r="BE6">
        <v>1.0020136348833084</v>
      </c>
      <c r="BF6">
        <v>0.58959777745342945</v>
      </c>
      <c r="BG6">
        <v>1.7294047374612367</v>
      </c>
      <c r="BH6">
        <v>1.0215218932773007</v>
      </c>
      <c r="BI6">
        <v>0</v>
      </c>
      <c r="BJ6">
        <v>0</v>
      </c>
      <c r="BK6">
        <v>1.1824415346868242</v>
      </c>
      <c r="BL6">
        <v>2.3064194104797919</v>
      </c>
      <c r="BM6">
        <v>0.48088279022503289</v>
      </c>
      <c r="BN6">
        <v>0.58368177652969211</v>
      </c>
      <c r="BO6">
        <v>0.95890403486959197</v>
      </c>
      <c r="BP6">
        <v>1.0215218932773007</v>
      </c>
      <c r="BQ6">
        <v>1</v>
      </c>
      <c r="BR6">
        <v>1.1656507310564106</v>
      </c>
    </row>
    <row r="7" spans="1:70" x14ac:dyDescent="0.15">
      <c r="A7" t="s">
        <v>579</v>
      </c>
      <c r="B7" t="s">
        <v>586</v>
      </c>
      <c r="C7" t="s">
        <v>512</v>
      </c>
      <c r="D7">
        <v>0.52604015496636924</v>
      </c>
      <c r="E7">
        <v>0.75411935861349189</v>
      </c>
      <c r="F7">
        <v>0.66460256571773635</v>
      </c>
      <c r="G7">
        <v>1.1180953043596795</v>
      </c>
      <c r="H7">
        <v>0</v>
      </c>
      <c r="I7">
        <v>1.0064220155446273</v>
      </c>
      <c r="J7">
        <v>0.64574048145373619</v>
      </c>
      <c r="K7">
        <v>0.50671146259740596</v>
      </c>
      <c r="L7">
        <v>0.9393701266030442</v>
      </c>
      <c r="M7">
        <v>0.82139656137616324</v>
      </c>
      <c r="N7">
        <v>0.66420489968666219</v>
      </c>
      <c r="O7">
        <v>0.7610871772019111</v>
      </c>
      <c r="P7">
        <v>0.81831976291520792</v>
      </c>
      <c r="Q7">
        <v>0.74220183842660337</v>
      </c>
      <c r="R7">
        <v>0.78307032287236245</v>
      </c>
      <c r="S7">
        <v>0.83375335767173164</v>
      </c>
      <c r="T7">
        <v>0.79981384531693711</v>
      </c>
      <c r="U7">
        <v>1.7252626727480931</v>
      </c>
      <c r="V7">
        <v>0</v>
      </c>
      <c r="W7">
        <v>0</v>
      </c>
      <c r="X7">
        <v>0.51358067166792265</v>
      </c>
      <c r="Y7">
        <v>0</v>
      </c>
      <c r="Z7">
        <v>1.0258697703680402</v>
      </c>
      <c r="AA7">
        <v>0.9665995913152261</v>
      </c>
      <c r="AB7">
        <v>0.45315413616648675</v>
      </c>
      <c r="AC7">
        <v>1.0483782942764284</v>
      </c>
      <c r="AD7">
        <v>0.47302751005556604</v>
      </c>
      <c r="AE7">
        <v>0.89987505926491884</v>
      </c>
      <c r="AF7">
        <v>0.47110962433135239</v>
      </c>
      <c r="AG7">
        <v>0.40110663617866266</v>
      </c>
      <c r="AH7">
        <v>0.57085282900447976</v>
      </c>
      <c r="AI7">
        <v>0.43033504254339661</v>
      </c>
      <c r="AJ7">
        <v>1.2013590475617899</v>
      </c>
      <c r="AK7">
        <v>0.6381012448108857</v>
      </c>
      <c r="AL7">
        <v>1</v>
      </c>
      <c r="AM7">
        <v>0.20123595852199611</v>
      </c>
      <c r="AN7">
        <v>0.58605872888463362</v>
      </c>
      <c r="AO7">
        <v>0.92291370896667413</v>
      </c>
      <c r="AP7">
        <v>0.53880844960831509</v>
      </c>
      <c r="AQ7">
        <v>0.25054857823472432</v>
      </c>
      <c r="AR7">
        <v>0.86139550310520141</v>
      </c>
      <c r="AS7">
        <v>0.75235079735865296</v>
      </c>
      <c r="AT7">
        <v>0.46509497347703044</v>
      </c>
      <c r="AU7">
        <v>0.77952514837275233</v>
      </c>
      <c r="AV7">
        <v>0.58608978370705045</v>
      </c>
      <c r="AW7">
        <v>0.64472716388088669</v>
      </c>
      <c r="AX7">
        <v>0.3805041628227781</v>
      </c>
      <c r="AY7">
        <v>0.61237311714709208</v>
      </c>
      <c r="AZ7">
        <v>0.29615808181129988</v>
      </c>
      <c r="BA7">
        <v>1.5573352088039678</v>
      </c>
      <c r="BB7">
        <v>1.724223297234083</v>
      </c>
      <c r="BC7">
        <v>0</v>
      </c>
      <c r="BD7">
        <v>1.8102731062382069</v>
      </c>
      <c r="BE7">
        <v>1.4119672822117417</v>
      </c>
      <c r="BF7">
        <v>0.60258980052115774</v>
      </c>
      <c r="BG7">
        <v>1.2665305661834363</v>
      </c>
      <c r="BH7">
        <v>1.0005439818157666</v>
      </c>
      <c r="BI7">
        <v>0</v>
      </c>
      <c r="BJ7">
        <v>0</v>
      </c>
      <c r="BK7">
        <v>0.88261266949038131</v>
      </c>
      <c r="BL7">
        <v>1.9922918573569686</v>
      </c>
      <c r="BM7">
        <v>0.41730884799367074</v>
      </c>
      <c r="BN7">
        <v>0.38307126030926808</v>
      </c>
      <c r="BO7">
        <v>1.3319666136737569</v>
      </c>
      <c r="BP7">
        <v>1.0005439818157666</v>
      </c>
      <c r="BQ7">
        <v>1</v>
      </c>
      <c r="BR7">
        <v>0.99511807576803701</v>
      </c>
    </row>
    <row r="8" spans="1:70" x14ac:dyDescent="0.15">
      <c r="A8" t="s">
        <v>580</v>
      </c>
      <c r="B8" t="s">
        <v>586</v>
      </c>
      <c r="C8" t="s">
        <v>514</v>
      </c>
      <c r="D8">
        <v>0.9615872007048516</v>
      </c>
      <c r="E8">
        <v>1.0081250592997881</v>
      </c>
      <c r="F8">
        <v>0.96845331445029958</v>
      </c>
      <c r="G8">
        <v>0.71849764784898529</v>
      </c>
      <c r="H8">
        <v>0</v>
      </c>
      <c r="I8">
        <v>0.96637824852454401</v>
      </c>
      <c r="J8">
        <v>0.93803024394892276</v>
      </c>
      <c r="K8">
        <v>0.98297322798407893</v>
      </c>
      <c r="L8">
        <v>1.0045085902146473</v>
      </c>
      <c r="M8">
        <v>0.96626438614596732</v>
      </c>
      <c r="N8">
        <v>0.99573246012237593</v>
      </c>
      <c r="O8">
        <v>1.0098974657583839</v>
      </c>
      <c r="P8">
        <v>0.99255922165699151</v>
      </c>
      <c r="Q8">
        <v>1.0248439887773844</v>
      </c>
      <c r="R8">
        <v>0.99290412187832711</v>
      </c>
      <c r="S8">
        <v>1.0390889660200859</v>
      </c>
      <c r="T8">
        <v>1.0043706424582399</v>
      </c>
      <c r="U8">
        <v>0.8900797385806396</v>
      </c>
      <c r="V8">
        <v>0</v>
      </c>
      <c r="W8">
        <v>0</v>
      </c>
      <c r="X8">
        <v>0.99829982910968496</v>
      </c>
      <c r="Y8">
        <v>0</v>
      </c>
      <c r="Z8">
        <v>0.79240188738597039</v>
      </c>
      <c r="AA8">
        <v>0.99409482777809932</v>
      </c>
      <c r="AB8">
        <v>1.003416600192127</v>
      </c>
      <c r="AC8">
        <v>1.0248271355270304</v>
      </c>
      <c r="AD8">
        <v>0.98563305926004363</v>
      </c>
      <c r="AE8">
        <v>0.97911877431296956</v>
      </c>
      <c r="AF8">
        <v>0.99219097833872116</v>
      </c>
      <c r="AG8">
        <v>1.0311323444945424</v>
      </c>
      <c r="AH8">
        <v>0.93254825262843088</v>
      </c>
      <c r="AI8">
        <v>0.97047642530312306</v>
      </c>
      <c r="AJ8">
        <v>0.99598102793001964</v>
      </c>
      <c r="AK8">
        <v>0.99435728491465236</v>
      </c>
      <c r="AL8">
        <v>1</v>
      </c>
      <c r="AM8">
        <v>0.98394517179783769</v>
      </c>
      <c r="AN8">
        <v>1.0211788070650316</v>
      </c>
      <c r="AO8">
        <v>0.98404310594953381</v>
      </c>
      <c r="AP8">
        <v>0.99950707159014762</v>
      </c>
      <c r="AQ8">
        <v>0.99103241094645067</v>
      </c>
      <c r="AR8">
        <v>1.0031005933120665</v>
      </c>
      <c r="AS8">
        <v>0.9957798009457739</v>
      </c>
      <c r="AT8">
        <v>0.98012687448949265</v>
      </c>
      <c r="AU8">
        <v>0.99320828260132177</v>
      </c>
      <c r="AV8">
        <v>1.001849098652176</v>
      </c>
      <c r="AW8">
        <v>0.9785997952370693</v>
      </c>
      <c r="AX8">
        <v>1.0287849565394998</v>
      </c>
      <c r="AY8">
        <v>0.96753619829763005</v>
      </c>
      <c r="AZ8">
        <v>0.99447034930233957</v>
      </c>
      <c r="BA8">
        <v>1.0593985991770065</v>
      </c>
      <c r="BB8">
        <v>1.3662366771413206</v>
      </c>
      <c r="BC8">
        <v>0</v>
      </c>
      <c r="BD8">
        <v>1.0024853860848628</v>
      </c>
      <c r="BE8">
        <v>0.88231400612674304</v>
      </c>
      <c r="BF8">
        <v>0.4620000259687152</v>
      </c>
      <c r="BG8">
        <v>0.84079493804236027</v>
      </c>
      <c r="BH8">
        <v>0.94997173130305113</v>
      </c>
      <c r="BI8">
        <v>0</v>
      </c>
      <c r="BJ8">
        <v>0</v>
      </c>
      <c r="BK8">
        <v>0.9804812110760236</v>
      </c>
      <c r="BL8">
        <v>1.0552770920017649</v>
      </c>
      <c r="BM8">
        <v>0.99774284053394957</v>
      </c>
      <c r="BN8">
        <v>0.9566357934766031</v>
      </c>
      <c r="BO8">
        <v>0.92404365838198899</v>
      </c>
      <c r="BP8">
        <v>0.94997173130305113</v>
      </c>
      <c r="BQ8">
        <v>1</v>
      </c>
      <c r="BR8">
        <v>0.95962833654259161</v>
      </c>
    </row>
    <row r="9" spans="1:70" x14ac:dyDescent="0.15">
      <c r="A9" t="s">
        <v>580</v>
      </c>
      <c r="B9" t="s">
        <v>586</v>
      </c>
      <c r="C9" t="s">
        <v>511</v>
      </c>
      <c r="D9">
        <v>0.68367071137915258</v>
      </c>
      <c r="E9">
        <v>0.8927318226382871</v>
      </c>
      <c r="F9">
        <v>0.81954958751286988</v>
      </c>
      <c r="G9">
        <v>0.59376690630728624</v>
      </c>
      <c r="H9">
        <v>0</v>
      </c>
      <c r="I9">
        <v>1.0504060369146695</v>
      </c>
      <c r="J9">
        <v>0.79702217263719832</v>
      </c>
      <c r="K9">
        <v>0.5650425046463623</v>
      </c>
      <c r="L9">
        <v>1.0738046605914977</v>
      </c>
      <c r="M9">
        <v>1.1481483487615034</v>
      </c>
      <c r="N9">
        <v>0.6351217117207637</v>
      </c>
      <c r="O9">
        <v>0.82399399394119477</v>
      </c>
      <c r="P9">
        <v>0.74448981479114795</v>
      </c>
      <c r="Q9">
        <v>0.81199684995247734</v>
      </c>
      <c r="R9">
        <v>0.79011080666749534</v>
      </c>
      <c r="S9">
        <v>0.85707194002901355</v>
      </c>
      <c r="T9">
        <v>0.77801927424627315</v>
      </c>
      <c r="U9">
        <v>1.4385874189305161</v>
      </c>
      <c r="V9">
        <v>0</v>
      </c>
      <c r="W9">
        <v>0</v>
      </c>
      <c r="X9">
        <v>0.69113448639906949</v>
      </c>
      <c r="Y9">
        <v>0</v>
      </c>
      <c r="Z9">
        <v>1.593962042571039</v>
      </c>
      <c r="AA9">
        <v>0.95794202953393015</v>
      </c>
      <c r="AB9">
        <v>0.6913903178003723</v>
      </c>
      <c r="AC9">
        <v>1.3066354479047151</v>
      </c>
      <c r="AD9">
        <v>0.67500218476818752</v>
      </c>
      <c r="AE9">
        <v>1.0682011835282039</v>
      </c>
      <c r="AF9">
        <v>0.63867924756576788</v>
      </c>
      <c r="AG9">
        <v>0.58253886956178302</v>
      </c>
      <c r="AH9">
        <v>0.71180417283143893</v>
      </c>
      <c r="AI9">
        <v>0.62915338781203489</v>
      </c>
      <c r="AJ9">
        <v>1.2884723063999048</v>
      </c>
      <c r="AK9">
        <v>0.76680437042270333</v>
      </c>
      <c r="AL9">
        <v>1</v>
      </c>
      <c r="AM9">
        <v>0.3563742656309471</v>
      </c>
      <c r="AN9">
        <v>0.82990859156501184</v>
      </c>
      <c r="AO9">
        <v>1.1216996397071113</v>
      </c>
      <c r="AP9">
        <v>0.80727814356489624</v>
      </c>
      <c r="AQ9">
        <v>0.64016910059017773</v>
      </c>
      <c r="AR9">
        <v>1.0030706606520525</v>
      </c>
      <c r="AS9">
        <v>0.96111915205391063</v>
      </c>
      <c r="AT9">
        <v>0.72171906109525741</v>
      </c>
      <c r="AU9">
        <v>1.1493373958155648</v>
      </c>
      <c r="AV9">
        <v>0.76385297574527189</v>
      </c>
      <c r="AW9">
        <v>0.86781122916861286</v>
      </c>
      <c r="AX9">
        <v>0.5495976996525993</v>
      </c>
      <c r="AY9">
        <v>0.76470778922945026</v>
      </c>
      <c r="AZ9">
        <v>0.48179537370418501</v>
      </c>
      <c r="BA9">
        <v>1.3361888695683724</v>
      </c>
      <c r="BB9">
        <v>2.4747839893666415</v>
      </c>
      <c r="BC9">
        <v>0</v>
      </c>
      <c r="BD9">
        <v>1.2785283122972428</v>
      </c>
      <c r="BE9">
        <v>0.99210202264647696</v>
      </c>
      <c r="BF9">
        <v>0.68070588599702742</v>
      </c>
      <c r="BG9">
        <v>1.7110288441066774</v>
      </c>
      <c r="BH9">
        <v>0.93908144732982979</v>
      </c>
      <c r="BI9">
        <v>0</v>
      </c>
      <c r="BJ9">
        <v>0</v>
      </c>
      <c r="BK9">
        <v>1.2794213701929014</v>
      </c>
      <c r="BL9">
        <v>2.4055877880411196</v>
      </c>
      <c r="BM9">
        <v>0.56031667650402139</v>
      </c>
      <c r="BN9">
        <v>0.60785466091426532</v>
      </c>
      <c r="BO9">
        <v>0.9672122109087653</v>
      </c>
      <c r="BP9">
        <v>0.93908144732982979</v>
      </c>
      <c r="BQ9">
        <v>1</v>
      </c>
      <c r="BR9">
        <v>1.4678150819413798</v>
      </c>
    </row>
    <row r="10" spans="1:70" x14ac:dyDescent="0.15">
      <c r="A10" t="s">
        <v>580</v>
      </c>
      <c r="B10" t="s">
        <v>586</v>
      </c>
      <c r="C10" t="s">
        <v>512</v>
      </c>
      <c r="D10">
        <v>0.54114891708243806</v>
      </c>
      <c r="E10">
        <v>0.71675871311553185</v>
      </c>
      <c r="F10">
        <v>0.58896993340255188</v>
      </c>
      <c r="G10">
        <v>1.0342354053750875</v>
      </c>
      <c r="H10">
        <v>0</v>
      </c>
      <c r="I10">
        <v>0.98583745686717383</v>
      </c>
      <c r="J10">
        <v>0.62275247282397983</v>
      </c>
      <c r="K10">
        <v>0.48015732630441266</v>
      </c>
      <c r="L10">
        <v>0.90877671007851646</v>
      </c>
      <c r="M10">
        <v>0.76401702329407817</v>
      </c>
      <c r="N10">
        <v>0.64353141067511321</v>
      </c>
      <c r="O10">
        <v>0.75295383937181259</v>
      </c>
      <c r="P10">
        <v>0.82067475770119191</v>
      </c>
      <c r="Q10">
        <v>0.69411162329600007</v>
      </c>
      <c r="R10">
        <v>0.74432518901625089</v>
      </c>
      <c r="S10">
        <v>0.80287275780778888</v>
      </c>
      <c r="T10">
        <v>0.78996711100907802</v>
      </c>
      <c r="U10">
        <v>1.795790824571444</v>
      </c>
      <c r="V10">
        <v>0</v>
      </c>
      <c r="W10">
        <v>0</v>
      </c>
      <c r="X10">
        <v>0.47543301090921158</v>
      </c>
      <c r="Y10">
        <v>0</v>
      </c>
      <c r="Z10">
        <v>1.0667320960469748</v>
      </c>
      <c r="AA10">
        <v>0.94128773545006517</v>
      </c>
      <c r="AB10">
        <v>0.44011893043289463</v>
      </c>
      <c r="AC10">
        <v>1.0916185461620271</v>
      </c>
      <c r="AD10">
        <v>0.4709929780305403</v>
      </c>
      <c r="AE10">
        <v>0.91275247094643497</v>
      </c>
      <c r="AF10">
        <v>0.4535937187453622</v>
      </c>
      <c r="AG10">
        <v>0.38184141448914088</v>
      </c>
      <c r="AH10">
        <v>0.53017107766201477</v>
      </c>
      <c r="AI10">
        <v>0.40186557065305001</v>
      </c>
      <c r="AJ10">
        <v>1.1823720287083361</v>
      </c>
      <c r="AK10">
        <v>0.64076615721001318</v>
      </c>
      <c r="AL10">
        <v>1</v>
      </c>
      <c r="AM10">
        <v>0.1754860945587457</v>
      </c>
      <c r="AN10">
        <v>0.56711294043963878</v>
      </c>
      <c r="AO10">
        <v>0.90775898241329134</v>
      </c>
      <c r="AP10">
        <v>0.52559506677670975</v>
      </c>
      <c r="AQ10">
        <v>0.24587804460736687</v>
      </c>
      <c r="AR10">
        <v>0.84333792876244718</v>
      </c>
      <c r="AS10">
        <v>0.7425760763477649</v>
      </c>
      <c r="AT10">
        <v>0.4685575260805504</v>
      </c>
      <c r="AU10">
        <v>0.77686590867649741</v>
      </c>
      <c r="AV10">
        <v>0.55911681650970035</v>
      </c>
      <c r="AW10">
        <v>0.62626494492944829</v>
      </c>
      <c r="AX10">
        <v>0.32606364337121702</v>
      </c>
      <c r="AY10">
        <v>0.57431608961134895</v>
      </c>
      <c r="AZ10">
        <v>0.27619728371270058</v>
      </c>
      <c r="BA10">
        <v>1.7554540144402522</v>
      </c>
      <c r="BB10">
        <v>1.8630094956743082</v>
      </c>
      <c r="BC10">
        <v>0</v>
      </c>
      <c r="BD10">
        <v>1.8020602244388149</v>
      </c>
      <c r="BE10">
        <v>1.4155887450899649</v>
      </c>
      <c r="BF10">
        <v>0.6675621180271849</v>
      </c>
      <c r="BG10">
        <v>1.383233731672</v>
      </c>
      <c r="BH10">
        <v>0.9057349247667843</v>
      </c>
      <c r="BI10">
        <v>0</v>
      </c>
      <c r="BJ10">
        <v>0</v>
      </c>
      <c r="BK10">
        <v>0.88422176175208944</v>
      </c>
      <c r="BL10">
        <v>1.9757004335887214</v>
      </c>
      <c r="BM10">
        <v>0.38492170150221322</v>
      </c>
      <c r="BN10">
        <v>0.38250894660045326</v>
      </c>
      <c r="BO10">
        <v>1.1656807642096605</v>
      </c>
      <c r="BP10">
        <v>0.9057349247667843</v>
      </c>
      <c r="BQ10">
        <v>1</v>
      </c>
      <c r="BR10">
        <v>0.92358290180795966</v>
      </c>
    </row>
    <row r="11" spans="1:70" x14ac:dyDescent="0.15">
      <c r="A11" t="s">
        <v>486</v>
      </c>
      <c r="B11" t="s">
        <v>510</v>
      </c>
      <c r="C11" t="s">
        <v>514</v>
      </c>
      <c r="D11">
        <v>0.6498544752447305</v>
      </c>
      <c r="E11">
        <v>0.91217987997722882</v>
      </c>
      <c r="F11">
        <v>0.61567190439160868</v>
      </c>
      <c r="G11">
        <v>0.7818640850040256</v>
      </c>
      <c r="H11">
        <v>0</v>
      </c>
      <c r="I11">
        <v>1.4361273522481028</v>
      </c>
      <c r="J11">
        <v>0.81375353146933171</v>
      </c>
      <c r="K11">
        <v>0.68032257056287682</v>
      </c>
      <c r="L11">
        <v>0.85140034523442476</v>
      </c>
      <c r="M11">
        <v>0.3734839604489118</v>
      </c>
      <c r="N11">
        <v>1.0787985159093543</v>
      </c>
      <c r="O11">
        <v>1.054579276188077</v>
      </c>
      <c r="P11">
        <v>1.0214166672171228</v>
      </c>
      <c r="Q11">
        <v>0.58062981296935623</v>
      </c>
      <c r="R11">
        <v>0.65570327375966242</v>
      </c>
      <c r="S11">
        <v>1.0949858926240061</v>
      </c>
      <c r="T11">
        <v>1.3497044232947881</v>
      </c>
      <c r="U11">
        <v>3.562919273949559</v>
      </c>
      <c r="V11">
        <v>0</v>
      </c>
      <c r="W11">
        <v>0</v>
      </c>
      <c r="X11">
        <v>0.97636526691460457</v>
      </c>
      <c r="Y11">
        <v>0</v>
      </c>
      <c r="Z11">
        <v>0.75441962881409241</v>
      </c>
      <c r="AA11">
        <v>1.0184139090832196</v>
      </c>
      <c r="AB11">
        <v>0.45450788341242387</v>
      </c>
      <c r="AC11">
        <v>1.8383473281155509</v>
      </c>
      <c r="AD11">
        <v>0.987235736428143</v>
      </c>
      <c r="AE11">
        <v>2.5009640267324853</v>
      </c>
      <c r="AF11">
        <v>1.0477066758293168</v>
      </c>
      <c r="AG11">
        <v>1.1101641917709131</v>
      </c>
      <c r="AH11">
        <v>2.689730871425112</v>
      </c>
      <c r="AI11">
        <v>0.75858581385526425</v>
      </c>
      <c r="AJ11">
        <v>1.0694976366156401</v>
      </c>
      <c r="AK11">
        <v>0.97034340579816325</v>
      </c>
      <c r="AL11">
        <v>1</v>
      </c>
      <c r="AM11">
        <v>0.42102158942719553</v>
      </c>
      <c r="AN11">
        <v>0.69786173731818191</v>
      </c>
      <c r="AO11">
        <v>1.3866555487290695</v>
      </c>
      <c r="AP11">
        <v>1.0114181492110708</v>
      </c>
      <c r="AQ11">
        <v>1.6854331018003468</v>
      </c>
      <c r="AR11">
        <v>0.56769547281929877</v>
      </c>
      <c r="AS11">
        <v>1.0560961112142027</v>
      </c>
      <c r="AT11">
        <v>0.7959848547213646</v>
      </c>
      <c r="AU11">
        <v>1.0297245472351788</v>
      </c>
      <c r="AV11">
        <v>0.73072672599331434</v>
      </c>
      <c r="AW11">
        <v>0.3652697665816983</v>
      </c>
      <c r="AX11">
        <v>0.60692909744811496</v>
      </c>
      <c r="AY11">
        <v>1.3051437344683388</v>
      </c>
      <c r="AZ11">
        <v>0.17588014452164463</v>
      </c>
      <c r="BA11">
        <v>4.0197181773479969</v>
      </c>
      <c r="BB11">
        <v>1.3033545100138368</v>
      </c>
      <c r="BC11">
        <v>0</v>
      </c>
      <c r="BD11">
        <v>1.0104569230012788</v>
      </c>
      <c r="BE11">
        <v>0.87026185523616362</v>
      </c>
      <c r="BF11">
        <v>0.47086818577393108</v>
      </c>
      <c r="BG11">
        <v>0.78995929781131058</v>
      </c>
      <c r="BH11">
        <v>0.47806425351181181</v>
      </c>
      <c r="BI11">
        <v>0</v>
      </c>
      <c r="BJ11">
        <v>0</v>
      </c>
      <c r="BK11">
        <v>2.0098946822976296</v>
      </c>
      <c r="BL11">
        <v>0.96643881074891591</v>
      </c>
      <c r="BM11">
        <v>1.5571306237001965</v>
      </c>
      <c r="BN11">
        <v>6.7250385774211736</v>
      </c>
      <c r="BO11">
        <v>3.9130965256839714</v>
      </c>
      <c r="BP11">
        <v>0.47806425351181181</v>
      </c>
      <c r="BQ11">
        <v>1</v>
      </c>
      <c r="BR11">
        <v>0.65683167343989879</v>
      </c>
    </row>
    <row r="12" spans="1:70" x14ac:dyDescent="0.15">
      <c r="A12" t="s">
        <v>486</v>
      </c>
      <c r="B12" t="s">
        <v>510</v>
      </c>
      <c r="C12" t="s">
        <v>511</v>
      </c>
      <c r="D12">
        <v>0.6579274567412321</v>
      </c>
      <c r="E12">
        <v>1.0097103403017174</v>
      </c>
      <c r="F12">
        <v>0.51352323525450827</v>
      </c>
      <c r="G12">
        <v>0.6360839703002773</v>
      </c>
      <c r="H12">
        <v>0</v>
      </c>
      <c r="I12">
        <v>1.6324933447844809</v>
      </c>
      <c r="J12">
        <v>0.75114167851507618</v>
      </c>
      <c r="K12">
        <v>0.70244392090924201</v>
      </c>
      <c r="L12">
        <v>0.87474156852434626</v>
      </c>
      <c r="M12">
        <v>0.55297221017657039</v>
      </c>
      <c r="N12">
        <v>0.89868415014232506</v>
      </c>
      <c r="O12">
        <v>1.0445569772402403</v>
      </c>
      <c r="P12">
        <v>0.84076817632362921</v>
      </c>
      <c r="Q12">
        <v>0.4810812039927721</v>
      </c>
      <c r="R12">
        <v>0.54155574290547304</v>
      </c>
      <c r="S12">
        <v>0.50918996307178144</v>
      </c>
      <c r="T12">
        <v>1.2822651481501812</v>
      </c>
      <c r="U12">
        <v>5.9006392014475182</v>
      </c>
      <c r="V12">
        <v>0</v>
      </c>
      <c r="W12">
        <v>0</v>
      </c>
      <c r="X12">
        <v>0.83663977421870284</v>
      </c>
      <c r="Y12">
        <v>0</v>
      </c>
      <c r="Z12">
        <v>0.65782380203418267</v>
      </c>
      <c r="AA12">
        <v>0.96893767557195831</v>
      </c>
      <c r="AB12">
        <v>0.35962507173120267</v>
      </c>
      <c r="AC12">
        <v>1.8691209660120476</v>
      </c>
      <c r="AD12">
        <v>0.61593210036913992</v>
      </c>
      <c r="AE12">
        <v>2.1278581718130067</v>
      </c>
      <c r="AF12">
        <v>0.77668359659820496</v>
      </c>
      <c r="AG12">
        <v>0.7499977454301423</v>
      </c>
      <c r="AH12">
        <v>2.0300329687930705</v>
      </c>
      <c r="AI12">
        <v>0.571844631748335</v>
      </c>
      <c r="AJ12">
        <v>1.2045841044731251</v>
      </c>
      <c r="AK12">
        <v>0.86128582653842933</v>
      </c>
      <c r="AL12">
        <v>1</v>
      </c>
      <c r="AM12">
        <v>0.27639388177129293</v>
      </c>
      <c r="AN12">
        <v>0.67658529474226015</v>
      </c>
      <c r="AO12">
        <v>1.3300398286285093</v>
      </c>
      <c r="AP12">
        <v>0.88627765667234437</v>
      </c>
      <c r="AQ12">
        <v>1.2434327390433053</v>
      </c>
      <c r="AR12">
        <v>0.53102804398087811</v>
      </c>
      <c r="AS12">
        <v>0.89730387004403978</v>
      </c>
      <c r="AT12">
        <v>0.67886626320664456</v>
      </c>
      <c r="AU12">
        <v>1.0015842112177054</v>
      </c>
      <c r="AV12">
        <v>0.67336833910826854</v>
      </c>
      <c r="AW12">
        <v>0.35922884068719507</v>
      </c>
      <c r="AX12">
        <v>0.44214638167288772</v>
      </c>
      <c r="AY12">
        <v>0.95286720589077167</v>
      </c>
      <c r="AZ12">
        <v>0.13241210657617103</v>
      </c>
      <c r="BA12">
        <v>3.0744738053947485</v>
      </c>
      <c r="BB12">
        <v>3.0675304261260203</v>
      </c>
      <c r="BC12">
        <v>0</v>
      </c>
      <c r="BD12">
        <v>1.9729651446922749</v>
      </c>
      <c r="BE12">
        <v>1.0078332421717486</v>
      </c>
      <c r="BF12">
        <v>1.8040967056181751</v>
      </c>
      <c r="BG12">
        <v>1.8421993710073556</v>
      </c>
      <c r="BH12">
        <v>0.46169526870579702</v>
      </c>
      <c r="BI12">
        <v>0</v>
      </c>
      <c r="BJ12">
        <v>0</v>
      </c>
      <c r="BK12">
        <v>2.3848947541064596</v>
      </c>
      <c r="BL12">
        <v>1.0487367945066606</v>
      </c>
      <c r="BM12">
        <v>0.98756787551534497</v>
      </c>
      <c r="BN12">
        <v>6.0829001002946894</v>
      </c>
      <c r="BO12">
        <v>2.8248354165151528</v>
      </c>
      <c r="BP12">
        <v>0.46169526870579702</v>
      </c>
      <c r="BQ12">
        <v>1</v>
      </c>
      <c r="BR12">
        <v>0.62637737362442059</v>
      </c>
    </row>
    <row r="13" spans="1:70" x14ac:dyDescent="0.15">
      <c r="A13" t="s">
        <v>486</v>
      </c>
      <c r="B13" t="s">
        <v>510</v>
      </c>
      <c r="C13" t="s">
        <v>512</v>
      </c>
      <c r="D13">
        <v>0.74288500389480916</v>
      </c>
      <c r="E13">
        <v>1.0282059442107594</v>
      </c>
      <c r="F13">
        <v>0.48538114332135773</v>
      </c>
      <c r="G13">
        <v>0.55601143913587381</v>
      </c>
      <c r="H13">
        <v>0</v>
      </c>
      <c r="I13">
        <v>1.6126948809090824</v>
      </c>
      <c r="J13">
        <v>0.75143572224250477</v>
      </c>
      <c r="K13">
        <v>0.67824252222168357</v>
      </c>
      <c r="L13">
        <v>0.82086570058640052</v>
      </c>
      <c r="M13">
        <v>0.55816127522404646</v>
      </c>
      <c r="N13">
        <v>0.8873975324922363</v>
      </c>
      <c r="O13">
        <v>0.99951952808259248</v>
      </c>
      <c r="P13">
        <v>0.73542136169819261</v>
      </c>
      <c r="Q13">
        <v>0.45491025998175877</v>
      </c>
      <c r="R13">
        <v>0.50370088144533254</v>
      </c>
      <c r="S13">
        <v>0.57651549878768127</v>
      </c>
      <c r="T13">
        <v>1.1912608361489436</v>
      </c>
      <c r="U13">
        <v>6.383506153686878</v>
      </c>
      <c r="V13">
        <v>0</v>
      </c>
      <c r="W13">
        <v>0</v>
      </c>
      <c r="X13">
        <v>0.80072434091089684</v>
      </c>
      <c r="Y13">
        <v>0</v>
      </c>
      <c r="Z13">
        <v>0.41602013211701788</v>
      </c>
      <c r="AA13">
        <v>0.91107238573075788</v>
      </c>
      <c r="AB13">
        <v>0.36201918342503986</v>
      </c>
      <c r="AC13">
        <v>1.9114623676967739</v>
      </c>
      <c r="AD13">
        <v>0.51288147623689595</v>
      </c>
      <c r="AE13">
        <v>1.9039049541405546</v>
      </c>
      <c r="AF13">
        <v>0.72747790801215673</v>
      </c>
      <c r="AG13">
        <v>0.65979598164127073</v>
      </c>
      <c r="AH13">
        <v>1.8965163793429989</v>
      </c>
      <c r="AI13">
        <v>0.53583223082215869</v>
      </c>
      <c r="AJ13">
        <v>1.2517520241911764</v>
      </c>
      <c r="AK13">
        <v>0.8520251148205259</v>
      </c>
      <c r="AL13">
        <v>1</v>
      </c>
      <c r="AM13">
        <v>0.22199996694973936</v>
      </c>
      <c r="AN13">
        <v>0.63598601967468027</v>
      </c>
      <c r="AO13">
        <v>1.372873035118185</v>
      </c>
      <c r="AP13">
        <v>0.85815839404665306</v>
      </c>
      <c r="AQ13">
        <v>1.1047765703010661</v>
      </c>
      <c r="AR13">
        <v>0.52456063728784497</v>
      </c>
      <c r="AS13">
        <v>0.87344124535515022</v>
      </c>
      <c r="AT13">
        <v>0.65414550489766687</v>
      </c>
      <c r="AU13">
        <v>0.96920983544202033</v>
      </c>
      <c r="AV13">
        <v>0.65662753957229858</v>
      </c>
      <c r="AW13">
        <v>0.36637056752124364</v>
      </c>
      <c r="AX13">
        <v>0.42722126496260748</v>
      </c>
      <c r="AY13">
        <v>0.91225572658344489</v>
      </c>
      <c r="AZ13">
        <v>0.13083017766421251</v>
      </c>
      <c r="BA13">
        <v>2.8705332497696969</v>
      </c>
      <c r="BB13">
        <v>2.0693031090573935</v>
      </c>
      <c r="BC13">
        <v>0</v>
      </c>
      <c r="BD13">
        <v>1.8932291755605672</v>
      </c>
      <c r="BE13">
        <v>1.2727655382972765</v>
      </c>
      <c r="BF13">
        <v>1.8516569995777736</v>
      </c>
      <c r="BG13">
        <v>1.5392618864570839</v>
      </c>
      <c r="BH13">
        <v>0.49441530784280324</v>
      </c>
      <c r="BI13">
        <v>0</v>
      </c>
      <c r="BJ13">
        <v>0</v>
      </c>
      <c r="BK13">
        <v>2.4021093412947301</v>
      </c>
      <c r="BL13">
        <v>1.1884141738657952</v>
      </c>
      <c r="BM13">
        <v>0.869656240261242</v>
      </c>
      <c r="BN13">
        <v>4.921684862723386</v>
      </c>
      <c r="BO13">
        <v>2.6345739832956196</v>
      </c>
      <c r="BP13">
        <v>0.49441530784280324</v>
      </c>
      <c r="BQ13">
        <v>1</v>
      </c>
      <c r="BR13">
        <v>0.83541009539109956</v>
      </c>
    </row>
    <row r="14" spans="1:70" x14ac:dyDescent="0.15">
      <c r="A14" t="s">
        <v>490</v>
      </c>
      <c r="B14" t="s">
        <v>510</v>
      </c>
      <c r="C14" t="s">
        <v>514</v>
      </c>
      <c r="D14">
        <v>0.65602054899027507</v>
      </c>
      <c r="E14">
        <v>0.84837370331130013</v>
      </c>
      <c r="F14">
        <v>0.5187050640995009</v>
      </c>
      <c r="G14">
        <v>0.64220431977894188</v>
      </c>
      <c r="H14">
        <v>0</v>
      </c>
      <c r="I14">
        <v>1.4804714123727409</v>
      </c>
      <c r="J14">
        <v>0.7378078703428913</v>
      </c>
      <c r="K14">
        <v>0.64310184491047229</v>
      </c>
      <c r="L14">
        <v>0.84386948908381054</v>
      </c>
      <c r="M14">
        <v>0.35331077707571362</v>
      </c>
      <c r="N14">
        <v>1.1088962114187244</v>
      </c>
      <c r="O14">
        <v>1.0331936405721611</v>
      </c>
      <c r="P14">
        <v>1.1403775056641934</v>
      </c>
      <c r="Q14">
        <v>0.60060052922809437</v>
      </c>
      <c r="R14">
        <v>0.6609705086009825</v>
      </c>
      <c r="S14">
        <v>0.48346670989108759</v>
      </c>
      <c r="T14">
        <v>1.3517300407743635</v>
      </c>
      <c r="U14">
        <v>3.9712687804511457</v>
      </c>
      <c r="V14">
        <v>0</v>
      </c>
      <c r="W14">
        <v>0</v>
      </c>
      <c r="X14">
        <v>0.94910228008023201</v>
      </c>
      <c r="Y14">
        <v>0</v>
      </c>
      <c r="Z14">
        <v>0.41102686379364578</v>
      </c>
      <c r="AA14">
        <v>1.0503841436540338</v>
      </c>
      <c r="AB14">
        <v>0.44469904929214005</v>
      </c>
      <c r="AC14">
        <v>1.8561290783296818</v>
      </c>
      <c r="AD14">
        <v>0.94173813160996134</v>
      </c>
      <c r="AE14">
        <v>2.6118546104159859</v>
      </c>
      <c r="AF14">
        <v>1.0595203239835589</v>
      </c>
      <c r="AG14">
        <v>0.98353946321334973</v>
      </c>
      <c r="AH14">
        <v>2.4409533157974557</v>
      </c>
      <c r="AI14">
        <v>0.68796903327173364</v>
      </c>
      <c r="AJ14">
        <v>1.1589812667870159</v>
      </c>
      <c r="AK14">
        <v>0.98886326778532041</v>
      </c>
      <c r="AL14">
        <v>1</v>
      </c>
      <c r="AM14">
        <v>0.34669301886925363</v>
      </c>
      <c r="AN14">
        <v>0.6648591349043802</v>
      </c>
      <c r="AO14">
        <v>1.4546700857652415</v>
      </c>
      <c r="AP14">
        <v>0.98789990471815603</v>
      </c>
      <c r="AQ14">
        <v>1.5285201201651057</v>
      </c>
      <c r="AR14">
        <v>0.56417910237662927</v>
      </c>
      <c r="AS14">
        <v>1.0706410366012991</v>
      </c>
      <c r="AT14">
        <v>0.77980685382518844</v>
      </c>
      <c r="AU14">
        <v>0.92746194854058461</v>
      </c>
      <c r="AV14">
        <v>0.69648039320440214</v>
      </c>
      <c r="AW14">
        <v>0.32133763195674431</v>
      </c>
      <c r="AX14">
        <v>0.56666387941910101</v>
      </c>
      <c r="AY14">
        <v>1.1468602852273424</v>
      </c>
      <c r="AZ14">
        <v>0.17052757883956518</v>
      </c>
      <c r="BA14">
        <v>4.1857682071022486</v>
      </c>
      <c r="BB14">
        <v>2.0081969121731622</v>
      </c>
      <c r="BC14">
        <v>0</v>
      </c>
      <c r="BD14">
        <v>1.992506924435145</v>
      </c>
      <c r="BE14">
        <v>1.2522387821344587</v>
      </c>
      <c r="BF14">
        <v>1.8288248671410805</v>
      </c>
      <c r="BG14">
        <v>1.3451583464374217</v>
      </c>
      <c r="BH14">
        <v>0.44418368145934278</v>
      </c>
      <c r="BI14">
        <v>0</v>
      </c>
      <c r="BJ14">
        <v>0</v>
      </c>
      <c r="BK14">
        <v>1.7101853069942374</v>
      </c>
      <c r="BL14">
        <v>0.93206532639494133</v>
      </c>
      <c r="BM14">
        <v>1.296846718535273</v>
      </c>
      <c r="BN14">
        <v>6.4508273467937318</v>
      </c>
      <c r="BO14">
        <v>3.5386009581376339</v>
      </c>
      <c r="BP14">
        <v>0.44418368145934278</v>
      </c>
      <c r="BQ14">
        <v>1</v>
      </c>
      <c r="BR14">
        <v>0.51560900429715595</v>
      </c>
    </row>
    <row r="15" spans="1:70" x14ac:dyDescent="0.15">
      <c r="A15" t="s">
        <v>490</v>
      </c>
      <c r="B15" t="s">
        <v>510</v>
      </c>
      <c r="C15" t="s">
        <v>511</v>
      </c>
      <c r="D15">
        <v>0.67324719246781761</v>
      </c>
      <c r="E15">
        <v>0.99664264366361988</v>
      </c>
      <c r="F15">
        <v>0.56083696440750863</v>
      </c>
      <c r="G15">
        <v>1.166663708432671</v>
      </c>
      <c r="H15">
        <v>0</v>
      </c>
      <c r="I15">
        <v>1.591364571330768</v>
      </c>
      <c r="J15">
        <v>0.74614279630702196</v>
      </c>
      <c r="K15">
        <v>0.66722895615727362</v>
      </c>
      <c r="L15">
        <v>0.86045359438543667</v>
      </c>
      <c r="M15">
        <v>0.49656414816778466</v>
      </c>
      <c r="N15">
        <v>0.86474256370646119</v>
      </c>
      <c r="O15">
        <v>1.0283275437479591</v>
      </c>
      <c r="P15">
        <v>0.78611836835622229</v>
      </c>
      <c r="Q15">
        <v>0.48376025268024847</v>
      </c>
      <c r="R15">
        <v>0.53641902250180595</v>
      </c>
      <c r="S15">
        <v>0.60525961871273526</v>
      </c>
      <c r="T15">
        <v>1.2030888950995902</v>
      </c>
      <c r="U15">
        <v>5.2217991710298746</v>
      </c>
      <c r="V15">
        <v>0</v>
      </c>
      <c r="W15">
        <v>0</v>
      </c>
      <c r="X15">
        <v>0.84161593951687896</v>
      </c>
      <c r="Y15">
        <v>0</v>
      </c>
      <c r="Z15">
        <v>0.60148063332284785</v>
      </c>
      <c r="AA15">
        <v>0.97409381496997205</v>
      </c>
      <c r="AB15">
        <v>0.36082861354213919</v>
      </c>
      <c r="AC15">
        <v>1.8380756112843593</v>
      </c>
      <c r="AD15">
        <v>0.64287796993592972</v>
      </c>
      <c r="AE15">
        <v>1.9781445810454643</v>
      </c>
      <c r="AF15">
        <v>0.78423451544422718</v>
      </c>
      <c r="AG15">
        <v>0.77642876756504264</v>
      </c>
      <c r="AH15">
        <v>2.0990292372290438</v>
      </c>
      <c r="AI15">
        <v>0.58908806260345858</v>
      </c>
      <c r="AJ15">
        <v>1.2111960560972717</v>
      </c>
      <c r="AK15">
        <v>0.83349372213564865</v>
      </c>
      <c r="AL15">
        <v>1</v>
      </c>
      <c r="AM15">
        <v>0.26892513348074426</v>
      </c>
      <c r="AN15">
        <v>0.66302295739312278</v>
      </c>
      <c r="AO15">
        <v>1.3140550582678929</v>
      </c>
      <c r="AP15">
        <v>0.89739718974683491</v>
      </c>
      <c r="AQ15">
        <v>1.3005346627571148</v>
      </c>
      <c r="AR15">
        <v>0.51982969670991197</v>
      </c>
      <c r="AS15">
        <v>0.92662021729641852</v>
      </c>
      <c r="AT15">
        <v>0.70588957315296774</v>
      </c>
      <c r="AU15">
        <v>1.020861395243053</v>
      </c>
      <c r="AV15">
        <v>0.67744997176132982</v>
      </c>
      <c r="AW15">
        <v>0.37533365490391968</v>
      </c>
      <c r="AX15">
        <v>0.48741968957372928</v>
      </c>
      <c r="AY15">
        <v>0.9861669497972565</v>
      </c>
      <c r="AZ15">
        <v>0.13475030963800239</v>
      </c>
      <c r="BA15">
        <v>3.0511323807894488</v>
      </c>
      <c r="BB15">
        <v>2.7291523474557162</v>
      </c>
      <c r="BC15">
        <v>0</v>
      </c>
      <c r="BD15">
        <v>2.0550375838276378</v>
      </c>
      <c r="BE15">
        <v>1.0626933143671609</v>
      </c>
      <c r="BF15">
        <v>1.7333851456133129</v>
      </c>
      <c r="BG15">
        <v>1.6294551818331828</v>
      </c>
      <c r="BH15">
        <v>0.44818730371974813</v>
      </c>
      <c r="BI15">
        <v>0</v>
      </c>
      <c r="BJ15">
        <v>0</v>
      </c>
      <c r="BK15">
        <v>2.3490087221877216</v>
      </c>
      <c r="BL15">
        <v>1.1382807058488893</v>
      </c>
      <c r="BM15">
        <v>1.041534100498178</v>
      </c>
      <c r="BN15">
        <v>6.0976793661105519</v>
      </c>
      <c r="BO15">
        <v>2.6230227905173362</v>
      </c>
      <c r="BP15">
        <v>0.44818730371974813</v>
      </c>
      <c r="BQ15">
        <v>1</v>
      </c>
      <c r="BR15">
        <v>0.74554417526058681</v>
      </c>
    </row>
    <row r="16" spans="1:70" x14ac:dyDescent="0.15">
      <c r="A16" t="s">
        <v>490</v>
      </c>
      <c r="B16" t="s">
        <v>510</v>
      </c>
      <c r="C16" t="s">
        <v>512</v>
      </c>
      <c r="D16">
        <v>0.68366199251324755</v>
      </c>
      <c r="E16">
        <v>1.0058192858724184</v>
      </c>
      <c r="F16">
        <v>0.44491309315388661</v>
      </c>
      <c r="G16">
        <v>0.46824667127677849</v>
      </c>
      <c r="H16">
        <v>0</v>
      </c>
      <c r="I16">
        <v>1.5361539425466171</v>
      </c>
      <c r="J16">
        <v>0.70837399372402809</v>
      </c>
      <c r="K16">
        <v>0.66938510382802263</v>
      </c>
      <c r="L16">
        <v>0.80255578934108851</v>
      </c>
      <c r="M16">
        <v>0.53904718875725932</v>
      </c>
      <c r="N16">
        <v>0.85287932006161449</v>
      </c>
      <c r="O16">
        <v>1.0116655896274329</v>
      </c>
      <c r="P16">
        <v>0.74188223245464269</v>
      </c>
      <c r="Q16">
        <v>0.45506645974102605</v>
      </c>
      <c r="R16">
        <v>0.48244396165811887</v>
      </c>
      <c r="S16">
        <v>0.55542605745614981</v>
      </c>
      <c r="T16">
        <v>1.1792930364174454</v>
      </c>
      <c r="U16">
        <v>6.4869513669808807</v>
      </c>
      <c r="V16">
        <v>0</v>
      </c>
      <c r="W16">
        <v>0</v>
      </c>
      <c r="X16">
        <v>0.77292004132105108</v>
      </c>
      <c r="Y16">
        <v>0</v>
      </c>
      <c r="Z16">
        <v>0.47078292964244517</v>
      </c>
      <c r="AA16">
        <v>0.9399287917978123</v>
      </c>
      <c r="AB16">
        <v>0.35004380003140156</v>
      </c>
      <c r="AC16">
        <v>1.9849501645388783</v>
      </c>
      <c r="AD16">
        <v>0.51252717027520023</v>
      </c>
      <c r="AE16">
        <v>1.857479770987436</v>
      </c>
      <c r="AF16">
        <v>0.72806710834510924</v>
      </c>
      <c r="AG16">
        <v>0.66099634573097976</v>
      </c>
      <c r="AH16">
        <v>1.8479207841008674</v>
      </c>
      <c r="AI16">
        <v>0.52691665363364448</v>
      </c>
      <c r="AJ16">
        <v>1.2539456088497329</v>
      </c>
      <c r="AK16">
        <v>0.8408660418790137</v>
      </c>
      <c r="AL16">
        <v>1</v>
      </c>
      <c r="AM16">
        <v>0.22397915101608157</v>
      </c>
      <c r="AN16">
        <v>0.64022574050010972</v>
      </c>
      <c r="AO16">
        <v>1.351441706580276</v>
      </c>
      <c r="AP16">
        <v>0.85516164345614487</v>
      </c>
      <c r="AQ16">
        <v>1.0483737249346998</v>
      </c>
      <c r="AR16">
        <v>0.53765717202868091</v>
      </c>
      <c r="AS16">
        <v>0.88325585101801352</v>
      </c>
      <c r="AT16">
        <v>0.66386689664249432</v>
      </c>
      <c r="AU16">
        <v>0.96600661133691346</v>
      </c>
      <c r="AV16">
        <v>0.63031978385969201</v>
      </c>
      <c r="AW16">
        <v>0.36488719926636148</v>
      </c>
      <c r="AX16">
        <v>0.43681396584662185</v>
      </c>
      <c r="AY16">
        <v>0.87852145826393024</v>
      </c>
      <c r="AZ16">
        <v>0.13322308444037048</v>
      </c>
      <c r="BA16">
        <v>2.8957183621386697</v>
      </c>
      <c r="BB16">
        <v>1.9976928549454456</v>
      </c>
      <c r="BC16">
        <v>0</v>
      </c>
      <c r="BD16">
        <v>1.9609477741491115</v>
      </c>
      <c r="BE16">
        <v>1.2301800550619775</v>
      </c>
      <c r="BF16">
        <v>1.8122580783432334</v>
      </c>
      <c r="BG16">
        <v>1.6286605534847232</v>
      </c>
      <c r="BH16">
        <v>0.4679412134019918</v>
      </c>
      <c r="BI16">
        <v>0</v>
      </c>
      <c r="BJ16">
        <v>0</v>
      </c>
      <c r="BK16">
        <v>2.3065484482686314</v>
      </c>
      <c r="BL16">
        <v>1.1316528883426991</v>
      </c>
      <c r="BM16">
        <v>0.84481565452043561</v>
      </c>
      <c r="BN16">
        <v>4.5305884126387452</v>
      </c>
      <c r="BO16">
        <v>2.2672085489847156</v>
      </c>
      <c r="BP16">
        <v>0.4679412134019918</v>
      </c>
      <c r="BQ16">
        <v>1</v>
      </c>
      <c r="BR16">
        <v>0.81910456962924594</v>
      </c>
    </row>
    <row r="17" spans="1:70" x14ac:dyDescent="0.15">
      <c r="A17" t="s">
        <v>582</v>
      </c>
      <c r="B17" t="s">
        <v>510</v>
      </c>
      <c r="C17" t="s">
        <v>514</v>
      </c>
      <c r="D17">
        <v>0.67697416347644135</v>
      </c>
      <c r="E17">
        <v>0.97108591748632156</v>
      </c>
      <c r="F17">
        <v>0.61159395105760916</v>
      </c>
      <c r="G17">
        <v>0.75414555079240442</v>
      </c>
      <c r="H17">
        <v>0</v>
      </c>
      <c r="I17">
        <v>1.4844654585909585</v>
      </c>
      <c r="J17">
        <v>0.85917975846206451</v>
      </c>
      <c r="K17">
        <v>0.67979984064438015</v>
      </c>
      <c r="L17">
        <v>0.86197397339629678</v>
      </c>
      <c r="M17">
        <v>0.41489292893504365</v>
      </c>
      <c r="N17">
        <v>1.0192056884379528</v>
      </c>
      <c r="O17">
        <v>1.1375110307944778</v>
      </c>
      <c r="P17">
        <v>1.0221744298686861</v>
      </c>
      <c r="Q17">
        <v>0.6034062973983999</v>
      </c>
      <c r="R17">
        <v>0.65575695671676482</v>
      </c>
      <c r="S17">
        <v>0.51876323893668463</v>
      </c>
      <c r="T17">
        <v>1.4338252541535452</v>
      </c>
      <c r="U17">
        <v>3.3039930251733853</v>
      </c>
      <c r="V17">
        <v>0</v>
      </c>
      <c r="W17">
        <v>0</v>
      </c>
      <c r="X17">
        <v>1.0224305545246637</v>
      </c>
      <c r="Y17">
        <v>0</v>
      </c>
      <c r="Z17">
        <v>0.38707518087448878</v>
      </c>
      <c r="AA17">
        <v>1.0007014531014189</v>
      </c>
      <c r="AB17">
        <v>0.45922207189374725</v>
      </c>
      <c r="AC17">
        <v>1.9237196641470735</v>
      </c>
      <c r="AD17">
        <v>1.032816463227298</v>
      </c>
      <c r="AE17">
        <v>2.7640811294278844</v>
      </c>
      <c r="AF17">
        <v>1.0852354300960789</v>
      </c>
      <c r="AG17">
        <v>1.1522363311649035</v>
      </c>
      <c r="AH17">
        <v>2.6437399796589114</v>
      </c>
      <c r="AI17">
        <v>0.82173758258465357</v>
      </c>
      <c r="AJ17">
        <v>1.051351329393547</v>
      </c>
      <c r="AK17">
        <v>0.9880498731503139</v>
      </c>
      <c r="AL17">
        <v>1</v>
      </c>
      <c r="AM17">
        <v>0.45099822174046988</v>
      </c>
      <c r="AN17">
        <v>0.69927272792717565</v>
      </c>
      <c r="AO17">
        <v>1.4332145824757092</v>
      </c>
      <c r="AP17">
        <v>1.0463433183368731</v>
      </c>
      <c r="AQ17">
        <v>1.8203185065571639</v>
      </c>
      <c r="AR17">
        <v>0.58064505333843308</v>
      </c>
      <c r="AS17">
        <v>1.0994730472011087</v>
      </c>
      <c r="AT17">
        <v>0.78913635335171373</v>
      </c>
      <c r="AU17">
        <v>1.0955732276146837</v>
      </c>
      <c r="AV17">
        <v>0.77932074550089292</v>
      </c>
      <c r="AW17">
        <v>0.3574610921833562</v>
      </c>
      <c r="AX17">
        <v>0.60924159907591313</v>
      </c>
      <c r="AY17">
        <v>1.3302930418847048</v>
      </c>
      <c r="AZ17">
        <v>0.17765192077586467</v>
      </c>
      <c r="BA17">
        <v>3.9265845220091813</v>
      </c>
      <c r="BB17">
        <v>1.7652237467739826</v>
      </c>
      <c r="BC17">
        <v>0</v>
      </c>
      <c r="BD17">
        <v>2.0340158590476496</v>
      </c>
      <c r="BE17">
        <v>1.2384675842141977</v>
      </c>
      <c r="BF17">
        <v>1.7891928532218493</v>
      </c>
      <c r="BG17">
        <v>1.3443070491583662</v>
      </c>
      <c r="BH17">
        <v>0.49694341404239462</v>
      </c>
      <c r="BI17">
        <v>0</v>
      </c>
      <c r="BJ17">
        <v>0</v>
      </c>
      <c r="BK17">
        <v>1.9331551708389507</v>
      </c>
      <c r="BL17">
        <v>1.0132237266750053</v>
      </c>
      <c r="BM17">
        <v>1.6368006957882133</v>
      </c>
      <c r="BN17">
        <v>6.7893281635503575</v>
      </c>
      <c r="BO17">
        <v>3.2652696236340111</v>
      </c>
      <c r="BP17">
        <v>0.49694341404239462</v>
      </c>
      <c r="BQ17">
        <v>1</v>
      </c>
      <c r="BR17">
        <v>0.64149458034040685</v>
      </c>
    </row>
    <row r="18" spans="1:70" x14ac:dyDescent="0.15">
      <c r="A18" t="s">
        <v>582</v>
      </c>
      <c r="B18" t="s">
        <v>510</v>
      </c>
      <c r="C18" t="s">
        <v>511</v>
      </c>
      <c r="D18">
        <v>0.74958281373863833</v>
      </c>
      <c r="E18">
        <v>0.99428350042695846</v>
      </c>
      <c r="F18">
        <v>0.50115035905277838</v>
      </c>
      <c r="G18">
        <v>0.39984898807098057</v>
      </c>
      <c r="H18">
        <v>0</v>
      </c>
      <c r="I18">
        <v>1.604477561761317</v>
      </c>
      <c r="J18">
        <v>0.75031681956269425</v>
      </c>
      <c r="K18">
        <v>0.66963287962127904</v>
      </c>
      <c r="L18">
        <v>0.8932270630393373</v>
      </c>
      <c r="M18">
        <v>0.47486349470754241</v>
      </c>
      <c r="N18">
        <v>0.92357470464152269</v>
      </c>
      <c r="O18">
        <v>1.0659307848714961</v>
      </c>
      <c r="P18">
        <v>0.87036730164410236</v>
      </c>
      <c r="Q18">
        <v>0.48726817704711389</v>
      </c>
      <c r="R18">
        <v>0.53435060735600626</v>
      </c>
      <c r="S18">
        <v>0.5345161757319089</v>
      </c>
      <c r="T18">
        <v>1.3003372494023584</v>
      </c>
      <c r="U18">
        <v>5.4272528001521927</v>
      </c>
      <c r="V18">
        <v>0</v>
      </c>
      <c r="W18">
        <v>0</v>
      </c>
      <c r="X18">
        <v>0.82625231514025321</v>
      </c>
      <c r="Y18">
        <v>0</v>
      </c>
      <c r="Z18">
        <v>0.70493211701793013</v>
      </c>
      <c r="AA18">
        <v>0.94712279018622314</v>
      </c>
      <c r="AB18">
        <v>0.38030932511566967</v>
      </c>
      <c r="AC18">
        <v>1.9636483842201611</v>
      </c>
      <c r="AD18">
        <v>0.59943066778966325</v>
      </c>
      <c r="AE18">
        <v>2.1294716607238287</v>
      </c>
      <c r="AF18">
        <v>0.79611853694419166</v>
      </c>
      <c r="AG18">
        <v>0.68753465429358718</v>
      </c>
      <c r="AH18">
        <v>2.0293718621374146</v>
      </c>
      <c r="AI18">
        <v>0.56232040684970153</v>
      </c>
      <c r="AJ18">
        <v>1.2115405301325413</v>
      </c>
      <c r="AK18">
        <v>0.8301621912745768</v>
      </c>
      <c r="AL18">
        <v>1</v>
      </c>
      <c r="AM18">
        <v>0.26211695867931561</v>
      </c>
      <c r="AN18">
        <v>0.65173143305533454</v>
      </c>
      <c r="AO18">
        <v>1.333179536854022</v>
      </c>
      <c r="AP18">
        <v>0.89887777514459044</v>
      </c>
      <c r="AQ18">
        <v>1.2464471472536574</v>
      </c>
      <c r="AR18">
        <v>0.52462910791563222</v>
      </c>
      <c r="AS18">
        <v>0.90325288746750909</v>
      </c>
      <c r="AT18">
        <v>0.66520130196946792</v>
      </c>
      <c r="AU18">
        <v>1.0099826873947371</v>
      </c>
      <c r="AV18">
        <v>0.6401776746599912</v>
      </c>
      <c r="AW18">
        <v>0.34216286088513259</v>
      </c>
      <c r="AX18">
        <v>0.50294785699500899</v>
      </c>
      <c r="AY18">
        <v>0.95089667216374552</v>
      </c>
      <c r="AZ18">
        <v>0.13421854541017778</v>
      </c>
      <c r="BA18">
        <v>3.0862172948459645</v>
      </c>
      <c r="BB18">
        <v>2.7824602187322536</v>
      </c>
      <c r="BC18">
        <v>0</v>
      </c>
      <c r="BD18">
        <v>1.8836144117589819</v>
      </c>
      <c r="BE18">
        <v>1.0782417354275973</v>
      </c>
      <c r="BF18">
        <v>1.715188272403062</v>
      </c>
      <c r="BG18">
        <v>1.9697815273760295</v>
      </c>
      <c r="BH18">
        <v>0.46353999839060839</v>
      </c>
      <c r="BI18">
        <v>0</v>
      </c>
      <c r="BJ18">
        <v>0</v>
      </c>
      <c r="BK18">
        <v>2.2647310069953286</v>
      </c>
      <c r="BL18">
        <v>0.94683341659889941</v>
      </c>
      <c r="BM18">
        <v>1.0589696583833461</v>
      </c>
      <c r="BN18">
        <v>6.2531853068059036</v>
      </c>
      <c r="BO18">
        <v>2.9803252797369506</v>
      </c>
      <c r="BP18">
        <v>0.46353999839060839</v>
      </c>
      <c r="BQ18">
        <v>1</v>
      </c>
      <c r="BR18">
        <v>0.70109568372941489</v>
      </c>
    </row>
    <row r="19" spans="1:70" x14ac:dyDescent="0.15">
      <c r="A19" t="s">
        <v>582</v>
      </c>
      <c r="B19" t="s">
        <v>510</v>
      </c>
      <c r="C19" t="s">
        <v>512</v>
      </c>
      <c r="D19">
        <v>0.76126586460748469</v>
      </c>
      <c r="E19">
        <v>1.0067166893323634</v>
      </c>
      <c r="F19">
        <v>0.45754575587886476</v>
      </c>
      <c r="G19">
        <v>0.48846324240432004</v>
      </c>
      <c r="H19">
        <v>0</v>
      </c>
      <c r="I19">
        <v>1.5798262155892502</v>
      </c>
      <c r="J19">
        <v>0.70460612892462582</v>
      </c>
      <c r="K19">
        <v>0.64384653120684021</v>
      </c>
      <c r="L19">
        <v>0.81172328662586457</v>
      </c>
      <c r="M19">
        <v>0.56215742245635925</v>
      </c>
      <c r="N19">
        <v>0.91328143893150393</v>
      </c>
      <c r="O19">
        <v>1.0352318900368249</v>
      </c>
      <c r="P19">
        <v>0.78845325952817968</v>
      </c>
      <c r="Q19">
        <v>0.4655884046074244</v>
      </c>
      <c r="R19">
        <v>0.50968527015317655</v>
      </c>
      <c r="S19">
        <v>0.56707823359800258</v>
      </c>
      <c r="T19">
        <v>1.2507011992753443</v>
      </c>
      <c r="U19">
        <v>6.9553084516168706</v>
      </c>
      <c r="V19">
        <v>0</v>
      </c>
      <c r="W19">
        <v>0</v>
      </c>
      <c r="X19">
        <v>0.78838111771172881</v>
      </c>
      <c r="Y19">
        <v>0</v>
      </c>
      <c r="Z19">
        <v>0.41289730523225332</v>
      </c>
      <c r="AA19">
        <v>0.97015081937290493</v>
      </c>
      <c r="AB19">
        <v>0.35868251087486558</v>
      </c>
      <c r="AC19">
        <v>1.9831601104399204</v>
      </c>
      <c r="AD19">
        <v>0.5299435375268472</v>
      </c>
      <c r="AE19">
        <v>1.9938704166269972</v>
      </c>
      <c r="AF19">
        <v>0.75080576472637872</v>
      </c>
      <c r="AG19">
        <v>0.62179108627041579</v>
      </c>
      <c r="AH19">
        <v>1.8746814168168227</v>
      </c>
      <c r="AI19">
        <v>0.53159944414439131</v>
      </c>
      <c r="AJ19">
        <v>1.2891281069689371</v>
      </c>
      <c r="AK19">
        <v>0.87790804797058519</v>
      </c>
      <c r="AL19">
        <v>1</v>
      </c>
      <c r="AM19">
        <v>0.21535962742556525</v>
      </c>
      <c r="AN19">
        <v>0.65529445430298139</v>
      </c>
      <c r="AO19">
        <v>1.4254693059330157</v>
      </c>
      <c r="AP19">
        <v>0.87743988973652087</v>
      </c>
      <c r="AQ19">
        <v>1.0844746595113941</v>
      </c>
      <c r="AR19">
        <v>0.5411388822039872</v>
      </c>
      <c r="AS19">
        <v>0.89225012205106391</v>
      </c>
      <c r="AT19">
        <v>0.65242413681425648</v>
      </c>
      <c r="AU19">
        <v>0.96067166242184321</v>
      </c>
      <c r="AV19">
        <v>0.6401996550302993</v>
      </c>
      <c r="AW19">
        <v>0.36542949691997662</v>
      </c>
      <c r="AX19">
        <v>0.4563840991638714</v>
      </c>
      <c r="AY19">
        <v>0.92813793874033457</v>
      </c>
      <c r="AZ19">
        <v>0.12596675971592061</v>
      </c>
      <c r="BA19">
        <v>3.0109868180543868</v>
      </c>
      <c r="BB19">
        <v>2.0842096987206054</v>
      </c>
      <c r="BC19">
        <v>0</v>
      </c>
      <c r="BD19">
        <v>2.084355674486035</v>
      </c>
      <c r="BE19">
        <v>1.1961344826347162</v>
      </c>
      <c r="BF19">
        <v>1.9183606169102954</v>
      </c>
      <c r="BG19">
        <v>1.5189971490655103</v>
      </c>
      <c r="BH19">
        <v>0.44707912762440416</v>
      </c>
      <c r="BI19">
        <v>0</v>
      </c>
      <c r="BJ19">
        <v>0</v>
      </c>
      <c r="BK19">
        <v>2.5977705943415788</v>
      </c>
      <c r="BL19">
        <v>1.1224906371821473</v>
      </c>
      <c r="BM19">
        <v>0.86546204462795606</v>
      </c>
      <c r="BN19">
        <v>4.1996966647061758</v>
      </c>
      <c r="BO19">
        <v>1.9533251489767749</v>
      </c>
      <c r="BP19">
        <v>0.44707912762440416</v>
      </c>
      <c r="BQ19">
        <v>1</v>
      </c>
      <c r="BR19">
        <v>0.82404161842947043</v>
      </c>
    </row>
    <row r="20" spans="1:70" x14ac:dyDescent="0.15">
      <c r="A20" t="s">
        <v>583</v>
      </c>
      <c r="B20" t="s">
        <v>587</v>
      </c>
      <c r="C20" t="s">
        <v>514</v>
      </c>
      <c r="D20">
        <v>0.75120083781418034</v>
      </c>
      <c r="E20">
        <v>1.3452090544846451</v>
      </c>
      <c r="F20">
        <v>1.1599251488993827</v>
      </c>
      <c r="G20">
        <v>0.70921905462414569</v>
      </c>
      <c r="H20">
        <v>0</v>
      </c>
      <c r="I20">
        <v>1.6282553995115943</v>
      </c>
      <c r="J20">
        <v>1.0870691735149791</v>
      </c>
      <c r="K20">
        <v>1.4630306834308657</v>
      </c>
      <c r="L20">
        <v>1.0171797240321683</v>
      </c>
      <c r="M20">
        <v>1.0744738748130889</v>
      </c>
      <c r="N20">
        <v>1.2349088890793825</v>
      </c>
      <c r="O20">
        <v>1.5128732832839087</v>
      </c>
      <c r="P20">
        <v>1.418626571205134</v>
      </c>
      <c r="Q20">
        <v>0.75818627044108666</v>
      </c>
      <c r="R20">
        <v>0.62222364572130617</v>
      </c>
      <c r="S20">
        <v>0.45398180100126823</v>
      </c>
      <c r="T20">
        <v>1.2443611151314311</v>
      </c>
      <c r="U20">
        <v>3.4109020413139706</v>
      </c>
      <c r="V20">
        <v>0</v>
      </c>
      <c r="W20">
        <v>0</v>
      </c>
      <c r="X20">
        <v>1.1597576413818276</v>
      </c>
      <c r="Y20">
        <v>0</v>
      </c>
      <c r="Z20">
        <v>1.4224053459159063</v>
      </c>
      <c r="AA20">
        <v>1.0785765460349117</v>
      </c>
      <c r="AB20">
        <v>0.473674659694519</v>
      </c>
      <c r="AC20">
        <v>1.0599593993610694</v>
      </c>
      <c r="AD20">
        <v>1.2080921631861166</v>
      </c>
      <c r="AE20">
        <v>1.5382205274541896</v>
      </c>
      <c r="AF20">
        <v>0.8896276701542809</v>
      </c>
      <c r="AG20">
        <v>0.5163962964725155</v>
      </c>
      <c r="AH20">
        <v>2.1130256851285192</v>
      </c>
      <c r="AI20">
        <v>0.83004246210802102</v>
      </c>
      <c r="AJ20">
        <v>0.91927335509585972</v>
      </c>
      <c r="AK20">
        <v>0.86442341502752595</v>
      </c>
      <c r="AL20">
        <v>1</v>
      </c>
      <c r="AM20">
        <v>0.77410003444406195</v>
      </c>
      <c r="AN20">
        <v>1.0525309554062177</v>
      </c>
      <c r="AO20">
        <v>1.2717687051722399</v>
      </c>
      <c r="AP20">
        <v>1.1267475274689782</v>
      </c>
      <c r="AQ20">
        <v>1.4322233621409421</v>
      </c>
      <c r="AR20">
        <v>0.78466234379208444</v>
      </c>
      <c r="AS20">
        <v>1.0494434523058931</v>
      </c>
      <c r="AT20">
        <v>0.83007572688612297</v>
      </c>
      <c r="AU20">
        <v>1.7460276276240947</v>
      </c>
      <c r="AV20">
        <v>0.66402112588341244</v>
      </c>
      <c r="AW20">
        <v>0.81142190925227209</v>
      </c>
      <c r="AX20">
        <v>0.81666505828774349</v>
      </c>
      <c r="AY20">
        <v>0.95021814160116058</v>
      </c>
      <c r="AZ20">
        <v>0.94937399788501819</v>
      </c>
      <c r="BA20">
        <v>1.8902342706959754</v>
      </c>
      <c r="BB20">
        <v>2.3470969042014311</v>
      </c>
      <c r="BC20">
        <v>0</v>
      </c>
      <c r="BD20">
        <v>1.5657670378943449</v>
      </c>
      <c r="BE20">
        <v>1.3747651173760067</v>
      </c>
      <c r="BF20">
        <v>1.643579659112117</v>
      </c>
      <c r="BG20">
        <v>2.3378670928049927</v>
      </c>
      <c r="BH20">
        <v>0.67281144000502036</v>
      </c>
      <c r="BI20">
        <v>0</v>
      </c>
      <c r="BJ20">
        <v>0</v>
      </c>
      <c r="BK20">
        <v>2.2087413434455483</v>
      </c>
      <c r="BL20">
        <v>1.8626260215226293</v>
      </c>
      <c r="BM20">
        <v>0.6498926544427488</v>
      </c>
      <c r="BN20">
        <v>30.252756592141139</v>
      </c>
      <c r="BO20">
        <v>1.8572773148073258</v>
      </c>
      <c r="BP20">
        <v>0.67281144000502036</v>
      </c>
      <c r="BQ20">
        <v>1</v>
      </c>
      <c r="BR20">
        <v>1.2652823875258563</v>
      </c>
    </row>
    <row r="21" spans="1:70" x14ac:dyDescent="0.15">
      <c r="A21" t="s">
        <v>583</v>
      </c>
      <c r="B21" t="s">
        <v>587</v>
      </c>
      <c r="C21" t="s">
        <v>511</v>
      </c>
      <c r="D21">
        <v>0.79638815840343802</v>
      </c>
      <c r="E21">
        <v>1.3861591991761282</v>
      </c>
      <c r="F21">
        <v>1.2378335354860572</v>
      </c>
      <c r="G21">
        <v>1.1146782068558136</v>
      </c>
      <c r="H21">
        <v>0</v>
      </c>
      <c r="I21">
        <v>1.5937672902652</v>
      </c>
      <c r="J21">
        <v>1.1631873200393728</v>
      </c>
      <c r="K21">
        <v>1.5177303868699665</v>
      </c>
      <c r="L21">
        <v>0.94953778317608362</v>
      </c>
      <c r="M21">
        <v>1.0504785782994102</v>
      </c>
      <c r="N21">
        <v>1.1745786590814218</v>
      </c>
      <c r="O21">
        <v>1.4246121383254033</v>
      </c>
      <c r="P21">
        <v>1.4316718554573129</v>
      </c>
      <c r="Q21">
        <v>0.75713152819582763</v>
      </c>
      <c r="R21">
        <v>0.60703184309084135</v>
      </c>
      <c r="S21">
        <v>0.46227503814383497</v>
      </c>
      <c r="T21">
        <v>1.1887400615608046</v>
      </c>
      <c r="U21">
        <v>3.2846004383966516</v>
      </c>
      <c r="V21">
        <v>0</v>
      </c>
      <c r="W21">
        <v>0</v>
      </c>
      <c r="X21">
        <v>1.151485022865421</v>
      </c>
      <c r="Y21">
        <v>0</v>
      </c>
      <c r="Z21">
        <v>1.522345115654818</v>
      </c>
      <c r="AA21">
        <v>1.0868611963156045</v>
      </c>
      <c r="AB21">
        <v>0.47108546246307648</v>
      </c>
      <c r="AC21">
        <v>1.0143119044332307</v>
      </c>
      <c r="AD21">
        <v>1.2812995285762343</v>
      </c>
      <c r="AE21">
        <v>1.4799321306043323</v>
      </c>
      <c r="AF21">
        <v>0.9086559090219839</v>
      </c>
      <c r="AG21">
        <v>0.58759307532968807</v>
      </c>
      <c r="AH21">
        <v>2.0587540778292777</v>
      </c>
      <c r="AI21">
        <v>0.8753236435968571</v>
      </c>
      <c r="AJ21">
        <v>0.88559206312324201</v>
      </c>
      <c r="AK21">
        <v>0.88259806714277234</v>
      </c>
      <c r="AL21">
        <v>1</v>
      </c>
      <c r="AM21">
        <v>0.88904773156498651</v>
      </c>
      <c r="AN21">
        <v>1.0909544267130757</v>
      </c>
      <c r="AO21">
        <v>1.2426193929744529</v>
      </c>
      <c r="AP21">
        <v>1.1782369279727287</v>
      </c>
      <c r="AQ21">
        <v>1.5361027527678581</v>
      </c>
      <c r="AR21">
        <v>0.79955992801394471</v>
      </c>
      <c r="AS21">
        <v>1.0637104985025529</v>
      </c>
      <c r="AT21">
        <v>0.85835356565229848</v>
      </c>
      <c r="AU21">
        <v>1.712850383210498</v>
      </c>
      <c r="AV21">
        <v>0.71198577137362051</v>
      </c>
      <c r="AW21">
        <v>0.80094474222558609</v>
      </c>
      <c r="AX21">
        <v>0.82590812135401737</v>
      </c>
      <c r="AY21">
        <v>1.0272241552810923</v>
      </c>
      <c r="AZ21">
        <v>0.96959416736772075</v>
      </c>
      <c r="BA21">
        <v>1.974935690525407</v>
      </c>
      <c r="BB21">
        <v>2.1033973998458797</v>
      </c>
      <c r="BC21">
        <v>0</v>
      </c>
      <c r="BD21">
        <v>1.5996061925887715</v>
      </c>
      <c r="BE21">
        <v>1.4949993475149961</v>
      </c>
      <c r="BF21">
        <v>1.5497468202012199</v>
      </c>
      <c r="BG21">
        <v>2.4313166778774296</v>
      </c>
      <c r="BH21">
        <v>0.64707001056733671</v>
      </c>
      <c r="BI21">
        <v>0</v>
      </c>
      <c r="BJ21">
        <v>0</v>
      </c>
      <c r="BK21">
        <v>2.1724789275552308</v>
      </c>
      <c r="BL21">
        <v>1.7950064664524856</v>
      </c>
      <c r="BM21">
        <v>0.75235595411476763</v>
      </c>
      <c r="BN21">
        <v>30.841627330882794</v>
      </c>
      <c r="BO21">
        <v>1.9998119070900044</v>
      </c>
      <c r="BP21">
        <v>0.64707001056733671</v>
      </c>
      <c r="BQ21">
        <v>1</v>
      </c>
      <c r="BR21">
        <v>1.4503728796128219</v>
      </c>
    </row>
    <row r="22" spans="1:70" x14ac:dyDescent="0.15">
      <c r="A22" t="s">
        <v>583</v>
      </c>
      <c r="B22" t="s">
        <v>587</v>
      </c>
      <c r="C22" t="s">
        <v>512</v>
      </c>
      <c r="D22">
        <v>0.79911115968947066</v>
      </c>
      <c r="E22">
        <v>1.395845883804042</v>
      </c>
      <c r="F22">
        <v>1.2386820755987473</v>
      </c>
      <c r="G22">
        <v>0.41313915958702108</v>
      </c>
      <c r="H22">
        <v>0</v>
      </c>
      <c r="I22">
        <v>1.6373902208828588</v>
      </c>
      <c r="J22">
        <v>1.0934992172910949</v>
      </c>
      <c r="K22">
        <v>1.4036482118242957</v>
      </c>
      <c r="L22">
        <v>0.94961435084723056</v>
      </c>
      <c r="M22">
        <v>1.0343862396420227</v>
      </c>
      <c r="N22">
        <v>1.1417637658643289</v>
      </c>
      <c r="O22">
        <v>1.3965472309808804</v>
      </c>
      <c r="P22">
        <v>1.3919262992893948</v>
      </c>
      <c r="Q22">
        <v>0.73359669576377562</v>
      </c>
      <c r="R22">
        <v>0.59836270430598559</v>
      </c>
      <c r="S22">
        <v>0.44894986261624537</v>
      </c>
      <c r="T22">
        <v>1.1873267962928766</v>
      </c>
      <c r="U22">
        <v>2.9346206754839992</v>
      </c>
      <c r="V22">
        <v>0</v>
      </c>
      <c r="W22">
        <v>0</v>
      </c>
      <c r="X22">
        <v>1.1338718139260324</v>
      </c>
      <c r="Y22">
        <v>0</v>
      </c>
      <c r="Z22">
        <v>1.5384366899444268</v>
      </c>
      <c r="AA22">
        <v>1.0764313688936573</v>
      </c>
      <c r="AB22">
        <v>0.47159130437877711</v>
      </c>
      <c r="AC22">
        <v>1.0571838358251406</v>
      </c>
      <c r="AD22">
        <v>1.2979820354545486</v>
      </c>
      <c r="AE22">
        <v>1.502511326716075</v>
      </c>
      <c r="AF22">
        <v>0.92275337933209434</v>
      </c>
      <c r="AG22">
        <v>0.57492789139254974</v>
      </c>
      <c r="AH22">
        <v>2.1154284091716771</v>
      </c>
      <c r="AI22">
        <v>0.85597038518299884</v>
      </c>
      <c r="AJ22">
        <v>0.9270169484475107</v>
      </c>
      <c r="AK22">
        <v>0.91392647570710206</v>
      </c>
      <c r="AL22">
        <v>1</v>
      </c>
      <c r="AM22">
        <v>0.87506702113635604</v>
      </c>
      <c r="AN22">
        <v>1.0812931656942111</v>
      </c>
      <c r="AO22">
        <v>1.2412757853546588</v>
      </c>
      <c r="AP22">
        <v>1.1463769840236129</v>
      </c>
      <c r="AQ22">
        <v>1.5376111207797365</v>
      </c>
      <c r="AR22">
        <v>0.78312832126036092</v>
      </c>
      <c r="AS22">
        <v>1.0554455360573771</v>
      </c>
      <c r="AT22">
        <v>0.8368102605762836</v>
      </c>
      <c r="AU22">
        <v>1.7524949277791828</v>
      </c>
      <c r="AV22">
        <v>0.67651836917863639</v>
      </c>
      <c r="AW22">
        <v>0.79957736892979914</v>
      </c>
      <c r="AX22">
        <v>0.84066476768291531</v>
      </c>
      <c r="AY22">
        <v>0.99862338389680116</v>
      </c>
      <c r="AZ22">
        <v>0.95974063131380538</v>
      </c>
      <c r="BA22">
        <v>1.9813944974991031</v>
      </c>
      <c r="BB22">
        <v>2.1376571317272437</v>
      </c>
      <c r="BC22">
        <v>0</v>
      </c>
      <c r="BD22">
        <v>1.5663129663080484</v>
      </c>
      <c r="BE22">
        <v>1.4453935097704496</v>
      </c>
      <c r="BF22">
        <v>1.6277485452435247</v>
      </c>
      <c r="BG22">
        <v>2.3611743621600545</v>
      </c>
      <c r="BH22">
        <v>0.66157773370407957</v>
      </c>
      <c r="BI22">
        <v>0</v>
      </c>
      <c r="BJ22">
        <v>0</v>
      </c>
      <c r="BK22">
        <v>2.2177081080211609</v>
      </c>
      <c r="BL22">
        <v>1.8689744295700941</v>
      </c>
      <c r="BM22">
        <v>0.71999310841955522</v>
      </c>
      <c r="BN22">
        <v>31.051492934824005</v>
      </c>
      <c r="BO22">
        <v>1.7199426312342987</v>
      </c>
      <c r="BP22">
        <v>0.66157773370407957</v>
      </c>
      <c r="BQ22">
        <v>1</v>
      </c>
      <c r="BR22">
        <v>1.3004604300657727</v>
      </c>
    </row>
    <row r="23" spans="1:70" x14ac:dyDescent="0.15">
      <c r="A23" t="s">
        <v>584</v>
      </c>
      <c r="B23" t="s">
        <v>587</v>
      </c>
      <c r="C23" t="s">
        <v>514</v>
      </c>
      <c r="D23">
        <v>0.80840159635551412</v>
      </c>
      <c r="E23">
        <v>1.5163732496679212</v>
      </c>
      <c r="F23">
        <v>1.1218283788538985</v>
      </c>
      <c r="G23">
        <v>0.54718463568993359</v>
      </c>
      <c r="H23">
        <v>0</v>
      </c>
      <c r="I23">
        <v>1.21326487788329</v>
      </c>
      <c r="J23">
        <v>1.0655409214479317</v>
      </c>
      <c r="K23">
        <v>0.99473906672325785</v>
      </c>
      <c r="L23">
        <v>1.0003087268363742</v>
      </c>
      <c r="M23">
        <v>1.3775577585380128</v>
      </c>
      <c r="N23">
        <v>0.81114178526603686</v>
      </c>
      <c r="O23">
        <v>1.1696661685593308</v>
      </c>
      <c r="P23">
        <v>1.2073370579107578</v>
      </c>
      <c r="Q23">
        <v>0.58362943726722871</v>
      </c>
      <c r="R23">
        <v>0.50376877903698547</v>
      </c>
      <c r="S23">
        <v>0.46985710445636059</v>
      </c>
      <c r="T23">
        <v>1.1189256123640647</v>
      </c>
      <c r="U23">
        <v>3.5410137925199292</v>
      </c>
      <c r="V23">
        <v>0</v>
      </c>
      <c r="W23">
        <v>0</v>
      </c>
      <c r="X23">
        <v>0.88665697502311858</v>
      </c>
      <c r="Y23">
        <v>0</v>
      </c>
      <c r="Z23">
        <v>1.1899558091643074</v>
      </c>
      <c r="AA23">
        <v>1.2011425699950584</v>
      </c>
      <c r="AB23">
        <v>0.42782681289615299</v>
      </c>
      <c r="AC23">
        <v>0.99882183295258842</v>
      </c>
      <c r="AD23">
        <v>0.85625549574435611</v>
      </c>
      <c r="AE23">
        <v>1.432947670810945</v>
      </c>
      <c r="AF23">
        <v>0.59392555830865223</v>
      </c>
      <c r="AG23">
        <v>0.48730497239940024</v>
      </c>
      <c r="AH23">
        <v>1.8095179354972706</v>
      </c>
      <c r="AI23">
        <v>0.71240057843874782</v>
      </c>
      <c r="AJ23">
        <v>0.87499852201140327</v>
      </c>
      <c r="AK23">
        <v>0.65277414413996737</v>
      </c>
      <c r="AL23">
        <v>1</v>
      </c>
      <c r="AM23">
        <v>0.71122483365382949</v>
      </c>
      <c r="AN23">
        <v>0.98918496260154987</v>
      </c>
      <c r="AO23">
        <v>1.0632881677534851</v>
      </c>
      <c r="AP23">
        <v>1.0207894409757674</v>
      </c>
      <c r="AQ23">
        <v>1.3069351817787282</v>
      </c>
      <c r="AR23">
        <v>0.72172948001285797</v>
      </c>
      <c r="AS23">
        <v>0.88310890556595556</v>
      </c>
      <c r="AT23">
        <v>0.78068554124751866</v>
      </c>
      <c r="AU23">
        <v>1.6853604227569587</v>
      </c>
      <c r="AV23">
        <v>0.60019145421519393</v>
      </c>
      <c r="AW23">
        <v>0.81640008350667004</v>
      </c>
      <c r="AX23">
        <v>0.82787377286856667</v>
      </c>
      <c r="AY23">
        <v>0.89890108706972605</v>
      </c>
      <c r="AZ23">
        <v>0.59861399415185224</v>
      </c>
      <c r="BA23">
        <v>1.8026104389010524</v>
      </c>
      <c r="BB23">
        <v>2.1137531601340016</v>
      </c>
      <c r="BC23">
        <v>0</v>
      </c>
      <c r="BD23">
        <v>1.4782234663879816</v>
      </c>
      <c r="BE23">
        <v>1.4666747772910123</v>
      </c>
      <c r="BF23">
        <v>1.507625498431161</v>
      </c>
      <c r="BG23">
        <v>2.5212399808112504</v>
      </c>
      <c r="BH23">
        <v>0.5793848749027265</v>
      </c>
      <c r="BI23">
        <v>0</v>
      </c>
      <c r="BJ23">
        <v>0</v>
      </c>
      <c r="BK23">
        <v>3.5568635172654277</v>
      </c>
      <c r="BL23">
        <v>2.3392666351837739</v>
      </c>
      <c r="BM23">
        <v>0.65806154225315017</v>
      </c>
      <c r="BN23">
        <v>36.47398676016153</v>
      </c>
      <c r="BO23">
        <v>1.4410124598864966</v>
      </c>
      <c r="BP23">
        <v>0.5793848749027265</v>
      </c>
      <c r="BQ23">
        <v>1</v>
      </c>
      <c r="BR23">
        <v>1.3555456312582743</v>
      </c>
    </row>
    <row r="24" spans="1:70" x14ac:dyDescent="0.15">
      <c r="A24" t="s">
        <v>584</v>
      </c>
      <c r="B24" t="s">
        <v>587</v>
      </c>
      <c r="C24" t="s">
        <v>511</v>
      </c>
      <c r="D24">
        <v>0.83983334541737553</v>
      </c>
      <c r="E24">
        <v>1.4975813108811158</v>
      </c>
      <c r="F24">
        <v>1.0863645413117049</v>
      </c>
      <c r="G24">
        <v>1.3992148799643307</v>
      </c>
      <c r="H24">
        <v>0</v>
      </c>
      <c r="I24">
        <v>1.2396994996744981</v>
      </c>
      <c r="J24">
        <v>1.077378839510045</v>
      </c>
      <c r="K24">
        <v>1.048943045540466</v>
      </c>
      <c r="L24">
        <v>1.0386505599989455</v>
      </c>
      <c r="M24">
        <v>1.3921248660596082</v>
      </c>
      <c r="N24">
        <v>0.80428662927176275</v>
      </c>
      <c r="O24">
        <v>1.1511693155225196</v>
      </c>
      <c r="P24">
        <v>1.2129804210902995</v>
      </c>
      <c r="Q24">
        <v>0.60167449878388157</v>
      </c>
      <c r="R24">
        <v>0.48523180165768648</v>
      </c>
      <c r="S24">
        <v>0.50051495197747631</v>
      </c>
      <c r="T24">
        <v>1.1402892565540921</v>
      </c>
      <c r="U24">
        <v>3.4643967211167714</v>
      </c>
      <c r="V24">
        <v>0</v>
      </c>
      <c r="W24">
        <v>0</v>
      </c>
      <c r="X24">
        <v>0.87510624714564267</v>
      </c>
      <c r="Y24">
        <v>0</v>
      </c>
      <c r="Z24">
        <v>1.1758464976407674</v>
      </c>
      <c r="AA24">
        <v>1.1856347805545291</v>
      </c>
      <c r="AB24">
        <v>0.41555972801663571</v>
      </c>
      <c r="AC24">
        <v>0.96864944883128323</v>
      </c>
      <c r="AD24">
        <v>0.79079982721062669</v>
      </c>
      <c r="AE24">
        <v>1.3785459319267952</v>
      </c>
      <c r="AF24">
        <v>0.58252952595385121</v>
      </c>
      <c r="AG24">
        <v>0.45944021113968969</v>
      </c>
      <c r="AH24">
        <v>1.939908553060264</v>
      </c>
      <c r="AI24">
        <v>0.72619141912955099</v>
      </c>
      <c r="AJ24">
        <v>0.90634977146097617</v>
      </c>
      <c r="AK24">
        <v>0.67102238805073788</v>
      </c>
      <c r="AL24">
        <v>1</v>
      </c>
      <c r="AM24">
        <v>0.71846570694758194</v>
      </c>
      <c r="AN24">
        <v>1.0357204335376631</v>
      </c>
      <c r="AO24">
        <v>1.0236705943541682</v>
      </c>
      <c r="AP24">
        <v>1.0475790988612137</v>
      </c>
      <c r="AQ24">
        <v>1.3391539448359624</v>
      </c>
      <c r="AR24">
        <v>0.7013917915350385</v>
      </c>
      <c r="AS24">
        <v>0.89631091004770125</v>
      </c>
      <c r="AT24">
        <v>0.74015048266825856</v>
      </c>
      <c r="AU24">
        <v>1.6833342666062783</v>
      </c>
      <c r="AV24">
        <v>0.64230900615145092</v>
      </c>
      <c r="AW24">
        <v>0.81740021810874552</v>
      </c>
      <c r="AX24">
        <v>0.81543264067946697</v>
      </c>
      <c r="AY24">
        <v>0.893387807520859</v>
      </c>
      <c r="AZ24">
        <v>0.58478305735162239</v>
      </c>
      <c r="BA24">
        <v>1.9527807129586991</v>
      </c>
      <c r="BB24">
        <v>2.0477445468289903</v>
      </c>
      <c r="BC24">
        <v>0</v>
      </c>
      <c r="BD24">
        <v>1.5191296600446986</v>
      </c>
      <c r="BE24">
        <v>1.7681049434294362</v>
      </c>
      <c r="BF24">
        <v>1.6268835883508099</v>
      </c>
      <c r="BG24">
        <v>2.413292939876015</v>
      </c>
      <c r="BH24">
        <v>0.63533544697226152</v>
      </c>
      <c r="BI24">
        <v>0</v>
      </c>
      <c r="BJ24">
        <v>0</v>
      </c>
      <c r="BK24">
        <v>3.227995319787698</v>
      </c>
      <c r="BL24">
        <v>2.409150222629028</v>
      </c>
      <c r="BM24">
        <v>0.63561956761477334</v>
      </c>
      <c r="BN24">
        <v>35.829358617439233</v>
      </c>
      <c r="BO24">
        <v>1.7293328826763994</v>
      </c>
      <c r="BP24">
        <v>0.63533544697226152</v>
      </c>
      <c r="BQ24">
        <v>1</v>
      </c>
      <c r="BR24">
        <v>1.3684624405766486</v>
      </c>
    </row>
    <row r="25" spans="1:70" x14ac:dyDescent="0.15">
      <c r="A25" t="s">
        <v>584</v>
      </c>
      <c r="B25" t="s">
        <v>587</v>
      </c>
      <c r="C25" t="s">
        <v>512</v>
      </c>
      <c r="D25">
        <v>0.84529065750573906</v>
      </c>
      <c r="E25">
        <v>1.5123400042300514</v>
      </c>
      <c r="F25">
        <v>1.0521277615350864</v>
      </c>
      <c r="G25">
        <v>0.5133599657223511</v>
      </c>
      <c r="H25">
        <v>0</v>
      </c>
      <c r="I25">
        <v>1.2398152787243992</v>
      </c>
      <c r="J25">
        <v>1.0261682969814343</v>
      </c>
      <c r="K25">
        <v>0.95017518110960975</v>
      </c>
      <c r="L25">
        <v>1.0437812111620428</v>
      </c>
      <c r="M25">
        <v>1.258591198790004</v>
      </c>
      <c r="N25">
        <v>0.77434648146572427</v>
      </c>
      <c r="O25">
        <v>1.121291200027364</v>
      </c>
      <c r="P25">
        <v>1.1614656927518718</v>
      </c>
      <c r="Q25">
        <v>0.59136874021180552</v>
      </c>
      <c r="R25">
        <v>0.47269805732547182</v>
      </c>
      <c r="S25">
        <v>0.474505313564063</v>
      </c>
      <c r="T25">
        <v>1.0978419176178189</v>
      </c>
      <c r="U25">
        <v>2.8509841652726999</v>
      </c>
      <c r="V25">
        <v>0</v>
      </c>
      <c r="W25">
        <v>0</v>
      </c>
      <c r="X25">
        <v>0.84543020602019414</v>
      </c>
      <c r="Y25">
        <v>0</v>
      </c>
      <c r="Z25">
        <v>1.1999757206668764</v>
      </c>
      <c r="AA25">
        <v>1.1786179837995219</v>
      </c>
      <c r="AB25">
        <v>0.41419411976174364</v>
      </c>
      <c r="AC25">
        <v>0.98175251921782147</v>
      </c>
      <c r="AD25">
        <v>0.87998427903657706</v>
      </c>
      <c r="AE25">
        <v>1.4142784439316789</v>
      </c>
      <c r="AF25">
        <v>0.62050516044316251</v>
      </c>
      <c r="AG25">
        <v>0.47877111295830344</v>
      </c>
      <c r="AH25">
        <v>1.9424108020287747</v>
      </c>
      <c r="AI25">
        <v>0.69973249608039367</v>
      </c>
      <c r="AJ25">
        <v>0.87016237596091195</v>
      </c>
      <c r="AK25">
        <v>0.6586808592339628</v>
      </c>
      <c r="AL25">
        <v>1</v>
      </c>
      <c r="AM25">
        <v>0.67957260004345588</v>
      </c>
      <c r="AN25">
        <v>1.0396865895601093</v>
      </c>
      <c r="AO25">
        <v>1.0737206253123761</v>
      </c>
      <c r="AP25">
        <v>1.043863376552195</v>
      </c>
      <c r="AQ25">
        <v>1.3503170364365213</v>
      </c>
      <c r="AR25">
        <v>0.72050873297971718</v>
      </c>
      <c r="AS25">
        <v>0.90321144457455538</v>
      </c>
      <c r="AT25">
        <v>0.78737301878765809</v>
      </c>
      <c r="AU25">
        <v>1.6895519123272416</v>
      </c>
      <c r="AV25">
        <v>0.62033240120281474</v>
      </c>
      <c r="AW25">
        <v>0.79737424067079876</v>
      </c>
      <c r="AX25">
        <v>0.92460282224808421</v>
      </c>
      <c r="AY25">
        <v>0.87345230197929324</v>
      </c>
      <c r="AZ25">
        <v>0.58498531711834134</v>
      </c>
      <c r="BA25">
        <v>1.7684157507469151</v>
      </c>
      <c r="BB25">
        <v>2.0951376227639771</v>
      </c>
      <c r="BC25">
        <v>0</v>
      </c>
      <c r="BD25">
        <v>1.4723274304126319</v>
      </c>
      <c r="BE25">
        <v>1.6435709135417447</v>
      </c>
      <c r="BF25">
        <v>1.4913517712775683</v>
      </c>
      <c r="BG25">
        <v>2.4868891875698469</v>
      </c>
      <c r="BH25">
        <v>0.60155455584899675</v>
      </c>
      <c r="BI25">
        <v>0</v>
      </c>
      <c r="BJ25">
        <v>0</v>
      </c>
      <c r="BK25">
        <v>3.4589818564937866</v>
      </c>
      <c r="BL25">
        <v>2.3656901554574197</v>
      </c>
      <c r="BM25">
        <v>0.62485198092475902</v>
      </c>
      <c r="BN25">
        <v>37.408629658664857</v>
      </c>
      <c r="BO25">
        <v>1.4849223539828664</v>
      </c>
      <c r="BP25">
        <v>0.60155455584899675</v>
      </c>
      <c r="BQ25">
        <v>1</v>
      </c>
      <c r="BR25">
        <v>1.7962987005908342</v>
      </c>
    </row>
    <row r="26" spans="1:70" x14ac:dyDescent="0.15">
      <c r="A26" t="s">
        <v>585</v>
      </c>
      <c r="B26" t="s">
        <v>587</v>
      </c>
      <c r="C26" t="s">
        <v>514</v>
      </c>
      <c r="D26">
        <v>0.70792899137635334</v>
      </c>
      <c r="E26">
        <v>1.5892398211913721</v>
      </c>
      <c r="F26">
        <v>1.0699878087137091</v>
      </c>
      <c r="G26">
        <v>0.70940308754432024</v>
      </c>
      <c r="H26">
        <v>0</v>
      </c>
      <c r="I26">
        <v>0.93552032018387032</v>
      </c>
      <c r="J26">
        <v>1.0834614534636753</v>
      </c>
      <c r="K26">
        <v>0.80377161141689246</v>
      </c>
      <c r="L26">
        <v>0.85695479911735994</v>
      </c>
      <c r="M26">
        <v>0.93891873980212981</v>
      </c>
      <c r="N26">
        <v>0.70695686220859</v>
      </c>
      <c r="O26">
        <v>0.8593713480497972</v>
      </c>
      <c r="P26">
        <v>0.79904520541729218</v>
      </c>
      <c r="Q26">
        <v>0.47872282221313689</v>
      </c>
      <c r="R26">
        <v>0.41383633912857071</v>
      </c>
      <c r="S26">
        <v>0.44645950550293145</v>
      </c>
      <c r="T26">
        <v>1.008655396739049</v>
      </c>
      <c r="U26">
        <v>2.62155377663843</v>
      </c>
      <c r="V26">
        <v>0</v>
      </c>
      <c r="W26">
        <v>0</v>
      </c>
      <c r="X26">
        <v>0.59644766722058296</v>
      </c>
      <c r="Y26">
        <v>0</v>
      </c>
      <c r="Z26">
        <v>0.91328392911817136</v>
      </c>
      <c r="AA26">
        <v>1.061272583395289</v>
      </c>
      <c r="AB26">
        <v>0.40610812418406372</v>
      </c>
      <c r="AC26">
        <v>0.96854091898455463</v>
      </c>
      <c r="AD26">
        <v>0.74430848274637873</v>
      </c>
      <c r="AE26">
        <v>1.2431887576302834</v>
      </c>
      <c r="AF26">
        <v>0.49714311780941689</v>
      </c>
      <c r="AG26">
        <v>0.567414845207453</v>
      </c>
      <c r="AH26">
        <v>1.7504787263397232</v>
      </c>
      <c r="AI26">
        <v>0.56812861528565461</v>
      </c>
      <c r="AJ26">
        <v>0.82144460906259187</v>
      </c>
      <c r="AK26">
        <v>0.4273004653597422</v>
      </c>
      <c r="AL26">
        <v>1</v>
      </c>
      <c r="AM26">
        <v>0.53518948544168743</v>
      </c>
      <c r="AN26">
        <v>0.73171138313074335</v>
      </c>
      <c r="AO26">
        <v>0.79282459441774966</v>
      </c>
      <c r="AP26">
        <v>0.94021059648890959</v>
      </c>
      <c r="AQ26">
        <v>1.47708404581313</v>
      </c>
      <c r="AR26">
        <v>0.58760190296554049</v>
      </c>
      <c r="AS26">
        <v>0.72689778127724192</v>
      </c>
      <c r="AT26">
        <v>0.52996440534176203</v>
      </c>
      <c r="AU26">
        <v>1.2346382979140564</v>
      </c>
      <c r="AV26">
        <v>0.59394270175385044</v>
      </c>
      <c r="AW26">
        <v>0.79380009303939492</v>
      </c>
      <c r="AX26">
        <v>0.66411075288126009</v>
      </c>
      <c r="AY26">
        <v>0.91230940759148649</v>
      </c>
      <c r="AZ26">
        <v>0.52236635594220548</v>
      </c>
      <c r="BA26">
        <v>1.4722765738374801</v>
      </c>
      <c r="BB26">
        <v>1.7837978141567536</v>
      </c>
      <c r="BC26">
        <v>0</v>
      </c>
      <c r="BD26">
        <v>0.89732664094598091</v>
      </c>
      <c r="BE26">
        <v>1.4278341624379669</v>
      </c>
      <c r="BF26">
        <v>1.0547210245064886</v>
      </c>
      <c r="BG26">
        <v>2.2222015287581018</v>
      </c>
      <c r="BH26">
        <v>0.40924168851755272</v>
      </c>
      <c r="BI26">
        <v>0</v>
      </c>
      <c r="BJ26">
        <v>0</v>
      </c>
      <c r="BK26">
        <v>2.7449342282819935</v>
      </c>
      <c r="BL26">
        <v>1.9495020029319203</v>
      </c>
      <c r="BM26">
        <v>0.84121164659459347</v>
      </c>
      <c r="BN26">
        <v>31.952489188561209</v>
      </c>
      <c r="BO26">
        <v>0.74951232158557368</v>
      </c>
      <c r="BP26">
        <v>0.40924168851755272</v>
      </c>
      <c r="BQ26">
        <v>1</v>
      </c>
      <c r="BR26">
        <v>1.3819649840367882</v>
      </c>
    </row>
    <row r="27" spans="1:70" x14ac:dyDescent="0.15">
      <c r="A27" t="s">
        <v>585</v>
      </c>
      <c r="B27" t="s">
        <v>587</v>
      </c>
      <c r="C27" t="s">
        <v>511</v>
      </c>
      <c r="D27">
        <v>0.92920540890907499</v>
      </c>
      <c r="E27">
        <v>1.7329213892359023</v>
      </c>
      <c r="F27">
        <v>1.248709181151141</v>
      </c>
      <c r="G27">
        <v>0.4721791156252973</v>
      </c>
      <c r="H27">
        <v>0</v>
      </c>
      <c r="I27">
        <v>1.1226843694890076</v>
      </c>
      <c r="J27">
        <v>1.3251398271295012</v>
      </c>
      <c r="K27">
        <v>0.96530155174686461</v>
      </c>
      <c r="L27">
        <v>1.2210153312207193</v>
      </c>
      <c r="M27">
        <v>1.2244730900490455</v>
      </c>
      <c r="N27">
        <v>0.73155313986543535</v>
      </c>
      <c r="O27">
        <v>1.152318513561184</v>
      </c>
      <c r="P27">
        <v>0.89618838062804274</v>
      </c>
      <c r="Q27">
        <v>0.65135227913388327</v>
      </c>
      <c r="R27">
        <v>0.44670006467175033</v>
      </c>
      <c r="S27">
        <v>0.54170910506007386</v>
      </c>
      <c r="T27">
        <v>1.1524538892853755</v>
      </c>
      <c r="U27">
        <v>3.717777936487666</v>
      </c>
      <c r="V27">
        <v>0</v>
      </c>
      <c r="W27">
        <v>0</v>
      </c>
      <c r="X27">
        <v>0.76557540655216338</v>
      </c>
      <c r="Y27">
        <v>0</v>
      </c>
      <c r="Z27">
        <v>1.2179664020132115</v>
      </c>
      <c r="AA27">
        <v>1.4585553096187835</v>
      </c>
      <c r="AB27">
        <v>0.49899248340048019</v>
      </c>
      <c r="AC27">
        <v>1.0380961603134766</v>
      </c>
      <c r="AD27">
        <v>0.8468321289341687</v>
      </c>
      <c r="AE27">
        <v>1.3366947398587019</v>
      </c>
      <c r="AF27">
        <v>0.50618842957342058</v>
      </c>
      <c r="AG27">
        <v>0.66736997584655977</v>
      </c>
      <c r="AH27">
        <v>1.9306174267998168</v>
      </c>
      <c r="AI27">
        <v>0.77468008259435317</v>
      </c>
      <c r="AJ27">
        <v>1.0628605890830978</v>
      </c>
      <c r="AK27">
        <v>0.55212849473227277</v>
      </c>
      <c r="AL27">
        <v>1</v>
      </c>
      <c r="AM27">
        <v>0.66472755238098791</v>
      </c>
      <c r="AN27">
        <v>1.0010669451153449</v>
      </c>
      <c r="AO27">
        <v>0.99858945685943101</v>
      </c>
      <c r="AP27">
        <v>1.1339345806169323</v>
      </c>
      <c r="AQ27">
        <v>1.6048583301573733</v>
      </c>
      <c r="AR27">
        <v>0.83750658657958177</v>
      </c>
      <c r="AS27">
        <v>0.95672606842320829</v>
      </c>
      <c r="AT27">
        <v>0.68800520797646092</v>
      </c>
      <c r="AU27">
        <v>1.6867561981283563</v>
      </c>
      <c r="AV27">
        <v>0.72245781173202261</v>
      </c>
      <c r="AW27">
        <v>0.97913290067472636</v>
      </c>
      <c r="AX27">
        <v>0.91722492630928665</v>
      </c>
      <c r="AY27">
        <v>1.1415999188887762</v>
      </c>
      <c r="AZ27">
        <v>0.54738994790393225</v>
      </c>
      <c r="BA27">
        <v>2.2110972178245372</v>
      </c>
      <c r="BB27">
        <v>2.0052625729406564</v>
      </c>
      <c r="BC27">
        <v>0</v>
      </c>
      <c r="BD27">
        <v>0.99946907963844456</v>
      </c>
      <c r="BE27">
        <v>1.4078816127558538</v>
      </c>
      <c r="BF27">
        <v>1.4576608642231981</v>
      </c>
      <c r="BG27">
        <v>2.9900144760241787</v>
      </c>
      <c r="BH27">
        <v>0.56887953529706936</v>
      </c>
      <c r="BI27">
        <v>0</v>
      </c>
      <c r="BJ27">
        <v>0</v>
      </c>
      <c r="BK27">
        <v>4.080540530339805</v>
      </c>
      <c r="BL27">
        <v>2.731716075055703</v>
      </c>
      <c r="BM27">
        <v>1.1493512451322954</v>
      </c>
      <c r="BN27">
        <v>44.734751324798466</v>
      </c>
      <c r="BO27">
        <v>0.88062279532718779</v>
      </c>
      <c r="BP27">
        <v>0.56887953529706936</v>
      </c>
      <c r="BQ27">
        <v>1</v>
      </c>
      <c r="BR27">
        <v>1.5039495013074526</v>
      </c>
    </row>
    <row r="28" spans="1:70" x14ac:dyDescent="0.15">
      <c r="A28" t="s">
        <v>585</v>
      </c>
      <c r="B28" t="s">
        <v>587</v>
      </c>
      <c r="C28" t="s">
        <v>512</v>
      </c>
      <c r="D28">
        <v>0.80405817319109352</v>
      </c>
      <c r="E28">
        <v>1.4298002071539264</v>
      </c>
      <c r="F28">
        <v>1.0670774563510854</v>
      </c>
      <c r="G28">
        <v>1.0781450807881872</v>
      </c>
      <c r="H28">
        <v>0</v>
      </c>
      <c r="I28">
        <v>0.96817721241980881</v>
      </c>
      <c r="J28">
        <v>1.1419941878058468</v>
      </c>
      <c r="K28">
        <v>0.80519947219679278</v>
      </c>
      <c r="L28">
        <v>0.94825319986319523</v>
      </c>
      <c r="M28">
        <v>0.89840163701205955</v>
      </c>
      <c r="N28">
        <v>0.66021886320115053</v>
      </c>
      <c r="O28">
        <v>0.93150284359136615</v>
      </c>
      <c r="P28">
        <v>0.77308616179216261</v>
      </c>
      <c r="Q28">
        <v>0.50425498290943815</v>
      </c>
      <c r="R28">
        <v>0.37906477416228462</v>
      </c>
      <c r="S28">
        <v>0.47600993683093695</v>
      </c>
      <c r="T28">
        <v>0.97812301555614323</v>
      </c>
      <c r="U28">
        <v>3.5655604776642109</v>
      </c>
      <c r="V28">
        <v>0</v>
      </c>
      <c r="W28">
        <v>0</v>
      </c>
      <c r="X28">
        <v>0.60505302891513024</v>
      </c>
      <c r="Y28">
        <v>0</v>
      </c>
      <c r="Z28">
        <v>0.91458665240641712</v>
      </c>
      <c r="AA28">
        <v>1.1828097150558938</v>
      </c>
      <c r="AB28">
        <v>0.39742902714099099</v>
      </c>
      <c r="AC28">
        <v>0.88287815493621413</v>
      </c>
      <c r="AD28">
        <v>0.68110348686631206</v>
      </c>
      <c r="AE28">
        <v>1.1804974792973464</v>
      </c>
      <c r="AF28">
        <v>0.41354036163430702</v>
      </c>
      <c r="AG28">
        <v>0.47954980313717949</v>
      </c>
      <c r="AH28">
        <v>1.4712509003322132</v>
      </c>
      <c r="AI28">
        <v>0.61348296884797748</v>
      </c>
      <c r="AJ28">
        <v>0.87690372243192172</v>
      </c>
      <c r="AK28">
        <v>0.46290432007199001</v>
      </c>
      <c r="AL28">
        <v>1</v>
      </c>
      <c r="AM28">
        <v>0.47060026111851089</v>
      </c>
      <c r="AN28">
        <v>0.81490174493105216</v>
      </c>
      <c r="AO28">
        <v>0.84347055456963871</v>
      </c>
      <c r="AP28">
        <v>0.94157586893589507</v>
      </c>
      <c r="AQ28">
        <v>1.3941488677060316</v>
      </c>
      <c r="AR28">
        <v>0.65105549195123524</v>
      </c>
      <c r="AS28">
        <v>0.74865097843497297</v>
      </c>
      <c r="AT28">
        <v>0.57519358588280989</v>
      </c>
      <c r="AU28">
        <v>1.3600560267668953</v>
      </c>
      <c r="AV28">
        <v>0.63065751621815513</v>
      </c>
      <c r="AW28">
        <v>0.78705678834872239</v>
      </c>
      <c r="AX28">
        <v>0.69164128672141545</v>
      </c>
      <c r="AY28">
        <v>0.99089806815963755</v>
      </c>
      <c r="AZ28">
        <v>0.45310281880283021</v>
      </c>
      <c r="BA28">
        <v>1.5134916222954586</v>
      </c>
      <c r="BB28">
        <v>1.6719635554907832</v>
      </c>
      <c r="BC28">
        <v>0</v>
      </c>
      <c r="BD28">
        <v>0.84632079917465686</v>
      </c>
      <c r="BE28">
        <v>1.1369151512835534</v>
      </c>
      <c r="BF28">
        <v>1.3015890144199895</v>
      </c>
      <c r="BG28">
        <v>2.4160142270418321</v>
      </c>
      <c r="BH28">
        <v>0.46651821183567305</v>
      </c>
      <c r="BI28">
        <v>0</v>
      </c>
      <c r="BJ28">
        <v>0</v>
      </c>
      <c r="BK28">
        <v>3.9186431888175837</v>
      </c>
      <c r="BL28">
        <v>2.1859284806526076</v>
      </c>
      <c r="BM28">
        <v>0.82694614561725766</v>
      </c>
      <c r="BN28">
        <v>34.197717837116315</v>
      </c>
      <c r="BO28">
        <v>0.93477609147985707</v>
      </c>
      <c r="BP28">
        <v>0.46651821183567305</v>
      </c>
      <c r="BQ28">
        <v>1</v>
      </c>
      <c r="BR28">
        <v>1.6237859342813912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79998168889431442"/>
  </sheetPr>
  <dimension ref="A1:DI14"/>
  <sheetViews>
    <sheetView topLeftCell="B1" workbookViewId="0">
      <selection activeCell="B1" sqref="A1:XFD1048576"/>
    </sheetView>
  </sheetViews>
  <sheetFormatPr baseColWidth="10" defaultColWidth="8.83203125" defaultRowHeight="13" x14ac:dyDescent="0.15"/>
  <cols>
    <col min="2" max="2" width="29.5" customWidth="1"/>
    <col min="9" max="9" width="11.5" bestFit="1" customWidth="1"/>
  </cols>
  <sheetData>
    <row r="1" spans="1:113" x14ac:dyDescent="0.15">
      <c r="A1" t="str">
        <f>Glutamine!A6</f>
        <v>SAMPLE #</v>
      </c>
      <c r="B1" t="s">
        <v>115</v>
      </c>
      <c r="C1" t="s">
        <v>507</v>
      </c>
      <c r="D1" t="s">
        <v>508</v>
      </c>
      <c r="E1" t="s">
        <v>640</v>
      </c>
      <c r="F1" t="s">
        <v>641</v>
      </c>
      <c r="G1" t="s">
        <v>509</v>
      </c>
      <c r="H1" t="str">
        <f>Glutamine!B6</f>
        <v>DATE</v>
      </c>
      <c r="I1" t="str">
        <f>Glutamine!C6</f>
        <v>TIME</v>
      </c>
      <c r="J1" t="str">
        <f>'In Process Calc.'!B2</f>
        <v>RUN TIME (DAYS)</v>
      </c>
      <c r="K1" t="str">
        <f>'In Process Calc.'!C2</f>
        <v>RUN TIME (HOURS)</v>
      </c>
      <c r="L1" t="s">
        <v>635</v>
      </c>
      <c r="M1" t="s">
        <v>636</v>
      </c>
      <c r="N1" t="s">
        <v>637</v>
      </c>
      <c r="O1" t="s">
        <v>638</v>
      </c>
      <c r="P1" t="s">
        <v>639</v>
      </c>
      <c r="Q1" t="s">
        <v>626</v>
      </c>
      <c r="R1" t="s">
        <v>627</v>
      </c>
      <c r="S1" t="s">
        <v>628</v>
      </c>
      <c r="T1" t="s">
        <v>629</v>
      </c>
      <c r="U1" t="s">
        <v>630</v>
      </c>
      <c r="V1" t="s">
        <v>625</v>
      </c>
      <c r="W1" t="s">
        <v>631</v>
      </c>
      <c r="X1" t="s">
        <v>632</v>
      </c>
      <c r="Y1" t="s">
        <v>633</v>
      </c>
      <c r="Z1" t="s">
        <v>634</v>
      </c>
      <c r="AA1" s="325" t="s">
        <v>494</v>
      </c>
      <c r="AB1" s="325" t="s">
        <v>648</v>
      </c>
      <c r="AC1" t="str">
        <f>'Post Process Calc.'!J2</f>
        <v>qGlucose (mmol/109 cells/hr)</v>
      </c>
      <c r="AD1" t="str">
        <f>'Post Process Calc.'!P2</f>
        <v>qLactate (mmol/109 cells/hr)</v>
      </c>
      <c r="AE1" t="str">
        <f>'Post Process Calc.'!K2</f>
        <v>qGlutamine (mmol/109 cell/hr)</v>
      </c>
      <c r="AF1" t="str">
        <f>'Post Process Calc.'!G2</f>
        <v>qAsparagine (mmol/109 cell/hr)</v>
      </c>
      <c r="AG1" t="str">
        <f>'Post Process Calc.'!H2</f>
        <v>qAspartate (mmol/109 cell/hr)</v>
      </c>
      <c r="AH1" t="str">
        <f>'Post Process Calc.'!AF2</f>
        <v>DL/DG (mol/mol)</v>
      </c>
      <c r="AI1" t="s">
        <v>495</v>
      </c>
      <c r="AJ1" t="s">
        <v>496</v>
      </c>
      <c r="AK1" t="s">
        <v>497</v>
      </c>
      <c r="AL1" t="s">
        <v>498</v>
      </c>
      <c r="AM1" t="s">
        <v>499</v>
      </c>
      <c r="AN1" t="s">
        <v>500</v>
      </c>
      <c r="AO1" t="s">
        <v>501</v>
      </c>
      <c r="AP1" t="s">
        <v>502</v>
      </c>
      <c r="AQ1" t="s">
        <v>503</v>
      </c>
      <c r="AR1" t="s">
        <v>504</v>
      </c>
      <c r="AS1" t="s">
        <v>505</v>
      </c>
      <c r="AT1" t="s">
        <v>506</v>
      </c>
      <c r="AU1" t="s">
        <v>515</v>
      </c>
      <c r="AV1" t="s">
        <v>516</v>
      </c>
      <c r="AW1" t="s">
        <v>517</v>
      </c>
      <c r="AX1" t="s">
        <v>518</v>
      </c>
      <c r="AY1" t="s">
        <v>519</v>
      </c>
      <c r="AZ1" t="s">
        <v>520</v>
      </c>
      <c r="BA1" t="s">
        <v>521</v>
      </c>
      <c r="BB1" t="s">
        <v>522</v>
      </c>
      <c r="BC1" t="s">
        <v>523</v>
      </c>
      <c r="BD1" t="s">
        <v>524</v>
      </c>
      <c r="BE1" t="s">
        <v>525</v>
      </c>
      <c r="BF1" t="s">
        <v>526</v>
      </c>
      <c r="BG1" t="s">
        <v>527</v>
      </c>
      <c r="BH1" t="s">
        <v>528</v>
      </c>
      <c r="BI1" t="s">
        <v>529</v>
      </c>
      <c r="BJ1" t="s">
        <v>530</v>
      </c>
      <c r="BK1" t="s">
        <v>531</v>
      </c>
      <c r="BL1" t="s">
        <v>532</v>
      </c>
      <c r="BM1" t="s">
        <v>533</v>
      </c>
      <c r="BN1" t="s">
        <v>534</v>
      </c>
      <c r="BO1" t="s">
        <v>535</v>
      </c>
      <c r="BP1" t="s">
        <v>536</v>
      </c>
      <c r="BQ1" t="s">
        <v>537</v>
      </c>
      <c r="BR1" t="s">
        <v>538</v>
      </c>
      <c r="BS1" t="s">
        <v>539</v>
      </c>
      <c r="BT1" t="s">
        <v>540</v>
      </c>
      <c r="BU1" t="s">
        <v>541</v>
      </c>
      <c r="BV1" t="s">
        <v>542</v>
      </c>
      <c r="BW1" t="s">
        <v>543</v>
      </c>
      <c r="BX1" t="s">
        <v>544</v>
      </c>
      <c r="BY1" t="s">
        <v>545</v>
      </c>
      <c r="BZ1" t="s">
        <v>546</v>
      </c>
      <c r="CA1" t="s">
        <v>547</v>
      </c>
      <c r="CB1" t="s">
        <v>548</v>
      </c>
      <c r="CC1" t="s">
        <v>549</v>
      </c>
      <c r="CD1" t="s">
        <v>550</v>
      </c>
      <c r="CE1" t="s">
        <v>551</v>
      </c>
      <c r="CF1" t="s">
        <v>552</v>
      </c>
      <c r="CG1" t="s">
        <v>553</v>
      </c>
      <c r="CH1" t="s">
        <v>554</v>
      </c>
      <c r="CI1" t="s">
        <v>555</v>
      </c>
      <c r="CJ1" t="s">
        <v>556</v>
      </c>
      <c r="CK1" t="s">
        <v>557</v>
      </c>
      <c r="CL1" t="s">
        <v>558</v>
      </c>
      <c r="CM1" t="s">
        <v>559</v>
      </c>
      <c r="CN1" t="s">
        <v>560</v>
      </c>
      <c r="CO1" t="s">
        <v>561</v>
      </c>
      <c r="CP1" t="s">
        <v>562</v>
      </c>
      <c r="CQ1" t="s">
        <v>563</v>
      </c>
      <c r="CR1" t="s">
        <v>564</v>
      </c>
      <c r="CS1" t="s">
        <v>565</v>
      </c>
      <c r="CT1" t="s">
        <v>566</v>
      </c>
      <c r="CU1" t="s">
        <v>567</v>
      </c>
      <c r="CV1" t="s">
        <v>568</v>
      </c>
      <c r="CW1" t="s">
        <v>569</v>
      </c>
      <c r="CX1" t="s">
        <v>570</v>
      </c>
      <c r="CY1" t="s">
        <v>571</v>
      </c>
      <c r="CZ1" t="s">
        <v>572</v>
      </c>
      <c r="DA1" t="s">
        <v>573</v>
      </c>
      <c r="DB1" t="s">
        <v>574</v>
      </c>
      <c r="DC1" t="s">
        <v>575</v>
      </c>
      <c r="DD1" t="s">
        <v>576</v>
      </c>
      <c r="DE1" t="s">
        <v>577</v>
      </c>
      <c r="DF1" t="s">
        <v>588</v>
      </c>
      <c r="DG1" t="s">
        <v>589</v>
      </c>
      <c r="DH1" t="s">
        <v>578</v>
      </c>
      <c r="DI1" t="s">
        <v>623</v>
      </c>
    </row>
    <row r="2" spans="1:113" x14ac:dyDescent="0.15">
      <c r="A2">
        <f>Glutamine!A7</f>
        <v>0</v>
      </c>
      <c r="B2" t="s">
        <v>581</v>
      </c>
      <c r="C2" s="326" t="s">
        <v>586</v>
      </c>
      <c r="D2">
        <v>1</v>
      </c>
      <c r="E2">
        <f>Glutamine!H7</f>
        <v>0.246</v>
      </c>
      <c r="F2" s="334">
        <f>Glutamine!K7</f>
        <v>100</v>
      </c>
      <c r="G2" t="s">
        <v>514</v>
      </c>
      <c r="H2" s="323">
        <f>Glutamine!B7</f>
        <v>43693.728472222225</v>
      </c>
      <c r="I2" s="324">
        <f>Glutamine!C7</f>
        <v>43693.728472222225</v>
      </c>
      <c r="J2">
        <f>'In Process Calc.'!B3</f>
        <v>0</v>
      </c>
      <c r="K2">
        <f>'In Process Calc.'!C3</f>
        <v>0</v>
      </c>
      <c r="L2">
        <f>Glutamine!Y7</f>
        <v>27.502388888888888</v>
      </c>
      <c r="M2">
        <f>Glutamine!AE7</f>
        <v>0</v>
      </c>
      <c r="N2">
        <f>Glutamine!Z7</f>
        <v>2.3714081434275642</v>
      </c>
      <c r="O2">
        <f>Glutamine!V7</f>
        <v>3.6554527017671918</v>
      </c>
      <c r="P2">
        <f>Glutamine!W7</f>
        <v>1.5092115804755499</v>
      </c>
      <c r="Q2">
        <f>'In Process Calc.'!CF3</f>
        <v>27.502388888888888</v>
      </c>
      <c r="R2">
        <f>M2</f>
        <v>0</v>
      </c>
      <c r="S2">
        <f>'In Process Calc.'!CG3</f>
        <v>2.3714081434275642</v>
      </c>
      <c r="T2">
        <f>'In Process Calc.'!CC3</f>
        <v>3.6554527017671914</v>
      </c>
      <c r="U2">
        <f>'In Process Calc.'!CD3</f>
        <v>1.5092115804755499</v>
      </c>
      <c r="V2">
        <f>AVERAGE(L2,Q2)</f>
        <v>27.502388888888888</v>
      </c>
      <c r="W2">
        <f t="shared" ref="W2:Z2" si="0">AVERAGE(M2,R2)</f>
        <v>0</v>
      </c>
      <c r="X2">
        <f t="shared" si="0"/>
        <v>2.3714081434275642</v>
      </c>
      <c r="Y2">
        <f t="shared" si="0"/>
        <v>3.6554527017671914</v>
      </c>
      <c r="Z2">
        <f t="shared" si="0"/>
        <v>1.5092115804755499</v>
      </c>
      <c r="AA2">
        <f>'Growth Regression'!P2</f>
        <v>4.4278803391382231E-2</v>
      </c>
      <c r="AB2">
        <f>AA2/'Growth Regression'!$O$24</f>
        <v>0.98921978734599791</v>
      </c>
      <c r="AC2">
        <f>'Post Process Calc.'!J3</f>
        <v>0</v>
      </c>
      <c r="AD2">
        <f>'Post Process Calc.'!P3</f>
        <v>0</v>
      </c>
      <c r="AE2">
        <f>'Post Process Calc.'!K3</f>
        <v>0</v>
      </c>
      <c r="AF2">
        <f>'Post Process Calc.'!G3</f>
        <v>0</v>
      </c>
      <c r="AG2">
        <f>'Post Process Calc.'!H3</f>
        <v>0</v>
      </c>
      <c r="AH2">
        <f>'Post Process Calc.'!AF3</f>
        <v>0</v>
      </c>
      <c r="AI2">
        <f>AC2/0.0016</f>
        <v>0</v>
      </c>
      <c r="AJ2">
        <f>AD2/0.0016</f>
        <v>0</v>
      </c>
      <c r="AK2">
        <f t="shared" ref="AK2:AM14" si="1">AE2/0.0016</f>
        <v>0</v>
      </c>
      <c r="AL2">
        <f t="shared" si="1"/>
        <v>0</v>
      </c>
      <c r="AM2">
        <f t="shared" si="1"/>
        <v>0</v>
      </c>
      <c r="AN2">
        <v>100</v>
      </c>
      <c r="AO2">
        <v>0.32</v>
      </c>
      <c r="AP2">
        <v>7</v>
      </c>
      <c r="AQ2">
        <v>0.7</v>
      </c>
      <c r="AR2">
        <f t="shared" ref="AR2:AR14" si="2">10^(-7.3)</f>
        <v>5.0118723362727164E-8</v>
      </c>
      <c r="AS2">
        <v>1</v>
      </c>
      <c r="AT2">
        <v>0.311</v>
      </c>
      <c r="AU2">
        <f t="array" ref="AU2">INDEX(Transcriptome!D$2:D$28,MATCH(1,(Transcriptome!$A$2:$A$28=$B2)*(Transcriptome!$C$2:$C$28=$G2),0))</f>
        <v>1</v>
      </c>
      <c r="AV2">
        <f t="array" ref="AV2">INDEX(Transcriptome!E$2:E$28,MATCH(1,(Transcriptome!$A$2:$A$28=$B2)*(Transcriptome!$C$2:$C$28=$G2),0))</f>
        <v>1</v>
      </c>
      <c r="AW2">
        <f t="array" ref="AW2">INDEX(Transcriptome!F$2:F$28,MATCH(1,(Transcriptome!$A$2:$A$28=$B2)*(Transcriptome!$C$2:$C$28=$G2),0))</f>
        <v>1</v>
      </c>
      <c r="AX2">
        <f t="array" ref="AX2">INDEX(Transcriptome!G$2:G$28,MATCH(1,(Transcriptome!$A$2:$A$28=$B2)*(Transcriptome!$C$2:$C$28=$G2),0))</f>
        <v>1</v>
      </c>
      <c r="AY2">
        <f t="array" ref="AY2">INDEX(Transcriptome!H$2:H$28,MATCH(1,(Transcriptome!$A$2:$A$28=$B2)*(Transcriptome!$C$2:$C$28=$G2),0))</f>
        <v>0</v>
      </c>
      <c r="AZ2">
        <f t="array" ref="AZ2">INDEX(Transcriptome!I$2:I$28,MATCH(1,(Transcriptome!$A$2:$A$28=$B2)*(Transcriptome!$C$2:$C$28=$G2),0))</f>
        <v>1</v>
      </c>
      <c r="BA2">
        <f t="array" ref="BA2">INDEX(Transcriptome!J$2:J$28,MATCH(1,(Transcriptome!$A$2:$A$28=$B2)*(Transcriptome!$C$2:$C$28=$G2),0))</f>
        <v>1</v>
      </c>
      <c r="BB2">
        <f t="array" ref="BB2">INDEX(Transcriptome!K$2:K$28,MATCH(1,(Transcriptome!$A$2:$A$28=$B2)*(Transcriptome!$C$2:$C$28=$G2),0))</f>
        <v>1</v>
      </c>
      <c r="BC2">
        <f t="array" ref="BC2">INDEX(Transcriptome!L$2:L$28,MATCH(1,(Transcriptome!$A$2:$A$28=$B2)*(Transcriptome!$C$2:$C$28=$G2),0))</f>
        <v>1</v>
      </c>
      <c r="BD2">
        <f t="array" ref="BD2">INDEX(Transcriptome!M$2:M$28,MATCH(1,(Transcriptome!$A$2:$A$28=$B2)*(Transcriptome!$C$2:$C$28=$G2),0))</f>
        <v>1</v>
      </c>
      <c r="BE2">
        <f t="array" ref="BE2">INDEX(Transcriptome!N$2:N$28,MATCH(1,(Transcriptome!$A$2:$A$28=$B2)*(Transcriptome!$C$2:$C$28=$G2),0))</f>
        <v>1</v>
      </c>
      <c r="BF2">
        <f t="array" ref="BF2">INDEX(Transcriptome!O$2:O$28,MATCH(1,(Transcriptome!$A$2:$A$28=$B2)*(Transcriptome!$C$2:$C$28=$G2),0))</f>
        <v>1</v>
      </c>
      <c r="BG2">
        <f t="array" ref="BG2">INDEX(Transcriptome!P$2:P$28,MATCH(1,(Transcriptome!$A$2:$A$28=$B2)*(Transcriptome!$C$2:$C$28=$G2),0))</f>
        <v>1</v>
      </c>
      <c r="BH2">
        <f t="array" ref="BH2">INDEX(Transcriptome!Q$2:Q$28,MATCH(1,(Transcriptome!$A$2:$A$28=$B2)*(Transcriptome!$C$2:$C$28=$G2),0))</f>
        <v>1</v>
      </c>
      <c r="BI2">
        <f t="array" ref="BI2">INDEX(Transcriptome!R$2:R$28,MATCH(1,(Transcriptome!$A$2:$A$28=$B2)*(Transcriptome!$C$2:$C$28=$G2),0))</f>
        <v>1</v>
      </c>
      <c r="BJ2">
        <f t="array" ref="BJ2">INDEX(Transcriptome!S$2:S$28,MATCH(1,(Transcriptome!$A$2:$A$28=$B2)*(Transcriptome!$C$2:$C$28=$G2),0))</f>
        <v>1</v>
      </c>
      <c r="BK2">
        <f t="array" ref="BK2">INDEX(Transcriptome!T$2:T$28,MATCH(1,(Transcriptome!$A$2:$A$28=$B2)*(Transcriptome!$C$2:$C$28=$G2),0))</f>
        <v>1</v>
      </c>
      <c r="BL2">
        <f t="array" ref="BL2">INDEX(Transcriptome!U$2:U$28,MATCH(1,(Transcriptome!$A$2:$A$28=$B2)*(Transcriptome!$C$2:$C$28=$G2),0))</f>
        <v>1</v>
      </c>
      <c r="BM2">
        <f t="array" ref="BM2">INDEX(Transcriptome!V$2:V$28,MATCH(1,(Transcriptome!$A$2:$A$28=$B2)*(Transcriptome!$C$2:$C$28=$G2),0))</f>
        <v>0</v>
      </c>
      <c r="BN2">
        <f t="array" ref="BN2">INDEX(Transcriptome!W$2:W$28,MATCH(1,(Transcriptome!$A$2:$A$28=$B2)*(Transcriptome!$C$2:$C$28=$G2),0))</f>
        <v>0</v>
      </c>
      <c r="BO2">
        <f t="array" ref="BO2">INDEX(Transcriptome!X$2:X$28,MATCH(1,(Transcriptome!$A$2:$A$28=$B2)*(Transcriptome!$C$2:$C$28=$G2),0))</f>
        <v>1</v>
      </c>
      <c r="BP2">
        <f t="array" ref="BP2">INDEX(Transcriptome!Y$2:Y$28,MATCH(1,(Transcriptome!$A$2:$A$28=$B2)*(Transcriptome!$C$2:$C$28=$G2),0))</f>
        <v>0</v>
      </c>
      <c r="BQ2">
        <f t="array" ref="BQ2">INDEX(Transcriptome!Z$2:Z$28,MATCH(1,(Transcriptome!$A$2:$A$28=$B2)*(Transcriptome!$C$2:$C$28=$G2),0))</f>
        <v>1</v>
      </c>
      <c r="BR2">
        <f t="array" ref="BR2">INDEX(Transcriptome!AA$2:AA$28,MATCH(1,(Transcriptome!$A$2:$A$28=$B2)*(Transcriptome!$C$2:$C$28=$G2),0))</f>
        <v>1</v>
      </c>
      <c r="BS2">
        <f t="array" ref="BS2">INDEX(Transcriptome!AB$2:AB$28,MATCH(1,(Transcriptome!$A$2:$A$28=$B2)*(Transcriptome!$C$2:$C$28=$G2),0))</f>
        <v>1</v>
      </c>
      <c r="BT2">
        <f t="array" ref="BT2">INDEX(Transcriptome!AC$2:AC$28,MATCH(1,(Transcriptome!$A$2:$A$28=$B2)*(Transcriptome!$C$2:$C$28=$G2),0))</f>
        <v>1</v>
      </c>
      <c r="BU2">
        <f t="array" ref="BU2">INDEX(Transcriptome!AD$2:AD$28,MATCH(1,(Transcriptome!$A$2:$A$28=$B2)*(Transcriptome!$C$2:$C$28=$G2),0))</f>
        <v>1</v>
      </c>
      <c r="BV2">
        <f t="array" ref="BV2">INDEX(Transcriptome!AE$2:AE$28,MATCH(1,(Transcriptome!$A$2:$A$28=$B2)*(Transcriptome!$C$2:$C$28=$G2),0))</f>
        <v>1</v>
      </c>
      <c r="BW2">
        <f t="array" ref="BW2">INDEX(Transcriptome!AF$2:AF$28,MATCH(1,(Transcriptome!$A$2:$A$28=$B2)*(Transcriptome!$C$2:$C$28=$G2),0))</f>
        <v>1</v>
      </c>
      <c r="BX2">
        <f t="array" ref="BX2">INDEX(Transcriptome!AG$2:AG$28,MATCH(1,(Transcriptome!$A$2:$A$28=$B2)*(Transcriptome!$C$2:$C$28=$G2),0))</f>
        <v>1</v>
      </c>
      <c r="BY2">
        <f t="array" ref="BY2">INDEX(Transcriptome!AH$2:AH$28,MATCH(1,(Transcriptome!$A$2:$A$28=$B2)*(Transcriptome!$C$2:$C$28=$G2),0))</f>
        <v>1</v>
      </c>
      <c r="BZ2">
        <f t="array" ref="BZ2">INDEX(Transcriptome!AI$2:AI$28,MATCH(1,(Transcriptome!$A$2:$A$28=$B2)*(Transcriptome!$C$2:$C$28=$G2),0))</f>
        <v>1</v>
      </c>
      <c r="CA2">
        <f t="array" ref="CA2">INDEX(Transcriptome!AJ$2:AJ$28,MATCH(1,(Transcriptome!$A$2:$A$28=$B2)*(Transcriptome!$C$2:$C$28=$G2),0))</f>
        <v>1</v>
      </c>
      <c r="CB2">
        <f t="array" ref="CB2">INDEX(Transcriptome!AK$2:AK$28,MATCH(1,(Transcriptome!$A$2:$A$28=$B2)*(Transcriptome!$C$2:$C$28=$G2),0))</f>
        <v>1</v>
      </c>
      <c r="CC2">
        <f t="array" ref="CC2">INDEX(Transcriptome!AL$2:AL$28,MATCH(1,(Transcriptome!$A$2:$A$28=$B2)*(Transcriptome!$C$2:$C$28=$G2),0))</f>
        <v>1</v>
      </c>
      <c r="CD2">
        <f t="array" ref="CD2">INDEX(Transcriptome!AM$2:AM$28,MATCH(1,(Transcriptome!$A$2:$A$28=$B2)*(Transcriptome!$C$2:$C$28=$G2),0))</f>
        <v>1</v>
      </c>
      <c r="CE2">
        <f t="array" ref="CE2">INDEX(Transcriptome!AN$2:AN$28,MATCH(1,(Transcriptome!$A$2:$A$28=$B2)*(Transcriptome!$C$2:$C$28=$G2),0))</f>
        <v>1</v>
      </c>
      <c r="CF2">
        <f t="array" ref="CF2">INDEX(Transcriptome!AO$2:AO$28,MATCH(1,(Transcriptome!$A$2:$A$28=$B2)*(Transcriptome!$C$2:$C$28=$G2),0))</f>
        <v>1</v>
      </c>
      <c r="CG2">
        <f t="array" ref="CG2">INDEX(Transcriptome!AP$2:AP$28,MATCH(1,(Transcriptome!$A$2:$A$28=$B2)*(Transcriptome!$C$2:$C$28=$G2),0))</f>
        <v>1</v>
      </c>
      <c r="CH2">
        <f t="array" ref="CH2">INDEX(Transcriptome!AQ$2:AQ$28,MATCH(1,(Transcriptome!$A$2:$A$28=$B2)*(Transcriptome!$C$2:$C$28=$G2),0))</f>
        <v>1</v>
      </c>
      <c r="CI2">
        <f t="array" ref="CI2">INDEX(Transcriptome!AR$2:AR$28,MATCH(1,(Transcriptome!$A$2:$A$28=$B2)*(Transcriptome!$C$2:$C$28=$G2),0))</f>
        <v>1</v>
      </c>
      <c r="CJ2">
        <f t="array" ref="CJ2">INDEX(Transcriptome!AS$2:AS$28,MATCH(1,(Transcriptome!$A$2:$A$28=$B2)*(Transcriptome!$C$2:$C$28=$G2),0))</f>
        <v>1</v>
      </c>
      <c r="CK2">
        <f t="array" ref="CK2">INDEX(Transcriptome!AT$2:AT$28,MATCH(1,(Transcriptome!$A$2:$A$28=$B2)*(Transcriptome!$C$2:$C$28=$G2),0))</f>
        <v>1</v>
      </c>
      <c r="CL2">
        <f t="array" ref="CL2">INDEX(Transcriptome!AU$2:AU$28,MATCH(1,(Transcriptome!$A$2:$A$28=$B2)*(Transcriptome!$C$2:$C$28=$G2),0))</f>
        <v>1</v>
      </c>
      <c r="CM2">
        <f t="array" ref="CM2">INDEX(Transcriptome!AV$2:AV$28,MATCH(1,(Transcriptome!$A$2:$A$28=$B2)*(Transcriptome!$C$2:$C$28=$G2),0))</f>
        <v>1</v>
      </c>
      <c r="CN2">
        <f t="array" ref="CN2">INDEX(Transcriptome!AW$2:AW$28,MATCH(1,(Transcriptome!$A$2:$A$28=$B2)*(Transcriptome!$C$2:$C$28=$G2),0))</f>
        <v>1</v>
      </c>
      <c r="CO2">
        <f t="array" ref="CO2">INDEX(Transcriptome!AX$2:AX$28,MATCH(1,(Transcriptome!$A$2:$A$28=$B2)*(Transcriptome!$C$2:$C$28=$G2),0))</f>
        <v>1</v>
      </c>
      <c r="CP2">
        <f t="array" ref="CP2">INDEX(Transcriptome!AY$2:AY$28,MATCH(1,(Transcriptome!$A$2:$A$28=$B2)*(Transcriptome!$C$2:$C$28=$G2),0))</f>
        <v>1</v>
      </c>
      <c r="CQ2">
        <f t="array" ref="CQ2">INDEX(Transcriptome!AZ$2:AZ$28,MATCH(1,(Transcriptome!$A$2:$A$28=$B2)*(Transcriptome!$C$2:$C$28=$G2),0))</f>
        <v>1</v>
      </c>
      <c r="CR2">
        <f t="array" ref="CR2">INDEX(Transcriptome!BA$2:BA$28,MATCH(1,(Transcriptome!$A$2:$A$28=$B2)*(Transcriptome!$C$2:$C$28=$G2),0))</f>
        <v>1</v>
      </c>
      <c r="CS2">
        <f t="array" ref="CS2">INDEX(Transcriptome!BB$2:BB$28,MATCH(1,(Transcriptome!$A$2:$A$28=$B2)*(Transcriptome!$C$2:$C$28=$G2),0))</f>
        <v>1</v>
      </c>
      <c r="CT2">
        <f t="array" ref="CT2">INDEX(Transcriptome!BC$2:BC$28,MATCH(1,(Transcriptome!$A$2:$A$28=$B2)*(Transcriptome!$C$2:$C$28=$G2),0))</f>
        <v>0</v>
      </c>
      <c r="CU2">
        <f t="array" ref="CU2">INDEX(Transcriptome!BD$2:BD$28,MATCH(1,(Transcriptome!$A$2:$A$28=$B2)*(Transcriptome!$C$2:$C$28=$G2),0))</f>
        <v>1</v>
      </c>
      <c r="CV2">
        <f t="array" ref="CV2">INDEX(Transcriptome!BE$2:BE$28,MATCH(1,(Transcriptome!$A$2:$A$28=$B2)*(Transcriptome!$C$2:$C$28=$G2),0))</f>
        <v>1</v>
      </c>
      <c r="CW2">
        <f t="array" ref="CW2">INDEX(Transcriptome!BF$2:BF$28,MATCH(1,(Transcriptome!$A$2:$A$28=$B2)*(Transcriptome!$C$2:$C$28=$G2),0))</f>
        <v>1</v>
      </c>
      <c r="CX2">
        <f t="array" ref="CX2">INDEX(Transcriptome!BG$2:BG$28,MATCH(1,(Transcriptome!$A$2:$A$28=$B2)*(Transcriptome!$C$2:$C$28=$G2),0))</f>
        <v>1</v>
      </c>
      <c r="CY2">
        <f t="array" ref="CY2">INDEX(Transcriptome!BH$2:BH$28,MATCH(1,(Transcriptome!$A$2:$A$28=$B2)*(Transcriptome!$C$2:$C$28=$G2),0))</f>
        <v>1</v>
      </c>
      <c r="CZ2">
        <f t="array" ref="CZ2">INDEX(Transcriptome!BI$2:BI$28,MATCH(1,(Transcriptome!$A$2:$A$28=$B2)*(Transcriptome!$C$2:$C$28=$G2),0))</f>
        <v>0</v>
      </c>
      <c r="DA2">
        <f t="array" ref="DA2">INDEX(Transcriptome!BJ$2:BJ$28,MATCH(1,(Transcriptome!$A$2:$A$28=$B2)*(Transcriptome!$C$2:$C$28=$G2),0))</f>
        <v>0</v>
      </c>
      <c r="DB2">
        <f t="array" ref="DB2">INDEX(Transcriptome!BK$2:BK$28,MATCH(1,(Transcriptome!$A$2:$A$28=$B2)*(Transcriptome!$C$2:$C$28=$G2),0))</f>
        <v>1</v>
      </c>
      <c r="DC2">
        <f t="array" ref="DC2">INDEX(Transcriptome!BL$2:BL$28,MATCH(1,(Transcriptome!$A$2:$A$28=$B2)*(Transcriptome!$C$2:$C$28=$G2),0))</f>
        <v>1</v>
      </c>
      <c r="DD2">
        <f t="array" ref="DD2">INDEX(Transcriptome!BM$2:BM$28,MATCH(1,(Transcriptome!$A$2:$A$28=$B2)*(Transcriptome!$C$2:$C$28=$G2),0))</f>
        <v>1</v>
      </c>
      <c r="DE2">
        <f t="array" ref="DE2">INDEX(Transcriptome!BN$2:BN$28,MATCH(1,(Transcriptome!$A$2:$A$28=$B2)*(Transcriptome!$C$2:$C$28=$G2),0))</f>
        <v>1</v>
      </c>
      <c r="DF2">
        <f t="array" ref="DF2">INDEX(Transcriptome!BO$2:BO$28,MATCH(1,(Transcriptome!$A$2:$A$28=$B2)*(Transcriptome!$C$2:$C$28=$G2),0))</f>
        <v>1</v>
      </c>
      <c r="DG2">
        <f t="array" ref="DG2">INDEX(Transcriptome!BP$2:BP$28,MATCH(1,(Transcriptome!$A$2:$A$28=$B2)*(Transcriptome!$C$2:$C$28=$G2),0))</f>
        <v>1</v>
      </c>
      <c r="DH2">
        <f t="array" ref="DH2">INDEX(Transcriptome!BQ$2:BQ$28,MATCH(1,(Transcriptome!$A$2:$A$28=$B2)*(Transcriptome!$C$2:$C$28=$G2),0))</f>
        <v>1</v>
      </c>
      <c r="DI2">
        <f t="array" ref="DI2">INDEX(Transcriptome!BR$2:BR$28,MATCH(1,(Transcriptome!$A$2:$A$28=$B2)*(Transcriptome!$C$2:$C$28=$G2),0))</f>
        <v>1</v>
      </c>
    </row>
    <row r="3" spans="1:113" x14ac:dyDescent="0.15">
      <c r="A3">
        <f>Glutamine!A8</f>
        <v>1</v>
      </c>
      <c r="B3" t="s">
        <v>581</v>
      </c>
      <c r="C3" s="326" t="s">
        <v>586</v>
      </c>
      <c r="D3">
        <v>1</v>
      </c>
      <c r="E3">
        <f>Glutamine!H8</f>
        <v>0.54200000000000004</v>
      </c>
      <c r="F3" s="334">
        <f>Glutamine!K8</f>
        <v>99</v>
      </c>
      <c r="G3" t="s">
        <v>514</v>
      </c>
      <c r="H3" s="323">
        <f>Glutamine!B8</f>
        <v>43694.723611111112</v>
      </c>
      <c r="I3" s="324">
        <f>Glutamine!C8</f>
        <v>43694.723611111112</v>
      </c>
      <c r="J3">
        <f>'In Process Calc.'!B4</f>
        <v>0.99513888888759539</v>
      </c>
      <c r="K3">
        <f>'In Process Calc.'!C4</f>
        <v>23.883333333302289</v>
      </c>
      <c r="L3">
        <f>Glutamine!Y8</f>
        <v>25.426547242939112</v>
      </c>
      <c r="M3">
        <f>Glutamine!AE8</f>
        <v>2.9307274631641103</v>
      </c>
      <c r="N3">
        <f>Glutamine!Z8</f>
        <v>1.9725620920361557</v>
      </c>
      <c r="O3">
        <f>Glutamine!V8</f>
        <v>3.6937780844074162</v>
      </c>
      <c r="P3">
        <f>Glutamine!W8</f>
        <v>1.5771286074872763</v>
      </c>
      <c r="Q3">
        <f>'In Process Calc.'!CF4</f>
        <v>25.426547242939112</v>
      </c>
      <c r="R3">
        <f t="shared" ref="R3:R14" si="3">M3</f>
        <v>2.9307274631641103</v>
      </c>
      <c r="S3">
        <f>'In Process Calc.'!CG4</f>
        <v>1.9725620920361557</v>
      </c>
      <c r="T3">
        <f>'In Process Calc.'!CC4</f>
        <v>3.6937780844074166</v>
      </c>
      <c r="U3">
        <f>'In Process Calc.'!CD4</f>
        <v>1.5771286074872763</v>
      </c>
      <c r="V3">
        <f t="shared" ref="V3:V14" si="4">AVERAGE(L3,Q3)</f>
        <v>25.426547242939112</v>
      </c>
      <c r="W3">
        <f t="shared" ref="W3:W14" si="5">AVERAGE(M3,R3)</f>
        <v>2.9307274631641103</v>
      </c>
      <c r="X3">
        <f t="shared" ref="X3:X14" si="6">AVERAGE(N3,S3)</f>
        <v>1.9725620920361557</v>
      </c>
      <c r="Y3">
        <f t="shared" ref="Y3:Y14" si="7">AVERAGE(O3,T3)</f>
        <v>3.6937780844074162</v>
      </c>
      <c r="Z3">
        <f t="shared" ref="Z3:Z14" si="8">AVERAGE(P3,U3)</f>
        <v>1.5771286074872763</v>
      </c>
      <c r="AA3">
        <f>'Growth Regression'!P3</f>
        <v>4.3384290653048455E-2</v>
      </c>
      <c r="AB3">
        <f>AA3/'Growth Regression'!$O$24</f>
        <v>0.96923574005882474</v>
      </c>
      <c r="AC3">
        <f>'Post Process Calc.'!J4</f>
        <v>0.22035290172208355</v>
      </c>
      <c r="AD3">
        <f>'Post Process Calc.'!P4</f>
        <v>0.51786954899056481</v>
      </c>
      <c r="AE3">
        <f>'Post Process Calc.'!K4</f>
        <v>4.8008843518233285E-2</v>
      </c>
      <c r="AF3">
        <f>'Post Process Calc.'!G4</f>
        <v>-1.2150185437253616E-2</v>
      </c>
      <c r="AG3">
        <f>'Post Process Calc.'!H4</f>
        <v>-1.164592694990519E-2</v>
      </c>
      <c r="AH3">
        <f>'Post Process Calc.'!AF4</f>
        <v>2.3501825705191721</v>
      </c>
      <c r="AI3">
        <f t="shared" ref="AI3:AJ14" si="9">AC3/0.0016</f>
        <v>137.72056357630223</v>
      </c>
      <c r="AJ3">
        <f t="shared" si="9"/>
        <v>323.66846811910301</v>
      </c>
      <c r="AK3">
        <f t="shared" si="1"/>
        <v>30.005527198895802</v>
      </c>
      <c r="AL3">
        <f t="shared" si="1"/>
        <v>-7.5938658982835099</v>
      </c>
      <c r="AM3">
        <f t="shared" si="1"/>
        <v>-7.2787043436907437</v>
      </c>
      <c r="AN3">
        <v>100</v>
      </c>
      <c r="AO3">
        <v>0.32</v>
      </c>
      <c r="AP3">
        <v>7</v>
      </c>
      <c r="AQ3">
        <v>0.7</v>
      </c>
      <c r="AR3">
        <f t="shared" si="2"/>
        <v>5.0118723362727164E-8</v>
      </c>
      <c r="AS3">
        <v>1</v>
      </c>
      <c r="AT3">
        <v>0.311</v>
      </c>
      <c r="AU3">
        <f t="array" ref="AU3">INDEX(Transcriptome!D$2:D$28,MATCH(1,(Transcriptome!$A$2:$A$28=$B3)*(Transcriptome!$C$2:$C$28=$G3),0))</f>
        <v>1</v>
      </c>
      <c r="AV3">
        <f t="array" ref="AV3">INDEX(Transcriptome!E$2:E$28,MATCH(1,(Transcriptome!$A$2:$A$28=$B3)*(Transcriptome!$C$2:$C$28=$G3),0))</f>
        <v>1</v>
      </c>
      <c r="AW3">
        <f t="array" ref="AW3">INDEX(Transcriptome!F$2:F$28,MATCH(1,(Transcriptome!$A$2:$A$28=$B3)*(Transcriptome!$C$2:$C$28=$G3),0))</f>
        <v>1</v>
      </c>
      <c r="AX3">
        <f t="array" ref="AX3">INDEX(Transcriptome!G$2:G$28,MATCH(1,(Transcriptome!$A$2:$A$28=$B3)*(Transcriptome!$C$2:$C$28=$G3),0))</f>
        <v>1</v>
      </c>
      <c r="AY3">
        <f t="array" ref="AY3">INDEX(Transcriptome!H$2:H$28,MATCH(1,(Transcriptome!$A$2:$A$28=$B3)*(Transcriptome!$C$2:$C$28=$G3),0))</f>
        <v>0</v>
      </c>
      <c r="AZ3">
        <f t="array" ref="AZ3">INDEX(Transcriptome!I$2:I$28,MATCH(1,(Transcriptome!$A$2:$A$28=$B3)*(Transcriptome!$C$2:$C$28=$G3),0))</f>
        <v>1</v>
      </c>
      <c r="BA3">
        <f t="array" ref="BA3">INDEX(Transcriptome!J$2:J$28,MATCH(1,(Transcriptome!$A$2:$A$28=$B3)*(Transcriptome!$C$2:$C$28=$G3),0))</f>
        <v>1</v>
      </c>
      <c r="BB3">
        <f t="array" ref="BB3">INDEX(Transcriptome!K$2:K$28,MATCH(1,(Transcriptome!$A$2:$A$28=$B3)*(Transcriptome!$C$2:$C$28=$G3),0))</f>
        <v>1</v>
      </c>
      <c r="BC3">
        <f t="array" ref="BC3">INDEX(Transcriptome!L$2:L$28,MATCH(1,(Transcriptome!$A$2:$A$28=$B3)*(Transcriptome!$C$2:$C$28=$G3),0))</f>
        <v>1</v>
      </c>
      <c r="BD3">
        <f t="array" ref="BD3">INDEX(Transcriptome!M$2:M$28,MATCH(1,(Transcriptome!$A$2:$A$28=$B3)*(Transcriptome!$C$2:$C$28=$G3),0))</f>
        <v>1</v>
      </c>
      <c r="BE3">
        <f t="array" ref="BE3">INDEX(Transcriptome!N$2:N$28,MATCH(1,(Transcriptome!$A$2:$A$28=$B3)*(Transcriptome!$C$2:$C$28=$G3),0))</f>
        <v>1</v>
      </c>
      <c r="BF3">
        <f t="array" ref="BF3">INDEX(Transcriptome!O$2:O$28,MATCH(1,(Transcriptome!$A$2:$A$28=$B3)*(Transcriptome!$C$2:$C$28=$G3),0))</f>
        <v>1</v>
      </c>
      <c r="BG3">
        <f t="array" ref="BG3">INDEX(Transcriptome!P$2:P$28,MATCH(1,(Transcriptome!$A$2:$A$28=$B3)*(Transcriptome!$C$2:$C$28=$G3),0))</f>
        <v>1</v>
      </c>
      <c r="BH3">
        <f t="array" ref="BH3">INDEX(Transcriptome!Q$2:Q$28,MATCH(1,(Transcriptome!$A$2:$A$28=$B3)*(Transcriptome!$C$2:$C$28=$G3),0))</f>
        <v>1</v>
      </c>
      <c r="BI3">
        <f t="array" ref="BI3">INDEX(Transcriptome!R$2:R$28,MATCH(1,(Transcriptome!$A$2:$A$28=$B3)*(Transcriptome!$C$2:$C$28=$G3),0))</f>
        <v>1</v>
      </c>
      <c r="BJ3">
        <f t="array" ref="BJ3">INDEX(Transcriptome!S$2:S$28,MATCH(1,(Transcriptome!$A$2:$A$28=$B3)*(Transcriptome!$C$2:$C$28=$G3),0))</f>
        <v>1</v>
      </c>
      <c r="BK3">
        <f t="array" ref="BK3">INDEX(Transcriptome!T$2:T$28,MATCH(1,(Transcriptome!$A$2:$A$28=$B3)*(Transcriptome!$C$2:$C$28=$G3),0))</f>
        <v>1</v>
      </c>
      <c r="BL3">
        <f t="array" ref="BL3">INDEX(Transcriptome!U$2:U$28,MATCH(1,(Transcriptome!$A$2:$A$28=$B3)*(Transcriptome!$C$2:$C$28=$G3),0))</f>
        <v>1</v>
      </c>
      <c r="BM3">
        <f t="array" ref="BM3">INDEX(Transcriptome!V$2:V$28,MATCH(1,(Transcriptome!$A$2:$A$28=$B3)*(Transcriptome!$C$2:$C$28=$G3),0))</f>
        <v>0</v>
      </c>
      <c r="BN3">
        <f t="array" ref="BN3">INDEX(Transcriptome!W$2:W$28,MATCH(1,(Transcriptome!$A$2:$A$28=$B3)*(Transcriptome!$C$2:$C$28=$G3),0))</f>
        <v>0</v>
      </c>
      <c r="BO3">
        <f t="array" ref="BO3">INDEX(Transcriptome!X$2:X$28,MATCH(1,(Transcriptome!$A$2:$A$28=$B3)*(Transcriptome!$C$2:$C$28=$G3),0))</f>
        <v>1</v>
      </c>
      <c r="BP3">
        <f t="array" ref="BP3">INDEX(Transcriptome!Y$2:Y$28,MATCH(1,(Transcriptome!$A$2:$A$28=$B3)*(Transcriptome!$C$2:$C$28=$G3),0))</f>
        <v>0</v>
      </c>
      <c r="BQ3">
        <f t="array" ref="BQ3">INDEX(Transcriptome!Z$2:Z$28,MATCH(1,(Transcriptome!$A$2:$A$28=$B3)*(Transcriptome!$C$2:$C$28=$G3),0))</f>
        <v>1</v>
      </c>
      <c r="BR3">
        <f t="array" ref="BR3">INDEX(Transcriptome!AA$2:AA$28,MATCH(1,(Transcriptome!$A$2:$A$28=$B3)*(Transcriptome!$C$2:$C$28=$G3),0))</f>
        <v>1</v>
      </c>
      <c r="BS3">
        <f t="array" ref="BS3">INDEX(Transcriptome!AB$2:AB$28,MATCH(1,(Transcriptome!$A$2:$A$28=$B3)*(Transcriptome!$C$2:$C$28=$G3),0))</f>
        <v>1</v>
      </c>
      <c r="BT3">
        <f t="array" ref="BT3">INDEX(Transcriptome!AC$2:AC$28,MATCH(1,(Transcriptome!$A$2:$A$28=$B3)*(Transcriptome!$C$2:$C$28=$G3),0))</f>
        <v>1</v>
      </c>
      <c r="BU3">
        <f t="array" ref="BU3">INDEX(Transcriptome!AD$2:AD$28,MATCH(1,(Transcriptome!$A$2:$A$28=$B3)*(Transcriptome!$C$2:$C$28=$G3),0))</f>
        <v>1</v>
      </c>
      <c r="BV3">
        <f t="array" ref="BV3">INDEX(Transcriptome!AE$2:AE$28,MATCH(1,(Transcriptome!$A$2:$A$28=$B3)*(Transcriptome!$C$2:$C$28=$G3),0))</f>
        <v>1</v>
      </c>
      <c r="BW3">
        <f t="array" ref="BW3">INDEX(Transcriptome!AF$2:AF$28,MATCH(1,(Transcriptome!$A$2:$A$28=$B3)*(Transcriptome!$C$2:$C$28=$G3),0))</f>
        <v>1</v>
      </c>
      <c r="BX3">
        <f t="array" ref="BX3">INDEX(Transcriptome!AG$2:AG$28,MATCH(1,(Transcriptome!$A$2:$A$28=$B3)*(Transcriptome!$C$2:$C$28=$G3),0))</f>
        <v>1</v>
      </c>
      <c r="BY3">
        <f t="array" ref="BY3">INDEX(Transcriptome!AH$2:AH$28,MATCH(1,(Transcriptome!$A$2:$A$28=$B3)*(Transcriptome!$C$2:$C$28=$G3),0))</f>
        <v>1</v>
      </c>
      <c r="BZ3">
        <f t="array" ref="BZ3">INDEX(Transcriptome!AI$2:AI$28,MATCH(1,(Transcriptome!$A$2:$A$28=$B3)*(Transcriptome!$C$2:$C$28=$G3),0))</f>
        <v>1</v>
      </c>
      <c r="CA3">
        <f t="array" ref="CA3">INDEX(Transcriptome!AJ$2:AJ$28,MATCH(1,(Transcriptome!$A$2:$A$28=$B3)*(Transcriptome!$C$2:$C$28=$G3),0))</f>
        <v>1</v>
      </c>
      <c r="CB3">
        <f t="array" ref="CB3">INDEX(Transcriptome!AK$2:AK$28,MATCH(1,(Transcriptome!$A$2:$A$28=$B3)*(Transcriptome!$C$2:$C$28=$G3),0))</f>
        <v>1</v>
      </c>
      <c r="CC3">
        <f t="array" ref="CC3">INDEX(Transcriptome!AL$2:AL$28,MATCH(1,(Transcriptome!$A$2:$A$28=$B3)*(Transcriptome!$C$2:$C$28=$G3),0))</f>
        <v>1</v>
      </c>
      <c r="CD3">
        <f t="array" ref="CD3">INDEX(Transcriptome!AM$2:AM$28,MATCH(1,(Transcriptome!$A$2:$A$28=$B3)*(Transcriptome!$C$2:$C$28=$G3),0))</f>
        <v>1</v>
      </c>
      <c r="CE3">
        <f t="array" ref="CE3">INDEX(Transcriptome!AN$2:AN$28,MATCH(1,(Transcriptome!$A$2:$A$28=$B3)*(Transcriptome!$C$2:$C$28=$G3),0))</f>
        <v>1</v>
      </c>
      <c r="CF3">
        <f t="array" ref="CF3">INDEX(Transcriptome!AO$2:AO$28,MATCH(1,(Transcriptome!$A$2:$A$28=$B3)*(Transcriptome!$C$2:$C$28=$G3),0))</f>
        <v>1</v>
      </c>
      <c r="CG3">
        <f t="array" ref="CG3">INDEX(Transcriptome!AP$2:AP$28,MATCH(1,(Transcriptome!$A$2:$A$28=$B3)*(Transcriptome!$C$2:$C$28=$G3),0))</f>
        <v>1</v>
      </c>
      <c r="CH3">
        <f t="array" ref="CH3">INDEX(Transcriptome!AQ$2:AQ$28,MATCH(1,(Transcriptome!$A$2:$A$28=$B3)*(Transcriptome!$C$2:$C$28=$G3),0))</f>
        <v>1</v>
      </c>
      <c r="CI3">
        <f t="array" ref="CI3">INDEX(Transcriptome!AR$2:AR$28,MATCH(1,(Transcriptome!$A$2:$A$28=$B3)*(Transcriptome!$C$2:$C$28=$G3),0))</f>
        <v>1</v>
      </c>
      <c r="CJ3">
        <f t="array" ref="CJ3">INDEX(Transcriptome!AS$2:AS$28,MATCH(1,(Transcriptome!$A$2:$A$28=$B3)*(Transcriptome!$C$2:$C$28=$G3),0))</f>
        <v>1</v>
      </c>
      <c r="CK3">
        <f t="array" ref="CK3">INDEX(Transcriptome!AT$2:AT$28,MATCH(1,(Transcriptome!$A$2:$A$28=$B3)*(Transcriptome!$C$2:$C$28=$G3),0))</f>
        <v>1</v>
      </c>
      <c r="CL3">
        <f t="array" ref="CL3">INDEX(Transcriptome!AU$2:AU$28,MATCH(1,(Transcriptome!$A$2:$A$28=$B3)*(Transcriptome!$C$2:$C$28=$G3),0))</f>
        <v>1</v>
      </c>
      <c r="CM3">
        <f t="array" ref="CM3">INDEX(Transcriptome!AV$2:AV$28,MATCH(1,(Transcriptome!$A$2:$A$28=$B3)*(Transcriptome!$C$2:$C$28=$G3),0))</f>
        <v>1</v>
      </c>
      <c r="CN3">
        <f t="array" ref="CN3">INDEX(Transcriptome!AW$2:AW$28,MATCH(1,(Transcriptome!$A$2:$A$28=$B3)*(Transcriptome!$C$2:$C$28=$G3),0))</f>
        <v>1</v>
      </c>
      <c r="CO3">
        <f t="array" ref="CO3">INDEX(Transcriptome!AX$2:AX$28,MATCH(1,(Transcriptome!$A$2:$A$28=$B3)*(Transcriptome!$C$2:$C$28=$G3),0))</f>
        <v>1</v>
      </c>
      <c r="CP3">
        <f t="array" ref="CP3">INDEX(Transcriptome!AY$2:AY$28,MATCH(1,(Transcriptome!$A$2:$A$28=$B3)*(Transcriptome!$C$2:$C$28=$G3),0))</f>
        <v>1</v>
      </c>
      <c r="CQ3">
        <f t="array" ref="CQ3">INDEX(Transcriptome!AZ$2:AZ$28,MATCH(1,(Transcriptome!$A$2:$A$28=$B3)*(Transcriptome!$C$2:$C$28=$G3),0))</f>
        <v>1</v>
      </c>
      <c r="CR3">
        <f t="array" ref="CR3">INDEX(Transcriptome!BA$2:BA$28,MATCH(1,(Transcriptome!$A$2:$A$28=$B3)*(Transcriptome!$C$2:$C$28=$G3),0))</f>
        <v>1</v>
      </c>
      <c r="CS3">
        <f t="array" ref="CS3">INDEX(Transcriptome!BB$2:BB$28,MATCH(1,(Transcriptome!$A$2:$A$28=$B3)*(Transcriptome!$C$2:$C$28=$G3),0))</f>
        <v>1</v>
      </c>
      <c r="CT3">
        <f t="array" ref="CT3">INDEX(Transcriptome!BC$2:BC$28,MATCH(1,(Transcriptome!$A$2:$A$28=$B3)*(Transcriptome!$C$2:$C$28=$G3),0))</f>
        <v>0</v>
      </c>
      <c r="CU3">
        <f t="array" ref="CU3">INDEX(Transcriptome!BD$2:BD$28,MATCH(1,(Transcriptome!$A$2:$A$28=$B3)*(Transcriptome!$C$2:$C$28=$G3),0))</f>
        <v>1</v>
      </c>
      <c r="CV3">
        <f t="array" ref="CV3">INDEX(Transcriptome!BE$2:BE$28,MATCH(1,(Transcriptome!$A$2:$A$28=$B3)*(Transcriptome!$C$2:$C$28=$G3),0))</f>
        <v>1</v>
      </c>
      <c r="CW3">
        <f t="array" ref="CW3">INDEX(Transcriptome!BF$2:BF$28,MATCH(1,(Transcriptome!$A$2:$A$28=$B3)*(Transcriptome!$C$2:$C$28=$G3),0))</f>
        <v>1</v>
      </c>
      <c r="CX3">
        <f t="array" ref="CX3">INDEX(Transcriptome!BG$2:BG$28,MATCH(1,(Transcriptome!$A$2:$A$28=$B3)*(Transcriptome!$C$2:$C$28=$G3),0))</f>
        <v>1</v>
      </c>
      <c r="CY3">
        <f t="array" ref="CY3">INDEX(Transcriptome!BH$2:BH$28,MATCH(1,(Transcriptome!$A$2:$A$28=$B3)*(Transcriptome!$C$2:$C$28=$G3),0))</f>
        <v>1</v>
      </c>
      <c r="CZ3">
        <f t="array" ref="CZ3">INDEX(Transcriptome!BI$2:BI$28,MATCH(1,(Transcriptome!$A$2:$A$28=$B3)*(Transcriptome!$C$2:$C$28=$G3),0))</f>
        <v>0</v>
      </c>
      <c r="DA3">
        <f t="array" ref="DA3">INDEX(Transcriptome!BJ$2:BJ$28,MATCH(1,(Transcriptome!$A$2:$A$28=$B3)*(Transcriptome!$C$2:$C$28=$G3),0))</f>
        <v>0</v>
      </c>
      <c r="DB3">
        <f t="array" ref="DB3">INDEX(Transcriptome!BK$2:BK$28,MATCH(1,(Transcriptome!$A$2:$A$28=$B3)*(Transcriptome!$C$2:$C$28=$G3),0))</f>
        <v>1</v>
      </c>
      <c r="DC3">
        <f t="array" ref="DC3">INDEX(Transcriptome!BL$2:BL$28,MATCH(1,(Transcriptome!$A$2:$A$28=$B3)*(Transcriptome!$C$2:$C$28=$G3),0))</f>
        <v>1</v>
      </c>
      <c r="DD3">
        <f t="array" ref="DD3">INDEX(Transcriptome!BM$2:BM$28,MATCH(1,(Transcriptome!$A$2:$A$28=$B3)*(Transcriptome!$C$2:$C$28=$G3),0))</f>
        <v>1</v>
      </c>
      <c r="DE3">
        <f t="array" ref="DE3">INDEX(Transcriptome!BN$2:BN$28,MATCH(1,(Transcriptome!$A$2:$A$28=$B3)*(Transcriptome!$C$2:$C$28=$G3),0))</f>
        <v>1</v>
      </c>
      <c r="DF3">
        <f t="array" ref="DF3">INDEX(Transcriptome!BO$2:BO$28,MATCH(1,(Transcriptome!$A$2:$A$28=$B3)*(Transcriptome!$C$2:$C$28=$G3),0))</f>
        <v>1</v>
      </c>
      <c r="DG3">
        <f t="array" ref="DG3">INDEX(Transcriptome!BP$2:BP$28,MATCH(1,(Transcriptome!$A$2:$A$28=$B3)*(Transcriptome!$C$2:$C$28=$G3),0))</f>
        <v>1</v>
      </c>
      <c r="DH3">
        <f t="array" ref="DH3">INDEX(Transcriptome!BQ$2:BQ$28,MATCH(1,(Transcriptome!$A$2:$A$28=$B3)*(Transcriptome!$C$2:$C$28=$G3),0))</f>
        <v>1</v>
      </c>
      <c r="DI3">
        <f t="array" ref="DI3">INDEX(Transcriptome!BR$2:BR$28,MATCH(1,(Transcriptome!$A$2:$A$28=$B3)*(Transcriptome!$C$2:$C$28=$G3),0))</f>
        <v>1</v>
      </c>
    </row>
    <row r="4" spans="1:113" x14ac:dyDescent="0.15">
      <c r="A4">
        <f>Glutamine!A9</f>
        <v>2</v>
      </c>
      <c r="B4" t="s">
        <v>581</v>
      </c>
      <c r="C4" s="326" t="s">
        <v>586</v>
      </c>
      <c r="D4">
        <v>1</v>
      </c>
      <c r="E4">
        <f>Glutamine!H9</f>
        <v>0.94</v>
      </c>
      <c r="F4" s="334">
        <f>Glutamine!K9</f>
        <v>99.4</v>
      </c>
      <c r="G4" t="s">
        <v>514</v>
      </c>
      <c r="H4" s="323">
        <f>Glutamine!B9</f>
        <v>43695.334722222222</v>
      </c>
      <c r="I4" s="324">
        <f>Glutamine!C9</f>
        <v>43695.334722222222</v>
      </c>
      <c r="J4">
        <f>'In Process Calc.'!B5</f>
        <v>1.6062499999970896</v>
      </c>
      <c r="K4">
        <f>'In Process Calc.'!C5</f>
        <v>38.549999999930151</v>
      </c>
      <c r="L4">
        <f>Glutamine!Y9</f>
        <v>23.974880573733945</v>
      </c>
      <c r="M4">
        <f>Glutamine!AE9</f>
        <v>6.8900560797677288</v>
      </c>
      <c r="N4">
        <f>Glutamine!Z9</f>
        <v>1.5946714658830339</v>
      </c>
      <c r="O4">
        <f>Glutamine!V9</f>
        <v>3.7034550114540341</v>
      </c>
      <c r="P4">
        <f>Glutamine!W9</f>
        <v>1.6366201537906375</v>
      </c>
      <c r="Q4">
        <f>'In Process Calc.'!CF5</f>
        <v>23.974880573733945</v>
      </c>
      <c r="R4">
        <f t="shared" si="3"/>
        <v>6.8900560797677288</v>
      </c>
      <c r="S4">
        <f>'In Process Calc.'!CG5</f>
        <v>1.5946714658830339</v>
      </c>
      <c r="T4">
        <f>'In Process Calc.'!CC5</f>
        <v>3.7034550114540341</v>
      </c>
      <c r="U4">
        <f>'In Process Calc.'!CD5</f>
        <v>1.6366201537906375</v>
      </c>
      <c r="V4">
        <f t="shared" si="4"/>
        <v>23.974880573733945</v>
      </c>
      <c r="W4">
        <f t="shared" si="5"/>
        <v>6.8900560797677288</v>
      </c>
      <c r="X4">
        <f t="shared" si="6"/>
        <v>1.5946714658830339</v>
      </c>
      <c r="Y4">
        <f t="shared" si="7"/>
        <v>3.7034550114540341</v>
      </c>
      <c r="Z4">
        <f t="shared" si="8"/>
        <v>1.6366201537906375</v>
      </c>
      <c r="AA4">
        <f>'Growth Regression'!P4</f>
        <v>4.2180041627828402E-2</v>
      </c>
      <c r="AB4">
        <f>AA4/'Growth Regression'!$O$24</f>
        <v>0.94233196503784811</v>
      </c>
      <c r="AC4">
        <f>'Post Process Calc.'!J5</f>
        <v>0.16820330845654546</v>
      </c>
      <c r="AD4">
        <f>'Post Process Calc.'!P5</f>
        <v>0.36781767801930543</v>
      </c>
      <c r="AE4">
        <f>'Post Process Calc.'!K5</f>
        <v>3.2327227002250367E-2</v>
      </c>
      <c r="AF4">
        <f>'Post Process Calc.'!G5</f>
        <v>1.0160286932618303E-2</v>
      </c>
      <c r="AG4">
        <f>'Post Process Calc.'!H5</f>
        <v>-4.2894383997735762E-4</v>
      </c>
      <c r="AH4">
        <f>'Post Process Calc.'!AF5</f>
        <v>2.1867446092139704</v>
      </c>
      <c r="AI4">
        <f t="shared" si="9"/>
        <v>105.12706778534091</v>
      </c>
      <c r="AJ4">
        <f t="shared" si="9"/>
        <v>229.88604876206588</v>
      </c>
      <c r="AK4">
        <f t="shared" si="1"/>
        <v>20.20451687640648</v>
      </c>
      <c r="AL4">
        <f t="shared" si="1"/>
        <v>6.3501793328864391</v>
      </c>
      <c r="AM4">
        <f t="shared" si="1"/>
        <v>-0.26808989998584848</v>
      </c>
      <c r="AN4">
        <v>100</v>
      </c>
      <c r="AO4">
        <v>0.32</v>
      </c>
      <c r="AP4">
        <v>7</v>
      </c>
      <c r="AQ4">
        <v>0.7</v>
      </c>
      <c r="AR4">
        <f t="shared" si="2"/>
        <v>5.0118723362727164E-8</v>
      </c>
      <c r="AS4">
        <v>1</v>
      </c>
      <c r="AT4">
        <v>0.311</v>
      </c>
      <c r="AU4">
        <f t="array" ref="AU4">INDEX(Transcriptome!D$2:D$28,MATCH(1,(Transcriptome!$A$2:$A$28=$B4)*(Transcriptome!$C$2:$C$28=$G4),0))</f>
        <v>1</v>
      </c>
      <c r="AV4">
        <f t="array" ref="AV4">INDEX(Transcriptome!E$2:E$28,MATCH(1,(Transcriptome!$A$2:$A$28=$B4)*(Transcriptome!$C$2:$C$28=$G4),0))</f>
        <v>1</v>
      </c>
      <c r="AW4">
        <f t="array" ref="AW4">INDEX(Transcriptome!F$2:F$28,MATCH(1,(Transcriptome!$A$2:$A$28=$B4)*(Transcriptome!$C$2:$C$28=$G4),0))</f>
        <v>1</v>
      </c>
      <c r="AX4">
        <f t="array" ref="AX4">INDEX(Transcriptome!G$2:G$28,MATCH(1,(Transcriptome!$A$2:$A$28=$B4)*(Transcriptome!$C$2:$C$28=$G4),0))</f>
        <v>1</v>
      </c>
      <c r="AY4">
        <f t="array" ref="AY4">INDEX(Transcriptome!H$2:H$28,MATCH(1,(Transcriptome!$A$2:$A$28=$B4)*(Transcriptome!$C$2:$C$28=$G4),0))</f>
        <v>0</v>
      </c>
      <c r="AZ4">
        <f t="array" ref="AZ4">INDEX(Transcriptome!I$2:I$28,MATCH(1,(Transcriptome!$A$2:$A$28=$B4)*(Transcriptome!$C$2:$C$28=$G4),0))</f>
        <v>1</v>
      </c>
      <c r="BA4">
        <f t="array" ref="BA4">INDEX(Transcriptome!J$2:J$28,MATCH(1,(Transcriptome!$A$2:$A$28=$B4)*(Transcriptome!$C$2:$C$28=$G4),0))</f>
        <v>1</v>
      </c>
      <c r="BB4">
        <f t="array" ref="BB4">INDEX(Transcriptome!K$2:K$28,MATCH(1,(Transcriptome!$A$2:$A$28=$B4)*(Transcriptome!$C$2:$C$28=$G4),0))</f>
        <v>1</v>
      </c>
      <c r="BC4">
        <f t="array" ref="BC4">INDEX(Transcriptome!L$2:L$28,MATCH(1,(Transcriptome!$A$2:$A$28=$B4)*(Transcriptome!$C$2:$C$28=$G4),0))</f>
        <v>1</v>
      </c>
      <c r="BD4">
        <f t="array" ref="BD4">INDEX(Transcriptome!M$2:M$28,MATCH(1,(Transcriptome!$A$2:$A$28=$B4)*(Transcriptome!$C$2:$C$28=$G4),0))</f>
        <v>1</v>
      </c>
      <c r="BE4">
        <f t="array" ref="BE4">INDEX(Transcriptome!N$2:N$28,MATCH(1,(Transcriptome!$A$2:$A$28=$B4)*(Transcriptome!$C$2:$C$28=$G4),0))</f>
        <v>1</v>
      </c>
      <c r="BF4">
        <f t="array" ref="BF4">INDEX(Transcriptome!O$2:O$28,MATCH(1,(Transcriptome!$A$2:$A$28=$B4)*(Transcriptome!$C$2:$C$28=$G4),0))</f>
        <v>1</v>
      </c>
      <c r="BG4">
        <f t="array" ref="BG4">INDEX(Transcriptome!P$2:P$28,MATCH(1,(Transcriptome!$A$2:$A$28=$B4)*(Transcriptome!$C$2:$C$28=$G4),0))</f>
        <v>1</v>
      </c>
      <c r="BH4">
        <f t="array" ref="BH4">INDEX(Transcriptome!Q$2:Q$28,MATCH(1,(Transcriptome!$A$2:$A$28=$B4)*(Transcriptome!$C$2:$C$28=$G4),0))</f>
        <v>1</v>
      </c>
      <c r="BI4">
        <f t="array" ref="BI4">INDEX(Transcriptome!R$2:R$28,MATCH(1,(Transcriptome!$A$2:$A$28=$B4)*(Transcriptome!$C$2:$C$28=$G4),0))</f>
        <v>1</v>
      </c>
      <c r="BJ4">
        <f t="array" ref="BJ4">INDEX(Transcriptome!S$2:S$28,MATCH(1,(Transcriptome!$A$2:$A$28=$B4)*(Transcriptome!$C$2:$C$28=$G4),0))</f>
        <v>1</v>
      </c>
      <c r="BK4">
        <f t="array" ref="BK4">INDEX(Transcriptome!T$2:T$28,MATCH(1,(Transcriptome!$A$2:$A$28=$B4)*(Transcriptome!$C$2:$C$28=$G4),0))</f>
        <v>1</v>
      </c>
      <c r="BL4">
        <f t="array" ref="BL4">INDEX(Transcriptome!U$2:U$28,MATCH(1,(Transcriptome!$A$2:$A$28=$B4)*(Transcriptome!$C$2:$C$28=$G4),0))</f>
        <v>1</v>
      </c>
      <c r="BM4">
        <f t="array" ref="BM4">INDEX(Transcriptome!V$2:V$28,MATCH(1,(Transcriptome!$A$2:$A$28=$B4)*(Transcriptome!$C$2:$C$28=$G4),0))</f>
        <v>0</v>
      </c>
      <c r="BN4">
        <f t="array" ref="BN4">INDEX(Transcriptome!W$2:W$28,MATCH(1,(Transcriptome!$A$2:$A$28=$B4)*(Transcriptome!$C$2:$C$28=$G4),0))</f>
        <v>0</v>
      </c>
      <c r="BO4">
        <f t="array" ref="BO4">INDEX(Transcriptome!X$2:X$28,MATCH(1,(Transcriptome!$A$2:$A$28=$B4)*(Transcriptome!$C$2:$C$28=$G4),0))</f>
        <v>1</v>
      </c>
      <c r="BP4">
        <f t="array" ref="BP4">INDEX(Transcriptome!Y$2:Y$28,MATCH(1,(Transcriptome!$A$2:$A$28=$B4)*(Transcriptome!$C$2:$C$28=$G4),0))</f>
        <v>0</v>
      </c>
      <c r="BQ4">
        <f t="array" ref="BQ4">INDEX(Transcriptome!Z$2:Z$28,MATCH(1,(Transcriptome!$A$2:$A$28=$B4)*(Transcriptome!$C$2:$C$28=$G4),0))</f>
        <v>1</v>
      </c>
      <c r="BR4">
        <f t="array" ref="BR4">INDEX(Transcriptome!AA$2:AA$28,MATCH(1,(Transcriptome!$A$2:$A$28=$B4)*(Transcriptome!$C$2:$C$28=$G4),0))</f>
        <v>1</v>
      </c>
      <c r="BS4">
        <f t="array" ref="BS4">INDEX(Transcriptome!AB$2:AB$28,MATCH(1,(Transcriptome!$A$2:$A$28=$B4)*(Transcriptome!$C$2:$C$28=$G4),0))</f>
        <v>1</v>
      </c>
      <c r="BT4">
        <f t="array" ref="BT4">INDEX(Transcriptome!AC$2:AC$28,MATCH(1,(Transcriptome!$A$2:$A$28=$B4)*(Transcriptome!$C$2:$C$28=$G4),0))</f>
        <v>1</v>
      </c>
      <c r="BU4">
        <f t="array" ref="BU4">INDEX(Transcriptome!AD$2:AD$28,MATCH(1,(Transcriptome!$A$2:$A$28=$B4)*(Transcriptome!$C$2:$C$28=$G4),0))</f>
        <v>1</v>
      </c>
      <c r="BV4">
        <f t="array" ref="BV4">INDEX(Transcriptome!AE$2:AE$28,MATCH(1,(Transcriptome!$A$2:$A$28=$B4)*(Transcriptome!$C$2:$C$28=$G4),0))</f>
        <v>1</v>
      </c>
      <c r="BW4">
        <f t="array" ref="BW4">INDEX(Transcriptome!AF$2:AF$28,MATCH(1,(Transcriptome!$A$2:$A$28=$B4)*(Transcriptome!$C$2:$C$28=$G4),0))</f>
        <v>1</v>
      </c>
      <c r="BX4">
        <f t="array" ref="BX4">INDEX(Transcriptome!AG$2:AG$28,MATCH(1,(Transcriptome!$A$2:$A$28=$B4)*(Transcriptome!$C$2:$C$28=$G4),0))</f>
        <v>1</v>
      </c>
      <c r="BY4">
        <f t="array" ref="BY4">INDEX(Transcriptome!AH$2:AH$28,MATCH(1,(Transcriptome!$A$2:$A$28=$B4)*(Transcriptome!$C$2:$C$28=$G4),0))</f>
        <v>1</v>
      </c>
      <c r="BZ4">
        <f t="array" ref="BZ4">INDEX(Transcriptome!AI$2:AI$28,MATCH(1,(Transcriptome!$A$2:$A$28=$B4)*(Transcriptome!$C$2:$C$28=$G4),0))</f>
        <v>1</v>
      </c>
      <c r="CA4">
        <f t="array" ref="CA4">INDEX(Transcriptome!AJ$2:AJ$28,MATCH(1,(Transcriptome!$A$2:$A$28=$B4)*(Transcriptome!$C$2:$C$28=$G4),0))</f>
        <v>1</v>
      </c>
      <c r="CB4">
        <f t="array" ref="CB4">INDEX(Transcriptome!AK$2:AK$28,MATCH(1,(Transcriptome!$A$2:$A$28=$B4)*(Transcriptome!$C$2:$C$28=$G4),0))</f>
        <v>1</v>
      </c>
      <c r="CC4">
        <f t="array" ref="CC4">INDEX(Transcriptome!AL$2:AL$28,MATCH(1,(Transcriptome!$A$2:$A$28=$B4)*(Transcriptome!$C$2:$C$28=$G4),0))</f>
        <v>1</v>
      </c>
      <c r="CD4">
        <f t="array" ref="CD4">INDEX(Transcriptome!AM$2:AM$28,MATCH(1,(Transcriptome!$A$2:$A$28=$B4)*(Transcriptome!$C$2:$C$28=$G4),0))</f>
        <v>1</v>
      </c>
      <c r="CE4">
        <f t="array" ref="CE4">INDEX(Transcriptome!AN$2:AN$28,MATCH(1,(Transcriptome!$A$2:$A$28=$B4)*(Transcriptome!$C$2:$C$28=$G4),0))</f>
        <v>1</v>
      </c>
      <c r="CF4">
        <f t="array" ref="CF4">INDEX(Transcriptome!AO$2:AO$28,MATCH(1,(Transcriptome!$A$2:$A$28=$B4)*(Transcriptome!$C$2:$C$28=$G4),0))</f>
        <v>1</v>
      </c>
      <c r="CG4">
        <f t="array" ref="CG4">INDEX(Transcriptome!AP$2:AP$28,MATCH(1,(Transcriptome!$A$2:$A$28=$B4)*(Transcriptome!$C$2:$C$28=$G4),0))</f>
        <v>1</v>
      </c>
      <c r="CH4">
        <f t="array" ref="CH4">INDEX(Transcriptome!AQ$2:AQ$28,MATCH(1,(Transcriptome!$A$2:$A$28=$B4)*(Transcriptome!$C$2:$C$28=$G4),0))</f>
        <v>1</v>
      </c>
      <c r="CI4">
        <f t="array" ref="CI4">INDEX(Transcriptome!AR$2:AR$28,MATCH(1,(Transcriptome!$A$2:$A$28=$B4)*(Transcriptome!$C$2:$C$28=$G4),0))</f>
        <v>1</v>
      </c>
      <c r="CJ4">
        <f t="array" ref="CJ4">INDEX(Transcriptome!AS$2:AS$28,MATCH(1,(Transcriptome!$A$2:$A$28=$B4)*(Transcriptome!$C$2:$C$28=$G4),0))</f>
        <v>1</v>
      </c>
      <c r="CK4">
        <f t="array" ref="CK4">INDEX(Transcriptome!AT$2:AT$28,MATCH(1,(Transcriptome!$A$2:$A$28=$B4)*(Transcriptome!$C$2:$C$28=$G4),0))</f>
        <v>1</v>
      </c>
      <c r="CL4">
        <f t="array" ref="CL4">INDEX(Transcriptome!AU$2:AU$28,MATCH(1,(Transcriptome!$A$2:$A$28=$B4)*(Transcriptome!$C$2:$C$28=$G4),0))</f>
        <v>1</v>
      </c>
      <c r="CM4">
        <f t="array" ref="CM4">INDEX(Transcriptome!AV$2:AV$28,MATCH(1,(Transcriptome!$A$2:$A$28=$B4)*(Transcriptome!$C$2:$C$28=$G4),0))</f>
        <v>1</v>
      </c>
      <c r="CN4">
        <f t="array" ref="CN4">INDEX(Transcriptome!AW$2:AW$28,MATCH(1,(Transcriptome!$A$2:$A$28=$B4)*(Transcriptome!$C$2:$C$28=$G4),0))</f>
        <v>1</v>
      </c>
      <c r="CO4">
        <f t="array" ref="CO4">INDEX(Transcriptome!AX$2:AX$28,MATCH(1,(Transcriptome!$A$2:$A$28=$B4)*(Transcriptome!$C$2:$C$28=$G4),0))</f>
        <v>1</v>
      </c>
      <c r="CP4">
        <f t="array" ref="CP4">INDEX(Transcriptome!AY$2:AY$28,MATCH(1,(Transcriptome!$A$2:$A$28=$B4)*(Transcriptome!$C$2:$C$28=$G4),0))</f>
        <v>1</v>
      </c>
      <c r="CQ4">
        <f t="array" ref="CQ4">INDEX(Transcriptome!AZ$2:AZ$28,MATCH(1,(Transcriptome!$A$2:$A$28=$B4)*(Transcriptome!$C$2:$C$28=$G4),0))</f>
        <v>1</v>
      </c>
      <c r="CR4">
        <f t="array" ref="CR4">INDEX(Transcriptome!BA$2:BA$28,MATCH(1,(Transcriptome!$A$2:$A$28=$B4)*(Transcriptome!$C$2:$C$28=$G4),0))</f>
        <v>1</v>
      </c>
      <c r="CS4">
        <f t="array" ref="CS4">INDEX(Transcriptome!BB$2:BB$28,MATCH(1,(Transcriptome!$A$2:$A$28=$B4)*(Transcriptome!$C$2:$C$28=$G4),0))</f>
        <v>1</v>
      </c>
      <c r="CT4">
        <f t="array" ref="CT4">INDEX(Transcriptome!BC$2:BC$28,MATCH(1,(Transcriptome!$A$2:$A$28=$B4)*(Transcriptome!$C$2:$C$28=$G4),0))</f>
        <v>0</v>
      </c>
      <c r="CU4">
        <f t="array" ref="CU4">INDEX(Transcriptome!BD$2:BD$28,MATCH(1,(Transcriptome!$A$2:$A$28=$B4)*(Transcriptome!$C$2:$C$28=$G4),0))</f>
        <v>1</v>
      </c>
      <c r="CV4">
        <f t="array" ref="CV4">INDEX(Transcriptome!BE$2:BE$28,MATCH(1,(Transcriptome!$A$2:$A$28=$B4)*(Transcriptome!$C$2:$C$28=$G4),0))</f>
        <v>1</v>
      </c>
      <c r="CW4">
        <f t="array" ref="CW4">INDEX(Transcriptome!BF$2:BF$28,MATCH(1,(Transcriptome!$A$2:$A$28=$B4)*(Transcriptome!$C$2:$C$28=$G4),0))</f>
        <v>1</v>
      </c>
      <c r="CX4">
        <f t="array" ref="CX4">INDEX(Transcriptome!BG$2:BG$28,MATCH(1,(Transcriptome!$A$2:$A$28=$B4)*(Transcriptome!$C$2:$C$28=$G4),0))</f>
        <v>1</v>
      </c>
      <c r="CY4">
        <f t="array" ref="CY4">INDEX(Transcriptome!BH$2:BH$28,MATCH(1,(Transcriptome!$A$2:$A$28=$B4)*(Transcriptome!$C$2:$C$28=$G4),0))</f>
        <v>1</v>
      </c>
      <c r="CZ4">
        <f t="array" ref="CZ4">INDEX(Transcriptome!BI$2:BI$28,MATCH(1,(Transcriptome!$A$2:$A$28=$B4)*(Transcriptome!$C$2:$C$28=$G4),0))</f>
        <v>0</v>
      </c>
      <c r="DA4">
        <f t="array" ref="DA4">INDEX(Transcriptome!BJ$2:BJ$28,MATCH(1,(Transcriptome!$A$2:$A$28=$B4)*(Transcriptome!$C$2:$C$28=$G4),0))</f>
        <v>0</v>
      </c>
      <c r="DB4">
        <f t="array" ref="DB4">INDEX(Transcriptome!BK$2:BK$28,MATCH(1,(Transcriptome!$A$2:$A$28=$B4)*(Transcriptome!$C$2:$C$28=$G4),0))</f>
        <v>1</v>
      </c>
      <c r="DC4">
        <f t="array" ref="DC4">INDEX(Transcriptome!BL$2:BL$28,MATCH(1,(Transcriptome!$A$2:$A$28=$B4)*(Transcriptome!$C$2:$C$28=$G4),0))</f>
        <v>1</v>
      </c>
      <c r="DD4">
        <f t="array" ref="DD4">INDEX(Transcriptome!BM$2:BM$28,MATCH(1,(Transcriptome!$A$2:$A$28=$B4)*(Transcriptome!$C$2:$C$28=$G4),0))</f>
        <v>1</v>
      </c>
      <c r="DE4">
        <f t="array" ref="DE4">INDEX(Transcriptome!BN$2:BN$28,MATCH(1,(Transcriptome!$A$2:$A$28=$B4)*(Transcriptome!$C$2:$C$28=$G4),0))</f>
        <v>1</v>
      </c>
      <c r="DF4">
        <f t="array" ref="DF4">INDEX(Transcriptome!BO$2:BO$28,MATCH(1,(Transcriptome!$A$2:$A$28=$B4)*(Transcriptome!$C$2:$C$28=$G4),0))</f>
        <v>1</v>
      </c>
      <c r="DG4">
        <f t="array" ref="DG4">INDEX(Transcriptome!BP$2:BP$28,MATCH(1,(Transcriptome!$A$2:$A$28=$B4)*(Transcriptome!$C$2:$C$28=$G4),0))</f>
        <v>1</v>
      </c>
      <c r="DH4">
        <f t="array" ref="DH4">INDEX(Transcriptome!BQ$2:BQ$28,MATCH(1,(Transcriptome!$A$2:$A$28=$B4)*(Transcriptome!$C$2:$C$28=$G4),0))</f>
        <v>1</v>
      </c>
      <c r="DI4">
        <f t="array" ref="DI4">INDEX(Transcriptome!BR$2:BR$28,MATCH(1,(Transcriptome!$A$2:$A$28=$B4)*(Transcriptome!$C$2:$C$28=$G4),0))</f>
        <v>1</v>
      </c>
    </row>
    <row r="5" spans="1:113" x14ac:dyDescent="0.15">
      <c r="A5">
        <f>Glutamine!A10</f>
        <v>3</v>
      </c>
      <c r="B5" t="s">
        <v>581</v>
      </c>
      <c r="C5" s="326" t="s">
        <v>586</v>
      </c>
      <c r="D5">
        <v>1</v>
      </c>
      <c r="E5">
        <f>Glutamine!H10</f>
        <v>1.43</v>
      </c>
      <c r="F5" s="334">
        <f>Glutamine!K10</f>
        <v>99.2</v>
      </c>
      <c r="G5" t="s">
        <v>514</v>
      </c>
      <c r="H5" s="323">
        <f>Glutamine!B10</f>
        <v>43695.711111111108</v>
      </c>
      <c r="I5" s="324">
        <f>Glutamine!C10</f>
        <v>43695.711111111108</v>
      </c>
      <c r="J5">
        <f>'In Process Calc.'!B6</f>
        <v>1.9826388888832298</v>
      </c>
      <c r="K5">
        <f>'In Process Calc.'!C6</f>
        <v>47.583333333197515</v>
      </c>
      <c r="L5">
        <f>Glutamine!Y10</f>
        <v>21.466012738492722</v>
      </c>
      <c r="M5">
        <f>Glutamine!AE10</f>
        <v>8.9363115563543634</v>
      </c>
      <c r="N5">
        <f>Glutamine!Z10</f>
        <v>1.2751367581620883</v>
      </c>
      <c r="O5">
        <f>Glutamine!V10</f>
        <v>3.6818178242372395</v>
      </c>
      <c r="P5">
        <f>Glutamine!W10</f>
        <v>1.6689911923545755</v>
      </c>
      <c r="Q5">
        <f>'In Process Calc.'!CF6</f>
        <v>21.466012738492722</v>
      </c>
      <c r="R5">
        <f t="shared" si="3"/>
        <v>8.9363115563543634</v>
      </c>
      <c r="S5">
        <f>'In Process Calc.'!CG6</f>
        <v>1.2751367581620883</v>
      </c>
      <c r="T5">
        <f>'In Process Calc.'!CC6</f>
        <v>3.6818178242372395</v>
      </c>
      <c r="U5">
        <f>'In Process Calc.'!CD6</f>
        <v>1.6689911923545755</v>
      </c>
      <c r="V5">
        <f t="shared" si="4"/>
        <v>21.466012738492722</v>
      </c>
      <c r="W5">
        <f t="shared" si="5"/>
        <v>8.9363115563543634</v>
      </c>
      <c r="X5">
        <f t="shared" si="6"/>
        <v>1.2751367581620883</v>
      </c>
      <c r="Y5">
        <f t="shared" si="7"/>
        <v>3.6818178242372395</v>
      </c>
      <c r="Z5">
        <f t="shared" si="8"/>
        <v>1.6689911923545755</v>
      </c>
      <c r="AA5">
        <f>'Growth Regression'!P5</f>
        <v>4.1001769559542621E-2</v>
      </c>
      <c r="AB5">
        <f>AA5/'Growth Regression'!$O$24</f>
        <v>0.91600853360897982</v>
      </c>
      <c r="AC5">
        <f>'Post Process Calc.'!J6</f>
        <v>0.1336602956652182</v>
      </c>
      <c r="AD5">
        <f>'Post Process Calc.'!P6</f>
        <v>0.23687510811796636</v>
      </c>
      <c r="AE5">
        <f>'Post Process Calc.'!K6</f>
        <v>2.3174068512277272E-2</v>
      </c>
      <c r="AF5">
        <f>'Post Process Calc.'!G6</f>
        <v>1.2845101629979035E-2</v>
      </c>
      <c r="AG5">
        <f>'Post Process Calc.'!H6</f>
        <v>2.1102404862469184E-3</v>
      </c>
      <c r="AH5">
        <f>'Post Process Calc.'!AF6</f>
        <v>1.7722174482635629</v>
      </c>
      <c r="AI5">
        <f t="shared" si="9"/>
        <v>83.537684790761375</v>
      </c>
      <c r="AJ5">
        <f t="shared" si="9"/>
        <v>148.04694257372896</v>
      </c>
      <c r="AK5">
        <f t="shared" si="1"/>
        <v>14.483792820173294</v>
      </c>
      <c r="AL5">
        <f t="shared" si="1"/>
        <v>8.0281885187368971</v>
      </c>
      <c r="AM5">
        <f t="shared" si="1"/>
        <v>1.3189003039043239</v>
      </c>
      <c r="AN5">
        <v>100</v>
      </c>
      <c r="AO5">
        <v>0.32</v>
      </c>
      <c r="AP5">
        <v>7</v>
      </c>
      <c r="AQ5">
        <v>0.7</v>
      </c>
      <c r="AR5">
        <f t="shared" si="2"/>
        <v>5.0118723362727164E-8</v>
      </c>
      <c r="AS5">
        <v>1</v>
      </c>
      <c r="AT5">
        <v>0.311</v>
      </c>
      <c r="AU5">
        <f t="array" ref="AU5">INDEX(Transcriptome!D$2:D$28,MATCH(1,(Transcriptome!$A$2:$A$28=$B5)*(Transcriptome!$C$2:$C$28=$G5),0))</f>
        <v>1</v>
      </c>
      <c r="AV5">
        <f t="array" ref="AV5">INDEX(Transcriptome!E$2:E$28,MATCH(1,(Transcriptome!$A$2:$A$28=$B5)*(Transcriptome!$C$2:$C$28=$G5),0))</f>
        <v>1</v>
      </c>
      <c r="AW5">
        <f t="array" ref="AW5">INDEX(Transcriptome!F$2:F$28,MATCH(1,(Transcriptome!$A$2:$A$28=$B5)*(Transcriptome!$C$2:$C$28=$G5),0))</f>
        <v>1</v>
      </c>
      <c r="AX5">
        <f t="array" ref="AX5">INDEX(Transcriptome!G$2:G$28,MATCH(1,(Transcriptome!$A$2:$A$28=$B5)*(Transcriptome!$C$2:$C$28=$G5),0))</f>
        <v>1</v>
      </c>
      <c r="AY5">
        <f t="array" ref="AY5">INDEX(Transcriptome!H$2:H$28,MATCH(1,(Transcriptome!$A$2:$A$28=$B5)*(Transcriptome!$C$2:$C$28=$G5),0))</f>
        <v>0</v>
      </c>
      <c r="AZ5">
        <f t="array" ref="AZ5">INDEX(Transcriptome!I$2:I$28,MATCH(1,(Transcriptome!$A$2:$A$28=$B5)*(Transcriptome!$C$2:$C$28=$G5),0))</f>
        <v>1</v>
      </c>
      <c r="BA5">
        <f t="array" ref="BA5">INDEX(Transcriptome!J$2:J$28,MATCH(1,(Transcriptome!$A$2:$A$28=$B5)*(Transcriptome!$C$2:$C$28=$G5),0))</f>
        <v>1</v>
      </c>
      <c r="BB5">
        <f t="array" ref="BB5">INDEX(Transcriptome!K$2:K$28,MATCH(1,(Transcriptome!$A$2:$A$28=$B5)*(Transcriptome!$C$2:$C$28=$G5),0))</f>
        <v>1</v>
      </c>
      <c r="BC5">
        <f t="array" ref="BC5">INDEX(Transcriptome!L$2:L$28,MATCH(1,(Transcriptome!$A$2:$A$28=$B5)*(Transcriptome!$C$2:$C$28=$G5),0))</f>
        <v>1</v>
      </c>
      <c r="BD5">
        <f t="array" ref="BD5">INDEX(Transcriptome!M$2:M$28,MATCH(1,(Transcriptome!$A$2:$A$28=$B5)*(Transcriptome!$C$2:$C$28=$G5),0))</f>
        <v>1</v>
      </c>
      <c r="BE5">
        <f t="array" ref="BE5">INDEX(Transcriptome!N$2:N$28,MATCH(1,(Transcriptome!$A$2:$A$28=$B5)*(Transcriptome!$C$2:$C$28=$G5),0))</f>
        <v>1</v>
      </c>
      <c r="BF5">
        <f t="array" ref="BF5">INDEX(Transcriptome!O$2:O$28,MATCH(1,(Transcriptome!$A$2:$A$28=$B5)*(Transcriptome!$C$2:$C$28=$G5),0))</f>
        <v>1</v>
      </c>
      <c r="BG5">
        <f t="array" ref="BG5">INDEX(Transcriptome!P$2:P$28,MATCH(1,(Transcriptome!$A$2:$A$28=$B5)*(Transcriptome!$C$2:$C$28=$G5),0))</f>
        <v>1</v>
      </c>
      <c r="BH5">
        <f t="array" ref="BH5">INDEX(Transcriptome!Q$2:Q$28,MATCH(1,(Transcriptome!$A$2:$A$28=$B5)*(Transcriptome!$C$2:$C$28=$G5),0))</f>
        <v>1</v>
      </c>
      <c r="BI5">
        <f t="array" ref="BI5">INDEX(Transcriptome!R$2:R$28,MATCH(1,(Transcriptome!$A$2:$A$28=$B5)*(Transcriptome!$C$2:$C$28=$G5),0))</f>
        <v>1</v>
      </c>
      <c r="BJ5">
        <f t="array" ref="BJ5">INDEX(Transcriptome!S$2:S$28,MATCH(1,(Transcriptome!$A$2:$A$28=$B5)*(Transcriptome!$C$2:$C$28=$G5),0))</f>
        <v>1</v>
      </c>
      <c r="BK5">
        <f t="array" ref="BK5">INDEX(Transcriptome!T$2:T$28,MATCH(1,(Transcriptome!$A$2:$A$28=$B5)*(Transcriptome!$C$2:$C$28=$G5),0))</f>
        <v>1</v>
      </c>
      <c r="BL5">
        <f t="array" ref="BL5">INDEX(Transcriptome!U$2:U$28,MATCH(1,(Transcriptome!$A$2:$A$28=$B5)*(Transcriptome!$C$2:$C$28=$G5),0))</f>
        <v>1</v>
      </c>
      <c r="BM5">
        <f t="array" ref="BM5">INDEX(Transcriptome!V$2:V$28,MATCH(1,(Transcriptome!$A$2:$A$28=$B5)*(Transcriptome!$C$2:$C$28=$G5),0))</f>
        <v>0</v>
      </c>
      <c r="BN5">
        <f t="array" ref="BN5">INDEX(Transcriptome!W$2:W$28,MATCH(1,(Transcriptome!$A$2:$A$28=$B5)*(Transcriptome!$C$2:$C$28=$G5),0))</f>
        <v>0</v>
      </c>
      <c r="BO5">
        <f t="array" ref="BO5">INDEX(Transcriptome!X$2:X$28,MATCH(1,(Transcriptome!$A$2:$A$28=$B5)*(Transcriptome!$C$2:$C$28=$G5),0))</f>
        <v>1</v>
      </c>
      <c r="BP5">
        <f t="array" ref="BP5">INDEX(Transcriptome!Y$2:Y$28,MATCH(1,(Transcriptome!$A$2:$A$28=$B5)*(Transcriptome!$C$2:$C$28=$G5),0))</f>
        <v>0</v>
      </c>
      <c r="BQ5">
        <f t="array" ref="BQ5">INDEX(Transcriptome!Z$2:Z$28,MATCH(1,(Transcriptome!$A$2:$A$28=$B5)*(Transcriptome!$C$2:$C$28=$G5),0))</f>
        <v>1</v>
      </c>
      <c r="BR5">
        <f t="array" ref="BR5">INDEX(Transcriptome!AA$2:AA$28,MATCH(1,(Transcriptome!$A$2:$A$28=$B5)*(Transcriptome!$C$2:$C$28=$G5),0))</f>
        <v>1</v>
      </c>
      <c r="BS5">
        <f t="array" ref="BS5">INDEX(Transcriptome!AB$2:AB$28,MATCH(1,(Transcriptome!$A$2:$A$28=$B5)*(Transcriptome!$C$2:$C$28=$G5),0))</f>
        <v>1</v>
      </c>
      <c r="BT5">
        <f t="array" ref="BT5">INDEX(Transcriptome!AC$2:AC$28,MATCH(1,(Transcriptome!$A$2:$A$28=$B5)*(Transcriptome!$C$2:$C$28=$G5),0))</f>
        <v>1</v>
      </c>
      <c r="BU5">
        <f t="array" ref="BU5">INDEX(Transcriptome!AD$2:AD$28,MATCH(1,(Transcriptome!$A$2:$A$28=$B5)*(Transcriptome!$C$2:$C$28=$G5),0))</f>
        <v>1</v>
      </c>
      <c r="BV5">
        <f t="array" ref="BV5">INDEX(Transcriptome!AE$2:AE$28,MATCH(1,(Transcriptome!$A$2:$A$28=$B5)*(Transcriptome!$C$2:$C$28=$G5),0))</f>
        <v>1</v>
      </c>
      <c r="BW5">
        <f t="array" ref="BW5">INDEX(Transcriptome!AF$2:AF$28,MATCH(1,(Transcriptome!$A$2:$A$28=$B5)*(Transcriptome!$C$2:$C$28=$G5),0))</f>
        <v>1</v>
      </c>
      <c r="BX5">
        <f t="array" ref="BX5">INDEX(Transcriptome!AG$2:AG$28,MATCH(1,(Transcriptome!$A$2:$A$28=$B5)*(Transcriptome!$C$2:$C$28=$G5),0))</f>
        <v>1</v>
      </c>
      <c r="BY5">
        <f t="array" ref="BY5">INDEX(Transcriptome!AH$2:AH$28,MATCH(1,(Transcriptome!$A$2:$A$28=$B5)*(Transcriptome!$C$2:$C$28=$G5),0))</f>
        <v>1</v>
      </c>
      <c r="BZ5">
        <f t="array" ref="BZ5">INDEX(Transcriptome!AI$2:AI$28,MATCH(1,(Transcriptome!$A$2:$A$28=$B5)*(Transcriptome!$C$2:$C$28=$G5),0))</f>
        <v>1</v>
      </c>
      <c r="CA5">
        <f t="array" ref="CA5">INDEX(Transcriptome!AJ$2:AJ$28,MATCH(1,(Transcriptome!$A$2:$A$28=$B5)*(Transcriptome!$C$2:$C$28=$G5),0))</f>
        <v>1</v>
      </c>
      <c r="CB5">
        <f t="array" ref="CB5">INDEX(Transcriptome!AK$2:AK$28,MATCH(1,(Transcriptome!$A$2:$A$28=$B5)*(Transcriptome!$C$2:$C$28=$G5),0))</f>
        <v>1</v>
      </c>
      <c r="CC5">
        <f t="array" ref="CC5">INDEX(Transcriptome!AL$2:AL$28,MATCH(1,(Transcriptome!$A$2:$A$28=$B5)*(Transcriptome!$C$2:$C$28=$G5),0))</f>
        <v>1</v>
      </c>
      <c r="CD5">
        <f t="array" ref="CD5">INDEX(Transcriptome!AM$2:AM$28,MATCH(1,(Transcriptome!$A$2:$A$28=$B5)*(Transcriptome!$C$2:$C$28=$G5),0))</f>
        <v>1</v>
      </c>
      <c r="CE5">
        <f t="array" ref="CE5">INDEX(Transcriptome!AN$2:AN$28,MATCH(1,(Transcriptome!$A$2:$A$28=$B5)*(Transcriptome!$C$2:$C$28=$G5),0))</f>
        <v>1</v>
      </c>
      <c r="CF5">
        <f t="array" ref="CF5">INDEX(Transcriptome!AO$2:AO$28,MATCH(1,(Transcriptome!$A$2:$A$28=$B5)*(Transcriptome!$C$2:$C$28=$G5),0))</f>
        <v>1</v>
      </c>
      <c r="CG5">
        <f t="array" ref="CG5">INDEX(Transcriptome!AP$2:AP$28,MATCH(1,(Transcriptome!$A$2:$A$28=$B5)*(Transcriptome!$C$2:$C$28=$G5),0))</f>
        <v>1</v>
      </c>
      <c r="CH5">
        <f t="array" ref="CH5">INDEX(Transcriptome!AQ$2:AQ$28,MATCH(1,(Transcriptome!$A$2:$A$28=$B5)*(Transcriptome!$C$2:$C$28=$G5),0))</f>
        <v>1</v>
      </c>
      <c r="CI5">
        <f t="array" ref="CI5">INDEX(Transcriptome!AR$2:AR$28,MATCH(1,(Transcriptome!$A$2:$A$28=$B5)*(Transcriptome!$C$2:$C$28=$G5),0))</f>
        <v>1</v>
      </c>
      <c r="CJ5">
        <f t="array" ref="CJ5">INDEX(Transcriptome!AS$2:AS$28,MATCH(1,(Transcriptome!$A$2:$A$28=$B5)*(Transcriptome!$C$2:$C$28=$G5),0))</f>
        <v>1</v>
      </c>
      <c r="CK5">
        <f t="array" ref="CK5">INDEX(Transcriptome!AT$2:AT$28,MATCH(1,(Transcriptome!$A$2:$A$28=$B5)*(Transcriptome!$C$2:$C$28=$G5),0))</f>
        <v>1</v>
      </c>
      <c r="CL5">
        <f t="array" ref="CL5">INDEX(Transcriptome!AU$2:AU$28,MATCH(1,(Transcriptome!$A$2:$A$28=$B5)*(Transcriptome!$C$2:$C$28=$G5),0))</f>
        <v>1</v>
      </c>
      <c r="CM5">
        <f t="array" ref="CM5">INDEX(Transcriptome!AV$2:AV$28,MATCH(1,(Transcriptome!$A$2:$A$28=$B5)*(Transcriptome!$C$2:$C$28=$G5),0))</f>
        <v>1</v>
      </c>
      <c r="CN5">
        <f t="array" ref="CN5">INDEX(Transcriptome!AW$2:AW$28,MATCH(1,(Transcriptome!$A$2:$A$28=$B5)*(Transcriptome!$C$2:$C$28=$G5),0))</f>
        <v>1</v>
      </c>
      <c r="CO5">
        <f t="array" ref="CO5">INDEX(Transcriptome!AX$2:AX$28,MATCH(1,(Transcriptome!$A$2:$A$28=$B5)*(Transcriptome!$C$2:$C$28=$G5),0))</f>
        <v>1</v>
      </c>
      <c r="CP5">
        <f t="array" ref="CP5">INDEX(Transcriptome!AY$2:AY$28,MATCH(1,(Transcriptome!$A$2:$A$28=$B5)*(Transcriptome!$C$2:$C$28=$G5),0))</f>
        <v>1</v>
      </c>
      <c r="CQ5">
        <f t="array" ref="CQ5">INDEX(Transcriptome!AZ$2:AZ$28,MATCH(1,(Transcriptome!$A$2:$A$28=$B5)*(Transcriptome!$C$2:$C$28=$G5),0))</f>
        <v>1</v>
      </c>
      <c r="CR5">
        <f t="array" ref="CR5">INDEX(Transcriptome!BA$2:BA$28,MATCH(1,(Transcriptome!$A$2:$A$28=$B5)*(Transcriptome!$C$2:$C$28=$G5),0))</f>
        <v>1</v>
      </c>
      <c r="CS5">
        <f t="array" ref="CS5">INDEX(Transcriptome!BB$2:BB$28,MATCH(1,(Transcriptome!$A$2:$A$28=$B5)*(Transcriptome!$C$2:$C$28=$G5),0))</f>
        <v>1</v>
      </c>
      <c r="CT5">
        <f t="array" ref="CT5">INDEX(Transcriptome!BC$2:BC$28,MATCH(1,(Transcriptome!$A$2:$A$28=$B5)*(Transcriptome!$C$2:$C$28=$G5),0))</f>
        <v>0</v>
      </c>
      <c r="CU5">
        <f t="array" ref="CU5">INDEX(Transcriptome!BD$2:BD$28,MATCH(1,(Transcriptome!$A$2:$A$28=$B5)*(Transcriptome!$C$2:$C$28=$G5),0))</f>
        <v>1</v>
      </c>
      <c r="CV5">
        <f t="array" ref="CV5">INDEX(Transcriptome!BE$2:BE$28,MATCH(1,(Transcriptome!$A$2:$A$28=$B5)*(Transcriptome!$C$2:$C$28=$G5),0))</f>
        <v>1</v>
      </c>
      <c r="CW5">
        <f t="array" ref="CW5">INDEX(Transcriptome!BF$2:BF$28,MATCH(1,(Transcriptome!$A$2:$A$28=$B5)*(Transcriptome!$C$2:$C$28=$G5),0))</f>
        <v>1</v>
      </c>
      <c r="CX5">
        <f t="array" ref="CX5">INDEX(Transcriptome!BG$2:BG$28,MATCH(1,(Transcriptome!$A$2:$A$28=$B5)*(Transcriptome!$C$2:$C$28=$G5),0))</f>
        <v>1</v>
      </c>
      <c r="CY5">
        <f t="array" ref="CY5">INDEX(Transcriptome!BH$2:BH$28,MATCH(1,(Transcriptome!$A$2:$A$28=$B5)*(Transcriptome!$C$2:$C$28=$G5),0))</f>
        <v>1</v>
      </c>
      <c r="CZ5">
        <f t="array" ref="CZ5">INDEX(Transcriptome!BI$2:BI$28,MATCH(1,(Transcriptome!$A$2:$A$28=$B5)*(Transcriptome!$C$2:$C$28=$G5),0))</f>
        <v>0</v>
      </c>
      <c r="DA5">
        <f t="array" ref="DA5">INDEX(Transcriptome!BJ$2:BJ$28,MATCH(1,(Transcriptome!$A$2:$A$28=$B5)*(Transcriptome!$C$2:$C$28=$G5),0))</f>
        <v>0</v>
      </c>
      <c r="DB5">
        <f t="array" ref="DB5">INDEX(Transcriptome!BK$2:BK$28,MATCH(1,(Transcriptome!$A$2:$A$28=$B5)*(Transcriptome!$C$2:$C$28=$G5),0))</f>
        <v>1</v>
      </c>
      <c r="DC5">
        <f t="array" ref="DC5">INDEX(Transcriptome!BL$2:BL$28,MATCH(1,(Transcriptome!$A$2:$A$28=$B5)*(Transcriptome!$C$2:$C$28=$G5),0))</f>
        <v>1</v>
      </c>
      <c r="DD5">
        <f t="array" ref="DD5">INDEX(Transcriptome!BM$2:BM$28,MATCH(1,(Transcriptome!$A$2:$A$28=$B5)*(Transcriptome!$C$2:$C$28=$G5),0))</f>
        <v>1</v>
      </c>
      <c r="DE5">
        <f t="array" ref="DE5">INDEX(Transcriptome!BN$2:BN$28,MATCH(1,(Transcriptome!$A$2:$A$28=$B5)*(Transcriptome!$C$2:$C$28=$G5),0))</f>
        <v>1</v>
      </c>
      <c r="DF5">
        <f t="array" ref="DF5">INDEX(Transcriptome!BO$2:BO$28,MATCH(1,(Transcriptome!$A$2:$A$28=$B5)*(Transcriptome!$C$2:$C$28=$G5),0))</f>
        <v>1</v>
      </c>
      <c r="DG5">
        <f t="array" ref="DG5">INDEX(Transcriptome!BP$2:BP$28,MATCH(1,(Transcriptome!$A$2:$A$28=$B5)*(Transcriptome!$C$2:$C$28=$G5),0))</f>
        <v>1</v>
      </c>
      <c r="DH5">
        <f t="array" ref="DH5">INDEX(Transcriptome!BQ$2:BQ$28,MATCH(1,(Transcriptome!$A$2:$A$28=$B5)*(Transcriptome!$C$2:$C$28=$G5),0))</f>
        <v>1</v>
      </c>
      <c r="DI5">
        <f t="array" ref="DI5">INDEX(Transcriptome!BR$2:BR$28,MATCH(1,(Transcriptome!$A$2:$A$28=$B5)*(Transcriptome!$C$2:$C$28=$G5),0))</f>
        <v>1</v>
      </c>
    </row>
    <row r="6" spans="1:113" x14ac:dyDescent="0.15">
      <c r="A6">
        <f>Glutamine!A11</f>
        <v>4</v>
      </c>
      <c r="B6" t="s">
        <v>581</v>
      </c>
      <c r="C6" s="326" t="s">
        <v>586</v>
      </c>
      <c r="D6">
        <v>1</v>
      </c>
      <c r="E6">
        <f>Glutamine!H11</f>
        <v>3.11</v>
      </c>
      <c r="F6" s="334">
        <f>Glutamine!K11</f>
        <v>97.6</v>
      </c>
      <c r="G6" t="s">
        <v>514</v>
      </c>
      <c r="H6" s="323">
        <f>Glutamine!B11</f>
        <v>43696.338888888888</v>
      </c>
      <c r="I6" s="324">
        <f>Glutamine!C11</f>
        <v>43696.338888888888</v>
      </c>
      <c r="J6">
        <f>'In Process Calc.'!B7</f>
        <v>2.6104166666627862</v>
      </c>
      <c r="K6">
        <f>'In Process Calc.'!C7</f>
        <v>62.649999999906868</v>
      </c>
      <c r="L6">
        <f>Glutamine!Y11</f>
        <v>17.376941753843557</v>
      </c>
      <c r="M6">
        <f>Glutamine!AE11</f>
        <v>16.143501769968584</v>
      </c>
      <c r="N6">
        <f>Glutamine!Z11</f>
        <v>0.70330691884194707</v>
      </c>
      <c r="O6">
        <f>Glutamine!V11</f>
        <v>3.6358644176064896</v>
      </c>
      <c r="P6">
        <f>Glutamine!W11</f>
        <v>1.7371464762610955</v>
      </c>
      <c r="Q6">
        <f>'In Process Calc.'!CF7</f>
        <v>17.376941753843557</v>
      </c>
      <c r="R6">
        <f t="shared" si="3"/>
        <v>16.143501769968584</v>
      </c>
      <c r="S6">
        <f>'In Process Calc.'!CG7</f>
        <v>0.70330691884194707</v>
      </c>
      <c r="T6">
        <f>'In Process Calc.'!CC7</f>
        <v>3.6358644176064896</v>
      </c>
      <c r="U6">
        <f>'In Process Calc.'!CD7</f>
        <v>1.7371464762610955</v>
      </c>
      <c r="V6">
        <f t="shared" si="4"/>
        <v>17.376941753843557</v>
      </c>
      <c r="W6">
        <f t="shared" si="5"/>
        <v>16.143501769968584</v>
      </c>
      <c r="X6">
        <f t="shared" si="6"/>
        <v>0.70330691884194707</v>
      </c>
      <c r="Y6">
        <f t="shared" si="7"/>
        <v>3.6358644176064896</v>
      </c>
      <c r="Z6">
        <f t="shared" si="8"/>
        <v>1.7371464762610955</v>
      </c>
      <c r="AA6">
        <f>'Growth Regression'!P6</f>
        <v>3.7933963206143693E-2</v>
      </c>
      <c r="AB6">
        <f>AA6/'Growth Regression'!$O$24</f>
        <v>0.84747156973252091</v>
      </c>
      <c r="AC6">
        <f>'Post Process Calc.'!J7</f>
        <v>8.1834037398654816E-2</v>
      </c>
      <c r="AD6">
        <f>'Post Process Calc.'!P7</f>
        <v>8.6398085847642817E-2</v>
      </c>
      <c r="AE6">
        <f>'Post Process Calc.'!K7</f>
        <v>1.1870723762214607E-2</v>
      </c>
      <c r="AF6">
        <f>'Post Process Calc.'!G7</f>
        <v>9.8942829260123995E-3</v>
      </c>
      <c r="AG6">
        <f>'Post Process Calc.'!H7</f>
        <v>2.6490197568027835E-3</v>
      </c>
      <c r="AH6">
        <f>'Post Process Calc.'!AF7</f>
        <v>1.0557720062955493</v>
      </c>
      <c r="AI6">
        <f t="shared" si="9"/>
        <v>51.146273374159257</v>
      </c>
      <c r="AJ6">
        <f t="shared" si="9"/>
        <v>53.998803654776758</v>
      </c>
      <c r="AK6">
        <f t="shared" si="1"/>
        <v>7.4192023513841292</v>
      </c>
      <c r="AL6">
        <f t="shared" si="1"/>
        <v>6.1839268287577491</v>
      </c>
      <c r="AM6">
        <f t="shared" si="1"/>
        <v>1.6556373480017397</v>
      </c>
      <c r="AN6">
        <v>100</v>
      </c>
      <c r="AO6">
        <v>0.32</v>
      </c>
      <c r="AP6">
        <v>7</v>
      </c>
      <c r="AQ6">
        <v>0.7</v>
      </c>
      <c r="AR6">
        <f t="shared" si="2"/>
        <v>5.0118723362727164E-8</v>
      </c>
      <c r="AS6">
        <v>1</v>
      </c>
      <c r="AT6">
        <v>0.311</v>
      </c>
      <c r="AU6">
        <f t="array" ref="AU6">INDEX(Transcriptome!D$2:D$28,MATCH(1,(Transcriptome!$A$2:$A$28=$B6)*(Transcriptome!$C$2:$C$28=$G6),0))</f>
        <v>1</v>
      </c>
      <c r="AV6">
        <f t="array" ref="AV6">INDEX(Transcriptome!E$2:E$28,MATCH(1,(Transcriptome!$A$2:$A$28=$B6)*(Transcriptome!$C$2:$C$28=$G6),0))</f>
        <v>1</v>
      </c>
      <c r="AW6">
        <f t="array" ref="AW6">INDEX(Transcriptome!F$2:F$28,MATCH(1,(Transcriptome!$A$2:$A$28=$B6)*(Transcriptome!$C$2:$C$28=$G6),0))</f>
        <v>1</v>
      </c>
      <c r="AX6">
        <f t="array" ref="AX6">INDEX(Transcriptome!G$2:G$28,MATCH(1,(Transcriptome!$A$2:$A$28=$B6)*(Transcriptome!$C$2:$C$28=$G6),0))</f>
        <v>1</v>
      </c>
      <c r="AY6">
        <f t="array" ref="AY6">INDEX(Transcriptome!H$2:H$28,MATCH(1,(Transcriptome!$A$2:$A$28=$B6)*(Transcriptome!$C$2:$C$28=$G6),0))</f>
        <v>0</v>
      </c>
      <c r="AZ6">
        <f t="array" ref="AZ6">INDEX(Transcriptome!I$2:I$28,MATCH(1,(Transcriptome!$A$2:$A$28=$B6)*(Transcriptome!$C$2:$C$28=$G6),0))</f>
        <v>1</v>
      </c>
      <c r="BA6">
        <f t="array" ref="BA6">INDEX(Transcriptome!J$2:J$28,MATCH(1,(Transcriptome!$A$2:$A$28=$B6)*(Transcriptome!$C$2:$C$28=$G6),0))</f>
        <v>1</v>
      </c>
      <c r="BB6">
        <f t="array" ref="BB6">INDEX(Transcriptome!K$2:K$28,MATCH(1,(Transcriptome!$A$2:$A$28=$B6)*(Transcriptome!$C$2:$C$28=$G6),0))</f>
        <v>1</v>
      </c>
      <c r="BC6">
        <f t="array" ref="BC6">INDEX(Transcriptome!L$2:L$28,MATCH(1,(Transcriptome!$A$2:$A$28=$B6)*(Transcriptome!$C$2:$C$28=$G6),0))</f>
        <v>1</v>
      </c>
      <c r="BD6">
        <f t="array" ref="BD6">INDEX(Transcriptome!M$2:M$28,MATCH(1,(Transcriptome!$A$2:$A$28=$B6)*(Transcriptome!$C$2:$C$28=$G6),0))</f>
        <v>1</v>
      </c>
      <c r="BE6">
        <f t="array" ref="BE6">INDEX(Transcriptome!N$2:N$28,MATCH(1,(Transcriptome!$A$2:$A$28=$B6)*(Transcriptome!$C$2:$C$28=$G6),0))</f>
        <v>1</v>
      </c>
      <c r="BF6">
        <f t="array" ref="BF6">INDEX(Transcriptome!O$2:O$28,MATCH(1,(Transcriptome!$A$2:$A$28=$B6)*(Transcriptome!$C$2:$C$28=$G6),0))</f>
        <v>1</v>
      </c>
      <c r="BG6">
        <f t="array" ref="BG6">INDEX(Transcriptome!P$2:P$28,MATCH(1,(Transcriptome!$A$2:$A$28=$B6)*(Transcriptome!$C$2:$C$28=$G6),0))</f>
        <v>1</v>
      </c>
      <c r="BH6">
        <f t="array" ref="BH6">INDEX(Transcriptome!Q$2:Q$28,MATCH(1,(Transcriptome!$A$2:$A$28=$B6)*(Transcriptome!$C$2:$C$28=$G6),0))</f>
        <v>1</v>
      </c>
      <c r="BI6">
        <f t="array" ref="BI6">INDEX(Transcriptome!R$2:R$28,MATCH(1,(Transcriptome!$A$2:$A$28=$B6)*(Transcriptome!$C$2:$C$28=$G6),0))</f>
        <v>1</v>
      </c>
      <c r="BJ6">
        <f t="array" ref="BJ6">INDEX(Transcriptome!S$2:S$28,MATCH(1,(Transcriptome!$A$2:$A$28=$B6)*(Transcriptome!$C$2:$C$28=$G6),0))</f>
        <v>1</v>
      </c>
      <c r="BK6">
        <f t="array" ref="BK6">INDEX(Transcriptome!T$2:T$28,MATCH(1,(Transcriptome!$A$2:$A$28=$B6)*(Transcriptome!$C$2:$C$28=$G6),0))</f>
        <v>1</v>
      </c>
      <c r="BL6">
        <f t="array" ref="BL6">INDEX(Transcriptome!U$2:U$28,MATCH(1,(Transcriptome!$A$2:$A$28=$B6)*(Transcriptome!$C$2:$C$28=$G6),0))</f>
        <v>1</v>
      </c>
      <c r="BM6">
        <f t="array" ref="BM6">INDEX(Transcriptome!V$2:V$28,MATCH(1,(Transcriptome!$A$2:$A$28=$B6)*(Transcriptome!$C$2:$C$28=$G6),0))</f>
        <v>0</v>
      </c>
      <c r="BN6">
        <f t="array" ref="BN6">INDEX(Transcriptome!W$2:W$28,MATCH(1,(Transcriptome!$A$2:$A$28=$B6)*(Transcriptome!$C$2:$C$28=$G6),0))</f>
        <v>0</v>
      </c>
      <c r="BO6">
        <f t="array" ref="BO6">INDEX(Transcriptome!X$2:X$28,MATCH(1,(Transcriptome!$A$2:$A$28=$B6)*(Transcriptome!$C$2:$C$28=$G6),0))</f>
        <v>1</v>
      </c>
      <c r="BP6">
        <f t="array" ref="BP6">INDEX(Transcriptome!Y$2:Y$28,MATCH(1,(Transcriptome!$A$2:$A$28=$B6)*(Transcriptome!$C$2:$C$28=$G6),0))</f>
        <v>0</v>
      </c>
      <c r="BQ6">
        <f t="array" ref="BQ6">INDEX(Transcriptome!Z$2:Z$28,MATCH(1,(Transcriptome!$A$2:$A$28=$B6)*(Transcriptome!$C$2:$C$28=$G6),0))</f>
        <v>1</v>
      </c>
      <c r="BR6">
        <f t="array" ref="BR6">INDEX(Transcriptome!AA$2:AA$28,MATCH(1,(Transcriptome!$A$2:$A$28=$B6)*(Transcriptome!$C$2:$C$28=$G6),0))</f>
        <v>1</v>
      </c>
      <c r="BS6">
        <f t="array" ref="BS6">INDEX(Transcriptome!AB$2:AB$28,MATCH(1,(Transcriptome!$A$2:$A$28=$B6)*(Transcriptome!$C$2:$C$28=$G6),0))</f>
        <v>1</v>
      </c>
      <c r="BT6">
        <f t="array" ref="BT6">INDEX(Transcriptome!AC$2:AC$28,MATCH(1,(Transcriptome!$A$2:$A$28=$B6)*(Transcriptome!$C$2:$C$28=$G6),0))</f>
        <v>1</v>
      </c>
      <c r="BU6">
        <f t="array" ref="BU6">INDEX(Transcriptome!AD$2:AD$28,MATCH(1,(Transcriptome!$A$2:$A$28=$B6)*(Transcriptome!$C$2:$C$28=$G6),0))</f>
        <v>1</v>
      </c>
      <c r="BV6">
        <f t="array" ref="BV6">INDEX(Transcriptome!AE$2:AE$28,MATCH(1,(Transcriptome!$A$2:$A$28=$B6)*(Transcriptome!$C$2:$C$28=$G6),0))</f>
        <v>1</v>
      </c>
      <c r="BW6">
        <f t="array" ref="BW6">INDEX(Transcriptome!AF$2:AF$28,MATCH(1,(Transcriptome!$A$2:$A$28=$B6)*(Transcriptome!$C$2:$C$28=$G6),0))</f>
        <v>1</v>
      </c>
      <c r="BX6">
        <f t="array" ref="BX6">INDEX(Transcriptome!AG$2:AG$28,MATCH(1,(Transcriptome!$A$2:$A$28=$B6)*(Transcriptome!$C$2:$C$28=$G6),0))</f>
        <v>1</v>
      </c>
      <c r="BY6">
        <f t="array" ref="BY6">INDEX(Transcriptome!AH$2:AH$28,MATCH(1,(Transcriptome!$A$2:$A$28=$B6)*(Transcriptome!$C$2:$C$28=$G6),0))</f>
        <v>1</v>
      </c>
      <c r="BZ6">
        <f t="array" ref="BZ6">INDEX(Transcriptome!AI$2:AI$28,MATCH(1,(Transcriptome!$A$2:$A$28=$B6)*(Transcriptome!$C$2:$C$28=$G6),0))</f>
        <v>1</v>
      </c>
      <c r="CA6">
        <f t="array" ref="CA6">INDEX(Transcriptome!AJ$2:AJ$28,MATCH(1,(Transcriptome!$A$2:$A$28=$B6)*(Transcriptome!$C$2:$C$28=$G6),0))</f>
        <v>1</v>
      </c>
      <c r="CB6">
        <f t="array" ref="CB6">INDEX(Transcriptome!AK$2:AK$28,MATCH(1,(Transcriptome!$A$2:$A$28=$B6)*(Transcriptome!$C$2:$C$28=$G6),0))</f>
        <v>1</v>
      </c>
      <c r="CC6">
        <f t="array" ref="CC6">INDEX(Transcriptome!AL$2:AL$28,MATCH(1,(Transcriptome!$A$2:$A$28=$B6)*(Transcriptome!$C$2:$C$28=$G6),0))</f>
        <v>1</v>
      </c>
      <c r="CD6">
        <f t="array" ref="CD6">INDEX(Transcriptome!AM$2:AM$28,MATCH(1,(Transcriptome!$A$2:$A$28=$B6)*(Transcriptome!$C$2:$C$28=$G6),0))</f>
        <v>1</v>
      </c>
      <c r="CE6">
        <f t="array" ref="CE6">INDEX(Transcriptome!AN$2:AN$28,MATCH(1,(Transcriptome!$A$2:$A$28=$B6)*(Transcriptome!$C$2:$C$28=$G6),0))</f>
        <v>1</v>
      </c>
      <c r="CF6">
        <f t="array" ref="CF6">INDEX(Transcriptome!AO$2:AO$28,MATCH(1,(Transcriptome!$A$2:$A$28=$B6)*(Transcriptome!$C$2:$C$28=$G6),0))</f>
        <v>1</v>
      </c>
      <c r="CG6">
        <f t="array" ref="CG6">INDEX(Transcriptome!AP$2:AP$28,MATCH(1,(Transcriptome!$A$2:$A$28=$B6)*(Transcriptome!$C$2:$C$28=$G6),0))</f>
        <v>1</v>
      </c>
      <c r="CH6">
        <f t="array" ref="CH6">INDEX(Transcriptome!AQ$2:AQ$28,MATCH(1,(Transcriptome!$A$2:$A$28=$B6)*(Transcriptome!$C$2:$C$28=$G6),0))</f>
        <v>1</v>
      </c>
      <c r="CI6">
        <f t="array" ref="CI6">INDEX(Transcriptome!AR$2:AR$28,MATCH(1,(Transcriptome!$A$2:$A$28=$B6)*(Transcriptome!$C$2:$C$28=$G6),0))</f>
        <v>1</v>
      </c>
      <c r="CJ6">
        <f t="array" ref="CJ6">INDEX(Transcriptome!AS$2:AS$28,MATCH(1,(Transcriptome!$A$2:$A$28=$B6)*(Transcriptome!$C$2:$C$28=$G6),0))</f>
        <v>1</v>
      </c>
      <c r="CK6">
        <f t="array" ref="CK6">INDEX(Transcriptome!AT$2:AT$28,MATCH(1,(Transcriptome!$A$2:$A$28=$B6)*(Transcriptome!$C$2:$C$28=$G6),0))</f>
        <v>1</v>
      </c>
      <c r="CL6">
        <f t="array" ref="CL6">INDEX(Transcriptome!AU$2:AU$28,MATCH(1,(Transcriptome!$A$2:$A$28=$B6)*(Transcriptome!$C$2:$C$28=$G6),0))</f>
        <v>1</v>
      </c>
      <c r="CM6">
        <f t="array" ref="CM6">INDEX(Transcriptome!AV$2:AV$28,MATCH(1,(Transcriptome!$A$2:$A$28=$B6)*(Transcriptome!$C$2:$C$28=$G6),0))</f>
        <v>1</v>
      </c>
      <c r="CN6">
        <f t="array" ref="CN6">INDEX(Transcriptome!AW$2:AW$28,MATCH(1,(Transcriptome!$A$2:$A$28=$B6)*(Transcriptome!$C$2:$C$28=$G6),0))</f>
        <v>1</v>
      </c>
      <c r="CO6">
        <f t="array" ref="CO6">INDEX(Transcriptome!AX$2:AX$28,MATCH(1,(Transcriptome!$A$2:$A$28=$B6)*(Transcriptome!$C$2:$C$28=$G6),0))</f>
        <v>1</v>
      </c>
      <c r="CP6">
        <f t="array" ref="CP6">INDEX(Transcriptome!AY$2:AY$28,MATCH(1,(Transcriptome!$A$2:$A$28=$B6)*(Transcriptome!$C$2:$C$28=$G6),0))</f>
        <v>1</v>
      </c>
      <c r="CQ6">
        <f t="array" ref="CQ6">INDEX(Transcriptome!AZ$2:AZ$28,MATCH(1,(Transcriptome!$A$2:$A$28=$B6)*(Transcriptome!$C$2:$C$28=$G6),0))</f>
        <v>1</v>
      </c>
      <c r="CR6">
        <f t="array" ref="CR6">INDEX(Transcriptome!BA$2:BA$28,MATCH(1,(Transcriptome!$A$2:$A$28=$B6)*(Transcriptome!$C$2:$C$28=$G6),0))</f>
        <v>1</v>
      </c>
      <c r="CS6">
        <f t="array" ref="CS6">INDEX(Transcriptome!BB$2:BB$28,MATCH(1,(Transcriptome!$A$2:$A$28=$B6)*(Transcriptome!$C$2:$C$28=$G6),0))</f>
        <v>1</v>
      </c>
      <c r="CT6">
        <f t="array" ref="CT6">INDEX(Transcriptome!BC$2:BC$28,MATCH(1,(Transcriptome!$A$2:$A$28=$B6)*(Transcriptome!$C$2:$C$28=$G6),0))</f>
        <v>0</v>
      </c>
      <c r="CU6">
        <f t="array" ref="CU6">INDEX(Transcriptome!BD$2:BD$28,MATCH(1,(Transcriptome!$A$2:$A$28=$B6)*(Transcriptome!$C$2:$C$28=$G6),0))</f>
        <v>1</v>
      </c>
      <c r="CV6">
        <f t="array" ref="CV6">INDEX(Transcriptome!BE$2:BE$28,MATCH(1,(Transcriptome!$A$2:$A$28=$B6)*(Transcriptome!$C$2:$C$28=$G6),0))</f>
        <v>1</v>
      </c>
      <c r="CW6">
        <f t="array" ref="CW6">INDEX(Transcriptome!BF$2:BF$28,MATCH(1,(Transcriptome!$A$2:$A$28=$B6)*(Transcriptome!$C$2:$C$28=$G6),0))</f>
        <v>1</v>
      </c>
      <c r="CX6">
        <f t="array" ref="CX6">INDEX(Transcriptome!BG$2:BG$28,MATCH(1,(Transcriptome!$A$2:$A$28=$B6)*(Transcriptome!$C$2:$C$28=$G6),0))</f>
        <v>1</v>
      </c>
      <c r="CY6">
        <f t="array" ref="CY6">INDEX(Transcriptome!BH$2:BH$28,MATCH(1,(Transcriptome!$A$2:$A$28=$B6)*(Transcriptome!$C$2:$C$28=$G6),0))</f>
        <v>1</v>
      </c>
      <c r="CZ6">
        <f t="array" ref="CZ6">INDEX(Transcriptome!BI$2:BI$28,MATCH(1,(Transcriptome!$A$2:$A$28=$B6)*(Transcriptome!$C$2:$C$28=$G6),0))</f>
        <v>0</v>
      </c>
      <c r="DA6">
        <f t="array" ref="DA6">INDEX(Transcriptome!BJ$2:BJ$28,MATCH(1,(Transcriptome!$A$2:$A$28=$B6)*(Transcriptome!$C$2:$C$28=$G6),0))</f>
        <v>0</v>
      </c>
      <c r="DB6">
        <f t="array" ref="DB6">INDEX(Transcriptome!BK$2:BK$28,MATCH(1,(Transcriptome!$A$2:$A$28=$B6)*(Transcriptome!$C$2:$C$28=$G6),0))</f>
        <v>1</v>
      </c>
      <c r="DC6">
        <f t="array" ref="DC6">INDEX(Transcriptome!BL$2:BL$28,MATCH(1,(Transcriptome!$A$2:$A$28=$B6)*(Transcriptome!$C$2:$C$28=$G6),0))</f>
        <v>1</v>
      </c>
      <c r="DD6">
        <f t="array" ref="DD6">INDEX(Transcriptome!BM$2:BM$28,MATCH(1,(Transcriptome!$A$2:$A$28=$B6)*(Transcriptome!$C$2:$C$28=$G6),0))</f>
        <v>1</v>
      </c>
      <c r="DE6">
        <f t="array" ref="DE6">INDEX(Transcriptome!BN$2:BN$28,MATCH(1,(Transcriptome!$A$2:$A$28=$B6)*(Transcriptome!$C$2:$C$28=$G6),0))</f>
        <v>1</v>
      </c>
      <c r="DF6">
        <f t="array" ref="DF6">INDEX(Transcriptome!BO$2:BO$28,MATCH(1,(Transcriptome!$A$2:$A$28=$B6)*(Transcriptome!$C$2:$C$28=$G6),0))</f>
        <v>1</v>
      </c>
      <c r="DG6">
        <f t="array" ref="DG6">INDEX(Transcriptome!BP$2:BP$28,MATCH(1,(Transcriptome!$A$2:$A$28=$B6)*(Transcriptome!$C$2:$C$28=$G6),0))</f>
        <v>1</v>
      </c>
      <c r="DH6">
        <f t="array" ref="DH6">INDEX(Transcriptome!BQ$2:BQ$28,MATCH(1,(Transcriptome!$A$2:$A$28=$B6)*(Transcriptome!$C$2:$C$28=$G6),0))</f>
        <v>1</v>
      </c>
      <c r="DI6">
        <f t="array" ref="DI6">INDEX(Transcriptome!BR$2:BR$28,MATCH(1,(Transcriptome!$A$2:$A$28=$B6)*(Transcriptome!$C$2:$C$28=$G6),0))</f>
        <v>1</v>
      </c>
    </row>
    <row r="7" spans="1:113" x14ac:dyDescent="0.15">
      <c r="A7">
        <f>Glutamine!A12</f>
        <v>5</v>
      </c>
      <c r="B7" t="s">
        <v>581</v>
      </c>
      <c r="C7" s="326" t="s">
        <v>586</v>
      </c>
      <c r="D7">
        <v>1</v>
      </c>
      <c r="E7">
        <f>Glutamine!H12</f>
        <v>4.3849999999999998</v>
      </c>
      <c r="F7" s="334">
        <f>Glutamine!K12</f>
        <v>96.6</v>
      </c>
      <c r="G7" t="s">
        <v>514</v>
      </c>
      <c r="H7" s="323">
        <f>Glutamine!B12</f>
        <v>43696.718055555553</v>
      </c>
      <c r="I7" s="324">
        <f>Glutamine!C12</f>
        <v>43696.718055555553</v>
      </c>
      <c r="J7">
        <f>'In Process Calc.'!B8</f>
        <v>2.9895833333284827</v>
      </c>
      <c r="K7">
        <f>'In Process Calc.'!C8</f>
        <v>71.749999999883585</v>
      </c>
      <c r="L7">
        <f>Glutamine!Y12</f>
        <v>15.011434866720444</v>
      </c>
      <c r="M7">
        <f>Glutamine!AE12</f>
        <v>18.649652864658417</v>
      </c>
      <c r="N7">
        <f>Glutamine!Z12</f>
        <v>0.40816070243757463</v>
      </c>
      <c r="O7">
        <f>Glutamine!V12</f>
        <v>3.5345654547628689</v>
      </c>
      <c r="P7">
        <f>Glutamine!W12</f>
        <v>1.7475102401136284</v>
      </c>
      <c r="Q7">
        <f>'In Process Calc.'!CF8</f>
        <v>22.450180357776045</v>
      </c>
      <c r="R7">
        <f t="shared" si="3"/>
        <v>18.649652864658417</v>
      </c>
      <c r="S7">
        <f>'In Process Calc.'!CG8</f>
        <v>1.3738153194512923</v>
      </c>
      <c r="T7">
        <f>'In Process Calc.'!CC8</f>
        <v>3.7733431355350522</v>
      </c>
      <c r="U7">
        <f>'In Process Calc.'!CD8</f>
        <v>1.7781870441012548</v>
      </c>
      <c r="V7">
        <f t="shared" si="4"/>
        <v>18.730807612248245</v>
      </c>
      <c r="W7">
        <f t="shared" si="5"/>
        <v>18.649652864658417</v>
      </c>
      <c r="X7">
        <f t="shared" si="6"/>
        <v>0.89098801094443347</v>
      </c>
      <c r="Y7">
        <f t="shared" si="7"/>
        <v>3.6539542951489605</v>
      </c>
      <c r="Z7">
        <f t="shared" si="8"/>
        <v>1.7628486421074416</v>
      </c>
      <c r="AA7">
        <f>'Growth Regression'!P7</f>
        <v>3.5231991050145184E-2</v>
      </c>
      <c r="AB7">
        <f>AA7/'Growth Regression'!$O$24</f>
        <v>0.78710760059030482</v>
      </c>
      <c r="AC7">
        <f>'Post Process Calc.'!J8</f>
        <v>6.8505713898632831E-2</v>
      </c>
      <c r="AD7">
        <f>'Post Process Calc.'!P8</f>
        <v>4.7988709226411373E-2</v>
      </c>
      <c r="AE7">
        <f>'Post Process Calc.'!K8</f>
        <v>8.9633091880013636E-3</v>
      </c>
      <c r="AF7">
        <f>'Post Process Calc.'!G8</f>
        <v>8.5024960514874532E-3</v>
      </c>
      <c r="AG7">
        <f>'Post Process Calc.'!H8</f>
        <v>2.5435036303283133E-3</v>
      </c>
      <c r="AH7">
        <f>'Post Process Calc.'!AF8</f>
        <v>0.70050666572747133</v>
      </c>
      <c r="AI7">
        <f t="shared" si="9"/>
        <v>42.816071186645516</v>
      </c>
      <c r="AJ7">
        <f t="shared" si="9"/>
        <v>29.992943266507108</v>
      </c>
      <c r="AK7">
        <f t="shared" si="1"/>
        <v>5.6020682425008523</v>
      </c>
      <c r="AL7">
        <f t="shared" si="1"/>
        <v>5.3140600321796576</v>
      </c>
      <c r="AM7">
        <f t="shared" si="1"/>
        <v>1.5896897689551956</v>
      </c>
      <c r="AN7">
        <v>100</v>
      </c>
      <c r="AO7">
        <v>0.32</v>
      </c>
      <c r="AP7">
        <v>7</v>
      </c>
      <c r="AQ7">
        <v>0.7</v>
      </c>
      <c r="AR7">
        <f t="shared" si="2"/>
        <v>5.0118723362727164E-8</v>
      </c>
      <c r="AS7">
        <v>1</v>
      </c>
      <c r="AT7">
        <v>0.311</v>
      </c>
      <c r="AU7">
        <f t="array" ref="AU7">INDEX(Transcriptome!D$2:D$28,MATCH(1,(Transcriptome!$A$2:$A$28=$B7)*(Transcriptome!$C$2:$C$28=$G7),0))</f>
        <v>1</v>
      </c>
      <c r="AV7">
        <f t="array" ref="AV7">INDEX(Transcriptome!E$2:E$28,MATCH(1,(Transcriptome!$A$2:$A$28=$B7)*(Transcriptome!$C$2:$C$28=$G7),0))</f>
        <v>1</v>
      </c>
      <c r="AW7">
        <f t="array" ref="AW7">INDEX(Transcriptome!F$2:F$28,MATCH(1,(Transcriptome!$A$2:$A$28=$B7)*(Transcriptome!$C$2:$C$28=$G7),0))</f>
        <v>1</v>
      </c>
      <c r="AX7">
        <f t="array" ref="AX7">INDEX(Transcriptome!G$2:G$28,MATCH(1,(Transcriptome!$A$2:$A$28=$B7)*(Transcriptome!$C$2:$C$28=$G7),0))</f>
        <v>1</v>
      </c>
      <c r="AY7">
        <f t="array" ref="AY7">INDEX(Transcriptome!H$2:H$28,MATCH(1,(Transcriptome!$A$2:$A$28=$B7)*(Transcriptome!$C$2:$C$28=$G7),0))</f>
        <v>0</v>
      </c>
      <c r="AZ7">
        <f t="array" ref="AZ7">INDEX(Transcriptome!I$2:I$28,MATCH(1,(Transcriptome!$A$2:$A$28=$B7)*(Transcriptome!$C$2:$C$28=$G7),0))</f>
        <v>1</v>
      </c>
      <c r="BA7">
        <f t="array" ref="BA7">INDEX(Transcriptome!J$2:J$28,MATCH(1,(Transcriptome!$A$2:$A$28=$B7)*(Transcriptome!$C$2:$C$28=$G7),0))</f>
        <v>1</v>
      </c>
      <c r="BB7">
        <f t="array" ref="BB7">INDEX(Transcriptome!K$2:K$28,MATCH(1,(Transcriptome!$A$2:$A$28=$B7)*(Transcriptome!$C$2:$C$28=$G7),0))</f>
        <v>1</v>
      </c>
      <c r="BC7">
        <f t="array" ref="BC7">INDEX(Transcriptome!L$2:L$28,MATCH(1,(Transcriptome!$A$2:$A$28=$B7)*(Transcriptome!$C$2:$C$28=$G7),0))</f>
        <v>1</v>
      </c>
      <c r="BD7">
        <f t="array" ref="BD7">INDEX(Transcriptome!M$2:M$28,MATCH(1,(Transcriptome!$A$2:$A$28=$B7)*(Transcriptome!$C$2:$C$28=$G7),0))</f>
        <v>1</v>
      </c>
      <c r="BE7">
        <f t="array" ref="BE7">INDEX(Transcriptome!N$2:N$28,MATCH(1,(Transcriptome!$A$2:$A$28=$B7)*(Transcriptome!$C$2:$C$28=$G7),0))</f>
        <v>1</v>
      </c>
      <c r="BF7">
        <f t="array" ref="BF7">INDEX(Transcriptome!O$2:O$28,MATCH(1,(Transcriptome!$A$2:$A$28=$B7)*(Transcriptome!$C$2:$C$28=$G7),0))</f>
        <v>1</v>
      </c>
      <c r="BG7">
        <f t="array" ref="BG7">INDEX(Transcriptome!P$2:P$28,MATCH(1,(Transcriptome!$A$2:$A$28=$B7)*(Transcriptome!$C$2:$C$28=$G7),0))</f>
        <v>1</v>
      </c>
      <c r="BH7">
        <f t="array" ref="BH7">INDEX(Transcriptome!Q$2:Q$28,MATCH(1,(Transcriptome!$A$2:$A$28=$B7)*(Transcriptome!$C$2:$C$28=$G7),0))</f>
        <v>1</v>
      </c>
      <c r="BI7">
        <f t="array" ref="BI7">INDEX(Transcriptome!R$2:R$28,MATCH(1,(Transcriptome!$A$2:$A$28=$B7)*(Transcriptome!$C$2:$C$28=$G7),0))</f>
        <v>1</v>
      </c>
      <c r="BJ7">
        <f t="array" ref="BJ7">INDEX(Transcriptome!S$2:S$28,MATCH(1,(Transcriptome!$A$2:$A$28=$B7)*(Transcriptome!$C$2:$C$28=$G7),0))</f>
        <v>1</v>
      </c>
      <c r="BK7">
        <f t="array" ref="BK7">INDEX(Transcriptome!T$2:T$28,MATCH(1,(Transcriptome!$A$2:$A$28=$B7)*(Transcriptome!$C$2:$C$28=$G7),0))</f>
        <v>1</v>
      </c>
      <c r="BL7">
        <f t="array" ref="BL7">INDEX(Transcriptome!U$2:U$28,MATCH(1,(Transcriptome!$A$2:$A$28=$B7)*(Transcriptome!$C$2:$C$28=$G7),0))</f>
        <v>1</v>
      </c>
      <c r="BM7">
        <f t="array" ref="BM7">INDEX(Transcriptome!V$2:V$28,MATCH(1,(Transcriptome!$A$2:$A$28=$B7)*(Transcriptome!$C$2:$C$28=$G7),0))</f>
        <v>0</v>
      </c>
      <c r="BN7">
        <f t="array" ref="BN7">INDEX(Transcriptome!W$2:W$28,MATCH(1,(Transcriptome!$A$2:$A$28=$B7)*(Transcriptome!$C$2:$C$28=$G7),0))</f>
        <v>0</v>
      </c>
      <c r="BO7">
        <f t="array" ref="BO7">INDEX(Transcriptome!X$2:X$28,MATCH(1,(Transcriptome!$A$2:$A$28=$B7)*(Transcriptome!$C$2:$C$28=$G7),0))</f>
        <v>1</v>
      </c>
      <c r="BP7">
        <f t="array" ref="BP7">INDEX(Transcriptome!Y$2:Y$28,MATCH(1,(Transcriptome!$A$2:$A$28=$B7)*(Transcriptome!$C$2:$C$28=$G7),0))</f>
        <v>0</v>
      </c>
      <c r="BQ7">
        <f t="array" ref="BQ7">INDEX(Transcriptome!Z$2:Z$28,MATCH(1,(Transcriptome!$A$2:$A$28=$B7)*(Transcriptome!$C$2:$C$28=$G7),0))</f>
        <v>1</v>
      </c>
      <c r="BR7">
        <f t="array" ref="BR7">INDEX(Transcriptome!AA$2:AA$28,MATCH(1,(Transcriptome!$A$2:$A$28=$B7)*(Transcriptome!$C$2:$C$28=$G7),0))</f>
        <v>1</v>
      </c>
      <c r="BS7">
        <f t="array" ref="BS7">INDEX(Transcriptome!AB$2:AB$28,MATCH(1,(Transcriptome!$A$2:$A$28=$B7)*(Transcriptome!$C$2:$C$28=$G7),0))</f>
        <v>1</v>
      </c>
      <c r="BT7">
        <f t="array" ref="BT7">INDEX(Transcriptome!AC$2:AC$28,MATCH(1,(Transcriptome!$A$2:$A$28=$B7)*(Transcriptome!$C$2:$C$28=$G7),0))</f>
        <v>1</v>
      </c>
      <c r="BU7">
        <f t="array" ref="BU7">INDEX(Transcriptome!AD$2:AD$28,MATCH(1,(Transcriptome!$A$2:$A$28=$B7)*(Transcriptome!$C$2:$C$28=$G7),0))</f>
        <v>1</v>
      </c>
      <c r="BV7">
        <f t="array" ref="BV7">INDEX(Transcriptome!AE$2:AE$28,MATCH(1,(Transcriptome!$A$2:$A$28=$B7)*(Transcriptome!$C$2:$C$28=$G7),0))</f>
        <v>1</v>
      </c>
      <c r="BW7">
        <f t="array" ref="BW7">INDEX(Transcriptome!AF$2:AF$28,MATCH(1,(Transcriptome!$A$2:$A$28=$B7)*(Transcriptome!$C$2:$C$28=$G7),0))</f>
        <v>1</v>
      </c>
      <c r="BX7">
        <f t="array" ref="BX7">INDEX(Transcriptome!AG$2:AG$28,MATCH(1,(Transcriptome!$A$2:$A$28=$B7)*(Transcriptome!$C$2:$C$28=$G7),0))</f>
        <v>1</v>
      </c>
      <c r="BY7">
        <f t="array" ref="BY7">INDEX(Transcriptome!AH$2:AH$28,MATCH(1,(Transcriptome!$A$2:$A$28=$B7)*(Transcriptome!$C$2:$C$28=$G7),0))</f>
        <v>1</v>
      </c>
      <c r="BZ7">
        <f t="array" ref="BZ7">INDEX(Transcriptome!AI$2:AI$28,MATCH(1,(Transcriptome!$A$2:$A$28=$B7)*(Transcriptome!$C$2:$C$28=$G7),0))</f>
        <v>1</v>
      </c>
      <c r="CA7">
        <f t="array" ref="CA7">INDEX(Transcriptome!AJ$2:AJ$28,MATCH(1,(Transcriptome!$A$2:$A$28=$B7)*(Transcriptome!$C$2:$C$28=$G7),0))</f>
        <v>1</v>
      </c>
      <c r="CB7">
        <f t="array" ref="CB7">INDEX(Transcriptome!AK$2:AK$28,MATCH(1,(Transcriptome!$A$2:$A$28=$B7)*(Transcriptome!$C$2:$C$28=$G7),0))</f>
        <v>1</v>
      </c>
      <c r="CC7">
        <f t="array" ref="CC7">INDEX(Transcriptome!AL$2:AL$28,MATCH(1,(Transcriptome!$A$2:$A$28=$B7)*(Transcriptome!$C$2:$C$28=$G7),0))</f>
        <v>1</v>
      </c>
      <c r="CD7">
        <f t="array" ref="CD7">INDEX(Transcriptome!AM$2:AM$28,MATCH(1,(Transcriptome!$A$2:$A$28=$B7)*(Transcriptome!$C$2:$C$28=$G7),0))</f>
        <v>1</v>
      </c>
      <c r="CE7">
        <f t="array" ref="CE7">INDEX(Transcriptome!AN$2:AN$28,MATCH(1,(Transcriptome!$A$2:$A$28=$B7)*(Transcriptome!$C$2:$C$28=$G7),0))</f>
        <v>1</v>
      </c>
      <c r="CF7">
        <f t="array" ref="CF7">INDEX(Transcriptome!AO$2:AO$28,MATCH(1,(Transcriptome!$A$2:$A$28=$B7)*(Transcriptome!$C$2:$C$28=$G7),0))</f>
        <v>1</v>
      </c>
      <c r="CG7">
        <f t="array" ref="CG7">INDEX(Transcriptome!AP$2:AP$28,MATCH(1,(Transcriptome!$A$2:$A$28=$B7)*(Transcriptome!$C$2:$C$28=$G7),0))</f>
        <v>1</v>
      </c>
      <c r="CH7">
        <f t="array" ref="CH7">INDEX(Transcriptome!AQ$2:AQ$28,MATCH(1,(Transcriptome!$A$2:$A$28=$B7)*(Transcriptome!$C$2:$C$28=$G7),0))</f>
        <v>1</v>
      </c>
      <c r="CI7">
        <f t="array" ref="CI7">INDEX(Transcriptome!AR$2:AR$28,MATCH(1,(Transcriptome!$A$2:$A$28=$B7)*(Transcriptome!$C$2:$C$28=$G7),0))</f>
        <v>1</v>
      </c>
      <c r="CJ7">
        <f t="array" ref="CJ7">INDEX(Transcriptome!AS$2:AS$28,MATCH(1,(Transcriptome!$A$2:$A$28=$B7)*(Transcriptome!$C$2:$C$28=$G7),0))</f>
        <v>1</v>
      </c>
      <c r="CK7">
        <f t="array" ref="CK7">INDEX(Transcriptome!AT$2:AT$28,MATCH(1,(Transcriptome!$A$2:$A$28=$B7)*(Transcriptome!$C$2:$C$28=$G7),0))</f>
        <v>1</v>
      </c>
      <c r="CL7">
        <f t="array" ref="CL7">INDEX(Transcriptome!AU$2:AU$28,MATCH(1,(Transcriptome!$A$2:$A$28=$B7)*(Transcriptome!$C$2:$C$28=$G7),0))</f>
        <v>1</v>
      </c>
      <c r="CM7">
        <f t="array" ref="CM7">INDEX(Transcriptome!AV$2:AV$28,MATCH(1,(Transcriptome!$A$2:$A$28=$B7)*(Transcriptome!$C$2:$C$28=$G7),0))</f>
        <v>1</v>
      </c>
      <c r="CN7">
        <f t="array" ref="CN7">INDEX(Transcriptome!AW$2:AW$28,MATCH(1,(Transcriptome!$A$2:$A$28=$B7)*(Transcriptome!$C$2:$C$28=$G7),0))</f>
        <v>1</v>
      </c>
      <c r="CO7">
        <f t="array" ref="CO7">INDEX(Transcriptome!AX$2:AX$28,MATCH(1,(Transcriptome!$A$2:$A$28=$B7)*(Transcriptome!$C$2:$C$28=$G7),0))</f>
        <v>1</v>
      </c>
      <c r="CP7">
        <f t="array" ref="CP7">INDEX(Transcriptome!AY$2:AY$28,MATCH(1,(Transcriptome!$A$2:$A$28=$B7)*(Transcriptome!$C$2:$C$28=$G7),0))</f>
        <v>1</v>
      </c>
      <c r="CQ7">
        <f t="array" ref="CQ7">INDEX(Transcriptome!AZ$2:AZ$28,MATCH(1,(Transcriptome!$A$2:$A$28=$B7)*(Transcriptome!$C$2:$C$28=$G7),0))</f>
        <v>1</v>
      </c>
      <c r="CR7">
        <f t="array" ref="CR7">INDEX(Transcriptome!BA$2:BA$28,MATCH(1,(Transcriptome!$A$2:$A$28=$B7)*(Transcriptome!$C$2:$C$28=$G7),0))</f>
        <v>1</v>
      </c>
      <c r="CS7">
        <f t="array" ref="CS7">INDEX(Transcriptome!BB$2:BB$28,MATCH(1,(Transcriptome!$A$2:$A$28=$B7)*(Transcriptome!$C$2:$C$28=$G7),0))</f>
        <v>1</v>
      </c>
      <c r="CT7">
        <f t="array" ref="CT7">INDEX(Transcriptome!BC$2:BC$28,MATCH(1,(Transcriptome!$A$2:$A$28=$B7)*(Transcriptome!$C$2:$C$28=$G7),0))</f>
        <v>0</v>
      </c>
      <c r="CU7">
        <f t="array" ref="CU7">INDEX(Transcriptome!BD$2:BD$28,MATCH(1,(Transcriptome!$A$2:$A$28=$B7)*(Transcriptome!$C$2:$C$28=$G7),0))</f>
        <v>1</v>
      </c>
      <c r="CV7">
        <f t="array" ref="CV7">INDEX(Transcriptome!BE$2:BE$28,MATCH(1,(Transcriptome!$A$2:$A$28=$B7)*(Transcriptome!$C$2:$C$28=$G7),0))</f>
        <v>1</v>
      </c>
      <c r="CW7">
        <f t="array" ref="CW7">INDEX(Transcriptome!BF$2:BF$28,MATCH(1,(Transcriptome!$A$2:$A$28=$B7)*(Transcriptome!$C$2:$C$28=$G7),0))</f>
        <v>1</v>
      </c>
      <c r="CX7">
        <f t="array" ref="CX7">INDEX(Transcriptome!BG$2:BG$28,MATCH(1,(Transcriptome!$A$2:$A$28=$B7)*(Transcriptome!$C$2:$C$28=$G7),0))</f>
        <v>1</v>
      </c>
      <c r="CY7">
        <f t="array" ref="CY7">INDEX(Transcriptome!BH$2:BH$28,MATCH(1,(Transcriptome!$A$2:$A$28=$B7)*(Transcriptome!$C$2:$C$28=$G7),0))</f>
        <v>1</v>
      </c>
      <c r="CZ7">
        <f t="array" ref="CZ7">INDEX(Transcriptome!BI$2:BI$28,MATCH(1,(Transcriptome!$A$2:$A$28=$B7)*(Transcriptome!$C$2:$C$28=$G7),0))</f>
        <v>0</v>
      </c>
      <c r="DA7">
        <f t="array" ref="DA7">INDEX(Transcriptome!BJ$2:BJ$28,MATCH(1,(Transcriptome!$A$2:$A$28=$B7)*(Transcriptome!$C$2:$C$28=$G7),0))</f>
        <v>0</v>
      </c>
      <c r="DB7">
        <f t="array" ref="DB7">INDEX(Transcriptome!BK$2:BK$28,MATCH(1,(Transcriptome!$A$2:$A$28=$B7)*(Transcriptome!$C$2:$C$28=$G7),0))</f>
        <v>1</v>
      </c>
      <c r="DC7">
        <f t="array" ref="DC7">INDEX(Transcriptome!BL$2:BL$28,MATCH(1,(Transcriptome!$A$2:$A$28=$B7)*(Transcriptome!$C$2:$C$28=$G7),0))</f>
        <v>1</v>
      </c>
      <c r="DD7">
        <f t="array" ref="DD7">INDEX(Transcriptome!BM$2:BM$28,MATCH(1,(Transcriptome!$A$2:$A$28=$B7)*(Transcriptome!$C$2:$C$28=$G7),0))</f>
        <v>1</v>
      </c>
      <c r="DE7">
        <f t="array" ref="DE7">INDEX(Transcriptome!BN$2:BN$28,MATCH(1,(Transcriptome!$A$2:$A$28=$B7)*(Transcriptome!$C$2:$C$28=$G7),0))</f>
        <v>1</v>
      </c>
      <c r="DF7">
        <f t="array" ref="DF7">INDEX(Transcriptome!BO$2:BO$28,MATCH(1,(Transcriptome!$A$2:$A$28=$B7)*(Transcriptome!$C$2:$C$28=$G7),0))</f>
        <v>1</v>
      </c>
      <c r="DG7">
        <f t="array" ref="DG7">INDEX(Transcriptome!BP$2:BP$28,MATCH(1,(Transcriptome!$A$2:$A$28=$B7)*(Transcriptome!$C$2:$C$28=$G7),0))</f>
        <v>1</v>
      </c>
      <c r="DH7">
        <f t="array" ref="DH7">INDEX(Transcriptome!BQ$2:BQ$28,MATCH(1,(Transcriptome!$A$2:$A$28=$B7)*(Transcriptome!$C$2:$C$28=$G7),0))</f>
        <v>1</v>
      </c>
      <c r="DI7">
        <f t="array" ref="DI7">INDEX(Transcriptome!BR$2:BR$28,MATCH(1,(Transcriptome!$A$2:$A$28=$B7)*(Transcriptome!$C$2:$C$28=$G7),0))</f>
        <v>1</v>
      </c>
    </row>
    <row r="8" spans="1:113" x14ac:dyDescent="0.15">
      <c r="A8">
        <f>Glutamine!A13</f>
        <v>6</v>
      </c>
      <c r="B8" t="s">
        <v>581</v>
      </c>
      <c r="C8" s="326" t="s">
        <v>586</v>
      </c>
      <c r="D8">
        <v>1</v>
      </c>
      <c r="E8">
        <f>Glutamine!H13</f>
        <v>9.5399999999999991</v>
      </c>
      <c r="F8" s="334">
        <f>Glutamine!K13</f>
        <v>96.7</v>
      </c>
      <c r="G8" t="s">
        <v>511</v>
      </c>
      <c r="H8" s="323">
        <f>Glutamine!B13</f>
        <v>43697.709027777775</v>
      </c>
      <c r="I8" s="324">
        <f>Glutamine!C13</f>
        <v>43697.709027777775</v>
      </c>
      <c r="J8">
        <f>'In Process Calc.'!B9</f>
        <v>3.9805555555503815</v>
      </c>
      <c r="K8">
        <f>'In Process Calc.'!C9</f>
        <v>95.533333333209157</v>
      </c>
      <c r="L8">
        <f>Glutamine!Y13</f>
        <v>15.546373291355277</v>
      </c>
      <c r="M8">
        <f>Glutamine!AE13</f>
        <v>19.563292350935281</v>
      </c>
      <c r="N8">
        <f>Glutamine!Z13</f>
        <v>0.1547772288742644</v>
      </c>
      <c r="O8">
        <f>Glutamine!V13</f>
        <v>2.819506744977851</v>
      </c>
      <c r="P8">
        <f>Glutamine!W13</f>
        <v>1.4129837478214116</v>
      </c>
      <c r="Q8">
        <f>'In Process Calc.'!CF9</f>
        <v>26.6148534215993</v>
      </c>
      <c r="R8">
        <f t="shared" si="3"/>
        <v>19.563292350935281</v>
      </c>
      <c r="S8">
        <f>'In Process Calc.'!CG9</f>
        <v>1.1157267911828641</v>
      </c>
      <c r="T8">
        <f>'In Process Calc.'!CC9</f>
        <v>3.2069310470711985</v>
      </c>
      <c r="U8">
        <f>'In Process Calc.'!CD9</f>
        <v>1.4740878917455538</v>
      </c>
      <c r="V8">
        <f t="shared" si="4"/>
        <v>21.080613356477286</v>
      </c>
      <c r="W8">
        <f t="shared" si="5"/>
        <v>19.563292350935281</v>
      </c>
      <c r="X8">
        <f t="shared" si="6"/>
        <v>0.63525201002856424</v>
      </c>
      <c r="Y8">
        <f t="shared" si="7"/>
        <v>3.013218896024525</v>
      </c>
      <c r="Z8">
        <f t="shared" si="8"/>
        <v>1.4435358197834827</v>
      </c>
      <c r="AA8">
        <f>'Growth Regression'!P8</f>
        <v>2.508666578103556E-2</v>
      </c>
      <c r="AB8">
        <f>AA8/'Growth Regression'!$O$24</f>
        <v>0.56045385801834879</v>
      </c>
      <c r="AC8">
        <f>'Post Process Calc.'!J9</f>
        <v>4.2845765793755562E-2</v>
      </c>
      <c r="AD8">
        <f>'Post Process Calc.'!P9</f>
        <v>5.0357830071265973E-3</v>
      </c>
      <c r="AE8">
        <f>'Post Process Calc.'!K9</f>
        <v>4.4166795664590816E-3</v>
      </c>
      <c r="AF8">
        <f>'Post Process Calc.'!G9</f>
        <v>4.9407097532594667E-3</v>
      </c>
      <c r="AG8">
        <f>'Post Process Calc.'!H9</f>
        <v>1.7312959314561577E-3</v>
      </c>
      <c r="AH8">
        <f>'Post Process Calc.'!AF9</f>
        <v>0.11753280432346767</v>
      </c>
      <c r="AI8">
        <f t="shared" si="9"/>
        <v>26.778603621097226</v>
      </c>
      <c r="AJ8">
        <f t="shared" si="9"/>
        <v>3.1473643794541233</v>
      </c>
      <c r="AK8">
        <f t="shared" si="1"/>
        <v>2.7604247290369259</v>
      </c>
      <c r="AL8">
        <f t="shared" si="1"/>
        <v>3.0879435957871664</v>
      </c>
      <c r="AM8">
        <f t="shared" si="1"/>
        <v>1.0820599571600986</v>
      </c>
      <c r="AN8">
        <v>100</v>
      </c>
      <c r="AO8">
        <v>0.32</v>
      </c>
      <c r="AP8">
        <v>7</v>
      </c>
      <c r="AQ8">
        <v>0.7</v>
      </c>
      <c r="AR8">
        <f t="shared" si="2"/>
        <v>5.0118723362727164E-8</v>
      </c>
      <c r="AS8">
        <v>1</v>
      </c>
      <c r="AT8">
        <v>0.311</v>
      </c>
      <c r="AU8">
        <f t="array" ref="AU8">INDEX(Transcriptome!D$2:D$28,MATCH(1,(Transcriptome!$A$2:$A$28=$B8)*(Transcriptome!$C$2:$C$28=$G8),0))</f>
        <v>0.66765839942271932</v>
      </c>
      <c r="AV8">
        <f t="array" ref="AV8">INDEX(Transcriptome!E$2:E$28,MATCH(1,(Transcriptome!$A$2:$A$28=$B8)*(Transcriptome!$C$2:$C$28=$G8),0))</f>
        <v>0.88979757029001538</v>
      </c>
      <c r="AW8">
        <f t="array" ref="AW8">INDEX(Transcriptome!F$2:F$28,MATCH(1,(Transcriptome!$A$2:$A$28=$B8)*(Transcriptome!$C$2:$C$28=$G8),0))</f>
        <v>0.88081923984204291</v>
      </c>
      <c r="AX8">
        <f t="array" ref="AX8">INDEX(Transcriptome!G$2:G$28,MATCH(1,(Transcriptome!$A$2:$A$28=$B8)*(Transcriptome!$C$2:$C$28=$G8),0))</f>
        <v>0.76455167135487589</v>
      </c>
      <c r="AY8">
        <f t="array" ref="AY8">INDEX(Transcriptome!H$2:H$28,MATCH(1,(Transcriptome!$A$2:$A$28=$B8)*(Transcriptome!$C$2:$C$28=$G8),0))</f>
        <v>0</v>
      </c>
      <c r="AZ8">
        <f t="array" ref="AZ8">INDEX(Transcriptome!I$2:I$28,MATCH(1,(Transcriptome!$A$2:$A$28=$B8)*(Transcriptome!$C$2:$C$28=$G8),0))</f>
        <v>0.93527554578879957</v>
      </c>
      <c r="BA8">
        <f t="array" ref="BA8">INDEX(Transcriptome!J$2:J$28,MATCH(1,(Transcriptome!$A$2:$A$28=$B8)*(Transcriptome!$C$2:$C$28=$G8),0))</f>
        <v>0.78682961321853251</v>
      </c>
      <c r="BB8">
        <f t="array" ref="BB8">INDEX(Transcriptome!K$2:K$28,MATCH(1,(Transcriptome!$A$2:$A$28=$B8)*(Transcriptome!$C$2:$C$28=$G8),0))</f>
        <v>0.58158323749196528</v>
      </c>
      <c r="BC8">
        <f t="array" ref="BC8">INDEX(Transcriptome!L$2:L$28,MATCH(1,(Transcriptome!$A$2:$A$28=$B8)*(Transcriptome!$C$2:$C$28=$G8),0))</f>
        <v>1.0939892299163134</v>
      </c>
      <c r="BD8">
        <f t="array" ref="BD8">INDEX(Transcriptome!M$2:M$28,MATCH(1,(Transcriptome!$A$2:$A$28=$B8)*(Transcriptome!$C$2:$C$28=$G8),0))</f>
        <v>1.0926891407200139</v>
      </c>
      <c r="BE8">
        <f t="array" ref="BE8">INDEX(Transcriptome!N$2:N$28,MATCH(1,(Transcriptome!$A$2:$A$28=$B8)*(Transcriptome!$C$2:$C$28=$G8),0))</f>
        <v>0.61300199120677068</v>
      </c>
      <c r="BF8">
        <f t="array" ref="BF8">INDEX(Transcriptome!O$2:O$28,MATCH(1,(Transcriptome!$A$2:$A$28=$B8)*(Transcriptome!$C$2:$C$28=$G8),0))</f>
        <v>0.81911846669679078</v>
      </c>
      <c r="BG8">
        <f t="array" ref="BG8">INDEX(Transcriptome!P$2:P$28,MATCH(1,(Transcriptome!$A$2:$A$28=$B8)*(Transcriptome!$C$2:$C$28=$G8),0))</f>
        <v>0.67850544563824822</v>
      </c>
      <c r="BH8">
        <f t="array" ref="BH8">INDEX(Transcriptome!Q$2:Q$28,MATCH(1,(Transcriptome!$A$2:$A$28=$B8)*(Transcriptome!$C$2:$C$28=$G8),0))</f>
        <v>0.83176566059700541</v>
      </c>
      <c r="BI8">
        <f t="array" ref="BI8">INDEX(Transcriptome!R$2:R$28,MATCH(1,(Transcriptome!$A$2:$A$28=$B8)*(Transcriptome!$C$2:$C$28=$G8),0))</f>
        <v>0.74956044827070623</v>
      </c>
      <c r="BJ8">
        <f t="array" ref="BJ8">INDEX(Transcriptome!S$2:S$28,MATCH(1,(Transcriptome!$A$2:$A$28=$B8)*(Transcriptome!$C$2:$C$28=$G8),0))</f>
        <v>0.84852914230253174</v>
      </c>
      <c r="BK8">
        <f t="array" ref="BK8">INDEX(Transcriptome!T$2:T$28,MATCH(1,(Transcriptome!$A$2:$A$28=$B8)*(Transcriptome!$C$2:$C$28=$G8),0))</f>
        <v>0.74875668135608442</v>
      </c>
      <c r="BL8">
        <f t="array" ref="BL8">INDEX(Transcriptome!U$2:U$28,MATCH(1,(Transcriptome!$A$2:$A$28=$B8)*(Transcriptome!$C$2:$C$28=$G8),0))</f>
        <v>1.2339399519560994</v>
      </c>
      <c r="BM8">
        <f t="array" ref="BM8">INDEX(Transcriptome!V$2:V$28,MATCH(1,(Transcriptome!$A$2:$A$28=$B8)*(Transcriptome!$C$2:$C$28=$G8),0))</f>
        <v>0</v>
      </c>
      <c r="BN8">
        <f t="array" ref="BN8">INDEX(Transcriptome!W$2:W$28,MATCH(1,(Transcriptome!$A$2:$A$28=$B8)*(Transcriptome!$C$2:$C$28=$G8),0))</f>
        <v>0</v>
      </c>
      <c r="BO8">
        <f t="array" ref="BO8">INDEX(Transcriptome!X$2:X$28,MATCH(1,(Transcriptome!$A$2:$A$28=$B8)*(Transcriptome!$C$2:$C$28=$G8),0))</f>
        <v>0.71939932534564466</v>
      </c>
      <c r="BP8">
        <f t="array" ref="BP8">INDEX(Transcriptome!Y$2:Y$28,MATCH(1,(Transcriptome!$A$2:$A$28=$B8)*(Transcriptome!$C$2:$C$28=$G8),0))</f>
        <v>0</v>
      </c>
      <c r="BQ8">
        <f t="array" ref="BQ8">INDEX(Transcriptome!Z$2:Z$28,MATCH(1,(Transcriptome!$A$2:$A$28=$B8)*(Transcriptome!$C$2:$C$28=$G8),0))</f>
        <v>1.5225290972003775</v>
      </c>
      <c r="BR8">
        <f t="array" ref="BR8">INDEX(Transcriptome!AA$2:AA$28,MATCH(1,(Transcriptome!$A$2:$A$28=$B8)*(Transcriptome!$C$2:$C$28=$G8),0))</f>
        <v>0.97975747140764746</v>
      </c>
      <c r="BS8">
        <f t="array" ref="BS8">INDEX(Transcriptome!AB$2:AB$28,MATCH(1,(Transcriptome!$A$2:$A$28=$B8)*(Transcriptome!$C$2:$C$28=$G8),0))</f>
        <v>0.71671088854938647</v>
      </c>
      <c r="BT8">
        <f t="array" ref="BT8">INDEX(Transcriptome!AC$2:AC$28,MATCH(1,(Transcriptome!$A$2:$A$28=$B8)*(Transcriptome!$C$2:$C$28=$G8),0))</f>
        <v>1.2324813303911453</v>
      </c>
      <c r="BU8">
        <f t="array" ref="BU8">INDEX(Transcriptome!AD$2:AD$28,MATCH(1,(Transcriptome!$A$2:$A$28=$B8)*(Transcriptome!$C$2:$C$28=$G8),0))</f>
        <v>0.69571556583005956</v>
      </c>
      <c r="BV8">
        <f t="array" ref="BV8">INDEX(Transcriptome!AE$2:AE$28,MATCH(1,(Transcriptome!$A$2:$A$28=$B8)*(Transcriptome!$C$2:$C$28=$G8),0))</f>
        <v>0.98427548008770493</v>
      </c>
      <c r="BW8">
        <f t="array" ref="BW8">INDEX(Transcriptome!AF$2:AF$28,MATCH(1,(Transcriptome!$A$2:$A$28=$B8)*(Transcriptome!$C$2:$C$28=$G8),0))</f>
        <v>0.66368315943656153</v>
      </c>
      <c r="BX8">
        <f t="array" ref="BX8">INDEX(Transcriptome!AG$2:AG$28,MATCH(1,(Transcriptome!$A$2:$A$28=$B8)*(Transcriptome!$C$2:$C$28=$G8),0))</f>
        <v>0.61744396460978368</v>
      </c>
      <c r="BY8">
        <f t="array" ref="BY8">INDEX(Transcriptome!AH$2:AH$28,MATCH(1,(Transcriptome!$A$2:$A$28=$B8)*(Transcriptome!$C$2:$C$28=$G8),0))</f>
        <v>0.72934591441052199</v>
      </c>
      <c r="BZ8">
        <f t="array" ref="BZ8">INDEX(Transcriptome!AI$2:AI$28,MATCH(1,(Transcriptome!$A$2:$A$28=$B8)*(Transcriptome!$C$2:$C$28=$G8),0))</f>
        <v>0.66069432717697507</v>
      </c>
      <c r="CA8">
        <f t="array" ref="CA8">INDEX(Transcriptome!AJ$2:AJ$28,MATCH(1,(Transcriptome!$A$2:$A$28=$B8)*(Transcriptome!$C$2:$C$28=$G8),0))</f>
        <v>1.263812190156167</v>
      </c>
      <c r="CB8">
        <f t="array" ref="CB8">INDEX(Transcriptome!AK$2:AK$28,MATCH(1,(Transcriptome!$A$2:$A$28=$B8)*(Transcriptome!$C$2:$C$28=$G8),0))</f>
        <v>0.7668019681940117</v>
      </c>
      <c r="CC8">
        <f t="array" ref="CC8">INDEX(Transcriptome!AL$2:AL$28,MATCH(1,(Transcriptome!$A$2:$A$28=$B8)*(Transcriptome!$C$2:$C$28=$G8),0))</f>
        <v>1</v>
      </c>
      <c r="CD8">
        <f t="array" ref="CD8">INDEX(Transcriptome!AM$2:AM$28,MATCH(1,(Transcriptome!$A$2:$A$28=$B8)*(Transcriptome!$C$2:$C$28=$G8),0))</f>
        <v>0.38457117596999923</v>
      </c>
      <c r="CE8">
        <f t="array" ref="CE8">INDEX(Transcriptome!AN$2:AN$28,MATCH(1,(Transcriptome!$A$2:$A$28=$B8)*(Transcriptome!$C$2:$C$28=$G8),0))</f>
        <v>0.81185907011399505</v>
      </c>
      <c r="CF8">
        <f t="array" ref="CF8">INDEX(Transcriptome!AO$2:AO$28,MATCH(1,(Transcriptome!$A$2:$A$28=$B8)*(Transcriptome!$C$2:$C$28=$G8),0))</f>
        <v>1.0999311146150963</v>
      </c>
      <c r="CG8">
        <f t="array" ref="CG8">INDEX(Transcriptome!AP$2:AP$28,MATCH(1,(Transcriptome!$A$2:$A$28=$B8)*(Transcriptome!$C$2:$C$28=$G8),0))</f>
        <v>0.8210453852052858</v>
      </c>
      <c r="CH8">
        <f t="array" ref="CH8">INDEX(Transcriptome!AQ$2:AQ$28,MATCH(1,(Transcriptome!$A$2:$A$28=$B8)*(Transcriptome!$C$2:$C$28=$G8),0))</f>
        <v>0.61982437859498463</v>
      </c>
      <c r="CI8">
        <f t="array" ref="CI8">INDEX(Transcriptome!AR$2:AR$28,MATCH(1,(Transcriptome!$A$2:$A$28=$B8)*(Transcriptome!$C$2:$C$28=$G8),0))</f>
        <v>1.0150444683262392</v>
      </c>
      <c r="CJ8">
        <f t="array" ref="CJ8">INDEX(Transcriptome!AS$2:AS$28,MATCH(1,(Transcriptome!$A$2:$A$28=$B8)*(Transcriptome!$C$2:$C$28=$G8),0))</f>
        <v>0.97094205694738667</v>
      </c>
      <c r="CK8">
        <f t="array" ref="CK8">INDEX(Transcriptome!AT$2:AT$28,MATCH(1,(Transcriptome!$A$2:$A$28=$B8)*(Transcriptome!$C$2:$C$28=$G8),0))</f>
        <v>0.77354347957896485</v>
      </c>
      <c r="CL8">
        <f t="array" ref="CL8">INDEX(Transcriptome!AU$2:AU$28,MATCH(1,(Transcriptome!$A$2:$A$28=$B8)*(Transcriptome!$C$2:$C$28=$G8),0))</f>
        <v>1.1679989334023484</v>
      </c>
      <c r="CM8">
        <f t="array" ref="CM8">INDEX(Transcriptome!AV$2:AV$28,MATCH(1,(Transcriptome!$A$2:$A$28=$B8)*(Transcriptome!$C$2:$C$28=$G8),0))</f>
        <v>0.78739761574038747</v>
      </c>
      <c r="CN8">
        <f t="array" ref="CN8">INDEX(Transcriptome!AW$2:AW$28,MATCH(1,(Transcriptome!$A$2:$A$28=$B8)*(Transcriptome!$C$2:$C$28=$G8),0))</f>
        <v>0.89094982164271719</v>
      </c>
      <c r="CO8">
        <f t="array" ref="CO8">INDEX(Transcriptome!AX$2:AX$28,MATCH(1,(Transcriptome!$A$2:$A$28=$B8)*(Transcriptome!$C$2:$C$28=$G8),0))</f>
        <v>0.55206555606274321</v>
      </c>
      <c r="CP8">
        <f t="array" ref="CP8">INDEX(Transcriptome!AY$2:AY$28,MATCH(1,(Transcriptome!$A$2:$A$28=$B8)*(Transcriptome!$C$2:$C$28=$G8),0))</f>
        <v>0.83498831956994501</v>
      </c>
      <c r="CQ8">
        <f t="array" ref="CQ8">INDEX(Transcriptome!AZ$2:AZ$28,MATCH(1,(Transcriptome!$A$2:$A$28=$B8)*(Transcriptome!$C$2:$C$28=$G8),0))</f>
        <v>0.48861067497315119</v>
      </c>
      <c r="CR8">
        <f t="array" ref="CR8">INDEX(Transcriptome!BA$2:BA$28,MATCH(1,(Transcriptome!$A$2:$A$28=$B8)*(Transcriptome!$C$2:$C$28=$G8),0))</f>
        <v>1.3292579536458082</v>
      </c>
      <c r="CS8">
        <f t="array" ref="CS8">INDEX(Transcriptome!BB$2:BB$28,MATCH(1,(Transcriptome!$A$2:$A$28=$B8)*(Transcriptome!$C$2:$C$28=$G8),0))</f>
        <v>2.4644010147931774</v>
      </c>
      <c r="CT8">
        <f t="array" ref="CT8">INDEX(Transcriptome!BC$2:BC$28,MATCH(1,(Transcriptome!$A$2:$A$28=$B8)*(Transcriptome!$C$2:$C$28=$G8),0))</f>
        <v>0</v>
      </c>
      <c r="CU8">
        <f t="array" ref="CU8">INDEX(Transcriptome!BD$2:BD$28,MATCH(1,(Transcriptome!$A$2:$A$28=$B8)*(Transcriptome!$C$2:$C$28=$G8),0))</f>
        <v>1.2837303462079337</v>
      </c>
      <c r="CV8">
        <f t="array" ref="CV8">INDEX(Transcriptome!BE$2:BE$28,MATCH(1,(Transcriptome!$A$2:$A$28=$B8)*(Transcriptome!$C$2:$C$28=$G8),0))</f>
        <v>1.0642127374882864</v>
      </c>
      <c r="CW8">
        <f t="array" ref="CW8">INDEX(Transcriptome!BF$2:BF$28,MATCH(1,(Transcriptome!$A$2:$A$28=$B8)*(Transcriptome!$C$2:$C$28=$G8),0))</f>
        <v>0.64424878216894155</v>
      </c>
      <c r="CX8">
        <f t="array" ref="CX8">INDEX(Transcriptome!BG$2:BG$28,MATCH(1,(Transcriptome!$A$2:$A$28=$B8)*(Transcriptome!$C$2:$C$28=$G8),0))</f>
        <v>1.781440712269984</v>
      </c>
      <c r="CY8">
        <f t="array" ref="CY8">INDEX(Transcriptome!BH$2:BH$28,MATCH(1,(Transcriptome!$A$2:$A$28=$B8)*(Transcriptome!$C$2:$C$28=$G8),0))</f>
        <v>0.96374381304296908</v>
      </c>
      <c r="CZ8">
        <f t="array" ref="CZ8">INDEX(Transcriptome!BI$2:BI$28,MATCH(1,(Transcriptome!$A$2:$A$28=$B8)*(Transcriptome!$C$2:$C$28=$G8),0))</f>
        <v>0</v>
      </c>
      <c r="DA8">
        <f t="array" ref="DA8">INDEX(Transcriptome!BJ$2:BJ$28,MATCH(1,(Transcriptome!$A$2:$A$28=$B8)*(Transcriptome!$C$2:$C$28=$G8),0))</f>
        <v>0</v>
      </c>
      <c r="DB8">
        <f t="array" ref="DB8">INDEX(Transcriptome!BK$2:BK$28,MATCH(1,(Transcriptome!$A$2:$A$28=$B8)*(Transcriptome!$C$2:$C$28=$G8),0))</f>
        <v>1.3448604696986843</v>
      </c>
      <c r="DC8">
        <f t="array" ref="DC8">INDEX(Transcriptome!BL$2:BL$28,MATCH(1,(Transcriptome!$A$2:$A$28=$B8)*(Transcriptome!$C$2:$C$28=$G8),0))</f>
        <v>2.5064436608161969</v>
      </c>
      <c r="DD8">
        <f t="array" ref="DD8">INDEX(Transcriptome!BM$2:BM$28,MATCH(1,(Transcriptome!$A$2:$A$28=$B8)*(Transcriptome!$C$2:$C$28=$G8),0))</f>
        <v>0.59788115880169412</v>
      </c>
      <c r="DE8">
        <f t="array" ref="DE8">INDEX(Transcriptome!BN$2:BN$28,MATCH(1,(Transcriptome!$A$2:$A$28=$B8)*(Transcriptome!$C$2:$C$28=$G8),0))</f>
        <v>0.64895464105494804</v>
      </c>
      <c r="DF8">
        <f t="array" ref="DF8">INDEX(Transcriptome!BO$2:BO$28,MATCH(1,(Transcriptome!$A$2:$A$28=$B8)*(Transcriptome!$C$2:$C$28=$G8),0))</f>
        <v>0.98055984274442465</v>
      </c>
      <c r="DG8">
        <f t="array" ref="DG8">INDEX(Transcriptome!BP$2:BP$28,MATCH(1,(Transcriptome!$A$2:$A$28=$B8)*(Transcriptome!$C$2:$C$28=$G8),0))</f>
        <v>0.96374381304296908</v>
      </c>
      <c r="DH8">
        <f t="array" ref="DH8">INDEX(Transcriptome!BQ$2:BQ$28,MATCH(1,(Transcriptome!$A$2:$A$28=$B8)*(Transcriptome!$C$2:$C$28=$G8),0))</f>
        <v>1</v>
      </c>
      <c r="DI8">
        <f t="array" ref="DI8">INDEX(Transcriptome!BR$2:BR$28,MATCH(1,(Transcriptome!$A$2:$A$28=$B8)*(Transcriptome!$C$2:$C$28=$G8),0))</f>
        <v>1.6183547923545436</v>
      </c>
    </row>
    <row r="9" spans="1:113" x14ac:dyDescent="0.15">
      <c r="A9">
        <f>Glutamine!A14</f>
        <v>7</v>
      </c>
      <c r="B9" t="s">
        <v>581</v>
      </c>
      <c r="C9" s="326" t="s">
        <v>586</v>
      </c>
      <c r="D9">
        <v>1</v>
      </c>
      <c r="E9">
        <f>Glutamine!H14</f>
        <v>16.200000000000003</v>
      </c>
      <c r="F9" s="334">
        <f>Glutamine!K14</f>
        <v>96.9</v>
      </c>
      <c r="G9" t="s">
        <v>511</v>
      </c>
      <c r="H9" s="323">
        <f>Glutamine!B14</f>
        <v>43698.774305555555</v>
      </c>
      <c r="I9" s="324">
        <f>Glutamine!C14</f>
        <v>43698.774305555555</v>
      </c>
      <c r="J9">
        <f>'In Process Calc.'!B10</f>
        <v>5.0458333333299379</v>
      </c>
      <c r="K9">
        <f>'In Process Calc.'!C10</f>
        <v>121.09999999991851</v>
      </c>
      <c r="L9">
        <f>Glutamine!Y14</f>
        <v>13.641016990339555</v>
      </c>
      <c r="M9">
        <f>Glutamine!AE14</f>
        <v>18.512626830142985</v>
      </c>
      <c r="N9">
        <f>Glutamine!Z14</f>
        <v>6.3362935293955411E-2</v>
      </c>
      <c r="O9">
        <f>Glutamine!V14</f>
        <v>1.3667378151432403</v>
      </c>
      <c r="P9">
        <f>Glutamine!W14</f>
        <v>0.8326054083690293</v>
      </c>
      <c r="Q9">
        <f>'In Process Calc.'!CF10</f>
        <v>24.773929459265268</v>
      </c>
      <c r="R9">
        <f t="shared" si="3"/>
        <v>18.512626830142985</v>
      </c>
      <c r="S9">
        <f>'In Process Calc.'!CG10</f>
        <v>1.0274038022163821</v>
      </c>
      <c r="T9">
        <f>'In Process Calc.'!CC10</f>
        <v>1.8032895689701256</v>
      </c>
      <c r="U9">
        <f>'In Process Calc.'!CD10</f>
        <v>0.91333587295098151</v>
      </c>
      <c r="V9">
        <f t="shared" si="4"/>
        <v>19.207473224802413</v>
      </c>
      <c r="W9">
        <f t="shared" si="5"/>
        <v>18.512626830142985</v>
      </c>
      <c r="X9">
        <f t="shared" si="6"/>
        <v>0.54538336875516868</v>
      </c>
      <c r="Y9">
        <f t="shared" si="7"/>
        <v>1.5850136920566831</v>
      </c>
      <c r="Z9">
        <f t="shared" si="8"/>
        <v>0.8729706406600054</v>
      </c>
      <c r="AA9">
        <f>'Growth Regression'!P9</f>
        <v>1.2925468316676269E-2</v>
      </c>
      <c r="AB9">
        <f>AA9/'Growth Regression'!$O$24</f>
        <v>0.28876410472416775</v>
      </c>
      <c r="AC9">
        <f>'Post Process Calc.'!J10</f>
        <v>3.142869575867803E-2</v>
      </c>
      <c r="AD9">
        <f>'Post Process Calc.'!P10</f>
        <v>-2.4272513696380294E-3</v>
      </c>
      <c r="AE9">
        <f>'Post Process Calc.'!K10</f>
        <v>2.6475354081636252E-3</v>
      </c>
      <c r="AF9">
        <f>'Post Process Calc.'!G10</f>
        <v>3.0531487777909136E-3</v>
      </c>
      <c r="AG9">
        <f>'Post Process Calc.'!H10</f>
        <v>1.1745856280659631E-3</v>
      </c>
      <c r="AH9">
        <f>'Post Process Calc.'!AF10</f>
        <v>-7.7230419877281145E-2</v>
      </c>
      <c r="AI9">
        <f t="shared" si="9"/>
        <v>19.642934849173766</v>
      </c>
      <c r="AJ9">
        <f t="shared" si="9"/>
        <v>-1.5170321060237684</v>
      </c>
      <c r="AK9">
        <f t="shared" si="1"/>
        <v>1.6547096301022657</v>
      </c>
      <c r="AL9">
        <f t="shared" si="1"/>
        <v>1.9082179861193209</v>
      </c>
      <c r="AM9">
        <f t="shared" si="1"/>
        <v>0.73411601754122691</v>
      </c>
      <c r="AN9">
        <v>100</v>
      </c>
      <c r="AO9">
        <v>0.32</v>
      </c>
      <c r="AP9">
        <v>7</v>
      </c>
      <c r="AQ9">
        <v>0.7</v>
      </c>
      <c r="AR9">
        <f t="shared" si="2"/>
        <v>5.0118723362727164E-8</v>
      </c>
      <c r="AS9">
        <v>1</v>
      </c>
      <c r="AT9">
        <v>0.311</v>
      </c>
      <c r="AU9">
        <f t="array" ref="AU9">INDEX(Transcriptome!D$2:D$28,MATCH(1,(Transcriptome!$A$2:$A$28=$B9)*(Transcriptome!$C$2:$C$28=$G9),0))</f>
        <v>0.66765839942271932</v>
      </c>
      <c r="AV9">
        <f t="array" ref="AV9">INDEX(Transcriptome!E$2:E$28,MATCH(1,(Transcriptome!$A$2:$A$28=$B9)*(Transcriptome!$C$2:$C$28=$G9),0))</f>
        <v>0.88979757029001538</v>
      </c>
      <c r="AW9">
        <f t="array" ref="AW9">INDEX(Transcriptome!F$2:F$28,MATCH(1,(Transcriptome!$A$2:$A$28=$B9)*(Transcriptome!$C$2:$C$28=$G9),0))</f>
        <v>0.88081923984204291</v>
      </c>
      <c r="AX9">
        <f t="array" ref="AX9">INDEX(Transcriptome!G$2:G$28,MATCH(1,(Transcriptome!$A$2:$A$28=$B9)*(Transcriptome!$C$2:$C$28=$G9),0))</f>
        <v>0.76455167135487589</v>
      </c>
      <c r="AY9">
        <f t="array" ref="AY9">INDEX(Transcriptome!H$2:H$28,MATCH(1,(Transcriptome!$A$2:$A$28=$B9)*(Transcriptome!$C$2:$C$28=$G9),0))</f>
        <v>0</v>
      </c>
      <c r="AZ9">
        <f t="array" ref="AZ9">INDEX(Transcriptome!I$2:I$28,MATCH(1,(Transcriptome!$A$2:$A$28=$B9)*(Transcriptome!$C$2:$C$28=$G9),0))</f>
        <v>0.93527554578879957</v>
      </c>
      <c r="BA9">
        <f t="array" ref="BA9">INDEX(Transcriptome!J$2:J$28,MATCH(1,(Transcriptome!$A$2:$A$28=$B9)*(Transcriptome!$C$2:$C$28=$G9),0))</f>
        <v>0.78682961321853251</v>
      </c>
      <c r="BB9">
        <f t="array" ref="BB9">INDEX(Transcriptome!K$2:K$28,MATCH(1,(Transcriptome!$A$2:$A$28=$B9)*(Transcriptome!$C$2:$C$28=$G9),0))</f>
        <v>0.58158323749196528</v>
      </c>
      <c r="BC9">
        <f t="array" ref="BC9">INDEX(Transcriptome!L$2:L$28,MATCH(1,(Transcriptome!$A$2:$A$28=$B9)*(Transcriptome!$C$2:$C$28=$G9),0))</f>
        <v>1.0939892299163134</v>
      </c>
      <c r="BD9">
        <f t="array" ref="BD9">INDEX(Transcriptome!M$2:M$28,MATCH(1,(Transcriptome!$A$2:$A$28=$B9)*(Transcriptome!$C$2:$C$28=$G9),0))</f>
        <v>1.0926891407200139</v>
      </c>
      <c r="BE9">
        <f t="array" ref="BE9">INDEX(Transcriptome!N$2:N$28,MATCH(1,(Transcriptome!$A$2:$A$28=$B9)*(Transcriptome!$C$2:$C$28=$G9),0))</f>
        <v>0.61300199120677068</v>
      </c>
      <c r="BF9">
        <f t="array" ref="BF9">INDEX(Transcriptome!O$2:O$28,MATCH(1,(Transcriptome!$A$2:$A$28=$B9)*(Transcriptome!$C$2:$C$28=$G9),0))</f>
        <v>0.81911846669679078</v>
      </c>
      <c r="BG9">
        <f t="array" ref="BG9">INDEX(Transcriptome!P$2:P$28,MATCH(1,(Transcriptome!$A$2:$A$28=$B9)*(Transcriptome!$C$2:$C$28=$G9),0))</f>
        <v>0.67850544563824822</v>
      </c>
      <c r="BH9">
        <f t="array" ref="BH9">INDEX(Transcriptome!Q$2:Q$28,MATCH(1,(Transcriptome!$A$2:$A$28=$B9)*(Transcriptome!$C$2:$C$28=$G9),0))</f>
        <v>0.83176566059700541</v>
      </c>
      <c r="BI9">
        <f t="array" ref="BI9">INDEX(Transcriptome!R$2:R$28,MATCH(1,(Transcriptome!$A$2:$A$28=$B9)*(Transcriptome!$C$2:$C$28=$G9),0))</f>
        <v>0.74956044827070623</v>
      </c>
      <c r="BJ9">
        <f t="array" ref="BJ9">INDEX(Transcriptome!S$2:S$28,MATCH(1,(Transcriptome!$A$2:$A$28=$B9)*(Transcriptome!$C$2:$C$28=$G9),0))</f>
        <v>0.84852914230253174</v>
      </c>
      <c r="BK9">
        <f t="array" ref="BK9">INDEX(Transcriptome!T$2:T$28,MATCH(1,(Transcriptome!$A$2:$A$28=$B9)*(Transcriptome!$C$2:$C$28=$G9),0))</f>
        <v>0.74875668135608442</v>
      </c>
      <c r="BL9">
        <f t="array" ref="BL9">INDEX(Transcriptome!U$2:U$28,MATCH(1,(Transcriptome!$A$2:$A$28=$B9)*(Transcriptome!$C$2:$C$28=$G9),0))</f>
        <v>1.2339399519560994</v>
      </c>
      <c r="BM9">
        <f t="array" ref="BM9">INDEX(Transcriptome!V$2:V$28,MATCH(1,(Transcriptome!$A$2:$A$28=$B9)*(Transcriptome!$C$2:$C$28=$G9),0))</f>
        <v>0</v>
      </c>
      <c r="BN9">
        <f t="array" ref="BN9">INDEX(Transcriptome!W$2:W$28,MATCH(1,(Transcriptome!$A$2:$A$28=$B9)*(Transcriptome!$C$2:$C$28=$G9),0))</f>
        <v>0</v>
      </c>
      <c r="BO9">
        <f t="array" ref="BO9">INDEX(Transcriptome!X$2:X$28,MATCH(1,(Transcriptome!$A$2:$A$28=$B9)*(Transcriptome!$C$2:$C$28=$G9),0))</f>
        <v>0.71939932534564466</v>
      </c>
      <c r="BP9">
        <f t="array" ref="BP9">INDEX(Transcriptome!Y$2:Y$28,MATCH(1,(Transcriptome!$A$2:$A$28=$B9)*(Transcriptome!$C$2:$C$28=$G9),0))</f>
        <v>0</v>
      </c>
      <c r="BQ9">
        <f t="array" ref="BQ9">INDEX(Transcriptome!Z$2:Z$28,MATCH(1,(Transcriptome!$A$2:$A$28=$B9)*(Transcriptome!$C$2:$C$28=$G9),0))</f>
        <v>1.5225290972003775</v>
      </c>
      <c r="BR9">
        <f t="array" ref="BR9">INDEX(Transcriptome!AA$2:AA$28,MATCH(1,(Transcriptome!$A$2:$A$28=$B9)*(Transcriptome!$C$2:$C$28=$G9),0))</f>
        <v>0.97975747140764746</v>
      </c>
      <c r="BS9">
        <f t="array" ref="BS9">INDEX(Transcriptome!AB$2:AB$28,MATCH(1,(Transcriptome!$A$2:$A$28=$B9)*(Transcriptome!$C$2:$C$28=$G9),0))</f>
        <v>0.71671088854938647</v>
      </c>
      <c r="BT9">
        <f t="array" ref="BT9">INDEX(Transcriptome!AC$2:AC$28,MATCH(1,(Transcriptome!$A$2:$A$28=$B9)*(Transcriptome!$C$2:$C$28=$G9),0))</f>
        <v>1.2324813303911453</v>
      </c>
      <c r="BU9">
        <f t="array" ref="BU9">INDEX(Transcriptome!AD$2:AD$28,MATCH(1,(Transcriptome!$A$2:$A$28=$B9)*(Transcriptome!$C$2:$C$28=$G9),0))</f>
        <v>0.69571556583005956</v>
      </c>
      <c r="BV9">
        <f t="array" ref="BV9">INDEX(Transcriptome!AE$2:AE$28,MATCH(1,(Transcriptome!$A$2:$A$28=$B9)*(Transcriptome!$C$2:$C$28=$G9),0))</f>
        <v>0.98427548008770493</v>
      </c>
      <c r="BW9">
        <f t="array" ref="BW9">INDEX(Transcriptome!AF$2:AF$28,MATCH(1,(Transcriptome!$A$2:$A$28=$B9)*(Transcriptome!$C$2:$C$28=$G9),0))</f>
        <v>0.66368315943656153</v>
      </c>
      <c r="BX9">
        <f t="array" ref="BX9">INDEX(Transcriptome!AG$2:AG$28,MATCH(1,(Transcriptome!$A$2:$A$28=$B9)*(Transcriptome!$C$2:$C$28=$G9),0))</f>
        <v>0.61744396460978368</v>
      </c>
      <c r="BY9">
        <f t="array" ref="BY9">INDEX(Transcriptome!AH$2:AH$28,MATCH(1,(Transcriptome!$A$2:$A$28=$B9)*(Transcriptome!$C$2:$C$28=$G9),0))</f>
        <v>0.72934591441052199</v>
      </c>
      <c r="BZ9">
        <f t="array" ref="BZ9">INDEX(Transcriptome!AI$2:AI$28,MATCH(1,(Transcriptome!$A$2:$A$28=$B9)*(Transcriptome!$C$2:$C$28=$G9),0))</f>
        <v>0.66069432717697507</v>
      </c>
      <c r="CA9">
        <f t="array" ref="CA9">INDEX(Transcriptome!AJ$2:AJ$28,MATCH(1,(Transcriptome!$A$2:$A$28=$B9)*(Transcriptome!$C$2:$C$28=$G9),0))</f>
        <v>1.263812190156167</v>
      </c>
      <c r="CB9">
        <f t="array" ref="CB9">INDEX(Transcriptome!AK$2:AK$28,MATCH(1,(Transcriptome!$A$2:$A$28=$B9)*(Transcriptome!$C$2:$C$28=$G9),0))</f>
        <v>0.7668019681940117</v>
      </c>
      <c r="CC9">
        <f t="array" ref="CC9">INDEX(Transcriptome!AL$2:AL$28,MATCH(1,(Transcriptome!$A$2:$A$28=$B9)*(Transcriptome!$C$2:$C$28=$G9),0))</f>
        <v>1</v>
      </c>
      <c r="CD9">
        <f t="array" ref="CD9">INDEX(Transcriptome!AM$2:AM$28,MATCH(1,(Transcriptome!$A$2:$A$28=$B9)*(Transcriptome!$C$2:$C$28=$G9),0))</f>
        <v>0.38457117596999923</v>
      </c>
      <c r="CE9">
        <f t="array" ref="CE9">INDEX(Transcriptome!AN$2:AN$28,MATCH(1,(Transcriptome!$A$2:$A$28=$B9)*(Transcriptome!$C$2:$C$28=$G9),0))</f>
        <v>0.81185907011399505</v>
      </c>
      <c r="CF9">
        <f t="array" ref="CF9">INDEX(Transcriptome!AO$2:AO$28,MATCH(1,(Transcriptome!$A$2:$A$28=$B9)*(Transcriptome!$C$2:$C$28=$G9),0))</f>
        <v>1.0999311146150963</v>
      </c>
      <c r="CG9">
        <f t="array" ref="CG9">INDEX(Transcriptome!AP$2:AP$28,MATCH(1,(Transcriptome!$A$2:$A$28=$B9)*(Transcriptome!$C$2:$C$28=$G9),0))</f>
        <v>0.8210453852052858</v>
      </c>
      <c r="CH9">
        <f t="array" ref="CH9">INDEX(Transcriptome!AQ$2:AQ$28,MATCH(1,(Transcriptome!$A$2:$A$28=$B9)*(Transcriptome!$C$2:$C$28=$G9),0))</f>
        <v>0.61982437859498463</v>
      </c>
      <c r="CI9">
        <f t="array" ref="CI9">INDEX(Transcriptome!AR$2:AR$28,MATCH(1,(Transcriptome!$A$2:$A$28=$B9)*(Transcriptome!$C$2:$C$28=$G9),0))</f>
        <v>1.0150444683262392</v>
      </c>
      <c r="CJ9">
        <f t="array" ref="CJ9">INDEX(Transcriptome!AS$2:AS$28,MATCH(1,(Transcriptome!$A$2:$A$28=$B9)*(Transcriptome!$C$2:$C$28=$G9),0))</f>
        <v>0.97094205694738667</v>
      </c>
      <c r="CK9">
        <f t="array" ref="CK9">INDEX(Transcriptome!AT$2:AT$28,MATCH(1,(Transcriptome!$A$2:$A$28=$B9)*(Transcriptome!$C$2:$C$28=$G9),0))</f>
        <v>0.77354347957896485</v>
      </c>
      <c r="CL9">
        <f t="array" ref="CL9">INDEX(Transcriptome!AU$2:AU$28,MATCH(1,(Transcriptome!$A$2:$A$28=$B9)*(Transcriptome!$C$2:$C$28=$G9),0))</f>
        <v>1.1679989334023484</v>
      </c>
      <c r="CM9">
        <f t="array" ref="CM9">INDEX(Transcriptome!AV$2:AV$28,MATCH(1,(Transcriptome!$A$2:$A$28=$B9)*(Transcriptome!$C$2:$C$28=$G9),0))</f>
        <v>0.78739761574038747</v>
      </c>
      <c r="CN9">
        <f t="array" ref="CN9">INDEX(Transcriptome!AW$2:AW$28,MATCH(1,(Transcriptome!$A$2:$A$28=$B9)*(Transcriptome!$C$2:$C$28=$G9),0))</f>
        <v>0.89094982164271719</v>
      </c>
      <c r="CO9">
        <f t="array" ref="CO9">INDEX(Transcriptome!AX$2:AX$28,MATCH(1,(Transcriptome!$A$2:$A$28=$B9)*(Transcriptome!$C$2:$C$28=$G9),0))</f>
        <v>0.55206555606274321</v>
      </c>
      <c r="CP9">
        <f t="array" ref="CP9">INDEX(Transcriptome!AY$2:AY$28,MATCH(1,(Transcriptome!$A$2:$A$28=$B9)*(Transcriptome!$C$2:$C$28=$G9),0))</f>
        <v>0.83498831956994501</v>
      </c>
      <c r="CQ9">
        <f t="array" ref="CQ9">INDEX(Transcriptome!AZ$2:AZ$28,MATCH(1,(Transcriptome!$A$2:$A$28=$B9)*(Transcriptome!$C$2:$C$28=$G9),0))</f>
        <v>0.48861067497315119</v>
      </c>
      <c r="CR9">
        <f t="array" ref="CR9">INDEX(Transcriptome!BA$2:BA$28,MATCH(1,(Transcriptome!$A$2:$A$28=$B9)*(Transcriptome!$C$2:$C$28=$G9),0))</f>
        <v>1.3292579536458082</v>
      </c>
      <c r="CS9">
        <f t="array" ref="CS9">INDEX(Transcriptome!BB$2:BB$28,MATCH(1,(Transcriptome!$A$2:$A$28=$B9)*(Transcriptome!$C$2:$C$28=$G9),0))</f>
        <v>2.4644010147931774</v>
      </c>
      <c r="CT9">
        <f t="array" ref="CT9">INDEX(Transcriptome!BC$2:BC$28,MATCH(1,(Transcriptome!$A$2:$A$28=$B9)*(Transcriptome!$C$2:$C$28=$G9),0))</f>
        <v>0</v>
      </c>
      <c r="CU9">
        <f t="array" ref="CU9">INDEX(Transcriptome!BD$2:BD$28,MATCH(1,(Transcriptome!$A$2:$A$28=$B9)*(Transcriptome!$C$2:$C$28=$G9),0))</f>
        <v>1.2837303462079337</v>
      </c>
      <c r="CV9">
        <f t="array" ref="CV9">INDEX(Transcriptome!BE$2:BE$28,MATCH(1,(Transcriptome!$A$2:$A$28=$B9)*(Transcriptome!$C$2:$C$28=$G9),0))</f>
        <v>1.0642127374882864</v>
      </c>
      <c r="CW9">
        <f t="array" ref="CW9">INDEX(Transcriptome!BF$2:BF$28,MATCH(1,(Transcriptome!$A$2:$A$28=$B9)*(Transcriptome!$C$2:$C$28=$G9),0))</f>
        <v>0.64424878216894155</v>
      </c>
      <c r="CX9">
        <f t="array" ref="CX9">INDEX(Transcriptome!BG$2:BG$28,MATCH(1,(Transcriptome!$A$2:$A$28=$B9)*(Transcriptome!$C$2:$C$28=$G9),0))</f>
        <v>1.781440712269984</v>
      </c>
      <c r="CY9">
        <f t="array" ref="CY9">INDEX(Transcriptome!BH$2:BH$28,MATCH(1,(Transcriptome!$A$2:$A$28=$B9)*(Transcriptome!$C$2:$C$28=$G9),0))</f>
        <v>0.96374381304296908</v>
      </c>
      <c r="CZ9">
        <f t="array" ref="CZ9">INDEX(Transcriptome!BI$2:BI$28,MATCH(1,(Transcriptome!$A$2:$A$28=$B9)*(Transcriptome!$C$2:$C$28=$G9),0))</f>
        <v>0</v>
      </c>
      <c r="DA9">
        <f t="array" ref="DA9">INDEX(Transcriptome!BJ$2:BJ$28,MATCH(1,(Transcriptome!$A$2:$A$28=$B9)*(Transcriptome!$C$2:$C$28=$G9),0))</f>
        <v>0</v>
      </c>
      <c r="DB9">
        <f t="array" ref="DB9">INDEX(Transcriptome!BK$2:BK$28,MATCH(1,(Transcriptome!$A$2:$A$28=$B9)*(Transcriptome!$C$2:$C$28=$G9),0))</f>
        <v>1.3448604696986843</v>
      </c>
      <c r="DC9">
        <f t="array" ref="DC9">INDEX(Transcriptome!BL$2:BL$28,MATCH(1,(Transcriptome!$A$2:$A$28=$B9)*(Transcriptome!$C$2:$C$28=$G9),0))</f>
        <v>2.5064436608161969</v>
      </c>
      <c r="DD9">
        <f t="array" ref="DD9">INDEX(Transcriptome!BM$2:BM$28,MATCH(1,(Transcriptome!$A$2:$A$28=$B9)*(Transcriptome!$C$2:$C$28=$G9),0))</f>
        <v>0.59788115880169412</v>
      </c>
      <c r="DE9">
        <f t="array" ref="DE9">INDEX(Transcriptome!BN$2:BN$28,MATCH(1,(Transcriptome!$A$2:$A$28=$B9)*(Transcriptome!$C$2:$C$28=$G9),0))</f>
        <v>0.64895464105494804</v>
      </c>
      <c r="DF9">
        <f t="array" ref="DF9">INDEX(Transcriptome!BO$2:BO$28,MATCH(1,(Transcriptome!$A$2:$A$28=$B9)*(Transcriptome!$C$2:$C$28=$G9),0))</f>
        <v>0.98055984274442465</v>
      </c>
      <c r="DG9">
        <f t="array" ref="DG9">INDEX(Transcriptome!BP$2:BP$28,MATCH(1,(Transcriptome!$A$2:$A$28=$B9)*(Transcriptome!$C$2:$C$28=$G9),0))</f>
        <v>0.96374381304296908</v>
      </c>
      <c r="DH9">
        <f t="array" ref="DH9">INDEX(Transcriptome!BQ$2:BQ$28,MATCH(1,(Transcriptome!$A$2:$A$28=$B9)*(Transcriptome!$C$2:$C$28=$G9),0))</f>
        <v>1</v>
      </c>
      <c r="DI9">
        <f t="array" ref="DI9">INDEX(Transcriptome!BR$2:BR$28,MATCH(1,(Transcriptome!$A$2:$A$28=$B9)*(Transcriptome!$C$2:$C$28=$G9),0))</f>
        <v>1.6183547923545436</v>
      </c>
    </row>
    <row r="10" spans="1:113" x14ac:dyDescent="0.15">
      <c r="A10">
        <f>Glutamine!A15</f>
        <v>8</v>
      </c>
      <c r="B10" t="s">
        <v>581</v>
      </c>
      <c r="C10" s="326" t="s">
        <v>586</v>
      </c>
      <c r="D10">
        <v>1</v>
      </c>
      <c r="E10">
        <f>Glutamine!H15</f>
        <v>18.8</v>
      </c>
      <c r="F10" s="334">
        <f>Glutamine!K15</f>
        <v>94.1</v>
      </c>
      <c r="G10" t="s">
        <v>512</v>
      </c>
      <c r="H10" s="323">
        <f>Glutamine!B15</f>
        <v>43699.72152777778</v>
      </c>
      <c r="I10" s="324">
        <f>Glutamine!C15</f>
        <v>43699.72152777778</v>
      </c>
      <c r="J10">
        <f>'In Process Calc.'!B11</f>
        <v>5.9930555555547471</v>
      </c>
      <c r="K10">
        <f>'In Process Calc.'!C11</f>
        <v>143.83333333331393</v>
      </c>
      <c r="L10">
        <f>Glutamine!Y15</f>
        <v>11.449430994015446</v>
      </c>
      <c r="M10">
        <f>Glutamine!AE15</f>
        <v>16.769300583758994</v>
      </c>
      <c r="N10">
        <f>Glutamine!Z15</f>
        <v>5.3996757506675361E-2</v>
      </c>
      <c r="O10">
        <f>Glutamine!V15</f>
        <v>3.3960139783844462E-2</v>
      </c>
      <c r="P10">
        <f>Glutamine!W15</f>
        <v>0.17123657860599778</v>
      </c>
      <c r="Q10">
        <f>'In Process Calc.'!CF11</f>
        <v>22.656455066681591</v>
      </c>
      <c r="R10">
        <f t="shared" si="3"/>
        <v>16.769300583758994</v>
      </c>
      <c r="S10">
        <f>'In Process Calc.'!CG11</f>
        <v>1.0183543550789134</v>
      </c>
      <c r="T10">
        <f>'In Process Calc.'!CC11</f>
        <v>0.51558167007215838</v>
      </c>
      <c r="U10">
        <f>'In Process Calc.'!CD11</f>
        <v>0.27433217269684484</v>
      </c>
      <c r="V10">
        <f t="shared" si="4"/>
        <v>17.052943030348519</v>
      </c>
      <c r="W10">
        <f t="shared" si="5"/>
        <v>16.769300583758994</v>
      </c>
      <c r="X10">
        <f t="shared" si="6"/>
        <v>0.53617555629279434</v>
      </c>
      <c r="Y10">
        <f t="shared" si="7"/>
        <v>0.27477090492800144</v>
      </c>
      <c r="Z10">
        <f t="shared" si="8"/>
        <v>0.22278437565142131</v>
      </c>
      <c r="AA10">
        <f>'Growth Regression'!P10</f>
        <v>5.7284056797194264E-3</v>
      </c>
      <c r="AB10">
        <f>AA10/'Growth Regression'!$O$24</f>
        <v>0.1279766347395587</v>
      </c>
      <c r="AC10">
        <f>'Post Process Calc.'!J11</f>
        <v>3.4656233722531439E-2</v>
      </c>
      <c r="AD10">
        <f>'Post Process Calc.'!P11</f>
        <v>-1.0825168658934819E-3</v>
      </c>
      <c r="AE10">
        <f>'Post Process Calc.'!K11</f>
        <v>2.5549714304979611E-3</v>
      </c>
      <c r="AF10">
        <f>'Post Process Calc.'!G11</f>
        <v>2.7796013232854132E-3</v>
      </c>
      <c r="AG10">
        <f>'Post Process Calc.'!H11</f>
        <v>1.1173246710436231E-3</v>
      </c>
      <c r="AH10">
        <f>'Post Process Calc.'!AF11</f>
        <v>-3.1235848492956499E-2</v>
      </c>
      <c r="AI10">
        <f t="shared" si="9"/>
        <v>21.660146076582148</v>
      </c>
      <c r="AJ10">
        <f t="shared" si="9"/>
        <v>-0.67657304118342609</v>
      </c>
      <c r="AK10">
        <f t="shared" si="1"/>
        <v>1.5968571440612256</v>
      </c>
      <c r="AL10">
        <f t="shared" si="1"/>
        <v>1.7372508270533833</v>
      </c>
      <c r="AM10">
        <f t="shared" si="1"/>
        <v>0.69832791940226435</v>
      </c>
      <c r="AN10">
        <v>100</v>
      </c>
      <c r="AO10">
        <v>0.32</v>
      </c>
      <c r="AP10">
        <v>7</v>
      </c>
      <c r="AQ10">
        <v>0.7</v>
      </c>
      <c r="AR10">
        <f t="shared" si="2"/>
        <v>5.0118723362727164E-8</v>
      </c>
      <c r="AS10">
        <v>1</v>
      </c>
      <c r="AT10">
        <v>0.311</v>
      </c>
      <c r="AU10">
        <f t="array" ref="AU10">INDEX(Transcriptome!D$2:D$28,MATCH(1,(Transcriptome!$A$2:$A$28=$B10)*(Transcriptome!$C$2:$C$28=$G10),0))</f>
        <v>0.5990980562665128</v>
      </c>
      <c r="AV10">
        <f t="array" ref="AV10">INDEX(Transcriptome!E$2:E$28,MATCH(1,(Transcriptome!$A$2:$A$28=$B10)*(Transcriptome!$C$2:$C$28=$G10),0))</f>
        <v>0.82932908219741297</v>
      </c>
      <c r="AW10">
        <f t="array" ref="AW10">INDEX(Transcriptome!F$2:F$28,MATCH(1,(Transcriptome!$A$2:$A$28=$B10)*(Transcriptome!$C$2:$C$28=$G10),0))</f>
        <v>0.77587591066471473</v>
      </c>
      <c r="AX10">
        <f t="array" ref="AX10">INDEX(Transcriptome!G$2:G$28,MATCH(1,(Transcriptome!$A$2:$A$28=$B10)*(Transcriptome!$C$2:$C$28=$G10),0))</f>
        <v>0.80166141520967726</v>
      </c>
      <c r="AY10">
        <f t="array" ref="AY10">INDEX(Transcriptome!H$2:H$28,MATCH(1,(Transcriptome!$A$2:$A$28=$B10)*(Transcriptome!$C$2:$C$28=$G10),0))</f>
        <v>0</v>
      </c>
      <c r="AZ10">
        <f t="array" ref="AZ10">INDEX(Transcriptome!I$2:I$28,MATCH(1,(Transcriptome!$A$2:$A$28=$B10)*(Transcriptome!$C$2:$C$28=$G10),0))</f>
        <v>0.98360753941935342</v>
      </c>
      <c r="BA10">
        <f t="array" ref="BA10">INDEX(Transcriptome!J$2:J$28,MATCH(1,(Transcriptome!$A$2:$A$28=$B10)*(Transcriptome!$C$2:$C$28=$G10),0))</f>
        <v>0.7382265245584132</v>
      </c>
      <c r="BB10">
        <f t="array" ref="BB10">INDEX(Transcriptome!K$2:K$28,MATCH(1,(Transcriptome!$A$2:$A$28=$B10)*(Transcriptome!$C$2:$C$28=$G10),0))</f>
        <v>0.55111043869904575</v>
      </c>
      <c r="BC10">
        <f t="array" ref="BC10">INDEX(Transcriptome!L$2:L$28,MATCH(1,(Transcriptome!$A$2:$A$28=$B10)*(Transcriptome!$C$2:$C$28=$G10),0))</f>
        <v>0.98880478143087014</v>
      </c>
      <c r="BD10">
        <f t="array" ref="BD10">INDEX(Transcriptome!M$2:M$28,MATCH(1,(Transcriptome!$A$2:$A$28=$B10)*(Transcriptome!$C$2:$C$28=$G10),0))</f>
        <v>0.89932971655775662</v>
      </c>
      <c r="BE10">
        <f t="array" ref="BE10">INDEX(Transcriptome!N$2:N$28,MATCH(1,(Transcriptome!$A$2:$A$28=$B10)*(Transcriptome!$C$2:$C$28=$G10),0))</f>
        <v>0.62235113286421173</v>
      </c>
      <c r="BF10">
        <f t="array" ref="BF10">INDEX(Transcriptome!O$2:O$28,MATCH(1,(Transcriptome!$A$2:$A$28=$B10)*(Transcriptome!$C$2:$C$28=$G10),0))</f>
        <v>0.78087235862321613</v>
      </c>
      <c r="BG10">
        <f t="array" ref="BG10">INDEX(Transcriptome!P$2:P$28,MATCH(1,(Transcriptome!$A$2:$A$28=$B10)*(Transcriptome!$C$2:$C$28=$G10),0))</f>
        <v>0.78756812612203297</v>
      </c>
      <c r="BH10">
        <f t="array" ref="BH10">INDEX(Transcriptome!Q$2:Q$28,MATCH(1,(Transcriptome!$A$2:$A$28=$B10)*(Transcriptome!$C$2:$C$28=$G10),0))</f>
        <v>0.74502006144238075</v>
      </c>
      <c r="BI10">
        <f t="array" ref="BI10">INDEX(Transcriptome!R$2:R$28,MATCH(1,(Transcriptome!$A$2:$A$28=$B10)*(Transcriptome!$C$2:$C$28=$G10),0))</f>
        <v>0.78598397437629597</v>
      </c>
      <c r="BJ10">
        <f t="array" ref="BJ10">INDEX(Transcriptome!S$2:S$28,MATCH(1,(Transcriptome!$A$2:$A$28=$B10)*(Transcriptome!$C$2:$C$28=$G10),0))</f>
        <v>0.69794299526738179</v>
      </c>
      <c r="BK10">
        <f t="array" ref="BK10">INDEX(Transcriptome!T$2:T$28,MATCH(1,(Transcriptome!$A$2:$A$28=$B10)*(Transcriptome!$C$2:$C$28=$G10),0))</f>
        <v>0.85441693159189702</v>
      </c>
      <c r="BL10">
        <f t="array" ref="BL10">INDEX(Transcriptome!U$2:U$28,MATCH(1,(Transcriptome!$A$2:$A$28=$B10)*(Transcriptome!$C$2:$C$28=$G10),0))</f>
        <v>1.8284067576778538</v>
      </c>
      <c r="BM10">
        <f t="array" ref="BM10">INDEX(Transcriptome!V$2:V$28,MATCH(1,(Transcriptome!$A$2:$A$28=$B10)*(Transcriptome!$C$2:$C$28=$G10),0))</f>
        <v>0</v>
      </c>
      <c r="BN10">
        <f t="array" ref="BN10">INDEX(Transcriptome!W$2:W$28,MATCH(1,(Transcriptome!$A$2:$A$28=$B10)*(Transcriptome!$C$2:$C$28=$G10),0))</f>
        <v>0</v>
      </c>
      <c r="BO10">
        <f t="array" ref="BO10">INDEX(Transcriptome!X$2:X$28,MATCH(1,(Transcriptome!$A$2:$A$28=$B10)*(Transcriptome!$C$2:$C$28=$G10),0))</f>
        <v>0.5323663811508943</v>
      </c>
      <c r="BP10">
        <f t="array" ref="BP10">INDEX(Transcriptome!Y$2:Y$28,MATCH(1,(Transcriptome!$A$2:$A$28=$B10)*(Transcriptome!$C$2:$C$28=$G10),0))</f>
        <v>0</v>
      </c>
      <c r="BQ10">
        <f t="array" ref="BQ10">INDEX(Transcriptome!Z$2:Z$28,MATCH(1,(Transcriptome!$A$2:$A$28=$B10)*(Transcriptome!$C$2:$C$28=$G10),0))</f>
        <v>1.078186431791968</v>
      </c>
      <c r="BR10">
        <f t="array" ref="BR10">INDEX(Transcriptome!AA$2:AA$28,MATCH(1,(Transcriptome!$A$2:$A$28=$B10)*(Transcriptome!$C$2:$C$28=$G10),0))</f>
        <v>0.98418127262123645</v>
      </c>
      <c r="BS10">
        <f t="array" ref="BS10">INDEX(Transcriptome!AB$2:AB$28,MATCH(1,(Transcriptome!$A$2:$A$28=$B10)*(Transcriptome!$C$2:$C$28=$G10),0))</f>
        <v>0.52472239876260462</v>
      </c>
      <c r="BT10">
        <f t="array" ref="BT10">INDEX(Transcriptome!AC$2:AC$28,MATCH(1,(Transcriptome!$A$2:$A$28=$B10)*(Transcriptome!$C$2:$C$28=$G10),0))</f>
        <v>1.0717381589150226</v>
      </c>
      <c r="BU10">
        <f t="array" ref="BU10">INDEX(Transcriptome!AD$2:AD$28,MATCH(1,(Transcriptome!$A$2:$A$28=$B10)*(Transcriptome!$C$2:$C$28=$G10),0))</f>
        <v>0.55626723728740601</v>
      </c>
      <c r="BV10">
        <f t="array" ref="BV10">INDEX(Transcriptome!AE$2:AE$28,MATCH(1,(Transcriptome!$A$2:$A$28=$B10)*(Transcriptome!$C$2:$C$28=$G10),0))</f>
        <v>0.95214647847971778</v>
      </c>
      <c r="BW10">
        <f t="array" ref="BW10">INDEX(Transcriptome!AF$2:AF$28,MATCH(1,(Transcriptome!$A$2:$A$28=$B10)*(Transcriptome!$C$2:$C$28=$G10),0))</f>
        <v>0.51283819534511577</v>
      </c>
      <c r="BX10">
        <f t="array" ref="BX10">INDEX(Transcriptome!AG$2:AG$28,MATCH(1,(Transcriptome!$A$2:$A$28=$B10)*(Transcriptome!$C$2:$C$28=$G10),0))</f>
        <v>0.45523341639479659</v>
      </c>
      <c r="BY10">
        <f t="array" ref="BY10">INDEX(Transcriptome!AH$2:AH$28,MATCH(1,(Transcriptome!$A$2:$A$28=$B10)*(Transcriptome!$C$2:$C$28=$G10),0))</f>
        <v>0.61724790378826888</v>
      </c>
      <c r="BZ10">
        <f t="array" ref="BZ10">INDEX(Transcriptome!AI$2:AI$28,MATCH(1,(Transcriptome!$A$2:$A$28=$B10)*(Transcriptome!$C$2:$C$28=$G10),0))</f>
        <v>0.48471433198525721</v>
      </c>
      <c r="CA10">
        <f t="array" ref="CA10">INDEX(Transcriptome!AJ$2:AJ$28,MATCH(1,(Transcriptome!$A$2:$A$28=$B10)*(Transcriptome!$C$2:$C$28=$G10),0))</f>
        <v>1.2059941731891957</v>
      </c>
      <c r="CB10">
        <f t="array" ref="CB10">INDEX(Transcriptome!AK$2:AK$28,MATCH(1,(Transcriptome!$A$2:$A$28=$B10)*(Transcriptome!$C$2:$C$28=$G10),0))</f>
        <v>0.66597322331766518</v>
      </c>
      <c r="CC10">
        <f t="array" ref="CC10">INDEX(Transcriptome!AL$2:AL$28,MATCH(1,(Transcriptome!$A$2:$A$28=$B10)*(Transcriptome!$C$2:$C$28=$G10),0))</f>
        <v>1</v>
      </c>
      <c r="CD10">
        <f t="array" ref="CD10">INDEX(Transcriptome!AM$2:AM$28,MATCH(1,(Transcriptome!$A$2:$A$28=$B10)*(Transcriptome!$C$2:$C$28=$G10),0))</f>
        <v>0.23509716267164626</v>
      </c>
      <c r="CE10">
        <f t="array" ref="CE10">INDEX(Transcriptome!AN$2:AN$28,MATCH(1,(Transcriptome!$A$2:$A$28=$B10)*(Transcriptome!$C$2:$C$28=$G10),0))</f>
        <v>0.61380656110633181</v>
      </c>
      <c r="CF10">
        <f t="array" ref="CF10">INDEX(Transcriptome!AO$2:AO$28,MATCH(1,(Transcriptome!$A$2:$A$28=$B10)*(Transcriptome!$C$2:$C$28=$G10),0))</f>
        <v>0.97882080387623294</v>
      </c>
      <c r="CG10">
        <f t="array" ref="CG10">INDEX(Transcriptome!AP$2:AP$28,MATCH(1,(Transcriptome!$A$2:$A$28=$B10)*(Transcriptome!$C$2:$C$28=$G10),0))</f>
        <v>0.62209450205335648</v>
      </c>
      <c r="CH10">
        <f t="array" ref="CH10">INDEX(Transcriptome!AQ$2:AQ$28,MATCH(1,(Transcriptome!$A$2:$A$28=$B10)*(Transcriptome!$C$2:$C$28=$G10),0))</f>
        <v>0.31292252199857101</v>
      </c>
      <c r="CI10">
        <f t="array" ref="CI10">INDEX(Transcriptome!AR$2:AR$28,MATCH(1,(Transcriptome!$A$2:$A$28=$B10)*(Transcriptome!$C$2:$C$28=$G10),0))</f>
        <v>0.8859362870981391</v>
      </c>
      <c r="CJ10">
        <f t="array" ref="CJ10">INDEX(Transcriptome!AS$2:AS$28,MATCH(1,(Transcriptome!$A$2:$A$28=$B10)*(Transcriptome!$C$2:$C$28=$G10),0))</f>
        <v>0.7750501599857994</v>
      </c>
      <c r="CK10">
        <f t="array" ref="CK10">INDEX(Transcriptome!AT$2:AT$28,MATCH(1,(Transcriptome!$A$2:$A$28=$B10)*(Transcriptome!$C$2:$C$28=$G10),0))</f>
        <v>0.51464912829861098</v>
      </c>
      <c r="CL10">
        <f t="array" ref="CL10">INDEX(Transcriptome!AU$2:AU$28,MATCH(1,(Transcriptome!$A$2:$A$28=$B10)*(Transcriptome!$C$2:$C$28=$G10),0))</f>
        <v>0.88899365335184199</v>
      </c>
      <c r="CM10">
        <f t="array" ref="CM10">INDEX(Transcriptome!AV$2:AV$28,MATCH(1,(Transcriptome!$A$2:$A$28=$B10)*(Transcriptome!$C$2:$C$28=$G10),0))</f>
        <v>0.6386463755285211</v>
      </c>
      <c r="CN10">
        <f t="array" ref="CN10">INDEX(Transcriptome!AW$2:AW$28,MATCH(1,(Transcriptome!$A$2:$A$28=$B10)*(Transcriptome!$C$2:$C$28=$G10),0))</f>
        <v>0.71887918033818299</v>
      </c>
      <c r="CO10">
        <f t="array" ref="CO10">INDEX(Transcriptome!AX$2:AX$28,MATCH(1,(Transcriptome!$A$2:$A$28=$B10)*(Transcriptome!$C$2:$C$28=$G10),0))</f>
        <v>0.40202870499451915</v>
      </c>
      <c r="CP10">
        <f t="array" ref="CP10">INDEX(Transcriptome!AY$2:AY$28,MATCH(1,(Transcriptome!$A$2:$A$28=$B10)*(Transcriptome!$C$2:$C$28=$G10),0))</f>
        <v>0.74268291925915664</v>
      </c>
      <c r="CQ10">
        <f t="array" ref="CQ10">INDEX(Transcriptome!AZ$2:AZ$28,MATCH(1,(Transcriptome!$A$2:$A$28=$B10)*(Transcriptome!$C$2:$C$28=$G10),0))</f>
        <v>0.32139764186486047</v>
      </c>
      <c r="CR10">
        <f t="array" ref="CR10">INDEX(Transcriptome!BA$2:BA$28,MATCH(1,(Transcriptome!$A$2:$A$28=$B10)*(Transcriptome!$C$2:$C$28=$G10),0))</f>
        <v>1.7566182378690514</v>
      </c>
      <c r="CS10">
        <f t="array" ref="CS10">INDEX(Transcriptome!BB$2:BB$28,MATCH(1,(Transcriptome!$A$2:$A$28=$B10)*(Transcriptome!$C$2:$C$28=$G10),0))</f>
        <v>1.8037904897519421</v>
      </c>
      <c r="CT10">
        <f t="array" ref="CT10">INDEX(Transcriptome!BC$2:BC$28,MATCH(1,(Transcriptome!$A$2:$A$28=$B10)*(Transcriptome!$C$2:$C$28=$G10),0))</f>
        <v>0</v>
      </c>
      <c r="CU10">
        <f t="array" ref="CU10">INDEX(Transcriptome!BD$2:BD$28,MATCH(1,(Transcriptome!$A$2:$A$28=$B10)*(Transcriptome!$C$2:$C$28=$G10),0))</f>
        <v>1.6615131511005994</v>
      </c>
      <c r="CV10">
        <f t="array" ref="CV10">INDEX(Transcriptome!BE$2:BE$28,MATCH(1,(Transcriptome!$A$2:$A$28=$B10)*(Transcriptome!$C$2:$C$28=$G10),0))</f>
        <v>1.5090127342943038</v>
      </c>
      <c r="CW10">
        <f t="array" ref="CW10">INDEX(Transcriptome!BF$2:BF$28,MATCH(1,(Transcriptome!$A$2:$A$28=$B10)*(Transcriptome!$C$2:$C$28=$G10),0))</f>
        <v>0.60343487883169566</v>
      </c>
      <c r="CX10">
        <f t="array" ref="CX10">INDEX(Transcriptome!BG$2:BG$28,MATCH(1,(Transcriptome!$A$2:$A$28=$B10)*(Transcriptome!$C$2:$C$28=$G10),0))</f>
        <v>1.3961288009715147</v>
      </c>
      <c r="CY10">
        <f t="array" ref="CY10">INDEX(Transcriptome!BH$2:BH$28,MATCH(1,(Transcriptome!$A$2:$A$28=$B10)*(Transcriptome!$C$2:$C$28=$G10),0))</f>
        <v>0.97254831254192631</v>
      </c>
      <c r="CZ10">
        <f t="array" ref="CZ10">INDEX(Transcriptome!BI$2:BI$28,MATCH(1,(Transcriptome!$A$2:$A$28=$B10)*(Transcriptome!$C$2:$C$28=$G10),0))</f>
        <v>0</v>
      </c>
      <c r="DA10">
        <f t="array" ref="DA10">INDEX(Transcriptome!BJ$2:BJ$28,MATCH(1,(Transcriptome!$A$2:$A$28=$B10)*(Transcriptome!$C$2:$C$28=$G10),0))</f>
        <v>0</v>
      </c>
      <c r="DB10">
        <f t="array" ref="DB10">INDEX(Transcriptome!BK$2:BK$28,MATCH(1,(Transcriptome!$A$2:$A$28=$B10)*(Transcriptome!$C$2:$C$28=$G10),0))</f>
        <v>1.0823859833759684</v>
      </c>
      <c r="DC10">
        <f t="array" ref="DC10">INDEX(Transcriptome!BL$2:BL$28,MATCH(1,(Transcriptome!$A$2:$A$28=$B10)*(Transcriptome!$C$2:$C$28=$G10),0))</f>
        <v>2.2854492511569049</v>
      </c>
      <c r="DD10">
        <f t="array" ref="DD10">INDEX(Transcriptome!BM$2:BM$28,MATCH(1,(Transcriptome!$A$2:$A$28=$B10)*(Transcriptome!$C$2:$C$28=$G10),0))</f>
        <v>0.48916938496143786</v>
      </c>
      <c r="DE10">
        <f t="array" ref="DE10">INDEX(Transcriptome!BN$2:BN$28,MATCH(1,(Transcriptome!$A$2:$A$28=$B10)*(Transcriptome!$C$2:$C$28=$G10),0))</f>
        <v>0.45630942842007749</v>
      </c>
      <c r="DF10">
        <f t="array" ref="DF10">INDEX(Transcriptome!BO$2:BO$28,MATCH(1,(Transcriptome!$A$2:$A$28=$B10)*(Transcriptome!$C$2:$C$28=$G10),0))</f>
        <v>1.1338235735031745</v>
      </c>
      <c r="DG10">
        <f t="array" ref="DG10">INDEX(Transcriptome!BP$2:BP$28,MATCH(1,(Transcriptome!$A$2:$A$28=$B10)*(Transcriptome!$C$2:$C$28=$G10),0))</f>
        <v>0.97254831254192631</v>
      </c>
      <c r="DH10">
        <f t="array" ref="DH10">INDEX(Transcriptome!BQ$2:BQ$28,MATCH(1,(Transcriptome!$A$2:$A$28=$B10)*(Transcriptome!$C$2:$C$28=$G10),0))</f>
        <v>1</v>
      </c>
      <c r="DI10">
        <f t="array" ref="DI10">INDEX(Transcriptome!BR$2:BR$28,MATCH(1,(Transcriptome!$A$2:$A$28=$B10)*(Transcriptome!$C$2:$C$28=$G10),0))</f>
        <v>1.0611529105413122</v>
      </c>
    </row>
    <row r="11" spans="1:113" x14ac:dyDescent="0.15">
      <c r="A11">
        <f>Glutamine!A16</f>
        <v>9</v>
      </c>
      <c r="B11" t="s">
        <v>581</v>
      </c>
      <c r="C11" s="326" t="s">
        <v>586</v>
      </c>
      <c r="D11">
        <v>1</v>
      </c>
      <c r="E11">
        <f>Glutamine!H16</f>
        <v>20.3</v>
      </c>
      <c r="F11" s="334">
        <f>Glutamine!K16</f>
        <v>93.4</v>
      </c>
      <c r="G11" t="s">
        <v>512</v>
      </c>
      <c r="H11" s="323">
        <f>Glutamine!B16</f>
        <v>43700.703472222223</v>
      </c>
      <c r="I11" s="324">
        <f>Glutamine!C16</f>
        <v>43700.703472222223</v>
      </c>
      <c r="J11">
        <f>'In Process Calc.'!B12</f>
        <v>6.9749999999985448</v>
      </c>
      <c r="K11">
        <f>'In Process Calc.'!C12</f>
        <v>167.39999999996508</v>
      </c>
      <c r="L11">
        <f>Glutamine!Y16</f>
        <v>7.163265709739723</v>
      </c>
      <c r="M11">
        <f>Glutamine!AE16</f>
        <v>18.200412267308504</v>
      </c>
      <c r="N11">
        <f>Glutamine!Z16</f>
        <v>0</v>
      </c>
      <c r="O11">
        <f>Glutamine!V16</f>
        <v>4.4538289539620239E-2</v>
      </c>
      <c r="P11">
        <f>Glutamine!W16</f>
        <v>6.1328736751091482E-2</v>
      </c>
      <c r="Q11">
        <f>'In Process Calc.'!CF12</f>
        <v>18.515232569796833</v>
      </c>
      <c r="R11">
        <f t="shared" si="3"/>
        <v>18.200412267308504</v>
      </c>
      <c r="S11">
        <f>'In Process Calc.'!CG12</f>
        <v>0.96618357487922701</v>
      </c>
      <c r="T11">
        <f>'In Process Calc.'!CC12</f>
        <v>0.52580210461880161</v>
      </c>
      <c r="U11">
        <f>'In Process Calc.'!CD12</f>
        <v>0.16814102114621077</v>
      </c>
      <c r="V11">
        <f t="shared" si="4"/>
        <v>12.839249139768278</v>
      </c>
      <c r="W11">
        <f t="shared" si="5"/>
        <v>18.200412267308504</v>
      </c>
      <c r="X11">
        <f t="shared" si="6"/>
        <v>0.48309178743961351</v>
      </c>
      <c r="Y11">
        <f t="shared" si="7"/>
        <v>0.28517019707921093</v>
      </c>
      <c r="Z11">
        <f t="shared" si="8"/>
        <v>0.11473487894865113</v>
      </c>
      <c r="AA11">
        <f>'Growth Regression'!P11</f>
        <v>2.1763677866978143E-3</v>
      </c>
      <c r="AB11">
        <f>AA11/'Growth Regression'!$O$24</f>
        <v>4.8621595758003289E-2</v>
      </c>
      <c r="AC11">
        <f>'Post Process Calc.'!J12</f>
        <v>3.3060380268641894E-2</v>
      </c>
      <c r="AD11">
        <f>'Post Process Calc.'!P12</f>
        <v>3.2746253070394756E-3</v>
      </c>
      <c r="AE11">
        <f>'Post Process Calc.'!K12</f>
        <v>2.2283518763973622E-3</v>
      </c>
      <c r="AF11">
        <f>'Post Process Calc.'!G12</f>
        <v>2.0779542028866284E-3</v>
      </c>
      <c r="AG11">
        <f>'Post Process Calc.'!H12</f>
        <v>8.2374561497956193E-4</v>
      </c>
      <c r="AH11">
        <f>'Post Process Calc.'!AF12</f>
        <v>9.904983791567247E-2</v>
      </c>
      <c r="AI11">
        <f t="shared" si="9"/>
        <v>20.662737667901183</v>
      </c>
      <c r="AJ11">
        <f t="shared" si="9"/>
        <v>2.0466408168996724</v>
      </c>
      <c r="AK11">
        <f t="shared" si="1"/>
        <v>1.3927199227483513</v>
      </c>
      <c r="AL11">
        <f t="shared" si="1"/>
        <v>1.2987213768041428</v>
      </c>
      <c r="AM11">
        <f t="shared" si="1"/>
        <v>0.51484100936222621</v>
      </c>
      <c r="AN11">
        <v>100</v>
      </c>
      <c r="AO11">
        <v>0.32</v>
      </c>
      <c r="AP11">
        <v>7</v>
      </c>
      <c r="AQ11">
        <v>0.7</v>
      </c>
      <c r="AR11">
        <f t="shared" si="2"/>
        <v>5.0118723362727164E-8</v>
      </c>
      <c r="AS11">
        <v>1</v>
      </c>
      <c r="AT11">
        <v>0.311</v>
      </c>
      <c r="AU11">
        <f t="array" ref="AU11">INDEX(Transcriptome!D$2:D$28,MATCH(1,(Transcriptome!$A$2:$A$28=$B11)*(Transcriptome!$C$2:$C$28=$G11),0))</f>
        <v>0.5990980562665128</v>
      </c>
      <c r="AV11">
        <f t="array" ref="AV11">INDEX(Transcriptome!E$2:E$28,MATCH(1,(Transcriptome!$A$2:$A$28=$B11)*(Transcriptome!$C$2:$C$28=$G11),0))</f>
        <v>0.82932908219741297</v>
      </c>
      <c r="AW11">
        <f t="array" ref="AW11">INDEX(Transcriptome!F$2:F$28,MATCH(1,(Transcriptome!$A$2:$A$28=$B11)*(Transcriptome!$C$2:$C$28=$G11),0))</f>
        <v>0.77587591066471473</v>
      </c>
      <c r="AX11">
        <f t="array" ref="AX11">INDEX(Transcriptome!G$2:G$28,MATCH(1,(Transcriptome!$A$2:$A$28=$B11)*(Transcriptome!$C$2:$C$28=$G11),0))</f>
        <v>0.80166141520967726</v>
      </c>
      <c r="AY11">
        <f t="array" ref="AY11">INDEX(Transcriptome!H$2:H$28,MATCH(1,(Transcriptome!$A$2:$A$28=$B11)*(Transcriptome!$C$2:$C$28=$G11),0))</f>
        <v>0</v>
      </c>
      <c r="AZ11">
        <f t="array" ref="AZ11">INDEX(Transcriptome!I$2:I$28,MATCH(1,(Transcriptome!$A$2:$A$28=$B11)*(Transcriptome!$C$2:$C$28=$G11),0))</f>
        <v>0.98360753941935342</v>
      </c>
      <c r="BA11">
        <f t="array" ref="BA11">INDEX(Transcriptome!J$2:J$28,MATCH(1,(Transcriptome!$A$2:$A$28=$B11)*(Transcriptome!$C$2:$C$28=$G11),0))</f>
        <v>0.7382265245584132</v>
      </c>
      <c r="BB11">
        <f t="array" ref="BB11">INDEX(Transcriptome!K$2:K$28,MATCH(1,(Transcriptome!$A$2:$A$28=$B11)*(Transcriptome!$C$2:$C$28=$G11),0))</f>
        <v>0.55111043869904575</v>
      </c>
      <c r="BC11">
        <f t="array" ref="BC11">INDEX(Transcriptome!L$2:L$28,MATCH(1,(Transcriptome!$A$2:$A$28=$B11)*(Transcriptome!$C$2:$C$28=$G11),0))</f>
        <v>0.98880478143087014</v>
      </c>
      <c r="BD11">
        <f t="array" ref="BD11">INDEX(Transcriptome!M$2:M$28,MATCH(1,(Transcriptome!$A$2:$A$28=$B11)*(Transcriptome!$C$2:$C$28=$G11),0))</f>
        <v>0.89932971655775662</v>
      </c>
      <c r="BE11">
        <f t="array" ref="BE11">INDEX(Transcriptome!N$2:N$28,MATCH(1,(Transcriptome!$A$2:$A$28=$B11)*(Transcriptome!$C$2:$C$28=$G11),0))</f>
        <v>0.62235113286421173</v>
      </c>
      <c r="BF11">
        <f t="array" ref="BF11">INDEX(Transcriptome!O$2:O$28,MATCH(1,(Transcriptome!$A$2:$A$28=$B11)*(Transcriptome!$C$2:$C$28=$G11),0))</f>
        <v>0.78087235862321613</v>
      </c>
      <c r="BG11">
        <f t="array" ref="BG11">INDEX(Transcriptome!P$2:P$28,MATCH(1,(Transcriptome!$A$2:$A$28=$B11)*(Transcriptome!$C$2:$C$28=$G11),0))</f>
        <v>0.78756812612203297</v>
      </c>
      <c r="BH11">
        <f t="array" ref="BH11">INDEX(Transcriptome!Q$2:Q$28,MATCH(1,(Transcriptome!$A$2:$A$28=$B11)*(Transcriptome!$C$2:$C$28=$G11),0))</f>
        <v>0.74502006144238075</v>
      </c>
      <c r="BI11">
        <f t="array" ref="BI11">INDEX(Transcriptome!R$2:R$28,MATCH(1,(Transcriptome!$A$2:$A$28=$B11)*(Transcriptome!$C$2:$C$28=$G11),0))</f>
        <v>0.78598397437629597</v>
      </c>
      <c r="BJ11">
        <f t="array" ref="BJ11">INDEX(Transcriptome!S$2:S$28,MATCH(1,(Transcriptome!$A$2:$A$28=$B11)*(Transcriptome!$C$2:$C$28=$G11),0))</f>
        <v>0.69794299526738179</v>
      </c>
      <c r="BK11">
        <f t="array" ref="BK11">INDEX(Transcriptome!T$2:T$28,MATCH(1,(Transcriptome!$A$2:$A$28=$B11)*(Transcriptome!$C$2:$C$28=$G11),0))</f>
        <v>0.85441693159189702</v>
      </c>
      <c r="BL11">
        <f t="array" ref="BL11">INDEX(Transcriptome!U$2:U$28,MATCH(1,(Transcriptome!$A$2:$A$28=$B11)*(Transcriptome!$C$2:$C$28=$G11),0))</f>
        <v>1.8284067576778538</v>
      </c>
      <c r="BM11">
        <f t="array" ref="BM11">INDEX(Transcriptome!V$2:V$28,MATCH(1,(Transcriptome!$A$2:$A$28=$B11)*(Transcriptome!$C$2:$C$28=$G11),0))</f>
        <v>0</v>
      </c>
      <c r="BN11">
        <f t="array" ref="BN11">INDEX(Transcriptome!W$2:W$28,MATCH(1,(Transcriptome!$A$2:$A$28=$B11)*(Transcriptome!$C$2:$C$28=$G11),0))</f>
        <v>0</v>
      </c>
      <c r="BO11">
        <f t="array" ref="BO11">INDEX(Transcriptome!X$2:X$28,MATCH(1,(Transcriptome!$A$2:$A$28=$B11)*(Transcriptome!$C$2:$C$28=$G11),0))</f>
        <v>0.5323663811508943</v>
      </c>
      <c r="BP11">
        <f t="array" ref="BP11">INDEX(Transcriptome!Y$2:Y$28,MATCH(1,(Transcriptome!$A$2:$A$28=$B11)*(Transcriptome!$C$2:$C$28=$G11),0))</f>
        <v>0</v>
      </c>
      <c r="BQ11">
        <f t="array" ref="BQ11">INDEX(Transcriptome!Z$2:Z$28,MATCH(1,(Transcriptome!$A$2:$A$28=$B11)*(Transcriptome!$C$2:$C$28=$G11),0))</f>
        <v>1.078186431791968</v>
      </c>
      <c r="BR11">
        <f t="array" ref="BR11">INDEX(Transcriptome!AA$2:AA$28,MATCH(1,(Transcriptome!$A$2:$A$28=$B11)*(Transcriptome!$C$2:$C$28=$G11),0))</f>
        <v>0.98418127262123645</v>
      </c>
      <c r="BS11">
        <f t="array" ref="BS11">INDEX(Transcriptome!AB$2:AB$28,MATCH(1,(Transcriptome!$A$2:$A$28=$B11)*(Transcriptome!$C$2:$C$28=$G11),0))</f>
        <v>0.52472239876260462</v>
      </c>
      <c r="BT11">
        <f t="array" ref="BT11">INDEX(Transcriptome!AC$2:AC$28,MATCH(1,(Transcriptome!$A$2:$A$28=$B11)*(Transcriptome!$C$2:$C$28=$G11),0))</f>
        <v>1.0717381589150226</v>
      </c>
      <c r="BU11">
        <f t="array" ref="BU11">INDEX(Transcriptome!AD$2:AD$28,MATCH(1,(Transcriptome!$A$2:$A$28=$B11)*(Transcriptome!$C$2:$C$28=$G11),0))</f>
        <v>0.55626723728740601</v>
      </c>
      <c r="BV11">
        <f t="array" ref="BV11">INDEX(Transcriptome!AE$2:AE$28,MATCH(1,(Transcriptome!$A$2:$A$28=$B11)*(Transcriptome!$C$2:$C$28=$G11),0))</f>
        <v>0.95214647847971778</v>
      </c>
      <c r="BW11">
        <f t="array" ref="BW11">INDEX(Transcriptome!AF$2:AF$28,MATCH(1,(Transcriptome!$A$2:$A$28=$B11)*(Transcriptome!$C$2:$C$28=$G11),0))</f>
        <v>0.51283819534511577</v>
      </c>
      <c r="BX11">
        <f t="array" ref="BX11">INDEX(Transcriptome!AG$2:AG$28,MATCH(1,(Transcriptome!$A$2:$A$28=$B11)*(Transcriptome!$C$2:$C$28=$G11),0))</f>
        <v>0.45523341639479659</v>
      </c>
      <c r="BY11">
        <f t="array" ref="BY11">INDEX(Transcriptome!AH$2:AH$28,MATCH(1,(Transcriptome!$A$2:$A$28=$B11)*(Transcriptome!$C$2:$C$28=$G11),0))</f>
        <v>0.61724790378826888</v>
      </c>
      <c r="BZ11">
        <f t="array" ref="BZ11">INDEX(Transcriptome!AI$2:AI$28,MATCH(1,(Transcriptome!$A$2:$A$28=$B11)*(Transcriptome!$C$2:$C$28=$G11),0))</f>
        <v>0.48471433198525721</v>
      </c>
      <c r="CA11">
        <f t="array" ref="CA11">INDEX(Transcriptome!AJ$2:AJ$28,MATCH(1,(Transcriptome!$A$2:$A$28=$B11)*(Transcriptome!$C$2:$C$28=$G11),0))</f>
        <v>1.2059941731891957</v>
      </c>
      <c r="CB11">
        <f t="array" ref="CB11">INDEX(Transcriptome!AK$2:AK$28,MATCH(1,(Transcriptome!$A$2:$A$28=$B11)*(Transcriptome!$C$2:$C$28=$G11),0))</f>
        <v>0.66597322331766518</v>
      </c>
      <c r="CC11">
        <f t="array" ref="CC11">INDEX(Transcriptome!AL$2:AL$28,MATCH(1,(Transcriptome!$A$2:$A$28=$B11)*(Transcriptome!$C$2:$C$28=$G11),0))</f>
        <v>1</v>
      </c>
      <c r="CD11">
        <f t="array" ref="CD11">INDEX(Transcriptome!AM$2:AM$28,MATCH(1,(Transcriptome!$A$2:$A$28=$B11)*(Transcriptome!$C$2:$C$28=$G11),0))</f>
        <v>0.23509716267164626</v>
      </c>
      <c r="CE11">
        <f t="array" ref="CE11">INDEX(Transcriptome!AN$2:AN$28,MATCH(1,(Transcriptome!$A$2:$A$28=$B11)*(Transcriptome!$C$2:$C$28=$G11),0))</f>
        <v>0.61380656110633181</v>
      </c>
      <c r="CF11">
        <f t="array" ref="CF11">INDEX(Transcriptome!AO$2:AO$28,MATCH(1,(Transcriptome!$A$2:$A$28=$B11)*(Transcriptome!$C$2:$C$28=$G11),0))</f>
        <v>0.97882080387623294</v>
      </c>
      <c r="CG11">
        <f t="array" ref="CG11">INDEX(Transcriptome!AP$2:AP$28,MATCH(1,(Transcriptome!$A$2:$A$28=$B11)*(Transcriptome!$C$2:$C$28=$G11),0))</f>
        <v>0.62209450205335648</v>
      </c>
      <c r="CH11">
        <f t="array" ref="CH11">INDEX(Transcriptome!AQ$2:AQ$28,MATCH(1,(Transcriptome!$A$2:$A$28=$B11)*(Transcriptome!$C$2:$C$28=$G11),0))</f>
        <v>0.31292252199857101</v>
      </c>
      <c r="CI11">
        <f t="array" ref="CI11">INDEX(Transcriptome!AR$2:AR$28,MATCH(1,(Transcriptome!$A$2:$A$28=$B11)*(Transcriptome!$C$2:$C$28=$G11),0))</f>
        <v>0.8859362870981391</v>
      </c>
      <c r="CJ11">
        <f t="array" ref="CJ11">INDEX(Transcriptome!AS$2:AS$28,MATCH(1,(Transcriptome!$A$2:$A$28=$B11)*(Transcriptome!$C$2:$C$28=$G11),0))</f>
        <v>0.7750501599857994</v>
      </c>
      <c r="CK11">
        <f t="array" ref="CK11">INDEX(Transcriptome!AT$2:AT$28,MATCH(1,(Transcriptome!$A$2:$A$28=$B11)*(Transcriptome!$C$2:$C$28=$G11),0))</f>
        <v>0.51464912829861098</v>
      </c>
      <c r="CL11">
        <f t="array" ref="CL11">INDEX(Transcriptome!AU$2:AU$28,MATCH(1,(Transcriptome!$A$2:$A$28=$B11)*(Transcriptome!$C$2:$C$28=$G11),0))</f>
        <v>0.88899365335184199</v>
      </c>
      <c r="CM11">
        <f t="array" ref="CM11">INDEX(Transcriptome!AV$2:AV$28,MATCH(1,(Transcriptome!$A$2:$A$28=$B11)*(Transcriptome!$C$2:$C$28=$G11),0))</f>
        <v>0.6386463755285211</v>
      </c>
      <c r="CN11">
        <f t="array" ref="CN11">INDEX(Transcriptome!AW$2:AW$28,MATCH(1,(Transcriptome!$A$2:$A$28=$B11)*(Transcriptome!$C$2:$C$28=$G11),0))</f>
        <v>0.71887918033818299</v>
      </c>
      <c r="CO11">
        <f t="array" ref="CO11">INDEX(Transcriptome!AX$2:AX$28,MATCH(1,(Transcriptome!$A$2:$A$28=$B11)*(Transcriptome!$C$2:$C$28=$G11),0))</f>
        <v>0.40202870499451915</v>
      </c>
      <c r="CP11">
        <f t="array" ref="CP11">INDEX(Transcriptome!AY$2:AY$28,MATCH(1,(Transcriptome!$A$2:$A$28=$B11)*(Transcriptome!$C$2:$C$28=$G11),0))</f>
        <v>0.74268291925915664</v>
      </c>
      <c r="CQ11">
        <f t="array" ref="CQ11">INDEX(Transcriptome!AZ$2:AZ$28,MATCH(1,(Transcriptome!$A$2:$A$28=$B11)*(Transcriptome!$C$2:$C$28=$G11),0))</f>
        <v>0.32139764186486047</v>
      </c>
      <c r="CR11">
        <f t="array" ref="CR11">INDEX(Transcriptome!BA$2:BA$28,MATCH(1,(Transcriptome!$A$2:$A$28=$B11)*(Transcriptome!$C$2:$C$28=$G11),0))</f>
        <v>1.7566182378690514</v>
      </c>
      <c r="CS11">
        <f t="array" ref="CS11">INDEX(Transcriptome!BB$2:BB$28,MATCH(1,(Transcriptome!$A$2:$A$28=$B11)*(Transcriptome!$C$2:$C$28=$G11),0))</f>
        <v>1.8037904897519421</v>
      </c>
      <c r="CT11">
        <f t="array" ref="CT11">INDEX(Transcriptome!BC$2:BC$28,MATCH(1,(Transcriptome!$A$2:$A$28=$B11)*(Transcriptome!$C$2:$C$28=$G11),0))</f>
        <v>0</v>
      </c>
      <c r="CU11">
        <f t="array" ref="CU11">INDEX(Transcriptome!BD$2:BD$28,MATCH(1,(Transcriptome!$A$2:$A$28=$B11)*(Transcriptome!$C$2:$C$28=$G11),0))</f>
        <v>1.6615131511005994</v>
      </c>
      <c r="CV11">
        <f t="array" ref="CV11">INDEX(Transcriptome!BE$2:BE$28,MATCH(1,(Transcriptome!$A$2:$A$28=$B11)*(Transcriptome!$C$2:$C$28=$G11),0))</f>
        <v>1.5090127342943038</v>
      </c>
      <c r="CW11">
        <f t="array" ref="CW11">INDEX(Transcriptome!BF$2:BF$28,MATCH(1,(Transcriptome!$A$2:$A$28=$B11)*(Transcriptome!$C$2:$C$28=$G11),0))</f>
        <v>0.60343487883169566</v>
      </c>
      <c r="CX11">
        <f t="array" ref="CX11">INDEX(Transcriptome!BG$2:BG$28,MATCH(1,(Transcriptome!$A$2:$A$28=$B11)*(Transcriptome!$C$2:$C$28=$G11),0))</f>
        <v>1.3961288009715147</v>
      </c>
      <c r="CY11">
        <f t="array" ref="CY11">INDEX(Transcriptome!BH$2:BH$28,MATCH(1,(Transcriptome!$A$2:$A$28=$B11)*(Transcriptome!$C$2:$C$28=$G11),0))</f>
        <v>0.97254831254192631</v>
      </c>
      <c r="CZ11">
        <f t="array" ref="CZ11">INDEX(Transcriptome!BI$2:BI$28,MATCH(1,(Transcriptome!$A$2:$A$28=$B11)*(Transcriptome!$C$2:$C$28=$G11),0))</f>
        <v>0</v>
      </c>
      <c r="DA11">
        <f t="array" ref="DA11">INDEX(Transcriptome!BJ$2:BJ$28,MATCH(1,(Transcriptome!$A$2:$A$28=$B11)*(Transcriptome!$C$2:$C$28=$G11),0))</f>
        <v>0</v>
      </c>
      <c r="DB11">
        <f t="array" ref="DB11">INDEX(Transcriptome!BK$2:BK$28,MATCH(1,(Transcriptome!$A$2:$A$28=$B11)*(Transcriptome!$C$2:$C$28=$G11),0))</f>
        <v>1.0823859833759684</v>
      </c>
      <c r="DC11">
        <f t="array" ref="DC11">INDEX(Transcriptome!BL$2:BL$28,MATCH(1,(Transcriptome!$A$2:$A$28=$B11)*(Transcriptome!$C$2:$C$28=$G11),0))</f>
        <v>2.2854492511569049</v>
      </c>
      <c r="DD11">
        <f t="array" ref="DD11">INDEX(Transcriptome!BM$2:BM$28,MATCH(1,(Transcriptome!$A$2:$A$28=$B11)*(Transcriptome!$C$2:$C$28=$G11),0))</f>
        <v>0.48916938496143786</v>
      </c>
      <c r="DE11">
        <f t="array" ref="DE11">INDEX(Transcriptome!BN$2:BN$28,MATCH(1,(Transcriptome!$A$2:$A$28=$B11)*(Transcriptome!$C$2:$C$28=$G11),0))</f>
        <v>0.45630942842007749</v>
      </c>
      <c r="DF11">
        <f t="array" ref="DF11">INDEX(Transcriptome!BO$2:BO$28,MATCH(1,(Transcriptome!$A$2:$A$28=$B11)*(Transcriptome!$C$2:$C$28=$G11),0))</f>
        <v>1.1338235735031745</v>
      </c>
      <c r="DG11">
        <f t="array" ref="DG11">INDEX(Transcriptome!BP$2:BP$28,MATCH(1,(Transcriptome!$A$2:$A$28=$B11)*(Transcriptome!$C$2:$C$28=$G11),0))</f>
        <v>0.97254831254192631</v>
      </c>
      <c r="DH11">
        <f t="array" ref="DH11">INDEX(Transcriptome!BQ$2:BQ$28,MATCH(1,(Transcriptome!$A$2:$A$28=$B11)*(Transcriptome!$C$2:$C$28=$G11),0))</f>
        <v>1</v>
      </c>
      <c r="DI11">
        <f t="array" ref="DI11">INDEX(Transcriptome!BR$2:BR$28,MATCH(1,(Transcriptome!$A$2:$A$28=$B11)*(Transcriptome!$C$2:$C$28=$G11),0))</f>
        <v>1.0611529105413122</v>
      </c>
    </row>
    <row r="12" spans="1:113" x14ac:dyDescent="0.15">
      <c r="A12">
        <f>Glutamine!A17</f>
        <v>10</v>
      </c>
      <c r="B12" t="s">
        <v>581</v>
      </c>
      <c r="C12" s="326" t="s">
        <v>586</v>
      </c>
      <c r="D12">
        <v>1</v>
      </c>
      <c r="E12">
        <f>Glutamine!H17</f>
        <v>18.7</v>
      </c>
      <c r="F12" s="334">
        <f>Glutamine!K17</f>
        <v>84.4</v>
      </c>
      <c r="G12" t="s">
        <v>513</v>
      </c>
      <c r="H12" s="323">
        <f>Glutamine!B17</f>
        <v>43701.728472222225</v>
      </c>
      <c r="I12" s="324">
        <f>Glutamine!C17</f>
        <v>43701.728472222225</v>
      </c>
      <c r="J12">
        <f>'In Process Calc.'!B13</f>
        <v>8</v>
      </c>
      <c r="K12">
        <f>'In Process Calc.'!C13</f>
        <v>192</v>
      </c>
      <c r="L12">
        <f>Glutamine!Y17</f>
        <v>1.6640646024665666</v>
      </c>
      <c r="M12">
        <f>Glutamine!AE17</f>
        <v>20.639457536870228</v>
      </c>
      <c r="N12">
        <f>Glutamine!Z17</f>
        <v>0</v>
      </c>
      <c r="O12">
        <f>Glutamine!V17</f>
        <v>5.2380707890302469E-2</v>
      </c>
      <c r="P12">
        <f>Glutamine!W17</f>
        <v>5.9284808296430701E-2</v>
      </c>
      <c r="Q12">
        <f>'In Process Calc.'!CF13</f>
        <v>13.201994784991852</v>
      </c>
      <c r="R12">
        <f t="shared" si="3"/>
        <v>20.639457536870228</v>
      </c>
      <c r="S12">
        <f>'In Process Calc.'!CG13</f>
        <v>0.96618357487922701</v>
      </c>
      <c r="T12">
        <f>'In Process Calc.'!CC13</f>
        <v>0.53337932041656222</v>
      </c>
      <c r="U12">
        <f>'In Process Calc.'!CD13</f>
        <v>0.16616621104508922</v>
      </c>
      <c r="V12">
        <f t="shared" si="4"/>
        <v>7.4330296937292095</v>
      </c>
      <c r="W12">
        <f t="shared" si="5"/>
        <v>20.639457536870228</v>
      </c>
      <c r="X12">
        <f t="shared" si="6"/>
        <v>0.48309178743961351</v>
      </c>
      <c r="Y12">
        <f t="shared" si="7"/>
        <v>0.29288001415343234</v>
      </c>
      <c r="Z12">
        <f t="shared" si="8"/>
        <v>0.11272550967075996</v>
      </c>
      <c r="AA12">
        <f>'Growth Regression'!P12</f>
        <v>7.4790586991493023E-4</v>
      </c>
      <c r="AB12">
        <f>AA12/'Growth Regression'!$O$24</f>
        <v>1.6708746147734942E-2</v>
      </c>
      <c r="AC12">
        <f>'Post Process Calc.'!J13</f>
        <v>3.2853740582470821E-2</v>
      </c>
      <c r="AD12">
        <f>'Post Process Calc.'!P13</f>
        <v>4.8285870638237107E-3</v>
      </c>
      <c r="AE12">
        <f>'Post Process Calc.'!K13</f>
        <v>2.1628769763731952E-3</v>
      </c>
      <c r="AF12">
        <f>'Post Process Calc.'!G13</f>
        <v>1.4236976571481007E-3</v>
      </c>
      <c r="AG12">
        <f>'Post Process Calc.'!H13</f>
        <v>4.3970278003929117E-4</v>
      </c>
      <c r="AH12">
        <f>'Post Process Calc.'!AF13</f>
        <v>0.1469722161987245</v>
      </c>
      <c r="AI12">
        <f t="shared" si="9"/>
        <v>20.533587864044261</v>
      </c>
      <c r="AJ12">
        <f t="shared" si="9"/>
        <v>3.0178669148898192</v>
      </c>
      <c r="AK12">
        <f t="shared" si="1"/>
        <v>1.351798110233247</v>
      </c>
      <c r="AL12">
        <f t="shared" si="1"/>
        <v>0.88981103571756293</v>
      </c>
      <c r="AM12">
        <f t="shared" si="1"/>
        <v>0.27481423752455697</v>
      </c>
      <c r="AN12">
        <v>100</v>
      </c>
      <c r="AO12">
        <v>0.32</v>
      </c>
      <c r="AP12">
        <v>7</v>
      </c>
      <c r="AQ12">
        <v>0.7</v>
      </c>
      <c r="AR12">
        <f t="shared" si="2"/>
        <v>5.0118723362727164E-8</v>
      </c>
      <c r="AS12">
        <v>1</v>
      </c>
      <c r="AT12">
        <v>0.311</v>
      </c>
      <c r="AU12" t="e">
        <f t="array" ref="AU12">INDEX(Transcriptome!D$2:D$28,MATCH(1,(Transcriptome!$A$2:$A$28=$B12)*(Transcriptome!$C$2:$C$28=$G12),0))</f>
        <v>#N/A</v>
      </c>
      <c r="AV12" t="e">
        <f t="array" ref="AV12">INDEX(Transcriptome!E$2:E$28,MATCH(1,(Transcriptome!$A$2:$A$28=$B12)*(Transcriptome!$C$2:$C$28=$G12),0))</f>
        <v>#N/A</v>
      </c>
      <c r="AW12" t="e">
        <f t="array" ref="AW12">INDEX(Transcriptome!F$2:F$28,MATCH(1,(Transcriptome!$A$2:$A$28=$B12)*(Transcriptome!$C$2:$C$28=$G12),0))</f>
        <v>#N/A</v>
      </c>
      <c r="AX12" t="e">
        <f t="array" ref="AX12">INDEX(Transcriptome!G$2:G$28,MATCH(1,(Transcriptome!$A$2:$A$28=$B12)*(Transcriptome!$C$2:$C$28=$G12),0))</f>
        <v>#N/A</v>
      </c>
      <c r="AY12" t="e">
        <f t="array" ref="AY12">INDEX(Transcriptome!H$2:H$28,MATCH(1,(Transcriptome!$A$2:$A$28=$B12)*(Transcriptome!$C$2:$C$28=$G12),0))</f>
        <v>#N/A</v>
      </c>
      <c r="AZ12" t="e">
        <f t="array" ref="AZ12">INDEX(Transcriptome!I$2:I$28,MATCH(1,(Transcriptome!$A$2:$A$28=$B12)*(Transcriptome!$C$2:$C$28=$G12),0))</f>
        <v>#N/A</v>
      </c>
      <c r="BA12" t="e">
        <f t="array" ref="BA12">INDEX(Transcriptome!J$2:J$28,MATCH(1,(Transcriptome!$A$2:$A$28=$B12)*(Transcriptome!$C$2:$C$28=$G12),0))</f>
        <v>#N/A</v>
      </c>
      <c r="BB12" t="e">
        <f t="array" ref="BB12">INDEX(Transcriptome!K$2:K$28,MATCH(1,(Transcriptome!$A$2:$A$28=$B12)*(Transcriptome!$C$2:$C$28=$G12),0))</f>
        <v>#N/A</v>
      </c>
      <c r="BC12" t="e">
        <f t="array" ref="BC12">INDEX(Transcriptome!L$2:L$28,MATCH(1,(Transcriptome!$A$2:$A$28=$B12)*(Transcriptome!$C$2:$C$28=$G12),0))</f>
        <v>#N/A</v>
      </c>
      <c r="BD12" t="e">
        <f t="array" ref="BD12">INDEX(Transcriptome!M$2:M$28,MATCH(1,(Transcriptome!$A$2:$A$28=$B12)*(Transcriptome!$C$2:$C$28=$G12),0))</f>
        <v>#N/A</v>
      </c>
      <c r="BE12" t="e">
        <f t="array" ref="BE12">INDEX(Transcriptome!N$2:N$28,MATCH(1,(Transcriptome!$A$2:$A$28=$B12)*(Transcriptome!$C$2:$C$28=$G12),0))</f>
        <v>#N/A</v>
      </c>
      <c r="BF12" t="e">
        <f t="array" ref="BF12">INDEX(Transcriptome!O$2:O$28,MATCH(1,(Transcriptome!$A$2:$A$28=$B12)*(Transcriptome!$C$2:$C$28=$G12),0))</f>
        <v>#N/A</v>
      </c>
      <c r="BG12" t="e">
        <f t="array" ref="BG12">INDEX(Transcriptome!P$2:P$28,MATCH(1,(Transcriptome!$A$2:$A$28=$B12)*(Transcriptome!$C$2:$C$28=$G12),0))</f>
        <v>#N/A</v>
      </c>
      <c r="BH12" t="e">
        <f t="array" ref="BH12">INDEX(Transcriptome!Q$2:Q$28,MATCH(1,(Transcriptome!$A$2:$A$28=$B12)*(Transcriptome!$C$2:$C$28=$G12),0))</f>
        <v>#N/A</v>
      </c>
      <c r="BI12" t="e">
        <f t="array" ref="BI12">INDEX(Transcriptome!R$2:R$28,MATCH(1,(Transcriptome!$A$2:$A$28=$B12)*(Transcriptome!$C$2:$C$28=$G12),0))</f>
        <v>#N/A</v>
      </c>
      <c r="BJ12" t="e">
        <f t="array" ref="BJ12">INDEX(Transcriptome!S$2:S$28,MATCH(1,(Transcriptome!$A$2:$A$28=$B12)*(Transcriptome!$C$2:$C$28=$G12),0))</f>
        <v>#N/A</v>
      </c>
      <c r="BK12" t="e">
        <f t="array" ref="BK12">INDEX(Transcriptome!T$2:T$28,MATCH(1,(Transcriptome!$A$2:$A$28=$B12)*(Transcriptome!$C$2:$C$28=$G12),0))</f>
        <v>#N/A</v>
      </c>
      <c r="BL12" t="e">
        <f t="array" ref="BL12">INDEX(Transcriptome!U$2:U$28,MATCH(1,(Transcriptome!$A$2:$A$28=$B12)*(Transcriptome!$C$2:$C$28=$G12),0))</f>
        <v>#N/A</v>
      </c>
      <c r="BM12" t="e">
        <f t="array" ref="BM12">INDEX(Transcriptome!V$2:V$28,MATCH(1,(Transcriptome!$A$2:$A$28=$B12)*(Transcriptome!$C$2:$C$28=$G12),0))</f>
        <v>#N/A</v>
      </c>
      <c r="BN12" t="e">
        <f t="array" ref="BN12">INDEX(Transcriptome!W$2:W$28,MATCH(1,(Transcriptome!$A$2:$A$28=$B12)*(Transcriptome!$C$2:$C$28=$G12),0))</f>
        <v>#N/A</v>
      </c>
      <c r="BO12" t="e">
        <f t="array" ref="BO12">INDEX(Transcriptome!X$2:X$28,MATCH(1,(Transcriptome!$A$2:$A$28=$B12)*(Transcriptome!$C$2:$C$28=$G12),0))</f>
        <v>#N/A</v>
      </c>
      <c r="BP12" t="e">
        <f t="array" ref="BP12">INDEX(Transcriptome!Y$2:Y$28,MATCH(1,(Transcriptome!$A$2:$A$28=$B12)*(Transcriptome!$C$2:$C$28=$G12),0))</f>
        <v>#N/A</v>
      </c>
      <c r="BQ12" t="e">
        <f t="array" ref="BQ12">INDEX(Transcriptome!Z$2:Z$28,MATCH(1,(Transcriptome!$A$2:$A$28=$B12)*(Transcriptome!$C$2:$C$28=$G12),0))</f>
        <v>#N/A</v>
      </c>
      <c r="BR12" t="e">
        <f t="array" ref="BR12">INDEX(Transcriptome!AA$2:AA$28,MATCH(1,(Transcriptome!$A$2:$A$28=$B12)*(Transcriptome!$C$2:$C$28=$G12),0))</f>
        <v>#N/A</v>
      </c>
      <c r="BS12" t="e">
        <f t="array" ref="BS12">INDEX(Transcriptome!AB$2:AB$28,MATCH(1,(Transcriptome!$A$2:$A$28=$B12)*(Transcriptome!$C$2:$C$28=$G12),0))</f>
        <v>#N/A</v>
      </c>
      <c r="BT12" t="e">
        <f t="array" ref="BT12">INDEX(Transcriptome!AC$2:AC$28,MATCH(1,(Transcriptome!$A$2:$A$28=$B12)*(Transcriptome!$C$2:$C$28=$G12),0))</f>
        <v>#N/A</v>
      </c>
      <c r="BU12" t="e">
        <f t="array" ref="BU12">INDEX(Transcriptome!AD$2:AD$28,MATCH(1,(Transcriptome!$A$2:$A$28=$B12)*(Transcriptome!$C$2:$C$28=$G12),0))</f>
        <v>#N/A</v>
      </c>
      <c r="BV12" t="e">
        <f t="array" ref="BV12">INDEX(Transcriptome!AE$2:AE$28,MATCH(1,(Transcriptome!$A$2:$A$28=$B12)*(Transcriptome!$C$2:$C$28=$G12),0))</f>
        <v>#N/A</v>
      </c>
      <c r="BW12" t="e">
        <f t="array" ref="BW12">INDEX(Transcriptome!AF$2:AF$28,MATCH(1,(Transcriptome!$A$2:$A$28=$B12)*(Transcriptome!$C$2:$C$28=$G12),0))</f>
        <v>#N/A</v>
      </c>
      <c r="BX12" t="e">
        <f t="array" ref="BX12">INDEX(Transcriptome!AG$2:AG$28,MATCH(1,(Transcriptome!$A$2:$A$28=$B12)*(Transcriptome!$C$2:$C$28=$G12),0))</f>
        <v>#N/A</v>
      </c>
      <c r="BY12" t="e">
        <f t="array" ref="BY12">INDEX(Transcriptome!AH$2:AH$28,MATCH(1,(Transcriptome!$A$2:$A$28=$B12)*(Transcriptome!$C$2:$C$28=$G12),0))</f>
        <v>#N/A</v>
      </c>
      <c r="BZ12" t="e">
        <f t="array" ref="BZ12">INDEX(Transcriptome!AI$2:AI$28,MATCH(1,(Transcriptome!$A$2:$A$28=$B12)*(Transcriptome!$C$2:$C$28=$G12),0))</f>
        <v>#N/A</v>
      </c>
      <c r="CA12" t="e">
        <f t="array" ref="CA12">INDEX(Transcriptome!AJ$2:AJ$28,MATCH(1,(Transcriptome!$A$2:$A$28=$B12)*(Transcriptome!$C$2:$C$28=$G12),0))</f>
        <v>#N/A</v>
      </c>
      <c r="CB12" t="e">
        <f t="array" ref="CB12">INDEX(Transcriptome!AK$2:AK$28,MATCH(1,(Transcriptome!$A$2:$A$28=$B12)*(Transcriptome!$C$2:$C$28=$G12),0))</f>
        <v>#N/A</v>
      </c>
      <c r="CC12" t="e">
        <f t="array" ref="CC12">INDEX(Transcriptome!AL$2:AL$28,MATCH(1,(Transcriptome!$A$2:$A$28=$B12)*(Transcriptome!$C$2:$C$28=$G12),0))</f>
        <v>#N/A</v>
      </c>
      <c r="CD12" t="e">
        <f t="array" ref="CD12">INDEX(Transcriptome!AM$2:AM$28,MATCH(1,(Transcriptome!$A$2:$A$28=$B12)*(Transcriptome!$C$2:$C$28=$G12),0))</f>
        <v>#N/A</v>
      </c>
      <c r="CE12" t="e">
        <f t="array" ref="CE12">INDEX(Transcriptome!AN$2:AN$28,MATCH(1,(Transcriptome!$A$2:$A$28=$B12)*(Transcriptome!$C$2:$C$28=$G12),0))</f>
        <v>#N/A</v>
      </c>
      <c r="CF12" t="e">
        <f t="array" ref="CF12">INDEX(Transcriptome!AO$2:AO$28,MATCH(1,(Transcriptome!$A$2:$A$28=$B12)*(Transcriptome!$C$2:$C$28=$G12),0))</f>
        <v>#N/A</v>
      </c>
      <c r="CG12" t="e">
        <f t="array" ref="CG12">INDEX(Transcriptome!AP$2:AP$28,MATCH(1,(Transcriptome!$A$2:$A$28=$B12)*(Transcriptome!$C$2:$C$28=$G12),0))</f>
        <v>#N/A</v>
      </c>
      <c r="CH12" t="e">
        <f t="array" ref="CH12">INDEX(Transcriptome!AQ$2:AQ$28,MATCH(1,(Transcriptome!$A$2:$A$28=$B12)*(Transcriptome!$C$2:$C$28=$G12),0))</f>
        <v>#N/A</v>
      </c>
      <c r="CI12" t="e">
        <f t="array" ref="CI12">INDEX(Transcriptome!AR$2:AR$28,MATCH(1,(Transcriptome!$A$2:$A$28=$B12)*(Transcriptome!$C$2:$C$28=$G12),0))</f>
        <v>#N/A</v>
      </c>
      <c r="CJ12" t="e">
        <f t="array" ref="CJ12">INDEX(Transcriptome!AS$2:AS$28,MATCH(1,(Transcriptome!$A$2:$A$28=$B12)*(Transcriptome!$C$2:$C$28=$G12),0))</f>
        <v>#N/A</v>
      </c>
      <c r="CK12" t="e">
        <f t="array" ref="CK12">INDEX(Transcriptome!AT$2:AT$28,MATCH(1,(Transcriptome!$A$2:$A$28=$B12)*(Transcriptome!$C$2:$C$28=$G12),0))</f>
        <v>#N/A</v>
      </c>
      <c r="CL12" t="e">
        <f t="array" ref="CL12">INDEX(Transcriptome!AU$2:AU$28,MATCH(1,(Transcriptome!$A$2:$A$28=$B12)*(Transcriptome!$C$2:$C$28=$G12),0))</f>
        <v>#N/A</v>
      </c>
      <c r="CM12" t="e">
        <f t="array" ref="CM12">INDEX(Transcriptome!AV$2:AV$28,MATCH(1,(Transcriptome!$A$2:$A$28=$B12)*(Transcriptome!$C$2:$C$28=$G12),0))</f>
        <v>#N/A</v>
      </c>
      <c r="CN12" t="e">
        <f t="array" ref="CN12">INDEX(Transcriptome!AW$2:AW$28,MATCH(1,(Transcriptome!$A$2:$A$28=$B12)*(Transcriptome!$C$2:$C$28=$G12),0))</f>
        <v>#N/A</v>
      </c>
      <c r="CO12" t="e">
        <f t="array" ref="CO12">INDEX(Transcriptome!AX$2:AX$28,MATCH(1,(Transcriptome!$A$2:$A$28=$B12)*(Transcriptome!$C$2:$C$28=$G12),0))</f>
        <v>#N/A</v>
      </c>
      <c r="CP12" t="e">
        <f t="array" ref="CP12">INDEX(Transcriptome!AY$2:AY$28,MATCH(1,(Transcriptome!$A$2:$A$28=$B12)*(Transcriptome!$C$2:$C$28=$G12),0))</f>
        <v>#N/A</v>
      </c>
      <c r="CQ12" t="e">
        <f t="array" ref="CQ12">INDEX(Transcriptome!AZ$2:AZ$28,MATCH(1,(Transcriptome!$A$2:$A$28=$B12)*(Transcriptome!$C$2:$C$28=$G12),0))</f>
        <v>#N/A</v>
      </c>
      <c r="CR12" t="e">
        <f t="array" ref="CR12">INDEX(Transcriptome!BA$2:BA$28,MATCH(1,(Transcriptome!$A$2:$A$28=$B12)*(Transcriptome!$C$2:$C$28=$G12),0))</f>
        <v>#N/A</v>
      </c>
      <c r="CS12" t="e">
        <f t="array" ref="CS12">INDEX(Transcriptome!BB$2:BB$28,MATCH(1,(Transcriptome!$A$2:$A$28=$B12)*(Transcriptome!$C$2:$C$28=$G12),0))</f>
        <v>#N/A</v>
      </c>
      <c r="CT12" t="e">
        <f t="array" ref="CT12">INDEX(Transcriptome!BC$2:BC$28,MATCH(1,(Transcriptome!$A$2:$A$28=$B12)*(Transcriptome!$C$2:$C$28=$G12),0))</f>
        <v>#N/A</v>
      </c>
      <c r="CU12" t="e">
        <f t="array" ref="CU12">INDEX(Transcriptome!BD$2:BD$28,MATCH(1,(Transcriptome!$A$2:$A$28=$B12)*(Transcriptome!$C$2:$C$28=$G12),0))</f>
        <v>#N/A</v>
      </c>
      <c r="CV12" t="e">
        <f t="array" ref="CV12">INDEX(Transcriptome!BE$2:BE$28,MATCH(1,(Transcriptome!$A$2:$A$28=$B12)*(Transcriptome!$C$2:$C$28=$G12),0))</f>
        <v>#N/A</v>
      </c>
      <c r="CW12" t="e">
        <f t="array" ref="CW12">INDEX(Transcriptome!BF$2:BF$28,MATCH(1,(Transcriptome!$A$2:$A$28=$B12)*(Transcriptome!$C$2:$C$28=$G12),0))</f>
        <v>#N/A</v>
      </c>
      <c r="CX12" t="e">
        <f t="array" ref="CX12">INDEX(Transcriptome!BG$2:BG$28,MATCH(1,(Transcriptome!$A$2:$A$28=$B12)*(Transcriptome!$C$2:$C$28=$G12),0))</f>
        <v>#N/A</v>
      </c>
      <c r="CY12" t="e">
        <f t="array" ref="CY12">INDEX(Transcriptome!BH$2:BH$28,MATCH(1,(Transcriptome!$A$2:$A$28=$B12)*(Transcriptome!$C$2:$C$28=$G12),0))</f>
        <v>#N/A</v>
      </c>
      <c r="CZ12" t="e">
        <f t="array" ref="CZ12">INDEX(Transcriptome!BI$2:BI$28,MATCH(1,(Transcriptome!$A$2:$A$28=$B12)*(Transcriptome!$C$2:$C$28=$G12),0))</f>
        <v>#N/A</v>
      </c>
      <c r="DA12" t="e">
        <f t="array" ref="DA12">INDEX(Transcriptome!BJ$2:BJ$28,MATCH(1,(Transcriptome!$A$2:$A$28=$B12)*(Transcriptome!$C$2:$C$28=$G12),0))</f>
        <v>#N/A</v>
      </c>
      <c r="DB12" t="e">
        <f t="array" ref="DB12">INDEX(Transcriptome!BK$2:BK$28,MATCH(1,(Transcriptome!$A$2:$A$28=$B12)*(Transcriptome!$C$2:$C$28=$G12),0))</f>
        <v>#N/A</v>
      </c>
      <c r="DC12" t="e">
        <f t="array" ref="DC12">INDEX(Transcriptome!BL$2:BL$28,MATCH(1,(Transcriptome!$A$2:$A$28=$B12)*(Transcriptome!$C$2:$C$28=$G12),0))</f>
        <v>#N/A</v>
      </c>
      <c r="DD12" t="e">
        <f t="array" ref="DD12">INDEX(Transcriptome!BM$2:BM$28,MATCH(1,(Transcriptome!$A$2:$A$28=$B12)*(Transcriptome!$C$2:$C$28=$G12),0))</f>
        <v>#N/A</v>
      </c>
      <c r="DE12" t="e">
        <f t="array" ref="DE12">INDEX(Transcriptome!BN$2:BN$28,MATCH(1,(Transcriptome!$A$2:$A$28=$B12)*(Transcriptome!$C$2:$C$28=$G12),0))</f>
        <v>#N/A</v>
      </c>
      <c r="DF12" t="e">
        <f t="array" ref="DF12">INDEX(Transcriptome!BO$2:BO$28,MATCH(1,(Transcriptome!$A$2:$A$28=$B12)*(Transcriptome!$C$2:$C$28=$G12),0))</f>
        <v>#N/A</v>
      </c>
      <c r="DG12" t="e">
        <f t="array" ref="DG12">INDEX(Transcriptome!BP$2:BP$28,MATCH(1,(Transcriptome!$A$2:$A$28=$B12)*(Transcriptome!$C$2:$C$28=$G12),0))</f>
        <v>#N/A</v>
      </c>
      <c r="DH12" t="e">
        <f t="array" ref="DH12">INDEX(Transcriptome!BQ$2:BQ$28,MATCH(1,(Transcriptome!$A$2:$A$28=$B12)*(Transcriptome!$C$2:$C$28=$G12),0))</f>
        <v>#N/A</v>
      </c>
      <c r="DI12" t="e">
        <f t="array" ref="DI12">INDEX(Transcriptome!BR$2:BR$28,MATCH(1,(Transcriptome!$A$2:$A$28=$B12)*(Transcriptome!$C$2:$C$28=$G12),0))</f>
        <v>#N/A</v>
      </c>
    </row>
    <row r="13" spans="1:113" x14ac:dyDescent="0.15">
      <c r="A13">
        <f>Glutamine!A18</f>
        <v>11</v>
      </c>
      <c r="B13" t="s">
        <v>581</v>
      </c>
      <c r="C13" s="326" t="s">
        <v>586</v>
      </c>
      <c r="D13">
        <v>1</v>
      </c>
      <c r="E13">
        <f>Glutamine!H18</f>
        <v>17.899999999999999</v>
      </c>
      <c r="F13" s="334">
        <f>Glutamine!K18</f>
        <v>72.3</v>
      </c>
      <c r="G13" t="s">
        <v>513</v>
      </c>
      <c r="H13" s="323">
        <f>Glutamine!B18</f>
        <v>43702.713888888888</v>
      </c>
      <c r="I13" s="324">
        <f>Glutamine!C18</f>
        <v>43702.713888888888</v>
      </c>
      <c r="J13">
        <f>'In Process Calc.'!B14</f>
        <v>8.9854166666627862</v>
      </c>
      <c r="K13">
        <f>'In Process Calc.'!C14</f>
        <v>215.64999999990687</v>
      </c>
      <c r="L13">
        <f>Glutamine!Y18</f>
        <v>0.78387369065313339</v>
      </c>
      <c r="M13">
        <f>Glutamine!AE18</f>
        <v>16.661507712428062</v>
      </c>
      <c r="N13">
        <f>Glutamine!Z18</f>
        <v>4.0653030354979088E-2</v>
      </c>
      <c r="O13">
        <f>Glutamine!V18</f>
        <v>5.6752345579026538E-2</v>
      </c>
      <c r="P13">
        <f>Glutamine!W18</f>
        <v>7.246867505554562E-2</v>
      </c>
      <c r="Q13">
        <f>'In Process Calc.'!CF14</f>
        <v>12.351568783239744</v>
      </c>
      <c r="R13">
        <f t="shared" si="3"/>
        <v>16.661507712428062</v>
      </c>
      <c r="S13">
        <f>'In Process Calc.'!CG14</f>
        <v>1.0054618650772746</v>
      </c>
      <c r="T13">
        <f>'In Process Calc.'!CC14</f>
        <v>0.53760312494673035</v>
      </c>
      <c r="U13">
        <f>'In Process Calc.'!CD14</f>
        <v>0.17890424656114232</v>
      </c>
      <c r="V13">
        <f t="shared" si="4"/>
        <v>6.5677212369464382</v>
      </c>
      <c r="W13">
        <f t="shared" si="5"/>
        <v>16.661507712428062</v>
      </c>
      <c r="X13">
        <f t="shared" si="6"/>
        <v>0.52305744771612683</v>
      </c>
      <c r="Y13">
        <f t="shared" si="7"/>
        <v>0.29717773526287844</v>
      </c>
      <c r="Z13">
        <f t="shared" si="8"/>
        <v>0.12568646080834397</v>
      </c>
      <c r="AA13">
        <f>'Growth Regression'!P13</f>
        <v>2.6234048747058778E-4</v>
      </c>
      <c r="AB13">
        <f>AA13/'Growth Regression'!$O$24</f>
        <v>5.860872050539828E-3</v>
      </c>
      <c r="AC13">
        <f>'Post Process Calc.'!J14</f>
        <v>2.6036762136045343E-2</v>
      </c>
      <c r="AD13">
        <f>'Post Process Calc.'!P14</f>
        <v>-8.5431217193050937E-3</v>
      </c>
      <c r="AE13">
        <f>'Post Process Calc.'!K14</f>
        <v>1.9029349134401573E-3</v>
      </c>
      <c r="AF13">
        <f>'Post Process Calc.'!G14</f>
        <v>4.3644194359956798E-4</v>
      </c>
      <c r="AG13">
        <f>'Post Process Calc.'!H14</f>
        <v>-2.2510321672218183E-4</v>
      </c>
      <c r="AH13">
        <f>'Post Process Calc.'!AF14</f>
        <v>-0.32811766972660472</v>
      </c>
      <c r="AI13">
        <f t="shared" si="9"/>
        <v>16.272976335028339</v>
      </c>
      <c r="AJ13">
        <f t="shared" si="9"/>
        <v>-5.3394510745656829</v>
      </c>
      <c r="AK13">
        <f t="shared" si="1"/>
        <v>1.1893343209000982</v>
      </c>
      <c r="AL13">
        <f t="shared" si="1"/>
        <v>0.27277621474972996</v>
      </c>
      <c r="AM13">
        <f t="shared" si="1"/>
        <v>-0.14068951045136363</v>
      </c>
      <c r="AN13">
        <v>100</v>
      </c>
      <c r="AO13">
        <v>0.32</v>
      </c>
      <c r="AP13">
        <v>7</v>
      </c>
      <c r="AQ13">
        <v>0.7</v>
      </c>
      <c r="AR13">
        <f t="shared" si="2"/>
        <v>5.0118723362727164E-8</v>
      </c>
      <c r="AS13">
        <v>1</v>
      </c>
      <c r="AT13">
        <v>0.311</v>
      </c>
      <c r="AU13" t="e">
        <f t="array" ref="AU13">INDEX(Transcriptome!D$2:D$28,MATCH(1,(Transcriptome!$A$2:$A$28=$B13)*(Transcriptome!$C$2:$C$28=$G13),0))</f>
        <v>#N/A</v>
      </c>
      <c r="AV13" t="e">
        <f t="array" ref="AV13">INDEX(Transcriptome!E$2:E$28,MATCH(1,(Transcriptome!$A$2:$A$28=$B13)*(Transcriptome!$C$2:$C$28=$G13),0))</f>
        <v>#N/A</v>
      </c>
      <c r="AW13" t="e">
        <f t="array" ref="AW13">INDEX(Transcriptome!F$2:F$28,MATCH(1,(Transcriptome!$A$2:$A$28=$B13)*(Transcriptome!$C$2:$C$28=$G13),0))</f>
        <v>#N/A</v>
      </c>
      <c r="AX13" t="e">
        <f t="array" ref="AX13">INDEX(Transcriptome!G$2:G$28,MATCH(1,(Transcriptome!$A$2:$A$28=$B13)*(Transcriptome!$C$2:$C$28=$G13),0))</f>
        <v>#N/A</v>
      </c>
      <c r="AY13" t="e">
        <f t="array" ref="AY13">INDEX(Transcriptome!H$2:H$28,MATCH(1,(Transcriptome!$A$2:$A$28=$B13)*(Transcriptome!$C$2:$C$28=$G13),0))</f>
        <v>#N/A</v>
      </c>
      <c r="AZ13" t="e">
        <f t="array" ref="AZ13">INDEX(Transcriptome!I$2:I$28,MATCH(1,(Transcriptome!$A$2:$A$28=$B13)*(Transcriptome!$C$2:$C$28=$G13),0))</f>
        <v>#N/A</v>
      </c>
      <c r="BA13" t="e">
        <f t="array" ref="BA13">INDEX(Transcriptome!J$2:J$28,MATCH(1,(Transcriptome!$A$2:$A$28=$B13)*(Transcriptome!$C$2:$C$28=$G13),0))</f>
        <v>#N/A</v>
      </c>
      <c r="BB13" t="e">
        <f t="array" ref="BB13">INDEX(Transcriptome!K$2:K$28,MATCH(1,(Transcriptome!$A$2:$A$28=$B13)*(Transcriptome!$C$2:$C$28=$G13),0))</f>
        <v>#N/A</v>
      </c>
      <c r="BC13" t="e">
        <f t="array" ref="BC13">INDEX(Transcriptome!L$2:L$28,MATCH(1,(Transcriptome!$A$2:$A$28=$B13)*(Transcriptome!$C$2:$C$28=$G13),0))</f>
        <v>#N/A</v>
      </c>
      <c r="BD13" t="e">
        <f t="array" ref="BD13">INDEX(Transcriptome!M$2:M$28,MATCH(1,(Transcriptome!$A$2:$A$28=$B13)*(Transcriptome!$C$2:$C$28=$G13),0))</f>
        <v>#N/A</v>
      </c>
      <c r="BE13" t="e">
        <f t="array" ref="BE13">INDEX(Transcriptome!N$2:N$28,MATCH(1,(Transcriptome!$A$2:$A$28=$B13)*(Transcriptome!$C$2:$C$28=$G13),0))</f>
        <v>#N/A</v>
      </c>
      <c r="BF13" t="e">
        <f t="array" ref="BF13">INDEX(Transcriptome!O$2:O$28,MATCH(1,(Transcriptome!$A$2:$A$28=$B13)*(Transcriptome!$C$2:$C$28=$G13),0))</f>
        <v>#N/A</v>
      </c>
      <c r="BG13" t="e">
        <f t="array" ref="BG13">INDEX(Transcriptome!P$2:P$28,MATCH(1,(Transcriptome!$A$2:$A$28=$B13)*(Transcriptome!$C$2:$C$28=$G13),0))</f>
        <v>#N/A</v>
      </c>
      <c r="BH13" t="e">
        <f t="array" ref="BH13">INDEX(Transcriptome!Q$2:Q$28,MATCH(1,(Transcriptome!$A$2:$A$28=$B13)*(Transcriptome!$C$2:$C$28=$G13),0))</f>
        <v>#N/A</v>
      </c>
      <c r="BI13" t="e">
        <f t="array" ref="BI13">INDEX(Transcriptome!R$2:R$28,MATCH(1,(Transcriptome!$A$2:$A$28=$B13)*(Transcriptome!$C$2:$C$28=$G13),0))</f>
        <v>#N/A</v>
      </c>
      <c r="BJ13" t="e">
        <f t="array" ref="BJ13">INDEX(Transcriptome!S$2:S$28,MATCH(1,(Transcriptome!$A$2:$A$28=$B13)*(Transcriptome!$C$2:$C$28=$G13),0))</f>
        <v>#N/A</v>
      </c>
      <c r="BK13" t="e">
        <f t="array" ref="BK13">INDEX(Transcriptome!T$2:T$28,MATCH(1,(Transcriptome!$A$2:$A$28=$B13)*(Transcriptome!$C$2:$C$28=$G13),0))</f>
        <v>#N/A</v>
      </c>
      <c r="BL13" t="e">
        <f t="array" ref="BL13">INDEX(Transcriptome!U$2:U$28,MATCH(1,(Transcriptome!$A$2:$A$28=$B13)*(Transcriptome!$C$2:$C$28=$G13),0))</f>
        <v>#N/A</v>
      </c>
      <c r="BM13" t="e">
        <f t="array" ref="BM13">INDEX(Transcriptome!V$2:V$28,MATCH(1,(Transcriptome!$A$2:$A$28=$B13)*(Transcriptome!$C$2:$C$28=$G13),0))</f>
        <v>#N/A</v>
      </c>
      <c r="BN13" t="e">
        <f t="array" ref="BN13">INDEX(Transcriptome!W$2:W$28,MATCH(1,(Transcriptome!$A$2:$A$28=$B13)*(Transcriptome!$C$2:$C$28=$G13),0))</f>
        <v>#N/A</v>
      </c>
      <c r="BO13" t="e">
        <f t="array" ref="BO13">INDEX(Transcriptome!X$2:X$28,MATCH(1,(Transcriptome!$A$2:$A$28=$B13)*(Transcriptome!$C$2:$C$28=$G13),0))</f>
        <v>#N/A</v>
      </c>
      <c r="BP13" t="e">
        <f t="array" ref="BP13">INDEX(Transcriptome!Y$2:Y$28,MATCH(1,(Transcriptome!$A$2:$A$28=$B13)*(Transcriptome!$C$2:$C$28=$G13),0))</f>
        <v>#N/A</v>
      </c>
      <c r="BQ13" t="e">
        <f t="array" ref="BQ13">INDEX(Transcriptome!Z$2:Z$28,MATCH(1,(Transcriptome!$A$2:$A$28=$B13)*(Transcriptome!$C$2:$C$28=$G13),0))</f>
        <v>#N/A</v>
      </c>
      <c r="BR13" t="e">
        <f t="array" ref="BR13">INDEX(Transcriptome!AA$2:AA$28,MATCH(1,(Transcriptome!$A$2:$A$28=$B13)*(Transcriptome!$C$2:$C$28=$G13),0))</f>
        <v>#N/A</v>
      </c>
      <c r="BS13" t="e">
        <f t="array" ref="BS13">INDEX(Transcriptome!AB$2:AB$28,MATCH(1,(Transcriptome!$A$2:$A$28=$B13)*(Transcriptome!$C$2:$C$28=$G13),0))</f>
        <v>#N/A</v>
      </c>
      <c r="BT13" t="e">
        <f t="array" ref="BT13">INDEX(Transcriptome!AC$2:AC$28,MATCH(1,(Transcriptome!$A$2:$A$28=$B13)*(Transcriptome!$C$2:$C$28=$G13),0))</f>
        <v>#N/A</v>
      </c>
      <c r="BU13" t="e">
        <f t="array" ref="BU13">INDEX(Transcriptome!AD$2:AD$28,MATCH(1,(Transcriptome!$A$2:$A$28=$B13)*(Transcriptome!$C$2:$C$28=$G13),0))</f>
        <v>#N/A</v>
      </c>
      <c r="BV13" t="e">
        <f t="array" ref="BV13">INDEX(Transcriptome!AE$2:AE$28,MATCH(1,(Transcriptome!$A$2:$A$28=$B13)*(Transcriptome!$C$2:$C$28=$G13),0))</f>
        <v>#N/A</v>
      </c>
      <c r="BW13" t="e">
        <f t="array" ref="BW13">INDEX(Transcriptome!AF$2:AF$28,MATCH(1,(Transcriptome!$A$2:$A$28=$B13)*(Transcriptome!$C$2:$C$28=$G13),0))</f>
        <v>#N/A</v>
      </c>
      <c r="BX13" t="e">
        <f t="array" ref="BX13">INDEX(Transcriptome!AG$2:AG$28,MATCH(1,(Transcriptome!$A$2:$A$28=$B13)*(Transcriptome!$C$2:$C$28=$G13),0))</f>
        <v>#N/A</v>
      </c>
      <c r="BY13" t="e">
        <f t="array" ref="BY13">INDEX(Transcriptome!AH$2:AH$28,MATCH(1,(Transcriptome!$A$2:$A$28=$B13)*(Transcriptome!$C$2:$C$28=$G13),0))</f>
        <v>#N/A</v>
      </c>
      <c r="BZ13" t="e">
        <f t="array" ref="BZ13">INDEX(Transcriptome!AI$2:AI$28,MATCH(1,(Transcriptome!$A$2:$A$28=$B13)*(Transcriptome!$C$2:$C$28=$G13),0))</f>
        <v>#N/A</v>
      </c>
      <c r="CA13" t="e">
        <f t="array" ref="CA13">INDEX(Transcriptome!AJ$2:AJ$28,MATCH(1,(Transcriptome!$A$2:$A$28=$B13)*(Transcriptome!$C$2:$C$28=$G13),0))</f>
        <v>#N/A</v>
      </c>
      <c r="CB13" t="e">
        <f t="array" ref="CB13">INDEX(Transcriptome!AK$2:AK$28,MATCH(1,(Transcriptome!$A$2:$A$28=$B13)*(Transcriptome!$C$2:$C$28=$G13),0))</f>
        <v>#N/A</v>
      </c>
      <c r="CC13" t="e">
        <f t="array" ref="CC13">INDEX(Transcriptome!AL$2:AL$28,MATCH(1,(Transcriptome!$A$2:$A$28=$B13)*(Transcriptome!$C$2:$C$28=$G13),0))</f>
        <v>#N/A</v>
      </c>
      <c r="CD13" t="e">
        <f t="array" ref="CD13">INDEX(Transcriptome!AM$2:AM$28,MATCH(1,(Transcriptome!$A$2:$A$28=$B13)*(Transcriptome!$C$2:$C$28=$G13),0))</f>
        <v>#N/A</v>
      </c>
      <c r="CE13" t="e">
        <f t="array" ref="CE13">INDEX(Transcriptome!AN$2:AN$28,MATCH(1,(Transcriptome!$A$2:$A$28=$B13)*(Transcriptome!$C$2:$C$28=$G13),0))</f>
        <v>#N/A</v>
      </c>
      <c r="CF13" t="e">
        <f t="array" ref="CF13">INDEX(Transcriptome!AO$2:AO$28,MATCH(1,(Transcriptome!$A$2:$A$28=$B13)*(Transcriptome!$C$2:$C$28=$G13),0))</f>
        <v>#N/A</v>
      </c>
      <c r="CG13" t="e">
        <f t="array" ref="CG13">INDEX(Transcriptome!AP$2:AP$28,MATCH(1,(Transcriptome!$A$2:$A$28=$B13)*(Transcriptome!$C$2:$C$28=$G13),0))</f>
        <v>#N/A</v>
      </c>
      <c r="CH13" t="e">
        <f t="array" ref="CH13">INDEX(Transcriptome!AQ$2:AQ$28,MATCH(1,(Transcriptome!$A$2:$A$28=$B13)*(Transcriptome!$C$2:$C$28=$G13),0))</f>
        <v>#N/A</v>
      </c>
      <c r="CI13" t="e">
        <f t="array" ref="CI13">INDEX(Transcriptome!AR$2:AR$28,MATCH(1,(Transcriptome!$A$2:$A$28=$B13)*(Transcriptome!$C$2:$C$28=$G13),0))</f>
        <v>#N/A</v>
      </c>
      <c r="CJ13" t="e">
        <f t="array" ref="CJ13">INDEX(Transcriptome!AS$2:AS$28,MATCH(1,(Transcriptome!$A$2:$A$28=$B13)*(Transcriptome!$C$2:$C$28=$G13),0))</f>
        <v>#N/A</v>
      </c>
      <c r="CK13" t="e">
        <f t="array" ref="CK13">INDEX(Transcriptome!AT$2:AT$28,MATCH(1,(Transcriptome!$A$2:$A$28=$B13)*(Transcriptome!$C$2:$C$28=$G13),0))</f>
        <v>#N/A</v>
      </c>
      <c r="CL13" t="e">
        <f t="array" ref="CL13">INDEX(Transcriptome!AU$2:AU$28,MATCH(1,(Transcriptome!$A$2:$A$28=$B13)*(Transcriptome!$C$2:$C$28=$G13),0))</f>
        <v>#N/A</v>
      </c>
      <c r="CM13" t="e">
        <f t="array" ref="CM13">INDEX(Transcriptome!AV$2:AV$28,MATCH(1,(Transcriptome!$A$2:$A$28=$B13)*(Transcriptome!$C$2:$C$28=$G13),0))</f>
        <v>#N/A</v>
      </c>
      <c r="CN13" t="e">
        <f t="array" ref="CN13">INDEX(Transcriptome!AW$2:AW$28,MATCH(1,(Transcriptome!$A$2:$A$28=$B13)*(Transcriptome!$C$2:$C$28=$G13),0))</f>
        <v>#N/A</v>
      </c>
      <c r="CO13" t="e">
        <f t="array" ref="CO13">INDEX(Transcriptome!AX$2:AX$28,MATCH(1,(Transcriptome!$A$2:$A$28=$B13)*(Transcriptome!$C$2:$C$28=$G13),0))</f>
        <v>#N/A</v>
      </c>
      <c r="CP13" t="e">
        <f t="array" ref="CP13">INDEX(Transcriptome!AY$2:AY$28,MATCH(1,(Transcriptome!$A$2:$A$28=$B13)*(Transcriptome!$C$2:$C$28=$G13),0))</f>
        <v>#N/A</v>
      </c>
      <c r="CQ13" t="e">
        <f t="array" ref="CQ13">INDEX(Transcriptome!AZ$2:AZ$28,MATCH(1,(Transcriptome!$A$2:$A$28=$B13)*(Transcriptome!$C$2:$C$28=$G13),0))</f>
        <v>#N/A</v>
      </c>
      <c r="CR13" t="e">
        <f t="array" ref="CR13">INDEX(Transcriptome!BA$2:BA$28,MATCH(1,(Transcriptome!$A$2:$A$28=$B13)*(Transcriptome!$C$2:$C$28=$G13),0))</f>
        <v>#N/A</v>
      </c>
      <c r="CS13" t="e">
        <f t="array" ref="CS13">INDEX(Transcriptome!BB$2:BB$28,MATCH(1,(Transcriptome!$A$2:$A$28=$B13)*(Transcriptome!$C$2:$C$28=$G13),0))</f>
        <v>#N/A</v>
      </c>
      <c r="CT13" t="e">
        <f t="array" ref="CT13">INDEX(Transcriptome!BC$2:BC$28,MATCH(1,(Transcriptome!$A$2:$A$28=$B13)*(Transcriptome!$C$2:$C$28=$G13),0))</f>
        <v>#N/A</v>
      </c>
      <c r="CU13" t="e">
        <f t="array" ref="CU13">INDEX(Transcriptome!BD$2:BD$28,MATCH(1,(Transcriptome!$A$2:$A$28=$B13)*(Transcriptome!$C$2:$C$28=$G13),0))</f>
        <v>#N/A</v>
      </c>
      <c r="CV13" t="e">
        <f t="array" ref="CV13">INDEX(Transcriptome!BE$2:BE$28,MATCH(1,(Transcriptome!$A$2:$A$28=$B13)*(Transcriptome!$C$2:$C$28=$G13),0))</f>
        <v>#N/A</v>
      </c>
      <c r="CW13" t="e">
        <f t="array" ref="CW13">INDEX(Transcriptome!BF$2:BF$28,MATCH(1,(Transcriptome!$A$2:$A$28=$B13)*(Transcriptome!$C$2:$C$28=$G13),0))</f>
        <v>#N/A</v>
      </c>
      <c r="CX13" t="e">
        <f t="array" ref="CX13">INDEX(Transcriptome!BG$2:BG$28,MATCH(1,(Transcriptome!$A$2:$A$28=$B13)*(Transcriptome!$C$2:$C$28=$G13),0))</f>
        <v>#N/A</v>
      </c>
      <c r="CY13" t="e">
        <f t="array" ref="CY13">INDEX(Transcriptome!BH$2:BH$28,MATCH(1,(Transcriptome!$A$2:$A$28=$B13)*(Transcriptome!$C$2:$C$28=$G13),0))</f>
        <v>#N/A</v>
      </c>
      <c r="CZ13" t="e">
        <f t="array" ref="CZ13">INDEX(Transcriptome!BI$2:BI$28,MATCH(1,(Transcriptome!$A$2:$A$28=$B13)*(Transcriptome!$C$2:$C$28=$G13),0))</f>
        <v>#N/A</v>
      </c>
      <c r="DA13" t="e">
        <f t="array" ref="DA13">INDEX(Transcriptome!BJ$2:BJ$28,MATCH(1,(Transcriptome!$A$2:$A$28=$B13)*(Transcriptome!$C$2:$C$28=$G13),0))</f>
        <v>#N/A</v>
      </c>
      <c r="DB13" t="e">
        <f t="array" ref="DB13">INDEX(Transcriptome!BK$2:BK$28,MATCH(1,(Transcriptome!$A$2:$A$28=$B13)*(Transcriptome!$C$2:$C$28=$G13),0))</f>
        <v>#N/A</v>
      </c>
      <c r="DC13" t="e">
        <f t="array" ref="DC13">INDEX(Transcriptome!BL$2:BL$28,MATCH(1,(Transcriptome!$A$2:$A$28=$B13)*(Transcriptome!$C$2:$C$28=$G13),0))</f>
        <v>#N/A</v>
      </c>
      <c r="DD13" t="e">
        <f t="array" ref="DD13">INDEX(Transcriptome!BM$2:BM$28,MATCH(1,(Transcriptome!$A$2:$A$28=$B13)*(Transcriptome!$C$2:$C$28=$G13),0))</f>
        <v>#N/A</v>
      </c>
      <c r="DE13" t="e">
        <f t="array" ref="DE13">INDEX(Transcriptome!BN$2:BN$28,MATCH(1,(Transcriptome!$A$2:$A$28=$B13)*(Transcriptome!$C$2:$C$28=$G13),0))</f>
        <v>#N/A</v>
      </c>
      <c r="DF13" t="e">
        <f t="array" ref="DF13">INDEX(Transcriptome!BO$2:BO$28,MATCH(1,(Transcriptome!$A$2:$A$28=$B13)*(Transcriptome!$C$2:$C$28=$G13),0))</f>
        <v>#N/A</v>
      </c>
      <c r="DG13" t="e">
        <f t="array" ref="DG13">INDEX(Transcriptome!BP$2:BP$28,MATCH(1,(Transcriptome!$A$2:$A$28=$B13)*(Transcriptome!$C$2:$C$28=$G13),0))</f>
        <v>#N/A</v>
      </c>
      <c r="DH13" t="e">
        <f t="array" ref="DH13">INDEX(Transcriptome!BQ$2:BQ$28,MATCH(1,(Transcriptome!$A$2:$A$28=$B13)*(Transcriptome!$C$2:$C$28=$G13),0))</f>
        <v>#N/A</v>
      </c>
      <c r="DI13" t="e">
        <f t="array" ref="DI13">INDEX(Transcriptome!BR$2:BR$28,MATCH(1,(Transcriptome!$A$2:$A$28=$B13)*(Transcriptome!$C$2:$C$28=$G13),0))</f>
        <v>#N/A</v>
      </c>
    </row>
    <row r="14" spans="1:113" x14ac:dyDescent="0.15">
      <c r="A14">
        <f>Glutamine!A19</f>
        <v>12</v>
      </c>
      <c r="B14" t="s">
        <v>581</v>
      </c>
      <c r="C14" s="326" t="s">
        <v>586</v>
      </c>
      <c r="D14">
        <v>1</v>
      </c>
      <c r="E14">
        <f>Glutamine!H19</f>
        <v>14.2</v>
      </c>
      <c r="F14" s="334">
        <f>Glutamine!K19</f>
        <v>66.2</v>
      </c>
      <c r="G14" t="s">
        <v>513</v>
      </c>
      <c r="H14" s="323">
        <f>Glutamine!B19</f>
        <v>43703.456250000003</v>
      </c>
      <c r="I14" s="324">
        <f>Glutamine!C19</f>
        <v>43703.456250000003</v>
      </c>
      <c r="J14">
        <f>'In Process Calc.'!B15</f>
        <v>9.7277777777781012</v>
      </c>
      <c r="K14">
        <f>'In Process Calc.'!C15</f>
        <v>233.46666666667443</v>
      </c>
      <c r="L14">
        <f>Glutamine!Y19</f>
        <v>5.7681166823104997</v>
      </c>
      <c r="M14">
        <f>Glutamine!AE19</f>
        <v>11.869166944188834</v>
      </c>
      <c r="N14">
        <f>Glutamine!Z19</f>
        <v>0.23138086186107795</v>
      </c>
      <c r="O14">
        <f>Glutamine!V19</f>
        <v>4.0499450480778292E-2</v>
      </c>
      <c r="P14">
        <f>Glutamine!W19</f>
        <v>0.13262410142291894</v>
      </c>
      <c r="Q14">
        <f>'In Process Calc.'!CF15</f>
        <v>5.7681166823104997</v>
      </c>
      <c r="R14">
        <f t="shared" si="3"/>
        <v>11.869166944188834</v>
      </c>
      <c r="S14">
        <f>'In Process Calc.'!CG15</f>
        <v>0.23138086186107795</v>
      </c>
      <c r="T14">
        <f>'In Process Calc.'!CC15</f>
        <v>4.0499450480778292E-2</v>
      </c>
      <c r="U14">
        <f>'In Process Calc.'!CD15</f>
        <v>0.13262410142291894</v>
      </c>
      <c r="V14">
        <f t="shared" si="4"/>
        <v>5.7681166823104997</v>
      </c>
      <c r="W14">
        <f t="shared" si="5"/>
        <v>11.869166944188834</v>
      </c>
      <c r="X14">
        <f t="shared" si="6"/>
        <v>0.23138086186107795</v>
      </c>
      <c r="Y14">
        <f t="shared" si="7"/>
        <v>4.0499450480778292E-2</v>
      </c>
      <c r="Z14">
        <f t="shared" si="8"/>
        <v>0.13262410142291894</v>
      </c>
      <c r="AA14">
        <f>'Growth Regression'!P14</f>
        <v>1.1855433354230077E-4</v>
      </c>
      <c r="AB14">
        <f>AA14/'Growth Regression'!$O$24</f>
        <v>2.6485876679875724E-3</v>
      </c>
      <c r="AC14">
        <f>'Post Process Calc.'!J15</f>
        <v>1.9884821473129664E-2</v>
      </c>
      <c r="AD14">
        <f>'Post Process Calc.'!P15</f>
        <v>-4.684442661922994E-2</v>
      </c>
      <c r="AE14">
        <f>'Post Process Calc.'!K15</f>
        <v>1.9773016808975058E-3</v>
      </c>
      <c r="AF14">
        <f>'Post Process Calc.'!G15</f>
        <v>-5.792110171459247E-4</v>
      </c>
      <c r="AG14">
        <f>'Post Process Calc.'!H15</f>
        <v>-1.1241439800170341E-3</v>
      </c>
      <c r="AH14">
        <f>'Post Process Calc.'!AF15</f>
        <v>-2.3557881413484529</v>
      </c>
      <c r="AI14">
        <f t="shared" si="9"/>
        <v>12.428013420706039</v>
      </c>
      <c r="AJ14">
        <f t="shared" si="9"/>
        <v>-29.277766637018711</v>
      </c>
      <c r="AK14">
        <f t="shared" si="1"/>
        <v>1.2358135505609411</v>
      </c>
      <c r="AL14">
        <f t="shared" si="1"/>
        <v>-0.36200688571620293</v>
      </c>
      <c r="AM14">
        <f t="shared" si="1"/>
        <v>-0.70258998751064627</v>
      </c>
      <c r="AN14">
        <v>100</v>
      </c>
      <c r="AO14">
        <v>0.32</v>
      </c>
      <c r="AP14">
        <v>7</v>
      </c>
      <c r="AQ14">
        <v>0.7</v>
      </c>
      <c r="AR14">
        <f t="shared" si="2"/>
        <v>5.0118723362727164E-8</v>
      </c>
      <c r="AS14">
        <v>1</v>
      </c>
      <c r="AT14">
        <v>0.311</v>
      </c>
      <c r="AU14" t="e">
        <f t="array" ref="AU14">INDEX(Transcriptome!D$2:D$28,MATCH(1,(Transcriptome!$A$2:$A$28=$B14)*(Transcriptome!$C$2:$C$28=$G14),0))</f>
        <v>#N/A</v>
      </c>
      <c r="AV14" t="e">
        <f t="array" ref="AV14">INDEX(Transcriptome!E$2:E$28,MATCH(1,(Transcriptome!$A$2:$A$28=$B14)*(Transcriptome!$C$2:$C$28=$G14),0))</f>
        <v>#N/A</v>
      </c>
      <c r="AW14" t="e">
        <f t="array" ref="AW14">INDEX(Transcriptome!F$2:F$28,MATCH(1,(Transcriptome!$A$2:$A$28=$B14)*(Transcriptome!$C$2:$C$28=$G14),0))</f>
        <v>#N/A</v>
      </c>
      <c r="AX14" t="e">
        <f t="array" ref="AX14">INDEX(Transcriptome!G$2:G$28,MATCH(1,(Transcriptome!$A$2:$A$28=$B14)*(Transcriptome!$C$2:$C$28=$G14),0))</f>
        <v>#N/A</v>
      </c>
      <c r="AY14" t="e">
        <f t="array" ref="AY14">INDEX(Transcriptome!H$2:H$28,MATCH(1,(Transcriptome!$A$2:$A$28=$B14)*(Transcriptome!$C$2:$C$28=$G14),0))</f>
        <v>#N/A</v>
      </c>
      <c r="AZ14" t="e">
        <f t="array" ref="AZ14">INDEX(Transcriptome!I$2:I$28,MATCH(1,(Transcriptome!$A$2:$A$28=$B14)*(Transcriptome!$C$2:$C$28=$G14),0))</f>
        <v>#N/A</v>
      </c>
      <c r="BA14" t="e">
        <f t="array" ref="BA14">INDEX(Transcriptome!J$2:J$28,MATCH(1,(Transcriptome!$A$2:$A$28=$B14)*(Transcriptome!$C$2:$C$28=$G14),0))</f>
        <v>#N/A</v>
      </c>
      <c r="BB14" t="e">
        <f t="array" ref="BB14">INDEX(Transcriptome!K$2:K$28,MATCH(1,(Transcriptome!$A$2:$A$28=$B14)*(Transcriptome!$C$2:$C$28=$G14),0))</f>
        <v>#N/A</v>
      </c>
      <c r="BC14" t="e">
        <f t="array" ref="BC14">INDEX(Transcriptome!L$2:L$28,MATCH(1,(Transcriptome!$A$2:$A$28=$B14)*(Transcriptome!$C$2:$C$28=$G14),0))</f>
        <v>#N/A</v>
      </c>
      <c r="BD14" t="e">
        <f t="array" ref="BD14">INDEX(Transcriptome!M$2:M$28,MATCH(1,(Transcriptome!$A$2:$A$28=$B14)*(Transcriptome!$C$2:$C$28=$G14),0))</f>
        <v>#N/A</v>
      </c>
      <c r="BE14" t="e">
        <f t="array" ref="BE14">INDEX(Transcriptome!N$2:N$28,MATCH(1,(Transcriptome!$A$2:$A$28=$B14)*(Transcriptome!$C$2:$C$28=$G14),0))</f>
        <v>#N/A</v>
      </c>
      <c r="BF14" t="e">
        <f t="array" ref="BF14">INDEX(Transcriptome!O$2:O$28,MATCH(1,(Transcriptome!$A$2:$A$28=$B14)*(Transcriptome!$C$2:$C$28=$G14),0))</f>
        <v>#N/A</v>
      </c>
      <c r="BG14" t="e">
        <f t="array" ref="BG14">INDEX(Transcriptome!P$2:P$28,MATCH(1,(Transcriptome!$A$2:$A$28=$B14)*(Transcriptome!$C$2:$C$28=$G14),0))</f>
        <v>#N/A</v>
      </c>
      <c r="BH14" t="e">
        <f t="array" ref="BH14">INDEX(Transcriptome!Q$2:Q$28,MATCH(1,(Transcriptome!$A$2:$A$28=$B14)*(Transcriptome!$C$2:$C$28=$G14),0))</f>
        <v>#N/A</v>
      </c>
      <c r="BI14" t="e">
        <f t="array" ref="BI14">INDEX(Transcriptome!R$2:R$28,MATCH(1,(Transcriptome!$A$2:$A$28=$B14)*(Transcriptome!$C$2:$C$28=$G14),0))</f>
        <v>#N/A</v>
      </c>
      <c r="BJ14" t="e">
        <f t="array" ref="BJ14">INDEX(Transcriptome!S$2:S$28,MATCH(1,(Transcriptome!$A$2:$A$28=$B14)*(Transcriptome!$C$2:$C$28=$G14),0))</f>
        <v>#N/A</v>
      </c>
      <c r="BK14" t="e">
        <f t="array" ref="BK14">INDEX(Transcriptome!T$2:T$28,MATCH(1,(Transcriptome!$A$2:$A$28=$B14)*(Transcriptome!$C$2:$C$28=$G14),0))</f>
        <v>#N/A</v>
      </c>
      <c r="BL14" t="e">
        <f t="array" ref="BL14">INDEX(Transcriptome!U$2:U$28,MATCH(1,(Transcriptome!$A$2:$A$28=$B14)*(Transcriptome!$C$2:$C$28=$G14),0))</f>
        <v>#N/A</v>
      </c>
      <c r="BM14" t="e">
        <f t="array" ref="BM14">INDEX(Transcriptome!V$2:V$28,MATCH(1,(Transcriptome!$A$2:$A$28=$B14)*(Transcriptome!$C$2:$C$28=$G14),0))</f>
        <v>#N/A</v>
      </c>
      <c r="BN14" t="e">
        <f t="array" ref="BN14">INDEX(Transcriptome!W$2:W$28,MATCH(1,(Transcriptome!$A$2:$A$28=$B14)*(Transcriptome!$C$2:$C$28=$G14),0))</f>
        <v>#N/A</v>
      </c>
      <c r="BO14" t="e">
        <f t="array" ref="BO14">INDEX(Transcriptome!X$2:X$28,MATCH(1,(Transcriptome!$A$2:$A$28=$B14)*(Transcriptome!$C$2:$C$28=$G14),0))</f>
        <v>#N/A</v>
      </c>
      <c r="BP14" t="e">
        <f t="array" ref="BP14">INDEX(Transcriptome!Y$2:Y$28,MATCH(1,(Transcriptome!$A$2:$A$28=$B14)*(Transcriptome!$C$2:$C$28=$G14),0))</f>
        <v>#N/A</v>
      </c>
      <c r="BQ14" t="e">
        <f t="array" ref="BQ14">INDEX(Transcriptome!Z$2:Z$28,MATCH(1,(Transcriptome!$A$2:$A$28=$B14)*(Transcriptome!$C$2:$C$28=$G14),0))</f>
        <v>#N/A</v>
      </c>
      <c r="BR14" t="e">
        <f t="array" ref="BR14">INDEX(Transcriptome!AA$2:AA$28,MATCH(1,(Transcriptome!$A$2:$A$28=$B14)*(Transcriptome!$C$2:$C$28=$G14),0))</f>
        <v>#N/A</v>
      </c>
      <c r="BS14" t="e">
        <f t="array" ref="BS14">INDEX(Transcriptome!AB$2:AB$28,MATCH(1,(Transcriptome!$A$2:$A$28=$B14)*(Transcriptome!$C$2:$C$28=$G14),0))</f>
        <v>#N/A</v>
      </c>
      <c r="BT14" t="e">
        <f t="array" ref="BT14">INDEX(Transcriptome!AC$2:AC$28,MATCH(1,(Transcriptome!$A$2:$A$28=$B14)*(Transcriptome!$C$2:$C$28=$G14),0))</f>
        <v>#N/A</v>
      </c>
      <c r="BU14" t="e">
        <f t="array" ref="BU14">INDEX(Transcriptome!AD$2:AD$28,MATCH(1,(Transcriptome!$A$2:$A$28=$B14)*(Transcriptome!$C$2:$C$28=$G14),0))</f>
        <v>#N/A</v>
      </c>
      <c r="BV14" t="e">
        <f t="array" ref="BV14">INDEX(Transcriptome!AE$2:AE$28,MATCH(1,(Transcriptome!$A$2:$A$28=$B14)*(Transcriptome!$C$2:$C$28=$G14),0))</f>
        <v>#N/A</v>
      </c>
      <c r="BW14" t="e">
        <f t="array" ref="BW14">INDEX(Transcriptome!AF$2:AF$28,MATCH(1,(Transcriptome!$A$2:$A$28=$B14)*(Transcriptome!$C$2:$C$28=$G14),0))</f>
        <v>#N/A</v>
      </c>
      <c r="BX14" t="e">
        <f t="array" ref="BX14">INDEX(Transcriptome!AG$2:AG$28,MATCH(1,(Transcriptome!$A$2:$A$28=$B14)*(Transcriptome!$C$2:$C$28=$G14),0))</f>
        <v>#N/A</v>
      </c>
      <c r="BY14" t="e">
        <f t="array" ref="BY14">INDEX(Transcriptome!AH$2:AH$28,MATCH(1,(Transcriptome!$A$2:$A$28=$B14)*(Transcriptome!$C$2:$C$28=$G14),0))</f>
        <v>#N/A</v>
      </c>
      <c r="BZ14" t="e">
        <f t="array" ref="BZ14">INDEX(Transcriptome!AI$2:AI$28,MATCH(1,(Transcriptome!$A$2:$A$28=$B14)*(Transcriptome!$C$2:$C$28=$G14),0))</f>
        <v>#N/A</v>
      </c>
      <c r="CA14" t="e">
        <f t="array" ref="CA14">INDEX(Transcriptome!AJ$2:AJ$28,MATCH(1,(Transcriptome!$A$2:$A$28=$B14)*(Transcriptome!$C$2:$C$28=$G14),0))</f>
        <v>#N/A</v>
      </c>
      <c r="CB14" t="e">
        <f t="array" ref="CB14">INDEX(Transcriptome!AK$2:AK$28,MATCH(1,(Transcriptome!$A$2:$A$28=$B14)*(Transcriptome!$C$2:$C$28=$G14),0))</f>
        <v>#N/A</v>
      </c>
      <c r="CC14" t="e">
        <f t="array" ref="CC14">INDEX(Transcriptome!AL$2:AL$28,MATCH(1,(Transcriptome!$A$2:$A$28=$B14)*(Transcriptome!$C$2:$C$28=$G14),0))</f>
        <v>#N/A</v>
      </c>
      <c r="CD14" t="e">
        <f t="array" ref="CD14">INDEX(Transcriptome!AM$2:AM$28,MATCH(1,(Transcriptome!$A$2:$A$28=$B14)*(Transcriptome!$C$2:$C$28=$G14),0))</f>
        <v>#N/A</v>
      </c>
      <c r="CE14" t="e">
        <f t="array" ref="CE14">INDEX(Transcriptome!AN$2:AN$28,MATCH(1,(Transcriptome!$A$2:$A$28=$B14)*(Transcriptome!$C$2:$C$28=$G14),0))</f>
        <v>#N/A</v>
      </c>
      <c r="CF14" t="e">
        <f t="array" ref="CF14">INDEX(Transcriptome!AO$2:AO$28,MATCH(1,(Transcriptome!$A$2:$A$28=$B14)*(Transcriptome!$C$2:$C$28=$G14),0))</f>
        <v>#N/A</v>
      </c>
      <c r="CG14" t="e">
        <f t="array" ref="CG14">INDEX(Transcriptome!AP$2:AP$28,MATCH(1,(Transcriptome!$A$2:$A$28=$B14)*(Transcriptome!$C$2:$C$28=$G14),0))</f>
        <v>#N/A</v>
      </c>
      <c r="CH14" t="e">
        <f t="array" ref="CH14">INDEX(Transcriptome!AQ$2:AQ$28,MATCH(1,(Transcriptome!$A$2:$A$28=$B14)*(Transcriptome!$C$2:$C$28=$G14),0))</f>
        <v>#N/A</v>
      </c>
      <c r="CI14" t="e">
        <f t="array" ref="CI14">INDEX(Transcriptome!AR$2:AR$28,MATCH(1,(Transcriptome!$A$2:$A$28=$B14)*(Transcriptome!$C$2:$C$28=$G14),0))</f>
        <v>#N/A</v>
      </c>
      <c r="CJ14" t="e">
        <f t="array" ref="CJ14">INDEX(Transcriptome!AS$2:AS$28,MATCH(1,(Transcriptome!$A$2:$A$28=$B14)*(Transcriptome!$C$2:$C$28=$G14),0))</f>
        <v>#N/A</v>
      </c>
      <c r="CK14" t="e">
        <f t="array" ref="CK14">INDEX(Transcriptome!AT$2:AT$28,MATCH(1,(Transcriptome!$A$2:$A$28=$B14)*(Transcriptome!$C$2:$C$28=$G14),0))</f>
        <v>#N/A</v>
      </c>
      <c r="CL14" t="e">
        <f t="array" ref="CL14">INDEX(Transcriptome!AU$2:AU$28,MATCH(1,(Transcriptome!$A$2:$A$28=$B14)*(Transcriptome!$C$2:$C$28=$G14),0))</f>
        <v>#N/A</v>
      </c>
      <c r="CM14" t="e">
        <f t="array" ref="CM14">INDEX(Transcriptome!AV$2:AV$28,MATCH(1,(Transcriptome!$A$2:$A$28=$B14)*(Transcriptome!$C$2:$C$28=$G14),0))</f>
        <v>#N/A</v>
      </c>
      <c r="CN14" t="e">
        <f t="array" ref="CN14">INDEX(Transcriptome!AW$2:AW$28,MATCH(1,(Transcriptome!$A$2:$A$28=$B14)*(Transcriptome!$C$2:$C$28=$G14),0))</f>
        <v>#N/A</v>
      </c>
      <c r="CO14" t="e">
        <f t="array" ref="CO14">INDEX(Transcriptome!AX$2:AX$28,MATCH(1,(Transcriptome!$A$2:$A$28=$B14)*(Transcriptome!$C$2:$C$28=$G14),0))</f>
        <v>#N/A</v>
      </c>
      <c r="CP14" t="e">
        <f t="array" ref="CP14">INDEX(Transcriptome!AY$2:AY$28,MATCH(1,(Transcriptome!$A$2:$A$28=$B14)*(Transcriptome!$C$2:$C$28=$G14),0))</f>
        <v>#N/A</v>
      </c>
      <c r="CQ14" t="e">
        <f t="array" ref="CQ14">INDEX(Transcriptome!AZ$2:AZ$28,MATCH(1,(Transcriptome!$A$2:$A$28=$B14)*(Transcriptome!$C$2:$C$28=$G14),0))</f>
        <v>#N/A</v>
      </c>
      <c r="CR14" t="e">
        <f t="array" ref="CR14">INDEX(Transcriptome!BA$2:BA$28,MATCH(1,(Transcriptome!$A$2:$A$28=$B14)*(Transcriptome!$C$2:$C$28=$G14),0))</f>
        <v>#N/A</v>
      </c>
      <c r="CS14" t="e">
        <f t="array" ref="CS14">INDEX(Transcriptome!BB$2:BB$28,MATCH(1,(Transcriptome!$A$2:$A$28=$B14)*(Transcriptome!$C$2:$C$28=$G14),0))</f>
        <v>#N/A</v>
      </c>
      <c r="CT14" t="e">
        <f t="array" ref="CT14">INDEX(Transcriptome!BC$2:BC$28,MATCH(1,(Transcriptome!$A$2:$A$28=$B14)*(Transcriptome!$C$2:$C$28=$G14),0))</f>
        <v>#N/A</v>
      </c>
      <c r="CU14" t="e">
        <f t="array" ref="CU14">INDEX(Transcriptome!BD$2:BD$28,MATCH(1,(Transcriptome!$A$2:$A$28=$B14)*(Transcriptome!$C$2:$C$28=$G14),0))</f>
        <v>#N/A</v>
      </c>
      <c r="CV14" t="e">
        <f t="array" ref="CV14">INDEX(Transcriptome!BE$2:BE$28,MATCH(1,(Transcriptome!$A$2:$A$28=$B14)*(Transcriptome!$C$2:$C$28=$G14),0))</f>
        <v>#N/A</v>
      </c>
      <c r="CW14" t="e">
        <f t="array" ref="CW14">INDEX(Transcriptome!BF$2:BF$28,MATCH(1,(Transcriptome!$A$2:$A$28=$B14)*(Transcriptome!$C$2:$C$28=$G14),0))</f>
        <v>#N/A</v>
      </c>
      <c r="CX14" t="e">
        <f t="array" ref="CX14">INDEX(Transcriptome!BG$2:BG$28,MATCH(1,(Transcriptome!$A$2:$A$28=$B14)*(Transcriptome!$C$2:$C$28=$G14),0))</f>
        <v>#N/A</v>
      </c>
      <c r="CY14" t="e">
        <f t="array" ref="CY14">INDEX(Transcriptome!BH$2:BH$28,MATCH(1,(Transcriptome!$A$2:$A$28=$B14)*(Transcriptome!$C$2:$C$28=$G14),0))</f>
        <v>#N/A</v>
      </c>
      <c r="CZ14" t="e">
        <f t="array" ref="CZ14">INDEX(Transcriptome!BI$2:BI$28,MATCH(1,(Transcriptome!$A$2:$A$28=$B14)*(Transcriptome!$C$2:$C$28=$G14),0))</f>
        <v>#N/A</v>
      </c>
      <c r="DA14" t="e">
        <f t="array" ref="DA14">INDEX(Transcriptome!BJ$2:BJ$28,MATCH(1,(Transcriptome!$A$2:$A$28=$B14)*(Transcriptome!$C$2:$C$28=$G14),0))</f>
        <v>#N/A</v>
      </c>
      <c r="DB14" t="e">
        <f t="array" ref="DB14">INDEX(Transcriptome!BK$2:BK$28,MATCH(1,(Transcriptome!$A$2:$A$28=$B14)*(Transcriptome!$C$2:$C$28=$G14),0))</f>
        <v>#N/A</v>
      </c>
      <c r="DC14" t="e">
        <f t="array" ref="DC14">INDEX(Transcriptome!BL$2:BL$28,MATCH(1,(Transcriptome!$A$2:$A$28=$B14)*(Transcriptome!$C$2:$C$28=$G14),0))</f>
        <v>#N/A</v>
      </c>
      <c r="DD14" t="e">
        <f t="array" ref="DD14">INDEX(Transcriptome!BM$2:BM$28,MATCH(1,(Transcriptome!$A$2:$A$28=$B14)*(Transcriptome!$C$2:$C$28=$G14),0))</f>
        <v>#N/A</v>
      </c>
      <c r="DE14" t="e">
        <f t="array" ref="DE14">INDEX(Transcriptome!BN$2:BN$28,MATCH(1,(Transcriptome!$A$2:$A$28=$B14)*(Transcriptome!$C$2:$C$28=$G14),0))</f>
        <v>#N/A</v>
      </c>
      <c r="DF14" t="e">
        <f t="array" ref="DF14">INDEX(Transcriptome!BO$2:BO$28,MATCH(1,(Transcriptome!$A$2:$A$28=$B14)*(Transcriptome!$C$2:$C$28=$G14),0))</f>
        <v>#N/A</v>
      </c>
      <c r="DG14" t="e">
        <f t="array" ref="DG14">INDEX(Transcriptome!BP$2:BP$28,MATCH(1,(Transcriptome!$A$2:$A$28=$B14)*(Transcriptome!$C$2:$C$28=$G14),0))</f>
        <v>#N/A</v>
      </c>
      <c r="DH14" t="e">
        <f t="array" ref="DH14">INDEX(Transcriptome!BQ$2:BQ$28,MATCH(1,(Transcriptome!$A$2:$A$28=$B14)*(Transcriptome!$C$2:$C$28=$G14),0))</f>
        <v>#N/A</v>
      </c>
      <c r="DI14" t="e">
        <f t="array" ref="DI14">INDEX(Transcriptome!BR$2:BR$28,MATCH(1,(Transcriptome!$A$2:$A$28=$B14)*(Transcriptome!$C$2:$C$28=$G14),0))</f>
        <v>#N/A</v>
      </c>
    </row>
  </sheetData>
  <conditionalFormatting sqref="AA1:AB1">
    <cfRule type="cellIs" dxfId="1" priority="1"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79998168889431442"/>
  </sheetPr>
  <dimension ref="A1:CU13"/>
  <sheetViews>
    <sheetView workbookViewId="0">
      <selection sqref="A1:XFD13"/>
    </sheetView>
  </sheetViews>
  <sheetFormatPr baseColWidth="10" defaultColWidth="8.83203125" defaultRowHeight="13" x14ac:dyDescent="0.15"/>
  <cols>
    <col min="2" max="2" width="18.6640625" customWidth="1"/>
  </cols>
  <sheetData>
    <row r="1" spans="1:99" x14ac:dyDescent="0.15">
      <c r="A1" t="str">
        <f>Glutamine!A6</f>
        <v>SAMPLE #</v>
      </c>
      <c r="B1" t="s">
        <v>115</v>
      </c>
      <c r="C1" t="s">
        <v>507</v>
      </c>
      <c r="D1" t="s">
        <v>508</v>
      </c>
      <c r="E1" t="s">
        <v>509</v>
      </c>
      <c r="F1" t="str">
        <f>'In Process Calc.'!B2</f>
        <v>RUN TIME (DAYS)</v>
      </c>
      <c r="G1" t="str">
        <f>'In Process Calc.'!C2</f>
        <v>RUN TIME (HOURS)</v>
      </c>
      <c r="H1" t="s">
        <v>642</v>
      </c>
      <c r="I1" t="s">
        <v>643</v>
      </c>
      <c r="J1" t="s">
        <v>644</v>
      </c>
      <c r="K1" t="s">
        <v>645</v>
      </c>
      <c r="L1" t="s">
        <v>646</v>
      </c>
      <c r="M1" t="s">
        <v>494</v>
      </c>
      <c r="N1" t="s">
        <v>648</v>
      </c>
      <c r="O1" t="str">
        <f>'Post Process Calc.'!J2</f>
        <v>qGlucose (mmol/109 cells/hr)</v>
      </c>
      <c r="P1" t="str">
        <f>'Post Process Calc.'!P2</f>
        <v>qLactate (mmol/109 cells/hr)</v>
      </c>
      <c r="Q1" t="str">
        <f>'Post Process Calc.'!K2</f>
        <v>qGlutamine (mmol/109 cell/hr)</v>
      </c>
      <c r="R1" t="str">
        <f>'Post Process Calc.'!G2</f>
        <v>qAsparagine (mmol/109 cell/hr)</v>
      </c>
      <c r="S1" t="str">
        <f>'Post Process Calc.'!H2</f>
        <v>qAspartate (mmol/109 cell/hr)</v>
      </c>
      <c r="T1" t="str">
        <f>'Post Process Calc.'!AF2</f>
        <v>DL/DG (mol/mol)</v>
      </c>
      <c r="U1" t="s">
        <v>495</v>
      </c>
      <c r="V1" t="s">
        <v>496</v>
      </c>
      <c r="W1" t="s">
        <v>497</v>
      </c>
      <c r="X1" t="s">
        <v>498</v>
      </c>
      <c r="Y1" t="s">
        <v>499</v>
      </c>
      <c r="Z1" t="s">
        <v>500</v>
      </c>
      <c r="AA1" t="s">
        <v>501</v>
      </c>
      <c r="AB1" t="s">
        <v>502</v>
      </c>
      <c r="AC1" t="s">
        <v>503</v>
      </c>
      <c r="AD1" t="s">
        <v>504</v>
      </c>
      <c r="AE1" t="s">
        <v>505</v>
      </c>
      <c r="AF1" t="s">
        <v>506</v>
      </c>
      <c r="AG1" t="s">
        <v>515</v>
      </c>
      <c r="AH1" t="s">
        <v>516</v>
      </c>
      <c r="AI1" t="s">
        <v>517</v>
      </c>
      <c r="AJ1" t="s">
        <v>518</v>
      </c>
      <c r="AK1" t="s">
        <v>519</v>
      </c>
      <c r="AL1" t="s">
        <v>520</v>
      </c>
      <c r="AM1" t="s">
        <v>521</v>
      </c>
      <c r="AN1" t="s">
        <v>522</v>
      </c>
      <c r="AO1" t="s">
        <v>523</v>
      </c>
      <c r="AP1" t="s">
        <v>524</v>
      </c>
      <c r="AQ1" t="s">
        <v>525</v>
      </c>
      <c r="AR1" t="s">
        <v>526</v>
      </c>
      <c r="AS1" t="s">
        <v>527</v>
      </c>
      <c r="AT1" t="s">
        <v>528</v>
      </c>
      <c r="AU1" t="s">
        <v>529</v>
      </c>
      <c r="AV1" t="s">
        <v>530</v>
      </c>
      <c r="AW1" t="s">
        <v>531</v>
      </c>
      <c r="AX1" t="s">
        <v>532</v>
      </c>
      <c r="AY1" t="s">
        <v>533</v>
      </c>
      <c r="AZ1" t="s">
        <v>534</v>
      </c>
      <c r="BA1" t="s">
        <v>535</v>
      </c>
      <c r="BB1" t="s">
        <v>536</v>
      </c>
      <c r="BC1" t="s">
        <v>537</v>
      </c>
      <c r="BD1" t="s">
        <v>538</v>
      </c>
      <c r="BE1" t="s">
        <v>539</v>
      </c>
      <c r="BF1" t="s">
        <v>540</v>
      </c>
      <c r="BG1" t="s">
        <v>541</v>
      </c>
      <c r="BH1" t="s">
        <v>542</v>
      </c>
      <c r="BI1" t="s">
        <v>543</v>
      </c>
      <c r="BJ1" t="s">
        <v>544</v>
      </c>
      <c r="BK1" t="s">
        <v>545</v>
      </c>
      <c r="BL1" t="s">
        <v>546</v>
      </c>
      <c r="BM1" t="s">
        <v>547</v>
      </c>
      <c r="BN1" t="s">
        <v>548</v>
      </c>
      <c r="BO1" t="s">
        <v>549</v>
      </c>
      <c r="BP1" t="s">
        <v>550</v>
      </c>
      <c r="BQ1" t="s">
        <v>551</v>
      </c>
      <c r="BR1" t="s">
        <v>552</v>
      </c>
      <c r="BS1" t="s">
        <v>553</v>
      </c>
      <c r="BT1" t="s">
        <v>554</v>
      </c>
      <c r="BU1" t="s">
        <v>555</v>
      </c>
      <c r="BV1" t="s">
        <v>556</v>
      </c>
      <c r="BW1" t="s">
        <v>557</v>
      </c>
      <c r="BX1" t="s">
        <v>558</v>
      </c>
      <c r="BY1" t="s">
        <v>559</v>
      </c>
      <c r="BZ1" t="s">
        <v>560</v>
      </c>
      <c r="CA1" t="s">
        <v>561</v>
      </c>
      <c r="CB1" t="s">
        <v>562</v>
      </c>
      <c r="CC1" t="s">
        <v>563</v>
      </c>
      <c r="CD1" t="s">
        <v>564</v>
      </c>
      <c r="CE1" t="s">
        <v>565</v>
      </c>
      <c r="CF1" t="s">
        <v>566</v>
      </c>
      <c r="CG1" t="s">
        <v>567</v>
      </c>
      <c r="CH1" t="s">
        <v>568</v>
      </c>
      <c r="CI1" t="s">
        <v>569</v>
      </c>
      <c r="CJ1" t="s">
        <v>570</v>
      </c>
      <c r="CK1" t="s">
        <v>571</v>
      </c>
      <c r="CL1" t="s">
        <v>572</v>
      </c>
      <c r="CM1" t="s">
        <v>573</v>
      </c>
      <c r="CN1" t="s">
        <v>574</v>
      </c>
      <c r="CO1" t="s">
        <v>575</v>
      </c>
      <c r="CP1" t="s">
        <v>576</v>
      </c>
      <c r="CQ1" t="s">
        <v>577</v>
      </c>
      <c r="CR1" t="s">
        <v>588</v>
      </c>
      <c r="CS1" t="s">
        <v>647</v>
      </c>
      <c r="CT1" t="s">
        <v>578</v>
      </c>
      <c r="CU1" t="s">
        <v>623</v>
      </c>
    </row>
    <row r="2" spans="1:99" x14ac:dyDescent="0.15">
      <c r="A2">
        <f>Glutamine!A7</f>
        <v>0</v>
      </c>
      <c r="B2" t="s">
        <v>581</v>
      </c>
      <c r="C2" s="326" t="s">
        <v>586</v>
      </c>
      <c r="D2">
        <v>1</v>
      </c>
      <c r="E2" t="s">
        <v>514</v>
      </c>
      <c r="F2" s="334">
        <f>AVERAGE('In Process Calc.'!B3:B4)</f>
        <v>0.49756944444379769</v>
      </c>
      <c r="G2" s="334">
        <f>AVERAGE('In Process Calc.'!C3:C4)</f>
        <v>11.941666666651145</v>
      </c>
      <c r="H2">
        <f>AVERAGE('TL input - regression'!Q2,'TL input - regression'!L3)</f>
        <v>26.464468065913998</v>
      </c>
      <c r="I2">
        <f>AVERAGE('TL input - regression'!R2,'TL input - regression'!M3)</f>
        <v>1.4653637315820551</v>
      </c>
      <c r="J2">
        <f>AVERAGE('TL input - regression'!S2,'TL input - regression'!N3)</f>
        <v>2.1719851177318601</v>
      </c>
      <c r="K2">
        <f>AVERAGE('TL input - regression'!T2,'TL input - regression'!O3)</f>
        <v>3.6746153930873038</v>
      </c>
      <c r="L2">
        <f>AVERAGE('TL input - regression'!U2,'TL input - regression'!P3)</f>
        <v>1.5431700939814132</v>
      </c>
      <c r="M2">
        <f>'Growth Regression'!T2</f>
        <v>4.394405073124881E-2</v>
      </c>
      <c r="N2">
        <f>M2/'Growth Regression'!$O$24</f>
        <v>0.98174117613910294</v>
      </c>
      <c r="O2">
        <f>'Post Process Calc.'!C19</f>
        <v>0.2609695008305114</v>
      </c>
      <c r="P2">
        <f>'Post Process Calc.'!D19</f>
        <v>0.32368072760961786</v>
      </c>
      <c r="Q2">
        <f>'Post Process Calc.'!E19</f>
        <v>5.7212278402679818E-2</v>
      </c>
      <c r="R2">
        <f>'Post Process Calc.'!F19</f>
        <v>-5.5785661204125925E-2</v>
      </c>
      <c r="S2">
        <f>'Post Process Calc.'!G19</f>
        <v>-2.9498369640827114E-2</v>
      </c>
      <c r="T2">
        <f>P2/O2</f>
        <v>1.2403009799211546</v>
      </c>
      <c r="U2">
        <f>O2/0.0016</f>
        <v>163.10593801906961</v>
      </c>
      <c r="V2">
        <f>P2/0.0016</f>
        <v>202.30045475601116</v>
      </c>
      <c r="W2">
        <f t="shared" ref="W2:Y12" si="0">Q2/0.0016</f>
        <v>35.757674001674886</v>
      </c>
      <c r="X2">
        <f t="shared" si="0"/>
        <v>-34.866038252578704</v>
      </c>
      <c r="Y2">
        <f t="shared" si="0"/>
        <v>-18.436481025516944</v>
      </c>
      <c r="Z2">
        <v>100</v>
      </c>
      <c r="AA2">
        <v>0.32</v>
      </c>
      <c r="AB2">
        <v>7</v>
      </c>
      <c r="AC2">
        <v>0.7</v>
      </c>
      <c r="AD2">
        <f t="shared" ref="AD2:AD13" si="1">10^(-7.3)</f>
        <v>5.0118723362727164E-8</v>
      </c>
      <c r="AE2">
        <v>1</v>
      </c>
      <c r="AF2">
        <v>0.311</v>
      </c>
      <c r="AG2">
        <f t="array" ref="AG2">INDEX(Transcriptome!D$2:D$28,MATCH(1,(Transcriptome!$A$2:$A$28=$B2)*(Transcriptome!$C$2:$C$28=$E2),0))</f>
        <v>1</v>
      </c>
      <c r="AH2">
        <f t="array" ref="AH2">INDEX(Transcriptome!E$2:E$28,MATCH(1,(Transcriptome!$A$2:$A$28=$B2)*(Transcriptome!$C$2:$C$28=$E2),0))</f>
        <v>1</v>
      </c>
      <c r="AI2">
        <f t="array" ref="AI2">INDEX(Transcriptome!F$2:F$28,MATCH(1,(Transcriptome!$A$2:$A$28=$B2)*(Transcriptome!$C$2:$C$28=$E2),0))</f>
        <v>1</v>
      </c>
      <c r="AJ2">
        <f t="array" ref="AJ2">INDEX(Transcriptome!G$2:G$28,MATCH(1,(Transcriptome!$A$2:$A$28=$B2)*(Transcriptome!$C$2:$C$28=$E2),0))</f>
        <v>1</v>
      </c>
      <c r="AK2">
        <f t="array" ref="AK2">INDEX(Transcriptome!H$2:H$28,MATCH(1,(Transcriptome!$A$2:$A$28=$B2)*(Transcriptome!$C$2:$C$28=$E2),0))</f>
        <v>0</v>
      </c>
      <c r="AL2">
        <f t="array" ref="AL2">INDEX(Transcriptome!I$2:I$28,MATCH(1,(Transcriptome!$A$2:$A$28=$B2)*(Transcriptome!$C$2:$C$28=$E2),0))</f>
        <v>1</v>
      </c>
      <c r="AM2">
        <f t="array" ref="AM2">INDEX(Transcriptome!J$2:J$28,MATCH(1,(Transcriptome!$A$2:$A$28=$B2)*(Transcriptome!$C$2:$C$28=$E2),0))</f>
        <v>1</v>
      </c>
      <c r="AN2">
        <f t="array" ref="AN2">INDEX(Transcriptome!K$2:K$28,MATCH(1,(Transcriptome!$A$2:$A$28=$B2)*(Transcriptome!$C$2:$C$28=$E2),0))</f>
        <v>1</v>
      </c>
      <c r="AO2">
        <f t="array" ref="AO2">INDEX(Transcriptome!L$2:L$28,MATCH(1,(Transcriptome!$A$2:$A$28=$B2)*(Transcriptome!$C$2:$C$28=$E2),0))</f>
        <v>1</v>
      </c>
      <c r="AP2">
        <f t="array" ref="AP2">INDEX(Transcriptome!M$2:M$28,MATCH(1,(Transcriptome!$A$2:$A$28=$B2)*(Transcriptome!$C$2:$C$28=$E2),0))</f>
        <v>1</v>
      </c>
      <c r="AQ2">
        <f t="array" ref="AQ2">INDEX(Transcriptome!N$2:N$28,MATCH(1,(Transcriptome!$A$2:$A$28=$B2)*(Transcriptome!$C$2:$C$28=$E2),0))</f>
        <v>1</v>
      </c>
      <c r="AR2">
        <f t="array" ref="AR2">INDEX(Transcriptome!O$2:O$28,MATCH(1,(Transcriptome!$A$2:$A$28=$B2)*(Transcriptome!$C$2:$C$28=$E2),0))</f>
        <v>1</v>
      </c>
      <c r="AS2">
        <f t="array" ref="AS2">INDEX(Transcriptome!P$2:P$28,MATCH(1,(Transcriptome!$A$2:$A$28=$B2)*(Transcriptome!$C$2:$C$28=$E2),0))</f>
        <v>1</v>
      </c>
      <c r="AT2">
        <f t="array" ref="AT2">INDEX(Transcriptome!Q$2:Q$28,MATCH(1,(Transcriptome!$A$2:$A$28=$B2)*(Transcriptome!$C$2:$C$28=$E2),0))</f>
        <v>1</v>
      </c>
      <c r="AU2">
        <f t="array" ref="AU2">INDEX(Transcriptome!R$2:R$28,MATCH(1,(Transcriptome!$A$2:$A$28=$B2)*(Transcriptome!$C$2:$C$28=$E2),0))</f>
        <v>1</v>
      </c>
      <c r="AV2">
        <f t="array" ref="AV2">INDEX(Transcriptome!S$2:S$28,MATCH(1,(Transcriptome!$A$2:$A$28=$B2)*(Transcriptome!$C$2:$C$28=$E2),0))</f>
        <v>1</v>
      </c>
      <c r="AW2">
        <f t="array" ref="AW2">INDEX(Transcriptome!T$2:T$28,MATCH(1,(Transcriptome!$A$2:$A$28=$B2)*(Transcriptome!$C$2:$C$28=$E2),0))</f>
        <v>1</v>
      </c>
      <c r="AX2">
        <f t="array" ref="AX2">INDEX(Transcriptome!U$2:U$28,MATCH(1,(Transcriptome!$A$2:$A$28=$B2)*(Transcriptome!$C$2:$C$28=$E2),0))</f>
        <v>1</v>
      </c>
      <c r="AY2">
        <f t="array" ref="AY2">INDEX(Transcriptome!V$2:V$28,MATCH(1,(Transcriptome!$A$2:$A$28=$B2)*(Transcriptome!$C$2:$C$28=$E2),0))</f>
        <v>0</v>
      </c>
      <c r="AZ2">
        <f t="array" ref="AZ2">INDEX(Transcriptome!W$2:W$28,MATCH(1,(Transcriptome!$A$2:$A$28=$B2)*(Transcriptome!$C$2:$C$28=$E2),0))</f>
        <v>0</v>
      </c>
      <c r="BA2">
        <f t="array" ref="BA2">INDEX(Transcriptome!X$2:X$28,MATCH(1,(Transcriptome!$A$2:$A$28=$B2)*(Transcriptome!$C$2:$C$28=$E2),0))</f>
        <v>1</v>
      </c>
      <c r="BB2">
        <f t="array" ref="BB2">INDEX(Transcriptome!Y$2:Y$28,MATCH(1,(Transcriptome!$A$2:$A$28=$B2)*(Transcriptome!$C$2:$C$28=$E2),0))</f>
        <v>0</v>
      </c>
      <c r="BC2">
        <f t="array" ref="BC2">INDEX(Transcriptome!Z$2:Z$28,MATCH(1,(Transcriptome!$A$2:$A$28=$B2)*(Transcriptome!$C$2:$C$28=$E2),0))</f>
        <v>1</v>
      </c>
      <c r="BD2">
        <f t="array" ref="BD2">INDEX(Transcriptome!AA$2:AA$28,MATCH(1,(Transcriptome!$A$2:$A$28=$B2)*(Transcriptome!$C$2:$C$28=$E2),0))</f>
        <v>1</v>
      </c>
      <c r="BE2">
        <f t="array" ref="BE2">INDEX(Transcriptome!AB$2:AB$28,MATCH(1,(Transcriptome!$A$2:$A$28=$B2)*(Transcriptome!$C$2:$C$28=$E2),0))</f>
        <v>1</v>
      </c>
      <c r="BF2">
        <f t="array" ref="BF2">INDEX(Transcriptome!AC$2:AC$28,MATCH(1,(Transcriptome!$A$2:$A$28=$B2)*(Transcriptome!$C$2:$C$28=$E2),0))</f>
        <v>1</v>
      </c>
      <c r="BG2">
        <f t="array" ref="BG2">INDEX(Transcriptome!AD$2:AD$28,MATCH(1,(Transcriptome!$A$2:$A$28=$B2)*(Transcriptome!$C$2:$C$28=$E2),0))</f>
        <v>1</v>
      </c>
      <c r="BH2">
        <f t="array" ref="BH2">INDEX(Transcriptome!AE$2:AE$28,MATCH(1,(Transcriptome!$A$2:$A$28=$B2)*(Transcriptome!$C$2:$C$28=$E2),0))</f>
        <v>1</v>
      </c>
      <c r="BI2">
        <f t="array" ref="BI2">INDEX(Transcriptome!AF$2:AF$28,MATCH(1,(Transcriptome!$A$2:$A$28=$B2)*(Transcriptome!$C$2:$C$28=$E2),0))</f>
        <v>1</v>
      </c>
      <c r="BJ2">
        <f t="array" ref="BJ2">INDEX(Transcriptome!AG$2:AG$28,MATCH(1,(Transcriptome!$A$2:$A$28=$B2)*(Transcriptome!$C$2:$C$28=$E2),0))</f>
        <v>1</v>
      </c>
      <c r="BK2">
        <f t="array" ref="BK2">INDEX(Transcriptome!AH$2:AH$28,MATCH(1,(Transcriptome!$A$2:$A$28=$B2)*(Transcriptome!$C$2:$C$28=$E2),0))</f>
        <v>1</v>
      </c>
      <c r="BL2">
        <f t="array" ref="BL2">INDEX(Transcriptome!AI$2:AI$28,MATCH(1,(Transcriptome!$A$2:$A$28=$B2)*(Transcriptome!$C$2:$C$28=$E2),0))</f>
        <v>1</v>
      </c>
      <c r="BM2">
        <f t="array" ref="BM2">INDEX(Transcriptome!AJ$2:AJ$28,MATCH(1,(Transcriptome!$A$2:$A$28=$B2)*(Transcriptome!$C$2:$C$28=$E2),0))</f>
        <v>1</v>
      </c>
      <c r="BN2">
        <f t="array" ref="BN2">INDEX(Transcriptome!AK$2:AK$28,MATCH(1,(Transcriptome!$A$2:$A$28=$B2)*(Transcriptome!$C$2:$C$28=$E2),0))</f>
        <v>1</v>
      </c>
      <c r="BO2">
        <f t="array" ref="BO2">INDEX(Transcriptome!AL$2:AL$28,MATCH(1,(Transcriptome!$A$2:$A$28=$B2)*(Transcriptome!$C$2:$C$28=$E2),0))</f>
        <v>1</v>
      </c>
      <c r="BP2">
        <f t="array" ref="BP2">INDEX(Transcriptome!AM$2:AM$28,MATCH(1,(Transcriptome!$A$2:$A$28=$B2)*(Transcriptome!$C$2:$C$28=$E2),0))</f>
        <v>1</v>
      </c>
      <c r="BQ2">
        <f t="array" ref="BQ2">INDEX(Transcriptome!AN$2:AN$28,MATCH(1,(Transcriptome!$A$2:$A$28=$B2)*(Transcriptome!$C$2:$C$28=$E2),0))</f>
        <v>1</v>
      </c>
      <c r="BR2">
        <f t="array" ref="BR2">INDEX(Transcriptome!AO$2:AO$28,MATCH(1,(Transcriptome!$A$2:$A$28=$B2)*(Transcriptome!$C$2:$C$28=$E2),0))</f>
        <v>1</v>
      </c>
      <c r="BS2">
        <f t="array" ref="BS2">INDEX(Transcriptome!AP$2:AP$28,MATCH(1,(Transcriptome!$A$2:$A$28=$B2)*(Transcriptome!$C$2:$C$28=$E2),0))</f>
        <v>1</v>
      </c>
      <c r="BT2">
        <f t="array" ref="BT2">INDEX(Transcriptome!AQ$2:AQ$28,MATCH(1,(Transcriptome!$A$2:$A$28=$B2)*(Transcriptome!$C$2:$C$28=$E2),0))</f>
        <v>1</v>
      </c>
      <c r="BU2">
        <f t="array" ref="BU2">INDEX(Transcriptome!AR$2:AR$28,MATCH(1,(Transcriptome!$A$2:$A$28=$B2)*(Transcriptome!$C$2:$C$28=$E2),0))</f>
        <v>1</v>
      </c>
      <c r="BV2">
        <f t="array" ref="BV2">INDEX(Transcriptome!AS$2:AS$28,MATCH(1,(Transcriptome!$A$2:$A$28=$B2)*(Transcriptome!$C$2:$C$28=$E2),0))</f>
        <v>1</v>
      </c>
      <c r="BW2">
        <f t="array" ref="BW2">INDEX(Transcriptome!AT$2:AT$28,MATCH(1,(Transcriptome!$A$2:$A$28=$B2)*(Transcriptome!$C$2:$C$28=$E2),0))</f>
        <v>1</v>
      </c>
      <c r="BX2">
        <f t="array" ref="BX2">INDEX(Transcriptome!AU$2:AU$28,MATCH(1,(Transcriptome!$A$2:$A$28=$B2)*(Transcriptome!$C$2:$C$28=$E2),0))</f>
        <v>1</v>
      </c>
      <c r="BY2">
        <f t="array" ref="BY2">INDEX(Transcriptome!AV$2:AV$28,MATCH(1,(Transcriptome!$A$2:$A$28=$B2)*(Transcriptome!$C$2:$C$28=$E2),0))</f>
        <v>1</v>
      </c>
      <c r="BZ2">
        <f t="array" ref="BZ2">INDEX(Transcriptome!AW$2:AW$28,MATCH(1,(Transcriptome!$A$2:$A$28=$B2)*(Transcriptome!$C$2:$C$28=$E2),0))</f>
        <v>1</v>
      </c>
      <c r="CA2">
        <f t="array" ref="CA2">INDEX(Transcriptome!AX$2:AX$28,MATCH(1,(Transcriptome!$A$2:$A$28=$B2)*(Transcriptome!$C$2:$C$28=$E2),0))</f>
        <v>1</v>
      </c>
      <c r="CB2">
        <f t="array" ref="CB2">INDEX(Transcriptome!AY$2:AY$28,MATCH(1,(Transcriptome!$A$2:$A$28=$B2)*(Transcriptome!$C$2:$C$28=$E2),0))</f>
        <v>1</v>
      </c>
      <c r="CC2">
        <f t="array" ref="CC2">INDEX(Transcriptome!AZ$2:AZ$28,MATCH(1,(Transcriptome!$A$2:$A$28=$B2)*(Transcriptome!$C$2:$C$28=$E2),0))</f>
        <v>1</v>
      </c>
      <c r="CD2">
        <f t="array" ref="CD2">INDEX(Transcriptome!BA$2:BA$28,MATCH(1,(Transcriptome!$A$2:$A$28=$B2)*(Transcriptome!$C$2:$C$28=$E2),0))</f>
        <v>1</v>
      </c>
      <c r="CE2">
        <f t="array" ref="CE2">INDEX(Transcriptome!BB$2:BB$28,MATCH(1,(Transcriptome!$A$2:$A$28=$B2)*(Transcriptome!$C$2:$C$28=$E2),0))</f>
        <v>1</v>
      </c>
      <c r="CF2">
        <f t="array" ref="CF2">INDEX(Transcriptome!BC$2:BC$28,MATCH(1,(Transcriptome!$A$2:$A$28=$B2)*(Transcriptome!$C$2:$C$28=$E2),0))</f>
        <v>0</v>
      </c>
      <c r="CG2">
        <f t="array" ref="CG2">INDEX(Transcriptome!BD$2:BD$28,MATCH(1,(Transcriptome!$A$2:$A$28=$B2)*(Transcriptome!$C$2:$C$28=$E2),0))</f>
        <v>1</v>
      </c>
      <c r="CH2">
        <f t="array" ref="CH2">INDEX(Transcriptome!BE$2:BE$28,MATCH(1,(Transcriptome!$A$2:$A$28=$B2)*(Transcriptome!$C$2:$C$28=$E2),0))</f>
        <v>1</v>
      </c>
      <c r="CI2">
        <f t="array" ref="CI2">INDEX(Transcriptome!BF$2:BF$28,MATCH(1,(Transcriptome!$A$2:$A$28=$B2)*(Transcriptome!$C$2:$C$28=$E2),0))</f>
        <v>1</v>
      </c>
      <c r="CJ2">
        <f t="array" ref="CJ2">INDEX(Transcriptome!BG$2:BG$28,MATCH(1,(Transcriptome!$A$2:$A$28=$B2)*(Transcriptome!$C$2:$C$28=$E2),0))</f>
        <v>1</v>
      </c>
      <c r="CK2">
        <f t="array" ref="CK2">INDEX(Transcriptome!BH$2:BH$28,MATCH(1,(Transcriptome!$A$2:$A$28=$B2)*(Transcriptome!$C$2:$C$28=$E2),0))</f>
        <v>1</v>
      </c>
      <c r="CL2">
        <f t="array" ref="CL2">INDEX(Transcriptome!BI$2:BI$28,MATCH(1,(Transcriptome!$A$2:$A$28=$B2)*(Transcriptome!$C$2:$C$28=$E2),0))</f>
        <v>0</v>
      </c>
      <c r="CM2">
        <f t="array" ref="CM2">INDEX(Transcriptome!BJ$2:BJ$28,MATCH(1,(Transcriptome!$A$2:$A$28=$B2)*(Transcriptome!$C$2:$C$28=$E2),0))</f>
        <v>0</v>
      </c>
      <c r="CN2">
        <f t="array" ref="CN2">INDEX(Transcriptome!BK$2:BK$28,MATCH(1,(Transcriptome!$A$2:$A$28=$B2)*(Transcriptome!$C$2:$C$28=$E2),0))</f>
        <v>1</v>
      </c>
      <c r="CO2">
        <f t="array" ref="CO2">INDEX(Transcriptome!BL$2:BL$28,MATCH(1,(Transcriptome!$A$2:$A$28=$B2)*(Transcriptome!$C$2:$C$28=$E2),0))</f>
        <v>1</v>
      </c>
      <c r="CP2">
        <f t="array" ref="CP2">INDEX(Transcriptome!BM$2:BM$28,MATCH(1,(Transcriptome!$A$2:$A$28=$B2)*(Transcriptome!$C$2:$C$28=$E2),0))</f>
        <v>1</v>
      </c>
      <c r="CQ2">
        <f t="array" ref="CQ2">INDEX(Transcriptome!BN$2:BN$28,MATCH(1,(Transcriptome!$A$2:$A$28=$B2)*(Transcriptome!$C$2:$C$28=$E2),0))</f>
        <v>1</v>
      </c>
      <c r="CR2">
        <f t="array" ref="CR2">INDEX(Transcriptome!BO$2:BO$28,MATCH(1,(Transcriptome!$A$2:$A$28=$B2)*(Transcriptome!$C$2:$C$28=$E2),0))</f>
        <v>1</v>
      </c>
      <c r="CS2">
        <f t="array" ref="CS2">INDEX(Transcriptome!BP$2:BP$28,MATCH(1,(Transcriptome!$A$2:$A$28=$B2)*(Transcriptome!$C$2:$C$28=$E2),0))</f>
        <v>1</v>
      </c>
      <c r="CT2">
        <f t="array" ref="CT2">INDEX(Transcriptome!BQ$2:BQ$28,MATCH(1,(Transcriptome!$A$2:$A$28=$B2)*(Transcriptome!$C$2:$C$28=$E2),0))</f>
        <v>1</v>
      </c>
      <c r="CU2">
        <f t="array" ref="CU2">INDEX(Transcriptome!BR$2:BR$28,MATCH(1,(Transcriptome!$A$2:$A$28=$B2)*(Transcriptome!$C$2:$C$28=$E2),0))</f>
        <v>1</v>
      </c>
    </row>
    <row r="3" spans="1:99" x14ac:dyDescent="0.15">
      <c r="A3">
        <f>Glutamine!A8</f>
        <v>1</v>
      </c>
      <c r="B3" t="s">
        <v>581</v>
      </c>
      <c r="C3" s="326" t="s">
        <v>586</v>
      </c>
      <c r="D3">
        <v>1</v>
      </c>
      <c r="E3" t="s">
        <v>514</v>
      </c>
      <c r="F3" s="334">
        <f>AVERAGE('In Process Calc.'!B4:B5)</f>
        <v>1.3006944444423425</v>
      </c>
      <c r="G3" s="334">
        <f>AVERAGE('In Process Calc.'!C4:C5)</f>
        <v>31.21666666661622</v>
      </c>
      <c r="H3">
        <f>AVERAGE('TL input - regression'!Q3,'TL input - regression'!L4)</f>
        <v>24.700713908336528</v>
      </c>
      <c r="I3">
        <f>AVERAGE('TL input - regression'!R3,'TL input - regression'!M4)</f>
        <v>4.9103917714659193</v>
      </c>
      <c r="J3">
        <f>AVERAGE('TL input - regression'!S3,'TL input - regression'!N4)</f>
        <v>1.7836167789595949</v>
      </c>
      <c r="K3">
        <f>AVERAGE('TL input - regression'!T3,'TL input - regression'!O4)</f>
        <v>3.6986165479307251</v>
      </c>
      <c r="L3">
        <f>AVERAGE('TL input - regression'!U3,'TL input - regression'!P4)</f>
        <v>1.6068743806389569</v>
      </c>
      <c r="M3">
        <f>'Growth Regression'!T3</f>
        <v>4.2871842783962062E-2</v>
      </c>
      <c r="N3">
        <f>M3/'Growth Regression'!$O$24</f>
        <v>0.95778729219534409</v>
      </c>
      <c r="O3">
        <f>'Post Process Calc.'!C20</f>
        <v>0.18642127261505484</v>
      </c>
      <c r="P3">
        <f>'Post Process Calc.'!D20</f>
        <v>0.44709176379375781</v>
      </c>
      <c r="Q3">
        <f>'Post Process Calc.'!E20</f>
        <v>3.8531444885436535E-2</v>
      </c>
      <c r="R3">
        <f>'Post Process Calc.'!F20</f>
        <v>2.4580002368330004E-3</v>
      </c>
      <c r="S3">
        <f>'Post Process Calc.'!G20</f>
        <v>-4.5012465101243824E-3</v>
      </c>
      <c r="T3">
        <f t="shared" ref="T3:T13" si="2">P3/O3</f>
        <v>2.3982872636910213</v>
      </c>
      <c r="U3">
        <f t="shared" ref="U3:V12" si="3">O3/0.0016</f>
        <v>116.51329538440928</v>
      </c>
      <c r="V3">
        <f t="shared" si="3"/>
        <v>279.4323523710986</v>
      </c>
      <c r="W3">
        <f t="shared" si="0"/>
        <v>24.082153053397832</v>
      </c>
      <c r="X3">
        <f t="shared" si="0"/>
        <v>1.5362501480206252</v>
      </c>
      <c r="Y3">
        <f t="shared" si="0"/>
        <v>-2.8132790688277387</v>
      </c>
      <c r="Z3">
        <v>100</v>
      </c>
      <c r="AA3">
        <v>0.32</v>
      </c>
      <c r="AB3">
        <v>7</v>
      </c>
      <c r="AC3">
        <v>0.7</v>
      </c>
      <c r="AD3">
        <f t="shared" si="1"/>
        <v>5.0118723362727164E-8</v>
      </c>
      <c r="AE3">
        <v>1</v>
      </c>
      <c r="AF3">
        <v>0.311</v>
      </c>
      <c r="AG3">
        <f t="array" ref="AG3">INDEX(Transcriptome!D$2:D$28,MATCH(1,(Transcriptome!$A$2:$A$28=$B3)*(Transcriptome!$C$2:$C$28=$E3),0))</f>
        <v>1</v>
      </c>
      <c r="AH3">
        <f t="array" ref="AH3">INDEX(Transcriptome!E$2:E$28,MATCH(1,(Transcriptome!$A$2:$A$28=$B3)*(Transcriptome!$C$2:$C$28=$E3),0))</f>
        <v>1</v>
      </c>
      <c r="AI3">
        <f t="array" ref="AI3">INDEX(Transcriptome!F$2:F$28,MATCH(1,(Transcriptome!$A$2:$A$28=$B3)*(Transcriptome!$C$2:$C$28=$E3),0))</f>
        <v>1</v>
      </c>
      <c r="AJ3">
        <f t="array" ref="AJ3">INDEX(Transcriptome!G$2:G$28,MATCH(1,(Transcriptome!$A$2:$A$28=$B3)*(Transcriptome!$C$2:$C$28=$E3),0))</f>
        <v>1</v>
      </c>
      <c r="AK3">
        <f t="array" ref="AK3">INDEX(Transcriptome!H$2:H$28,MATCH(1,(Transcriptome!$A$2:$A$28=$B3)*(Transcriptome!$C$2:$C$28=$E3),0))</f>
        <v>0</v>
      </c>
      <c r="AL3">
        <f t="array" ref="AL3">INDEX(Transcriptome!I$2:I$28,MATCH(1,(Transcriptome!$A$2:$A$28=$B3)*(Transcriptome!$C$2:$C$28=$E3),0))</f>
        <v>1</v>
      </c>
      <c r="AM3">
        <f t="array" ref="AM3">INDEX(Transcriptome!J$2:J$28,MATCH(1,(Transcriptome!$A$2:$A$28=$B3)*(Transcriptome!$C$2:$C$28=$E3),0))</f>
        <v>1</v>
      </c>
      <c r="AN3">
        <f t="array" ref="AN3">INDEX(Transcriptome!K$2:K$28,MATCH(1,(Transcriptome!$A$2:$A$28=$B3)*(Transcriptome!$C$2:$C$28=$E3),0))</f>
        <v>1</v>
      </c>
      <c r="AO3">
        <f t="array" ref="AO3">INDEX(Transcriptome!L$2:L$28,MATCH(1,(Transcriptome!$A$2:$A$28=$B3)*(Transcriptome!$C$2:$C$28=$E3),0))</f>
        <v>1</v>
      </c>
      <c r="AP3">
        <f t="array" ref="AP3">INDEX(Transcriptome!M$2:M$28,MATCH(1,(Transcriptome!$A$2:$A$28=$B3)*(Transcriptome!$C$2:$C$28=$E3),0))</f>
        <v>1</v>
      </c>
      <c r="AQ3">
        <f t="array" ref="AQ3">INDEX(Transcriptome!N$2:N$28,MATCH(1,(Transcriptome!$A$2:$A$28=$B3)*(Transcriptome!$C$2:$C$28=$E3),0))</f>
        <v>1</v>
      </c>
      <c r="AR3">
        <f t="array" ref="AR3">INDEX(Transcriptome!O$2:O$28,MATCH(1,(Transcriptome!$A$2:$A$28=$B3)*(Transcriptome!$C$2:$C$28=$E3),0))</f>
        <v>1</v>
      </c>
      <c r="AS3">
        <f t="array" ref="AS3">INDEX(Transcriptome!P$2:P$28,MATCH(1,(Transcriptome!$A$2:$A$28=$B3)*(Transcriptome!$C$2:$C$28=$E3),0))</f>
        <v>1</v>
      </c>
      <c r="AT3">
        <f t="array" ref="AT3">INDEX(Transcriptome!Q$2:Q$28,MATCH(1,(Transcriptome!$A$2:$A$28=$B3)*(Transcriptome!$C$2:$C$28=$E3),0))</f>
        <v>1</v>
      </c>
      <c r="AU3">
        <f t="array" ref="AU3">INDEX(Transcriptome!R$2:R$28,MATCH(1,(Transcriptome!$A$2:$A$28=$B3)*(Transcriptome!$C$2:$C$28=$E3),0))</f>
        <v>1</v>
      </c>
      <c r="AV3">
        <f t="array" ref="AV3">INDEX(Transcriptome!S$2:S$28,MATCH(1,(Transcriptome!$A$2:$A$28=$B3)*(Transcriptome!$C$2:$C$28=$E3),0))</f>
        <v>1</v>
      </c>
      <c r="AW3">
        <f t="array" ref="AW3">INDEX(Transcriptome!T$2:T$28,MATCH(1,(Transcriptome!$A$2:$A$28=$B3)*(Transcriptome!$C$2:$C$28=$E3),0))</f>
        <v>1</v>
      </c>
      <c r="AX3">
        <f t="array" ref="AX3">INDEX(Transcriptome!U$2:U$28,MATCH(1,(Transcriptome!$A$2:$A$28=$B3)*(Transcriptome!$C$2:$C$28=$E3),0))</f>
        <v>1</v>
      </c>
      <c r="AY3">
        <f t="array" ref="AY3">INDEX(Transcriptome!V$2:V$28,MATCH(1,(Transcriptome!$A$2:$A$28=$B3)*(Transcriptome!$C$2:$C$28=$E3),0))</f>
        <v>0</v>
      </c>
      <c r="AZ3">
        <f t="array" ref="AZ3">INDEX(Transcriptome!W$2:W$28,MATCH(1,(Transcriptome!$A$2:$A$28=$B3)*(Transcriptome!$C$2:$C$28=$E3),0))</f>
        <v>0</v>
      </c>
      <c r="BA3">
        <f t="array" ref="BA3">INDEX(Transcriptome!X$2:X$28,MATCH(1,(Transcriptome!$A$2:$A$28=$B3)*(Transcriptome!$C$2:$C$28=$E3),0))</f>
        <v>1</v>
      </c>
      <c r="BB3">
        <f t="array" ref="BB3">INDEX(Transcriptome!Y$2:Y$28,MATCH(1,(Transcriptome!$A$2:$A$28=$B3)*(Transcriptome!$C$2:$C$28=$E3),0))</f>
        <v>0</v>
      </c>
      <c r="BC3">
        <f t="array" ref="BC3">INDEX(Transcriptome!Z$2:Z$28,MATCH(1,(Transcriptome!$A$2:$A$28=$B3)*(Transcriptome!$C$2:$C$28=$E3),0))</f>
        <v>1</v>
      </c>
      <c r="BD3">
        <f t="array" ref="BD3">INDEX(Transcriptome!AA$2:AA$28,MATCH(1,(Transcriptome!$A$2:$A$28=$B3)*(Transcriptome!$C$2:$C$28=$E3),0))</f>
        <v>1</v>
      </c>
      <c r="BE3">
        <f t="array" ref="BE3">INDEX(Transcriptome!AB$2:AB$28,MATCH(1,(Transcriptome!$A$2:$A$28=$B3)*(Transcriptome!$C$2:$C$28=$E3),0))</f>
        <v>1</v>
      </c>
      <c r="BF3">
        <f t="array" ref="BF3">INDEX(Transcriptome!AC$2:AC$28,MATCH(1,(Transcriptome!$A$2:$A$28=$B3)*(Transcriptome!$C$2:$C$28=$E3),0))</f>
        <v>1</v>
      </c>
      <c r="BG3">
        <f t="array" ref="BG3">INDEX(Transcriptome!AD$2:AD$28,MATCH(1,(Transcriptome!$A$2:$A$28=$B3)*(Transcriptome!$C$2:$C$28=$E3),0))</f>
        <v>1</v>
      </c>
      <c r="BH3">
        <f t="array" ref="BH3">INDEX(Transcriptome!AE$2:AE$28,MATCH(1,(Transcriptome!$A$2:$A$28=$B3)*(Transcriptome!$C$2:$C$28=$E3),0))</f>
        <v>1</v>
      </c>
      <c r="BI3">
        <f t="array" ref="BI3">INDEX(Transcriptome!AF$2:AF$28,MATCH(1,(Transcriptome!$A$2:$A$28=$B3)*(Transcriptome!$C$2:$C$28=$E3),0))</f>
        <v>1</v>
      </c>
      <c r="BJ3">
        <f t="array" ref="BJ3">INDEX(Transcriptome!AG$2:AG$28,MATCH(1,(Transcriptome!$A$2:$A$28=$B3)*(Transcriptome!$C$2:$C$28=$E3),0))</f>
        <v>1</v>
      </c>
      <c r="BK3">
        <f t="array" ref="BK3">INDEX(Transcriptome!AH$2:AH$28,MATCH(1,(Transcriptome!$A$2:$A$28=$B3)*(Transcriptome!$C$2:$C$28=$E3),0))</f>
        <v>1</v>
      </c>
      <c r="BL3">
        <f t="array" ref="BL3">INDEX(Transcriptome!AI$2:AI$28,MATCH(1,(Transcriptome!$A$2:$A$28=$B3)*(Transcriptome!$C$2:$C$28=$E3),0))</f>
        <v>1</v>
      </c>
      <c r="BM3">
        <f t="array" ref="BM3">INDEX(Transcriptome!AJ$2:AJ$28,MATCH(1,(Transcriptome!$A$2:$A$28=$B3)*(Transcriptome!$C$2:$C$28=$E3),0))</f>
        <v>1</v>
      </c>
      <c r="BN3">
        <f t="array" ref="BN3">INDEX(Transcriptome!AK$2:AK$28,MATCH(1,(Transcriptome!$A$2:$A$28=$B3)*(Transcriptome!$C$2:$C$28=$E3),0))</f>
        <v>1</v>
      </c>
      <c r="BO3">
        <f t="array" ref="BO3">INDEX(Transcriptome!AL$2:AL$28,MATCH(1,(Transcriptome!$A$2:$A$28=$B3)*(Transcriptome!$C$2:$C$28=$E3),0))</f>
        <v>1</v>
      </c>
      <c r="BP3">
        <f t="array" ref="BP3">INDEX(Transcriptome!AM$2:AM$28,MATCH(1,(Transcriptome!$A$2:$A$28=$B3)*(Transcriptome!$C$2:$C$28=$E3),0))</f>
        <v>1</v>
      </c>
      <c r="BQ3">
        <f t="array" ref="BQ3">INDEX(Transcriptome!AN$2:AN$28,MATCH(1,(Transcriptome!$A$2:$A$28=$B3)*(Transcriptome!$C$2:$C$28=$E3),0))</f>
        <v>1</v>
      </c>
      <c r="BR3">
        <f t="array" ref="BR3">INDEX(Transcriptome!AO$2:AO$28,MATCH(1,(Transcriptome!$A$2:$A$28=$B3)*(Transcriptome!$C$2:$C$28=$E3),0))</f>
        <v>1</v>
      </c>
      <c r="BS3">
        <f t="array" ref="BS3">INDEX(Transcriptome!AP$2:AP$28,MATCH(1,(Transcriptome!$A$2:$A$28=$B3)*(Transcriptome!$C$2:$C$28=$E3),0))</f>
        <v>1</v>
      </c>
      <c r="BT3">
        <f t="array" ref="BT3">INDEX(Transcriptome!AQ$2:AQ$28,MATCH(1,(Transcriptome!$A$2:$A$28=$B3)*(Transcriptome!$C$2:$C$28=$E3),0))</f>
        <v>1</v>
      </c>
      <c r="BU3">
        <f t="array" ref="BU3">INDEX(Transcriptome!AR$2:AR$28,MATCH(1,(Transcriptome!$A$2:$A$28=$B3)*(Transcriptome!$C$2:$C$28=$E3),0))</f>
        <v>1</v>
      </c>
      <c r="BV3">
        <f t="array" ref="BV3">INDEX(Transcriptome!AS$2:AS$28,MATCH(1,(Transcriptome!$A$2:$A$28=$B3)*(Transcriptome!$C$2:$C$28=$E3),0))</f>
        <v>1</v>
      </c>
      <c r="BW3">
        <f t="array" ref="BW3">INDEX(Transcriptome!AT$2:AT$28,MATCH(1,(Transcriptome!$A$2:$A$28=$B3)*(Transcriptome!$C$2:$C$28=$E3),0))</f>
        <v>1</v>
      </c>
      <c r="BX3">
        <f t="array" ref="BX3">INDEX(Transcriptome!AU$2:AU$28,MATCH(1,(Transcriptome!$A$2:$A$28=$B3)*(Transcriptome!$C$2:$C$28=$E3),0))</f>
        <v>1</v>
      </c>
      <c r="BY3">
        <f t="array" ref="BY3">INDEX(Transcriptome!AV$2:AV$28,MATCH(1,(Transcriptome!$A$2:$A$28=$B3)*(Transcriptome!$C$2:$C$28=$E3),0))</f>
        <v>1</v>
      </c>
      <c r="BZ3">
        <f t="array" ref="BZ3">INDEX(Transcriptome!AW$2:AW$28,MATCH(1,(Transcriptome!$A$2:$A$28=$B3)*(Transcriptome!$C$2:$C$28=$E3),0))</f>
        <v>1</v>
      </c>
      <c r="CA3">
        <f t="array" ref="CA3">INDEX(Transcriptome!AX$2:AX$28,MATCH(1,(Transcriptome!$A$2:$A$28=$B3)*(Transcriptome!$C$2:$C$28=$E3),0))</f>
        <v>1</v>
      </c>
      <c r="CB3">
        <f t="array" ref="CB3">INDEX(Transcriptome!AY$2:AY$28,MATCH(1,(Transcriptome!$A$2:$A$28=$B3)*(Transcriptome!$C$2:$C$28=$E3),0))</f>
        <v>1</v>
      </c>
      <c r="CC3">
        <f t="array" ref="CC3">INDEX(Transcriptome!AZ$2:AZ$28,MATCH(1,(Transcriptome!$A$2:$A$28=$B3)*(Transcriptome!$C$2:$C$28=$E3),0))</f>
        <v>1</v>
      </c>
      <c r="CD3">
        <f t="array" ref="CD3">INDEX(Transcriptome!BA$2:BA$28,MATCH(1,(Transcriptome!$A$2:$A$28=$B3)*(Transcriptome!$C$2:$C$28=$E3),0))</f>
        <v>1</v>
      </c>
      <c r="CE3">
        <f t="array" ref="CE3">INDEX(Transcriptome!BB$2:BB$28,MATCH(1,(Transcriptome!$A$2:$A$28=$B3)*(Transcriptome!$C$2:$C$28=$E3),0))</f>
        <v>1</v>
      </c>
      <c r="CF3">
        <f t="array" ref="CF3">INDEX(Transcriptome!BC$2:BC$28,MATCH(1,(Transcriptome!$A$2:$A$28=$B3)*(Transcriptome!$C$2:$C$28=$E3),0))</f>
        <v>0</v>
      </c>
      <c r="CG3">
        <f t="array" ref="CG3">INDEX(Transcriptome!BD$2:BD$28,MATCH(1,(Transcriptome!$A$2:$A$28=$B3)*(Transcriptome!$C$2:$C$28=$E3),0))</f>
        <v>1</v>
      </c>
      <c r="CH3">
        <f t="array" ref="CH3">INDEX(Transcriptome!BE$2:BE$28,MATCH(1,(Transcriptome!$A$2:$A$28=$B3)*(Transcriptome!$C$2:$C$28=$E3),0))</f>
        <v>1</v>
      </c>
      <c r="CI3">
        <f t="array" ref="CI3">INDEX(Transcriptome!BF$2:BF$28,MATCH(1,(Transcriptome!$A$2:$A$28=$B3)*(Transcriptome!$C$2:$C$28=$E3),0))</f>
        <v>1</v>
      </c>
      <c r="CJ3">
        <f t="array" ref="CJ3">INDEX(Transcriptome!BG$2:BG$28,MATCH(1,(Transcriptome!$A$2:$A$28=$B3)*(Transcriptome!$C$2:$C$28=$E3),0))</f>
        <v>1</v>
      </c>
      <c r="CK3">
        <f t="array" ref="CK3">INDEX(Transcriptome!BH$2:BH$28,MATCH(1,(Transcriptome!$A$2:$A$28=$B3)*(Transcriptome!$C$2:$C$28=$E3),0))</f>
        <v>1</v>
      </c>
      <c r="CL3">
        <f t="array" ref="CL3">INDEX(Transcriptome!BI$2:BI$28,MATCH(1,(Transcriptome!$A$2:$A$28=$B3)*(Transcriptome!$C$2:$C$28=$E3),0))</f>
        <v>0</v>
      </c>
      <c r="CM3">
        <f t="array" ref="CM3">INDEX(Transcriptome!BJ$2:BJ$28,MATCH(1,(Transcriptome!$A$2:$A$28=$B3)*(Transcriptome!$C$2:$C$28=$E3),0))</f>
        <v>0</v>
      </c>
      <c r="CN3">
        <f t="array" ref="CN3">INDEX(Transcriptome!BK$2:BK$28,MATCH(1,(Transcriptome!$A$2:$A$28=$B3)*(Transcriptome!$C$2:$C$28=$E3),0))</f>
        <v>1</v>
      </c>
      <c r="CO3">
        <f t="array" ref="CO3">INDEX(Transcriptome!BL$2:BL$28,MATCH(1,(Transcriptome!$A$2:$A$28=$B3)*(Transcriptome!$C$2:$C$28=$E3),0))</f>
        <v>1</v>
      </c>
      <c r="CP3">
        <f t="array" ref="CP3">INDEX(Transcriptome!BM$2:BM$28,MATCH(1,(Transcriptome!$A$2:$A$28=$B3)*(Transcriptome!$C$2:$C$28=$E3),0))</f>
        <v>1</v>
      </c>
      <c r="CQ3">
        <f t="array" ref="CQ3">INDEX(Transcriptome!BN$2:BN$28,MATCH(1,(Transcriptome!$A$2:$A$28=$B3)*(Transcriptome!$C$2:$C$28=$E3),0))</f>
        <v>1</v>
      </c>
      <c r="CR3">
        <f t="array" ref="CR3">INDEX(Transcriptome!BO$2:BO$28,MATCH(1,(Transcriptome!$A$2:$A$28=$B3)*(Transcriptome!$C$2:$C$28=$E3),0))</f>
        <v>1</v>
      </c>
      <c r="CS3">
        <f t="array" ref="CS3">INDEX(Transcriptome!BP$2:BP$28,MATCH(1,(Transcriptome!$A$2:$A$28=$B3)*(Transcriptome!$C$2:$C$28=$E3),0))</f>
        <v>1</v>
      </c>
      <c r="CT3">
        <f t="array" ref="CT3">INDEX(Transcriptome!BQ$2:BQ$28,MATCH(1,(Transcriptome!$A$2:$A$28=$B3)*(Transcriptome!$C$2:$C$28=$E3),0))</f>
        <v>1</v>
      </c>
      <c r="CU3">
        <f t="array" ref="CU3">INDEX(Transcriptome!BR$2:BR$28,MATCH(1,(Transcriptome!$A$2:$A$28=$B3)*(Transcriptome!$C$2:$C$28=$E3),0))</f>
        <v>1</v>
      </c>
    </row>
    <row r="4" spans="1:99" x14ac:dyDescent="0.15">
      <c r="A4">
        <f>Glutamine!A9</f>
        <v>2</v>
      </c>
      <c r="B4" t="s">
        <v>581</v>
      </c>
      <c r="C4" s="326" t="s">
        <v>586</v>
      </c>
      <c r="D4">
        <v>1</v>
      </c>
      <c r="E4" t="s">
        <v>514</v>
      </c>
      <c r="F4" s="334">
        <f>AVERAGE('In Process Calc.'!B5:B6)</f>
        <v>1.7944444444401597</v>
      </c>
      <c r="G4" s="334">
        <f>AVERAGE('In Process Calc.'!C5:C6)</f>
        <v>43.066666666563833</v>
      </c>
      <c r="H4">
        <f>AVERAGE('TL input - regression'!Q4,'TL input - regression'!L5)</f>
        <v>22.720446656113332</v>
      </c>
      <c r="I4">
        <f>AVERAGE('TL input - regression'!R4,'TL input - regression'!M5)</f>
        <v>7.9131838180610465</v>
      </c>
      <c r="J4">
        <f>AVERAGE('TL input - regression'!S4,'TL input - regression'!N5)</f>
        <v>1.434904112022561</v>
      </c>
      <c r="K4">
        <f>AVERAGE('TL input - regression'!T4,'TL input - regression'!O5)</f>
        <v>3.6926364178456366</v>
      </c>
      <c r="L4">
        <f>AVERAGE('TL input - regression'!U4,'TL input - regression'!P5)</f>
        <v>1.6528056730726064</v>
      </c>
      <c r="M4">
        <f>'Growth Regression'!T4</f>
        <v>4.1641984760921916E-2</v>
      </c>
      <c r="N4">
        <f>M4/'Growth Regression'!$O$24</f>
        <v>0.9303113940491371</v>
      </c>
      <c r="O4">
        <f>'Post Process Calc.'!C21</f>
        <v>0.14831197085372988</v>
      </c>
      <c r="P4">
        <f>'Post Process Calc.'!D21</f>
        <v>0.29519203299875574</v>
      </c>
      <c r="Q4">
        <f>'Post Process Calc.'!E21</f>
        <v>2.7103600444667319E-2</v>
      </c>
      <c r="R4">
        <f>'Post Process Calc.'!F21</f>
        <v>1.1994130820258539E-2</v>
      </c>
      <c r="S4">
        <f>'Post Process Calc.'!G21</f>
        <v>1.1304224463208026E-3</v>
      </c>
      <c r="T4">
        <f t="shared" si="2"/>
        <v>1.9903452924233862</v>
      </c>
      <c r="U4">
        <f t="shared" si="3"/>
        <v>92.69498178358117</v>
      </c>
      <c r="V4">
        <f t="shared" si="3"/>
        <v>184.49502062422232</v>
      </c>
      <c r="W4">
        <f t="shared" si="0"/>
        <v>16.939750277917074</v>
      </c>
      <c r="X4">
        <f t="shared" si="0"/>
        <v>7.496331762661586</v>
      </c>
      <c r="Y4">
        <f t="shared" si="0"/>
        <v>0.70651402895050164</v>
      </c>
      <c r="Z4">
        <v>100</v>
      </c>
      <c r="AA4">
        <v>0.32</v>
      </c>
      <c r="AB4">
        <v>7</v>
      </c>
      <c r="AC4">
        <v>0.7</v>
      </c>
      <c r="AD4">
        <f t="shared" si="1"/>
        <v>5.0118723362727164E-8</v>
      </c>
      <c r="AE4">
        <v>1</v>
      </c>
      <c r="AF4">
        <v>0.311</v>
      </c>
      <c r="AG4">
        <f t="array" ref="AG4">INDEX(Transcriptome!D$2:D$28,MATCH(1,(Transcriptome!$A$2:$A$28=$B4)*(Transcriptome!$C$2:$C$28=$E4),0))</f>
        <v>1</v>
      </c>
      <c r="AH4">
        <f t="array" ref="AH4">INDEX(Transcriptome!E$2:E$28,MATCH(1,(Transcriptome!$A$2:$A$28=$B4)*(Transcriptome!$C$2:$C$28=$E4),0))</f>
        <v>1</v>
      </c>
      <c r="AI4">
        <f t="array" ref="AI4">INDEX(Transcriptome!F$2:F$28,MATCH(1,(Transcriptome!$A$2:$A$28=$B4)*(Transcriptome!$C$2:$C$28=$E4),0))</f>
        <v>1</v>
      </c>
      <c r="AJ4">
        <f t="array" ref="AJ4">INDEX(Transcriptome!G$2:G$28,MATCH(1,(Transcriptome!$A$2:$A$28=$B4)*(Transcriptome!$C$2:$C$28=$E4),0))</f>
        <v>1</v>
      </c>
      <c r="AK4">
        <f t="array" ref="AK4">INDEX(Transcriptome!H$2:H$28,MATCH(1,(Transcriptome!$A$2:$A$28=$B4)*(Transcriptome!$C$2:$C$28=$E4),0))</f>
        <v>0</v>
      </c>
      <c r="AL4">
        <f t="array" ref="AL4">INDEX(Transcriptome!I$2:I$28,MATCH(1,(Transcriptome!$A$2:$A$28=$B4)*(Transcriptome!$C$2:$C$28=$E4),0))</f>
        <v>1</v>
      </c>
      <c r="AM4">
        <f t="array" ref="AM4">INDEX(Transcriptome!J$2:J$28,MATCH(1,(Transcriptome!$A$2:$A$28=$B4)*(Transcriptome!$C$2:$C$28=$E4),0))</f>
        <v>1</v>
      </c>
      <c r="AN4">
        <f t="array" ref="AN4">INDEX(Transcriptome!K$2:K$28,MATCH(1,(Transcriptome!$A$2:$A$28=$B4)*(Transcriptome!$C$2:$C$28=$E4),0))</f>
        <v>1</v>
      </c>
      <c r="AO4">
        <f t="array" ref="AO4">INDEX(Transcriptome!L$2:L$28,MATCH(1,(Transcriptome!$A$2:$A$28=$B4)*(Transcriptome!$C$2:$C$28=$E4),0))</f>
        <v>1</v>
      </c>
      <c r="AP4">
        <f t="array" ref="AP4">INDEX(Transcriptome!M$2:M$28,MATCH(1,(Transcriptome!$A$2:$A$28=$B4)*(Transcriptome!$C$2:$C$28=$E4),0))</f>
        <v>1</v>
      </c>
      <c r="AQ4">
        <f t="array" ref="AQ4">INDEX(Transcriptome!N$2:N$28,MATCH(1,(Transcriptome!$A$2:$A$28=$B4)*(Transcriptome!$C$2:$C$28=$E4),0))</f>
        <v>1</v>
      </c>
      <c r="AR4">
        <f t="array" ref="AR4">INDEX(Transcriptome!O$2:O$28,MATCH(1,(Transcriptome!$A$2:$A$28=$B4)*(Transcriptome!$C$2:$C$28=$E4),0))</f>
        <v>1</v>
      </c>
      <c r="AS4">
        <f t="array" ref="AS4">INDEX(Transcriptome!P$2:P$28,MATCH(1,(Transcriptome!$A$2:$A$28=$B4)*(Transcriptome!$C$2:$C$28=$E4),0))</f>
        <v>1</v>
      </c>
      <c r="AT4">
        <f t="array" ref="AT4">INDEX(Transcriptome!Q$2:Q$28,MATCH(1,(Transcriptome!$A$2:$A$28=$B4)*(Transcriptome!$C$2:$C$28=$E4),0))</f>
        <v>1</v>
      </c>
      <c r="AU4">
        <f t="array" ref="AU4">INDEX(Transcriptome!R$2:R$28,MATCH(1,(Transcriptome!$A$2:$A$28=$B4)*(Transcriptome!$C$2:$C$28=$E4),0))</f>
        <v>1</v>
      </c>
      <c r="AV4">
        <f t="array" ref="AV4">INDEX(Transcriptome!S$2:S$28,MATCH(1,(Transcriptome!$A$2:$A$28=$B4)*(Transcriptome!$C$2:$C$28=$E4),0))</f>
        <v>1</v>
      </c>
      <c r="AW4">
        <f t="array" ref="AW4">INDEX(Transcriptome!T$2:T$28,MATCH(1,(Transcriptome!$A$2:$A$28=$B4)*(Transcriptome!$C$2:$C$28=$E4),0))</f>
        <v>1</v>
      </c>
      <c r="AX4">
        <f t="array" ref="AX4">INDEX(Transcriptome!U$2:U$28,MATCH(1,(Transcriptome!$A$2:$A$28=$B4)*(Transcriptome!$C$2:$C$28=$E4),0))</f>
        <v>1</v>
      </c>
      <c r="AY4">
        <f t="array" ref="AY4">INDEX(Transcriptome!V$2:V$28,MATCH(1,(Transcriptome!$A$2:$A$28=$B4)*(Transcriptome!$C$2:$C$28=$E4),0))</f>
        <v>0</v>
      </c>
      <c r="AZ4">
        <f t="array" ref="AZ4">INDEX(Transcriptome!W$2:W$28,MATCH(1,(Transcriptome!$A$2:$A$28=$B4)*(Transcriptome!$C$2:$C$28=$E4),0))</f>
        <v>0</v>
      </c>
      <c r="BA4">
        <f t="array" ref="BA4">INDEX(Transcriptome!X$2:X$28,MATCH(1,(Transcriptome!$A$2:$A$28=$B4)*(Transcriptome!$C$2:$C$28=$E4),0))</f>
        <v>1</v>
      </c>
      <c r="BB4">
        <f t="array" ref="BB4">INDEX(Transcriptome!Y$2:Y$28,MATCH(1,(Transcriptome!$A$2:$A$28=$B4)*(Transcriptome!$C$2:$C$28=$E4),0))</f>
        <v>0</v>
      </c>
      <c r="BC4">
        <f t="array" ref="BC4">INDEX(Transcriptome!Z$2:Z$28,MATCH(1,(Transcriptome!$A$2:$A$28=$B4)*(Transcriptome!$C$2:$C$28=$E4),0))</f>
        <v>1</v>
      </c>
      <c r="BD4">
        <f t="array" ref="BD4">INDEX(Transcriptome!AA$2:AA$28,MATCH(1,(Transcriptome!$A$2:$A$28=$B4)*(Transcriptome!$C$2:$C$28=$E4),0))</f>
        <v>1</v>
      </c>
      <c r="BE4">
        <f t="array" ref="BE4">INDEX(Transcriptome!AB$2:AB$28,MATCH(1,(Transcriptome!$A$2:$A$28=$B4)*(Transcriptome!$C$2:$C$28=$E4),0))</f>
        <v>1</v>
      </c>
      <c r="BF4">
        <f t="array" ref="BF4">INDEX(Transcriptome!AC$2:AC$28,MATCH(1,(Transcriptome!$A$2:$A$28=$B4)*(Transcriptome!$C$2:$C$28=$E4),0))</f>
        <v>1</v>
      </c>
      <c r="BG4">
        <f t="array" ref="BG4">INDEX(Transcriptome!AD$2:AD$28,MATCH(1,(Transcriptome!$A$2:$A$28=$B4)*(Transcriptome!$C$2:$C$28=$E4),0))</f>
        <v>1</v>
      </c>
      <c r="BH4">
        <f t="array" ref="BH4">INDEX(Transcriptome!AE$2:AE$28,MATCH(1,(Transcriptome!$A$2:$A$28=$B4)*(Transcriptome!$C$2:$C$28=$E4),0))</f>
        <v>1</v>
      </c>
      <c r="BI4">
        <f t="array" ref="BI4">INDEX(Transcriptome!AF$2:AF$28,MATCH(1,(Transcriptome!$A$2:$A$28=$B4)*(Transcriptome!$C$2:$C$28=$E4),0))</f>
        <v>1</v>
      </c>
      <c r="BJ4">
        <f t="array" ref="BJ4">INDEX(Transcriptome!AG$2:AG$28,MATCH(1,(Transcriptome!$A$2:$A$28=$B4)*(Transcriptome!$C$2:$C$28=$E4),0))</f>
        <v>1</v>
      </c>
      <c r="BK4">
        <f t="array" ref="BK4">INDEX(Transcriptome!AH$2:AH$28,MATCH(1,(Transcriptome!$A$2:$A$28=$B4)*(Transcriptome!$C$2:$C$28=$E4),0))</f>
        <v>1</v>
      </c>
      <c r="BL4">
        <f t="array" ref="BL4">INDEX(Transcriptome!AI$2:AI$28,MATCH(1,(Transcriptome!$A$2:$A$28=$B4)*(Transcriptome!$C$2:$C$28=$E4),0))</f>
        <v>1</v>
      </c>
      <c r="BM4">
        <f t="array" ref="BM4">INDEX(Transcriptome!AJ$2:AJ$28,MATCH(1,(Transcriptome!$A$2:$A$28=$B4)*(Transcriptome!$C$2:$C$28=$E4),0))</f>
        <v>1</v>
      </c>
      <c r="BN4">
        <f t="array" ref="BN4">INDEX(Transcriptome!AK$2:AK$28,MATCH(1,(Transcriptome!$A$2:$A$28=$B4)*(Transcriptome!$C$2:$C$28=$E4),0))</f>
        <v>1</v>
      </c>
      <c r="BO4">
        <f t="array" ref="BO4">INDEX(Transcriptome!AL$2:AL$28,MATCH(1,(Transcriptome!$A$2:$A$28=$B4)*(Transcriptome!$C$2:$C$28=$E4),0))</f>
        <v>1</v>
      </c>
      <c r="BP4">
        <f t="array" ref="BP4">INDEX(Transcriptome!AM$2:AM$28,MATCH(1,(Transcriptome!$A$2:$A$28=$B4)*(Transcriptome!$C$2:$C$28=$E4),0))</f>
        <v>1</v>
      </c>
      <c r="BQ4">
        <f t="array" ref="BQ4">INDEX(Transcriptome!AN$2:AN$28,MATCH(1,(Transcriptome!$A$2:$A$28=$B4)*(Transcriptome!$C$2:$C$28=$E4),0))</f>
        <v>1</v>
      </c>
      <c r="BR4">
        <f t="array" ref="BR4">INDEX(Transcriptome!AO$2:AO$28,MATCH(1,(Transcriptome!$A$2:$A$28=$B4)*(Transcriptome!$C$2:$C$28=$E4),0))</f>
        <v>1</v>
      </c>
      <c r="BS4">
        <f t="array" ref="BS4">INDEX(Transcriptome!AP$2:AP$28,MATCH(1,(Transcriptome!$A$2:$A$28=$B4)*(Transcriptome!$C$2:$C$28=$E4),0))</f>
        <v>1</v>
      </c>
      <c r="BT4">
        <f t="array" ref="BT4">INDEX(Transcriptome!AQ$2:AQ$28,MATCH(1,(Transcriptome!$A$2:$A$28=$B4)*(Transcriptome!$C$2:$C$28=$E4),0))</f>
        <v>1</v>
      </c>
      <c r="BU4">
        <f t="array" ref="BU4">INDEX(Transcriptome!AR$2:AR$28,MATCH(1,(Transcriptome!$A$2:$A$28=$B4)*(Transcriptome!$C$2:$C$28=$E4),0))</f>
        <v>1</v>
      </c>
      <c r="BV4">
        <f t="array" ref="BV4">INDEX(Transcriptome!AS$2:AS$28,MATCH(1,(Transcriptome!$A$2:$A$28=$B4)*(Transcriptome!$C$2:$C$28=$E4),0))</f>
        <v>1</v>
      </c>
      <c r="BW4">
        <f t="array" ref="BW4">INDEX(Transcriptome!AT$2:AT$28,MATCH(1,(Transcriptome!$A$2:$A$28=$B4)*(Transcriptome!$C$2:$C$28=$E4),0))</f>
        <v>1</v>
      </c>
      <c r="BX4">
        <f t="array" ref="BX4">INDEX(Transcriptome!AU$2:AU$28,MATCH(1,(Transcriptome!$A$2:$A$28=$B4)*(Transcriptome!$C$2:$C$28=$E4),0))</f>
        <v>1</v>
      </c>
      <c r="BY4">
        <f t="array" ref="BY4">INDEX(Transcriptome!AV$2:AV$28,MATCH(1,(Transcriptome!$A$2:$A$28=$B4)*(Transcriptome!$C$2:$C$28=$E4),0))</f>
        <v>1</v>
      </c>
      <c r="BZ4">
        <f t="array" ref="BZ4">INDEX(Transcriptome!AW$2:AW$28,MATCH(1,(Transcriptome!$A$2:$A$28=$B4)*(Transcriptome!$C$2:$C$28=$E4),0))</f>
        <v>1</v>
      </c>
      <c r="CA4">
        <f t="array" ref="CA4">INDEX(Transcriptome!AX$2:AX$28,MATCH(1,(Transcriptome!$A$2:$A$28=$B4)*(Transcriptome!$C$2:$C$28=$E4),0))</f>
        <v>1</v>
      </c>
      <c r="CB4">
        <f t="array" ref="CB4">INDEX(Transcriptome!AY$2:AY$28,MATCH(1,(Transcriptome!$A$2:$A$28=$B4)*(Transcriptome!$C$2:$C$28=$E4),0))</f>
        <v>1</v>
      </c>
      <c r="CC4">
        <f t="array" ref="CC4">INDEX(Transcriptome!AZ$2:AZ$28,MATCH(1,(Transcriptome!$A$2:$A$28=$B4)*(Transcriptome!$C$2:$C$28=$E4),0))</f>
        <v>1</v>
      </c>
      <c r="CD4">
        <f t="array" ref="CD4">INDEX(Transcriptome!BA$2:BA$28,MATCH(1,(Transcriptome!$A$2:$A$28=$B4)*(Transcriptome!$C$2:$C$28=$E4),0))</f>
        <v>1</v>
      </c>
      <c r="CE4">
        <f t="array" ref="CE4">INDEX(Transcriptome!BB$2:BB$28,MATCH(1,(Transcriptome!$A$2:$A$28=$B4)*(Transcriptome!$C$2:$C$28=$E4),0))</f>
        <v>1</v>
      </c>
      <c r="CF4">
        <f t="array" ref="CF4">INDEX(Transcriptome!BC$2:BC$28,MATCH(1,(Transcriptome!$A$2:$A$28=$B4)*(Transcriptome!$C$2:$C$28=$E4),0))</f>
        <v>0</v>
      </c>
      <c r="CG4">
        <f t="array" ref="CG4">INDEX(Transcriptome!BD$2:BD$28,MATCH(1,(Transcriptome!$A$2:$A$28=$B4)*(Transcriptome!$C$2:$C$28=$E4),0))</f>
        <v>1</v>
      </c>
      <c r="CH4">
        <f t="array" ref="CH4">INDEX(Transcriptome!BE$2:BE$28,MATCH(1,(Transcriptome!$A$2:$A$28=$B4)*(Transcriptome!$C$2:$C$28=$E4),0))</f>
        <v>1</v>
      </c>
      <c r="CI4">
        <f t="array" ref="CI4">INDEX(Transcriptome!BF$2:BF$28,MATCH(1,(Transcriptome!$A$2:$A$28=$B4)*(Transcriptome!$C$2:$C$28=$E4),0))</f>
        <v>1</v>
      </c>
      <c r="CJ4">
        <f t="array" ref="CJ4">INDEX(Transcriptome!BG$2:BG$28,MATCH(1,(Transcriptome!$A$2:$A$28=$B4)*(Transcriptome!$C$2:$C$28=$E4),0))</f>
        <v>1</v>
      </c>
      <c r="CK4">
        <f t="array" ref="CK4">INDEX(Transcriptome!BH$2:BH$28,MATCH(1,(Transcriptome!$A$2:$A$28=$B4)*(Transcriptome!$C$2:$C$28=$E4),0))</f>
        <v>1</v>
      </c>
      <c r="CL4">
        <f t="array" ref="CL4">INDEX(Transcriptome!BI$2:BI$28,MATCH(1,(Transcriptome!$A$2:$A$28=$B4)*(Transcriptome!$C$2:$C$28=$E4),0))</f>
        <v>0</v>
      </c>
      <c r="CM4">
        <f t="array" ref="CM4">INDEX(Transcriptome!BJ$2:BJ$28,MATCH(1,(Transcriptome!$A$2:$A$28=$B4)*(Transcriptome!$C$2:$C$28=$E4),0))</f>
        <v>0</v>
      </c>
      <c r="CN4">
        <f t="array" ref="CN4">INDEX(Transcriptome!BK$2:BK$28,MATCH(1,(Transcriptome!$A$2:$A$28=$B4)*(Transcriptome!$C$2:$C$28=$E4),0))</f>
        <v>1</v>
      </c>
      <c r="CO4">
        <f t="array" ref="CO4">INDEX(Transcriptome!BL$2:BL$28,MATCH(1,(Transcriptome!$A$2:$A$28=$B4)*(Transcriptome!$C$2:$C$28=$E4),0))</f>
        <v>1</v>
      </c>
      <c r="CP4">
        <f t="array" ref="CP4">INDEX(Transcriptome!BM$2:BM$28,MATCH(1,(Transcriptome!$A$2:$A$28=$B4)*(Transcriptome!$C$2:$C$28=$E4),0))</f>
        <v>1</v>
      </c>
      <c r="CQ4">
        <f t="array" ref="CQ4">INDEX(Transcriptome!BN$2:BN$28,MATCH(1,(Transcriptome!$A$2:$A$28=$B4)*(Transcriptome!$C$2:$C$28=$E4),0))</f>
        <v>1</v>
      </c>
      <c r="CR4">
        <f t="array" ref="CR4">INDEX(Transcriptome!BO$2:BO$28,MATCH(1,(Transcriptome!$A$2:$A$28=$B4)*(Transcriptome!$C$2:$C$28=$E4),0))</f>
        <v>1</v>
      </c>
      <c r="CS4">
        <f t="array" ref="CS4">INDEX(Transcriptome!BP$2:BP$28,MATCH(1,(Transcriptome!$A$2:$A$28=$B4)*(Transcriptome!$C$2:$C$28=$E4),0))</f>
        <v>1</v>
      </c>
      <c r="CT4">
        <f t="array" ref="CT4">INDEX(Transcriptome!BQ$2:BQ$28,MATCH(1,(Transcriptome!$A$2:$A$28=$B4)*(Transcriptome!$C$2:$C$28=$E4),0))</f>
        <v>1</v>
      </c>
      <c r="CU4">
        <f t="array" ref="CU4">INDEX(Transcriptome!BR$2:BR$28,MATCH(1,(Transcriptome!$A$2:$A$28=$B4)*(Transcriptome!$C$2:$C$28=$E4),0))</f>
        <v>1</v>
      </c>
    </row>
    <row r="5" spans="1:99" x14ac:dyDescent="0.15">
      <c r="A5">
        <f>Glutamine!A10</f>
        <v>3</v>
      </c>
      <c r="B5" t="s">
        <v>581</v>
      </c>
      <c r="C5" s="326" t="s">
        <v>586</v>
      </c>
      <c r="D5">
        <v>1</v>
      </c>
      <c r="E5" t="s">
        <v>514</v>
      </c>
      <c r="F5" s="334">
        <f>AVERAGE('In Process Calc.'!B6:B7)</f>
        <v>2.296527777773008</v>
      </c>
      <c r="G5" s="334">
        <f>AVERAGE('In Process Calc.'!C6:C7)</f>
        <v>55.116666666552192</v>
      </c>
      <c r="H5">
        <f>AVERAGE('TL input - regression'!Q5,'TL input - regression'!L6)</f>
        <v>19.421477246168138</v>
      </c>
      <c r="I5">
        <f>AVERAGE('TL input - regression'!R5,'TL input - regression'!M6)</f>
        <v>12.539906663161474</v>
      </c>
      <c r="J5">
        <f>AVERAGE('TL input - regression'!S5,'TL input - regression'!N6)</f>
        <v>0.98922183850201773</v>
      </c>
      <c r="K5">
        <f>AVERAGE('TL input - regression'!T5,'TL input - regression'!O6)</f>
        <v>3.6588411209218643</v>
      </c>
      <c r="L5">
        <f>AVERAGE('TL input - regression'!U5,'TL input - regression'!P6)</f>
        <v>1.7030688343078355</v>
      </c>
      <c r="M5">
        <f>'Growth Regression'!T5</f>
        <v>3.9665730933176449E-2</v>
      </c>
      <c r="N5">
        <f>M5/'Growth Regression'!$O$24</f>
        <v>0.88616048568008732</v>
      </c>
      <c r="O5">
        <f>'Post Process Calc.'!C22</f>
        <v>9.8578385225157161E-2</v>
      </c>
      <c r="P5">
        <f>'Post Process Calc.'!D22</f>
        <v>0.13810440504394192</v>
      </c>
      <c r="Q5">
        <f>'Post Process Calc.'!E22</f>
        <v>1.5627096898797627E-2</v>
      </c>
      <c r="R5">
        <f>'Post Process Calc.'!F22</f>
        <v>1.1092823925656079E-2</v>
      </c>
      <c r="S5">
        <f>'Post Process Calc.'!G22</f>
        <v>2.5428098914770489E-3</v>
      </c>
      <c r="T5">
        <f t="shared" si="2"/>
        <v>1.4009603091844696</v>
      </c>
      <c r="U5">
        <f t="shared" si="3"/>
        <v>61.611490765723225</v>
      </c>
      <c r="V5">
        <f t="shared" si="3"/>
        <v>86.315253152463697</v>
      </c>
      <c r="W5">
        <f t="shared" si="0"/>
        <v>9.7669355617485163</v>
      </c>
      <c r="X5">
        <f t="shared" si="0"/>
        <v>6.9330149535350492</v>
      </c>
      <c r="Y5">
        <f t="shared" si="0"/>
        <v>1.5892561821731555</v>
      </c>
      <c r="Z5">
        <v>100</v>
      </c>
      <c r="AA5">
        <v>0.32</v>
      </c>
      <c r="AB5">
        <v>7</v>
      </c>
      <c r="AC5">
        <v>0.7</v>
      </c>
      <c r="AD5">
        <f t="shared" si="1"/>
        <v>5.0118723362727164E-8</v>
      </c>
      <c r="AE5">
        <v>1</v>
      </c>
      <c r="AF5">
        <v>0.311</v>
      </c>
      <c r="AG5">
        <f t="array" ref="AG5">INDEX(Transcriptome!D$2:D$28,MATCH(1,(Transcriptome!$A$2:$A$28=$B5)*(Transcriptome!$C$2:$C$28=$E5),0))</f>
        <v>1</v>
      </c>
      <c r="AH5">
        <f t="array" ref="AH5">INDEX(Transcriptome!E$2:E$28,MATCH(1,(Transcriptome!$A$2:$A$28=$B5)*(Transcriptome!$C$2:$C$28=$E5),0))</f>
        <v>1</v>
      </c>
      <c r="AI5">
        <f t="array" ref="AI5">INDEX(Transcriptome!F$2:F$28,MATCH(1,(Transcriptome!$A$2:$A$28=$B5)*(Transcriptome!$C$2:$C$28=$E5),0))</f>
        <v>1</v>
      </c>
      <c r="AJ5">
        <f t="array" ref="AJ5">INDEX(Transcriptome!G$2:G$28,MATCH(1,(Transcriptome!$A$2:$A$28=$B5)*(Transcriptome!$C$2:$C$28=$E5),0))</f>
        <v>1</v>
      </c>
      <c r="AK5">
        <f t="array" ref="AK5">INDEX(Transcriptome!H$2:H$28,MATCH(1,(Transcriptome!$A$2:$A$28=$B5)*(Transcriptome!$C$2:$C$28=$E5),0))</f>
        <v>0</v>
      </c>
      <c r="AL5">
        <f t="array" ref="AL5">INDEX(Transcriptome!I$2:I$28,MATCH(1,(Transcriptome!$A$2:$A$28=$B5)*(Transcriptome!$C$2:$C$28=$E5),0))</f>
        <v>1</v>
      </c>
      <c r="AM5">
        <f t="array" ref="AM5">INDEX(Transcriptome!J$2:J$28,MATCH(1,(Transcriptome!$A$2:$A$28=$B5)*(Transcriptome!$C$2:$C$28=$E5),0))</f>
        <v>1</v>
      </c>
      <c r="AN5">
        <f t="array" ref="AN5">INDEX(Transcriptome!K$2:K$28,MATCH(1,(Transcriptome!$A$2:$A$28=$B5)*(Transcriptome!$C$2:$C$28=$E5),0))</f>
        <v>1</v>
      </c>
      <c r="AO5">
        <f t="array" ref="AO5">INDEX(Transcriptome!L$2:L$28,MATCH(1,(Transcriptome!$A$2:$A$28=$B5)*(Transcriptome!$C$2:$C$28=$E5),0))</f>
        <v>1</v>
      </c>
      <c r="AP5">
        <f t="array" ref="AP5">INDEX(Transcriptome!M$2:M$28,MATCH(1,(Transcriptome!$A$2:$A$28=$B5)*(Transcriptome!$C$2:$C$28=$E5),0))</f>
        <v>1</v>
      </c>
      <c r="AQ5">
        <f t="array" ref="AQ5">INDEX(Transcriptome!N$2:N$28,MATCH(1,(Transcriptome!$A$2:$A$28=$B5)*(Transcriptome!$C$2:$C$28=$E5),0))</f>
        <v>1</v>
      </c>
      <c r="AR5">
        <f t="array" ref="AR5">INDEX(Transcriptome!O$2:O$28,MATCH(1,(Transcriptome!$A$2:$A$28=$B5)*(Transcriptome!$C$2:$C$28=$E5),0))</f>
        <v>1</v>
      </c>
      <c r="AS5">
        <f t="array" ref="AS5">INDEX(Transcriptome!P$2:P$28,MATCH(1,(Transcriptome!$A$2:$A$28=$B5)*(Transcriptome!$C$2:$C$28=$E5),0))</f>
        <v>1</v>
      </c>
      <c r="AT5">
        <f t="array" ref="AT5">INDEX(Transcriptome!Q$2:Q$28,MATCH(1,(Transcriptome!$A$2:$A$28=$B5)*(Transcriptome!$C$2:$C$28=$E5),0))</f>
        <v>1</v>
      </c>
      <c r="AU5">
        <f t="array" ref="AU5">INDEX(Transcriptome!R$2:R$28,MATCH(1,(Transcriptome!$A$2:$A$28=$B5)*(Transcriptome!$C$2:$C$28=$E5),0))</f>
        <v>1</v>
      </c>
      <c r="AV5">
        <f t="array" ref="AV5">INDEX(Transcriptome!S$2:S$28,MATCH(1,(Transcriptome!$A$2:$A$28=$B5)*(Transcriptome!$C$2:$C$28=$E5),0))</f>
        <v>1</v>
      </c>
      <c r="AW5">
        <f t="array" ref="AW5">INDEX(Transcriptome!T$2:T$28,MATCH(1,(Transcriptome!$A$2:$A$28=$B5)*(Transcriptome!$C$2:$C$28=$E5),0))</f>
        <v>1</v>
      </c>
      <c r="AX5">
        <f t="array" ref="AX5">INDEX(Transcriptome!U$2:U$28,MATCH(1,(Transcriptome!$A$2:$A$28=$B5)*(Transcriptome!$C$2:$C$28=$E5),0))</f>
        <v>1</v>
      </c>
      <c r="AY5">
        <f t="array" ref="AY5">INDEX(Transcriptome!V$2:V$28,MATCH(1,(Transcriptome!$A$2:$A$28=$B5)*(Transcriptome!$C$2:$C$28=$E5),0))</f>
        <v>0</v>
      </c>
      <c r="AZ5">
        <f t="array" ref="AZ5">INDEX(Transcriptome!W$2:W$28,MATCH(1,(Transcriptome!$A$2:$A$28=$B5)*(Transcriptome!$C$2:$C$28=$E5),0))</f>
        <v>0</v>
      </c>
      <c r="BA5">
        <f t="array" ref="BA5">INDEX(Transcriptome!X$2:X$28,MATCH(1,(Transcriptome!$A$2:$A$28=$B5)*(Transcriptome!$C$2:$C$28=$E5),0))</f>
        <v>1</v>
      </c>
      <c r="BB5">
        <f t="array" ref="BB5">INDEX(Transcriptome!Y$2:Y$28,MATCH(1,(Transcriptome!$A$2:$A$28=$B5)*(Transcriptome!$C$2:$C$28=$E5),0))</f>
        <v>0</v>
      </c>
      <c r="BC5">
        <f t="array" ref="BC5">INDEX(Transcriptome!Z$2:Z$28,MATCH(1,(Transcriptome!$A$2:$A$28=$B5)*(Transcriptome!$C$2:$C$28=$E5),0))</f>
        <v>1</v>
      </c>
      <c r="BD5">
        <f t="array" ref="BD5">INDEX(Transcriptome!AA$2:AA$28,MATCH(1,(Transcriptome!$A$2:$A$28=$B5)*(Transcriptome!$C$2:$C$28=$E5),0))</f>
        <v>1</v>
      </c>
      <c r="BE5">
        <f t="array" ref="BE5">INDEX(Transcriptome!AB$2:AB$28,MATCH(1,(Transcriptome!$A$2:$A$28=$B5)*(Transcriptome!$C$2:$C$28=$E5),0))</f>
        <v>1</v>
      </c>
      <c r="BF5">
        <f t="array" ref="BF5">INDEX(Transcriptome!AC$2:AC$28,MATCH(1,(Transcriptome!$A$2:$A$28=$B5)*(Transcriptome!$C$2:$C$28=$E5),0))</f>
        <v>1</v>
      </c>
      <c r="BG5">
        <f t="array" ref="BG5">INDEX(Transcriptome!AD$2:AD$28,MATCH(1,(Transcriptome!$A$2:$A$28=$B5)*(Transcriptome!$C$2:$C$28=$E5),0))</f>
        <v>1</v>
      </c>
      <c r="BH5">
        <f t="array" ref="BH5">INDEX(Transcriptome!AE$2:AE$28,MATCH(1,(Transcriptome!$A$2:$A$28=$B5)*(Transcriptome!$C$2:$C$28=$E5),0))</f>
        <v>1</v>
      </c>
      <c r="BI5">
        <f t="array" ref="BI5">INDEX(Transcriptome!AF$2:AF$28,MATCH(1,(Transcriptome!$A$2:$A$28=$B5)*(Transcriptome!$C$2:$C$28=$E5),0))</f>
        <v>1</v>
      </c>
      <c r="BJ5">
        <f t="array" ref="BJ5">INDEX(Transcriptome!AG$2:AG$28,MATCH(1,(Transcriptome!$A$2:$A$28=$B5)*(Transcriptome!$C$2:$C$28=$E5),0))</f>
        <v>1</v>
      </c>
      <c r="BK5">
        <f t="array" ref="BK5">INDEX(Transcriptome!AH$2:AH$28,MATCH(1,(Transcriptome!$A$2:$A$28=$B5)*(Transcriptome!$C$2:$C$28=$E5),0))</f>
        <v>1</v>
      </c>
      <c r="BL5">
        <f t="array" ref="BL5">INDEX(Transcriptome!AI$2:AI$28,MATCH(1,(Transcriptome!$A$2:$A$28=$B5)*(Transcriptome!$C$2:$C$28=$E5),0))</f>
        <v>1</v>
      </c>
      <c r="BM5">
        <f t="array" ref="BM5">INDEX(Transcriptome!AJ$2:AJ$28,MATCH(1,(Transcriptome!$A$2:$A$28=$B5)*(Transcriptome!$C$2:$C$28=$E5),0))</f>
        <v>1</v>
      </c>
      <c r="BN5">
        <f t="array" ref="BN5">INDEX(Transcriptome!AK$2:AK$28,MATCH(1,(Transcriptome!$A$2:$A$28=$B5)*(Transcriptome!$C$2:$C$28=$E5),0))</f>
        <v>1</v>
      </c>
      <c r="BO5">
        <f t="array" ref="BO5">INDEX(Transcriptome!AL$2:AL$28,MATCH(1,(Transcriptome!$A$2:$A$28=$B5)*(Transcriptome!$C$2:$C$28=$E5),0))</f>
        <v>1</v>
      </c>
      <c r="BP5">
        <f t="array" ref="BP5">INDEX(Transcriptome!AM$2:AM$28,MATCH(1,(Transcriptome!$A$2:$A$28=$B5)*(Transcriptome!$C$2:$C$28=$E5),0))</f>
        <v>1</v>
      </c>
      <c r="BQ5">
        <f t="array" ref="BQ5">INDEX(Transcriptome!AN$2:AN$28,MATCH(1,(Transcriptome!$A$2:$A$28=$B5)*(Transcriptome!$C$2:$C$28=$E5),0))</f>
        <v>1</v>
      </c>
      <c r="BR5">
        <f t="array" ref="BR5">INDEX(Transcriptome!AO$2:AO$28,MATCH(1,(Transcriptome!$A$2:$A$28=$B5)*(Transcriptome!$C$2:$C$28=$E5),0))</f>
        <v>1</v>
      </c>
      <c r="BS5">
        <f t="array" ref="BS5">INDEX(Transcriptome!AP$2:AP$28,MATCH(1,(Transcriptome!$A$2:$A$28=$B5)*(Transcriptome!$C$2:$C$28=$E5),0))</f>
        <v>1</v>
      </c>
      <c r="BT5">
        <f t="array" ref="BT5">INDEX(Transcriptome!AQ$2:AQ$28,MATCH(1,(Transcriptome!$A$2:$A$28=$B5)*(Transcriptome!$C$2:$C$28=$E5),0))</f>
        <v>1</v>
      </c>
      <c r="BU5">
        <f t="array" ref="BU5">INDEX(Transcriptome!AR$2:AR$28,MATCH(1,(Transcriptome!$A$2:$A$28=$B5)*(Transcriptome!$C$2:$C$28=$E5),0))</f>
        <v>1</v>
      </c>
      <c r="BV5">
        <f t="array" ref="BV5">INDEX(Transcriptome!AS$2:AS$28,MATCH(1,(Transcriptome!$A$2:$A$28=$B5)*(Transcriptome!$C$2:$C$28=$E5),0))</f>
        <v>1</v>
      </c>
      <c r="BW5">
        <f t="array" ref="BW5">INDEX(Transcriptome!AT$2:AT$28,MATCH(1,(Transcriptome!$A$2:$A$28=$B5)*(Transcriptome!$C$2:$C$28=$E5),0))</f>
        <v>1</v>
      </c>
      <c r="BX5">
        <f t="array" ref="BX5">INDEX(Transcriptome!AU$2:AU$28,MATCH(1,(Transcriptome!$A$2:$A$28=$B5)*(Transcriptome!$C$2:$C$28=$E5),0))</f>
        <v>1</v>
      </c>
      <c r="BY5">
        <f t="array" ref="BY5">INDEX(Transcriptome!AV$2:AV$28,MATCH(1,(Transcriptome!$A$2:$A$28=$B5)*(Transcriptome!$C$2:$C$28=$E5),0))</f>
        <v>1</v>
      </c>
      <c r="BZ5">
        <f t="array" ref="BZ5">INDEX(Transcriptome!AW$2:AW$28,MATCH(1,(Transcriptome!$A$2:$A$28=$B5)*(Transcriptome!$C$2:$C$28=$E5),0))</f>
        <v>1</v>
      </c>
      <c r="CA5">
        <f t="array" ref="CA5">INDEX(Transcriptome!AX$2:AX$28,MATCH(1,(Transcriptome!$A$2:$A$28=$B5)*(Transcriptome!$C$2:$C$28=$E5),0))</f>
        <v>1</v>
      </c>
      <c r="CB5">
        <f t="array" ref="CB5">INDEX(Transcriptome!AY$2:AY$28,MATCH(1,(Transcriptome!$A$2:$A$28=$B5)*(Transcriptome!$C$2:$C$28=$E5),0))</f>
        <v>1</v>
      </c>
      <c r="CC5">
        <f t="array" ref="CC5">INDEX(Transcriptome!AZ$2:AZ$28,MATCH(1,(Transcriptome!$A$2:$A$28=$B5)*(Transcriptome!$C$2:$C$28=$E5),0))</f>
        <v>1</v>
      </c>
      <c r="CD5">
        <f t="array" ref="CD5">INDEX(Transcriptome!BA$2:BA$28,MATCH(1,(Transcriptome!$A$2:$A$28=$B5)*(Transcriptome!$C$2:$C$28=$E5),0))</f>
        <v>1</v>
      </c>
      <c r="CE5">
        <f t="array" ref="CE5">INDEX(Transcriptome!BB$2:BB$28,MATCH(1,(Transcriptome!$A$2:$A$28=$B5)*(Transcriptome!$C$2:$C$28=$E5),0))</f>
        <v>1</v>
      </c>
      <c r="CF5">
        <f t="array" ref="CF5">INDEX(Transcriptome!BC$2:BC$28,MATCH(1,(Transcriptome!$A$2:$A$28=$B5)*(Transcriptome!$C$2:$C$28=$E5),0))</f>
        <v>0</v>
      </c>
      <c r="CG5">
        <f t="array" ref="CG5">INDEX(Transcriptome!BD$2:BD$28,MATCH(1,(Transcriptome!$A$2:$A$28=$B5)*(Transcriptome!$C$2:$C$28=$E5),0))</f>
        <v>1</v>
      </c>
      <c r="CH5">
        <f t="array" ref="CH5">INDEX(Transcriptome!BE$2:BE$28,MATCH(1,(Transcriptome!$A$2:$A$28=$B5)*(Transcriptome!$C$2:$C$28=$E5),0))</f>
        <v>1</v>
      </c>
      <c r="CI5">
        <f t="array" ref="CI5">INDEX(Transcriptome!BF$2:BF$28,MATCH(1,(Transcriptome!$A$2:$A$28=$B5)*(Transcriptome!$C$2:$C$28=$E5),0))</f>
        <v>1</v>
      </c>
      <c r="CJ5">
        <f t="array" ref="CJ5">INDEX(Transcriptome!BG$2:BG$28,MATCH(1,(Transcriptome!$A$2:$A$28=$B5)*(Transcriptome!$C$2:$C$28=$E5),0))</f>
        <v>1</v>
      </c>
      <c r="CK5">
        <f t="array" ref="CK5">INDEX(Transcriptome!BH$2:BH$28,MATCH(1,(Transcriptome!$A$2:$A$28=$B5)*(Transcriptome!$C$2:$C$28=$E5),0))</f>
        <v>1</v>
      </c>
      <c r="CL5">
        <f t="array" ref="CL5">INDEX(Transcriptome!BI$2:BI$28,MATCH(1,(Transcriptome!$A$2:$A$28=$B5)*(Transcriptome!$C$2:$C$28=$E5),0))</f>
        <v>0</v>
      </c>
      <c r="CM5">
        <f t="array" ref="CM5">INDEX(Transcriptome!BJ$2:BJ$28,MATCH(1,(Transcriptome!$A$2:$A$28=$B5)*(Transcriptome!$C$2:$C$28=$E5),0))</f>
        <v>0</v>
      </c>
      <c r="CN5">
        <f t="array" ref="CN5">INDEX(Transcriptome!BK$2:BK$28,MATCH(1,(Transcriptome!$A$2:$A$28=$B5)*(Transcriptome!$C$2:$C$28=$E5),0))</f>
        <v>1</v>
      </c>
      <c r="CO5">
        <f t="array" ref="CO5">INDEX(Transcriptome!BL$2:BL$28,MATCH(1,(Transcriptome!$A$2:$A$28=$B5)*(Transcriptome!$C$2:$C$28=$E5),0))</f>
        <v>1</v>
      </c>
      <c r="CP5">
        <f t="array" ref="CP5">INDEX(Transcriptome!BM$2:BM$28,MATCH(1,(Transcriptome!$A$2:$A$28=$B5)*(Transcriptome!$C$2:$C$28=$E5),0))</f>
        <v>1</v>
      </c>
      <c r="CQ5">
        <f t="array" ref="CQ5">INDEX(Transcriptome!BN$2:BN$28,MATCH(1,(Transcriptome!$A$2:$A$28=$B5)*(Transcriptome!$C$2:$C$28=$E5),0))</f>
        <v>1</v>
      </c>
      <c r="CR5">
        <f t="array" ref="CR5">INDEX(Transcriptome!BO$2:BO$28,MATCH(1,(Transcriptome!$A$2:$A$28=$B5)*(Transcriptome!$C$2:$C$28=$E5),0))</f>
        <v>1</v>
      </c>
      <c r="CS5">
        <f t="array" ref="CS5">INDEX(Transcriptome!BP$2:BP$28,MATCH(1,(Transcriptome!$A$2:$A$28=$B5)*(Transcriptome!$C$2:$C$28=$E5),0))</f>
        <v>1</v>
      </c>
      <c r="CT5">
        <f t="array" ref="CT5">INDEX(Transcriptome!BQ$2:BQ$28,MATCH(1,(Transcriptome!$A$2:$A$28=$B5)*(Transcriptome!$C$2:$C$28=$E5),0))</f>
        <v>1</v>
      </c>
      <c r="CU5">
        <f t="array" ref="CU5">INDEX(Transcriptome!BR$2:BR$28,MATCH(1,(Transcriptome!$A$2:$A$28=$B5)*(Transcriptome!$C$2:$C$28=$E5),0))</f>
        <v>1</v>
      </c>
    </row>
    <row r="6" spans="1:99" x14ac:dyDescent="0.15">
      <c r="A6">
        <f>Glutamine!A11</f>
        <v>4</v>
      </c>
      <c r="B6" t="s">
        <v>581</v>
      </c>
      <c r="C6" s="326" t="s">
        <v>586</v>
      </c>
      <c r="D6">
        <v>1</v>
      </c>
      <c r="E6" t="s">
        <v>514</v>
      </c>
      <c r="F6" s="334">
        <f>AVERAGE('In Process Calc.'!B7:B8)</f>
        <v>2.7999999999956344</v>
      </c>
      <c r="G6" s="334">
        <f>AVERAGE('In Process Calc.'!C7:C8)</f>
        <v>67.199999999895226</v>
      </c>
      <c r="H6">
        <f>AVERAGE('TL input - regression'!Q6,'TL input - regression'!L7)</f>
        <v>16.194188310282001</v>
      </c>
      <c r="I6">
        <f>AVERAGE('TL input - regression'!R6,'TL input - regression'!M7)</f>
        <v>17.396577317313501</v>
      </c>
      <c r="J6">
        <f>AVERAGE('TL input - regression'!S6,'TL input - regression'!N7)</f>
        <v>0.55573381063976091</v>
      </c>
      <c r="K6">
        <f>AVERAGE('TL input - regression'!T6,'TL input - regression'!O7)</f>
        <v>3.5852149361846792</v>
      </c>
      <c r="L6">
        <f>AVERAGE('TL input - regression'!U6,'TL input - regression'!P7)</f>
        <v>1.7423283581873621</v>
      </c>
      <c r="M6">
        <f>'Growth Regression'!T6</f>
        <v>3.6670514238680674E-2</v>
      </c>
      <c r="N6">
        <f>M6/'Growth Regression'!$O$24</f>
        <v>0.81924522612813311</v>
      </c>
      <c r="O6">
        <f>'Post Process Calc.'!C23</f>
        <v>7.4730311668837673E-2</v>
      </c>
      <c r="P6">
        <f>'Post Process Calc.'!D23</f>
        <v>6.4928984470814535E-2</v>
      </c>
      <c r="Q6">
        <f>'Post Process Calc.'!E23</f>
        <v>1.0288182548633562E-2</v>
      </c>
      <c r="R6">
        <f>'Post Process Calc.'!F23</f>
        <v>9.2107161052680051E-3</v>
      </c>
      <c r="S6">
        <f>'Post Process Calc.'!G23</f>
        <v>2.6236398974979012E-3</v>
      </c>
      <c r="T6">
        <f t="shared" si="2"/>
        <v>0.86884402086455814</v>
      </c>
      <c r="U6">
        <f t="shared" si="3"/>
        <v>46.706444793023543</v>
      </c>
      <c r="V6">
        <f t="shared" si="3"/>
        <v>40.580615294259083</v>
      </c>
      <c r="W6">
        <f t="shared" si="0"/>
        <v>6.4301140928959759</v>
      </c>
      <c r="X6">
        <f t="shared" si="0"/>
        <v>5.7566975657925026</v>
      </c>
      <c r="Y6">
        <f t="shared" si="0"/>
        <v>1.6397749359361882</v>
      </c>
      <c r="Z6">
        <v>100</v>
      </c>
      <c r="AA6">
        <v>0.32</v>
      </c>
      <c r="AB6">
        <v>7</v>
      </c>
      <c r="AC6">
        <v>0.7</v>
      </c>
      <c r="AD6">
        <f t="shared" si="1"/>
        <v>5.0118723362727164E-8</v>
      </c>
      <c r="AE6">
        <v>1</v>
      </c>
      <c r="AF6">
        <v>0.311</v>
      </c>
      <c r="AG6">
        <f t="array" ref="AG6">INDEX(Transcriptome!D$2:D$28,MATCH(1,(Transcriptome!$A$2:$A$28=$B6)*(Transcriptome!$C$2:$C$28=$E6),0))</f>
        <v>1</v>
      </c>
      <c r="AH6">
        <f t="array" ref="AH6">INDEX(Transcriptome!E$2:E$28,MATCH(1,(Transcriptome!$A$2:$A$28=$B6)*(Transcriptome!$C$2:$C$28=$E6),0))</f>
        <v>1</v>
      </c>
      <c r="AI6">
        <f t="array" ref="AI6">INDEX(Transcriptome!F$2:F$28,MATCH(1,(Transcriptome!$A$2:$A$28=$B6)*(Transcriptome!$C$2:$C$28=$E6),0))</f>
        <v>1</v>
      </c>
      <c r="AJ6">
        <f t="array" ref="AJ6">INDEX(Transcriptome!G$2:G$28,MATCH(1,(Transcriptome!$A$2:$A$28=$B6)*(Transcriptome!$C$2:$C$28=$E6),0))</f>
        <v>1</v>
      </c>
      <c r="AK6">
        <f t="array" ref="AK6">INDEX(Transcriptome!H$2:H$28,MATCH(1,(Transcriptome!$A$2:$A$28=$B6)*(Transcriptome!$C$2:$C$28=$E6),0))</f>
        <v>0</v>
      </c>
      <c r="AL6">
        <f t="array" ref="AL6">INDEX(Transcriptome!I$2:I$28,MATCH(1,(Transcriptome!$A$2:$A$28=$B6)*(Transcriptome!$C$2:$C$28=$E6),0))</f>
        <v>1</v>
      </c>
      <c r="AM6">
        <f t="array" ref="AM6">INDEX(Transcriptome!J$2:J$28,MATCH(1,(Transcriptome!$A$2:$A$28=$B6)*(Transcriptome!$C$2:$C$28=$E6),0))</f>
        <v>1</v>
      </c>
      <c r="AN6">
        <f t="array" ref="AN6">INDEX(Transcriptome!K$2:K$28,MATCH(1,(Transcriptome!$A$2:$A$28=$B6)*(Transcriptome!$C$2:$C$28=$E6),0))</f>
        <v>1</v>
      </c>
      <c r="AO6">
        <f t="array" ref="AO6">INDEX(Transcriptome!L$2:L$28,MATCH(1,(Transcriptome!$A$2:$A$28=$B6)*(Transcriptome!$C$2:$C$28=$E6),0))</f>
        <v>1</v>
      </c>
      <c r="AP6">
        <f t="array" ref="AP6">INDEX(Transcriptome!M$2:M$28,MATCH(1,(Transcriptome!$A$2:$A$28=$B6)*(Transcriptome!$C$2:$C$28=$E6),0))</f>
        <v>1</v>
      </c>
      <c r="AQ6">
        <f t="array" ref="AQ6">INDEX(Transcriptome!N$2:N$28,MATCH(1,(Transcriptome!$A$2:$A$28=$B6)*(Transcriptome!$C$2:$C$28=$E6),0))</f>
        <v>1</v>
      </c>
      <c r="AR6">
        <f t="array" ref="AR6">INDEX(Transcriptome!O$2:O$28,MATCH(1,(Transcriptome!$A$2:$A$28=$B6)*(Transcriptome!$C$2:$C$28=$E6),0))</f>
        <v>1</v>
      </c>
      <c r="AS6">
        <f t="array" ref="AS6">INDEX(Transcriptome!P$2:P$28,MATCH(1,(Transcriptome!$A$2:$A$28=$B6)*(Transcriptome!$C$2:$C$28=$E6),0))</f>
        <v>1</v>
      </c>
      <c r="AT6">
        <f t="array" ref="AT6">INDEX(Transcriptome!Q$2:Q$28,MATCH(1,(Transcriptome!$A$2:$A$28=$B6)*(Transcriptome!$C$2:$C$28=$E6),0))</f>
        <v>1</v>
      </c>
      <c r="AU6">
        <f t="array" ref="AU6">INDEX(Transcriptome!R$2:R$28,MATCH(1,(Transcriptome!$A$2:$A$28=$B6)*(Transcriptome!$C$2:$C$28=$E6),0))</f>
        <v>1</v>
      </c>
      <c r="AV6">
        <f t="array" ref="AV6">INDEX(Transcriptome!S$2:S$28,MATCH(1,(Transcriptome!$A$2:$A$28=$B6)*(Transcriptome!$C$2:$C$28=$E6),0))</f>
        <v>1</v>
      </c>
      <c r="AW6">
        <f t="array" ref="AW6">INDEX(Transcriptome!T$2:T$28,MATCH(1,(Transcriptome!$A$2:$A$28=$B6)*(Transcriptome!$C$2:$C$28=$E6),0))</f>
        <v>1</v>
      </c>
      <c r="AX6">
        <f t="array" ref="AX6">INDEX(Transcriptome!U$2:U$28,MATCH(1,(Transcriptome!$A$2:$A$28=$B6)*(Transcriptome!$C$2:$C$28=$E6),0))</f>
        <v>1</v>
      </c>
      <c r="AY6">
        <f t="array" ref="AY6">INDEX(Transcriptome!V$2:V$28,MATCH(1,(Transcriptome!$A$2:$A$28=$B6)*(Transcriptome!$C$2:$C$28=$E6),0))</f>
        <v>0</v>
      </c>
      <c r="AZ6">
        <f t="array" ref="AZ6">INDEX(Transcriptome!W$2:W$28,MATCH(1,(Transcriptome!$A$2:$A$28=$B6)*(Transcriptome!$C$2:$C$28=$E6),0))</f>
        <v>0</v>
      </c>
      <c r="BA6">
        <f t="array" ref="BA6">INDEX(Transcriptome!X$2:X$28,MATCH(1,(Transcriptome!$A$2:$A$28=$B6)*(Transcriptome!$C$2:$C$28=$E6),0))</f>
        <v>1</v>
      </c>
      <c r="BB6">
        <f t="array" ref="BB6">INDEX(Transcriptome!Y$2:Y$28,MATCH(1,(Transcriptome!$A$2:$A$28=$B6)*(Transcriptome!$C$2:$C$28=$E6),0))</f>
        <v>0</v>
      </c>
      <c r="BC6">
        <f t="array" ref="BC6">INDEX(Transcriptome!Z$2:Z$28,MATCH(1,(Transcriptome!$A$2:$A$28=$B6)*(Transcriptome!$C$2:$C$28=$E6),0))</f>
        <v>1</v>
      </c>
      <c r="BD6">
        <f t="array" ref="BD6">INDEX(Transcriptome!AA$2:AA$28,MATCH(1,(Transcriptome!$A$2:$A$28=$B6)*(Transcriptome!$C$2:$C$28=$E6),0))</f>
        <v>1</v>
      </c>
      <c r="BE6">
        <f t="array" ref="BE6">INDEX(Transcriptome!AB$2:AB$28,MATCH(1,(Transcriptome!$A$2:$A$28=$B6)*(Transcriptome!$C$2:$C$28=$E6),0))</f>
        <v>1</v>
      </c>
      <c r="BF6">
        <f t="array" ref="BF6">INDEX(Transcriptome!AC$2:AC$28,MATCH(1,(Transcriptome!$A$2:$A$28=$B6)*(Transcriptome!$C$2:$C$28=$E6),0))</f>
        <v>1</v>
      </c>
      <c r="BG6">
        <f t="array" ref="BG6">INDEX(Transcriptome!AD$2:AD$28,MATCH(1,(Transcriptome!$A$2:$A$28=$B6)*(Transcriptome!$C$2:$C$28=$E6),0))</f>
        <v>1</v>
      </c>
      <c r="BH6">
        <f t="array" ref="BH6">INDEX(Transcriptome!AE$2:AE$28,MATCH(1,(Transcriptome!$A$2:$A$28=$B6)*(Transcriptome!$C$2:$C$28=$E6),0))</f>
        <v>1</v>
      </c>
      <c r="BI6">
        <f t="array" ref="BI6">INDEX(Transcriptome!AF$2:AF$28,MATCH(1,(Transcriptome!$A$2:$A$28=$B6)*(Transcriptome!$C$2:$C$28=$E6),0))</f>
        <v>1</v>
      </c>
      <c r="BJ6">
        <f t="array" ref="BJ6">INDEX(Transcriptome!AG$2:AG$28,MATCH(1,(Transcriptome!$A$2:$A$28=$B6)*(Transcriptome!$C$2:$C$28=$E6),0))</f>
        <v>1</v>
      </c>
      <c r="BK6">
        <f t="array" ref="BK6">INDEX(Transcriptome!AH$2:AH$28,MATCH(1,(Transcriptome!$A$2:$A$28=$B6)*(Transcriptome!$C$2:$C$28=$E6),0))</f>
        <v>1</v>
      </c>
      <c r="BL6">
        <f t="array" ref="BL6">INDEX(Transcriptome!AI$2:AI$28,MATCH(1,(Transcriptome!$A$2:$A$28=$B6)*(Transcriptome!$C$2:$C$28=$E6),0))</f>
        <v>1</v>
      </c>
      <c r="BM6">
        <f t="array" ref="BM6">INDEX(Transcriptome!AJ$2:AJ$28,MATCH(1,(Transcriptome!$A$2:$A$28=$B6)*(Transcriptome!$C$2:$C$28=$E6),0))</f>
        <v>1</v>
      </c>
      <c r="BN6">
        <f t="array" ref="BN6">INDEX(Transcriptome!AK$2:AK$28,MATCH(1,(Transcriptome!$A$2:$A$28=$B6)*(Transcriptome!$C$2:$C$28=$E6),0))</f>
        <v>1</v>
      </c>
      <c r="BO6">
        <f t="array" ref="BO6">INDEX(Transcriptome!AL$2:AL$28,MATCH(1,(Transcriptome!$A$2:$A$28=$B6)*(Transcriptome!$C$2:$C$28=$E6),0))</f>
        <v>1</v>
      </c>
      <c r="BP6">
        <f t="array" ref="BP6">INDEX(Transcriptome!AM$2:AM$28,MATCH(1,(Transcriptome!$A$2:$A$28=$B6)*(Transcriptome!$C$2:$C$28=$E6),0))</f>
        <v>1</v>
      </c>
      <c r="BQ6">
        <f t="array" ref="BQ6">INDEX(Transcriptome!AN$2:AN$28,MATCH(1,(Transcriptome!$A$2:$A$28=$B6)*(Transcriptome!$C$2:$C$28=$E6),0))</f>
        <v>1</v>
      </c>
      <c r="BR6">
        <f t="array" ref="BR6">INDEX(Transcriptome!AO$2:AO$28,MATCH(1,(Transcriptome!$A$2:$A$28=$B6)*(Transcriptome!$C$2:$C$28=$E6),0))</f>
        <v>1</v>
      </c>
      <c r="BS6">
        <f t="array" ref="BS6">INDEX(Transcriptome!AP$2:AP$28,MATCH(1,(Transcriptome!$A$2:$A$28=$B6)*(Transcriptome!$C$2:$C$28=$E6),0))</f>
        <v>1</v>
      </c>
      <c r="BT6">
        <f t="array" ref="BT6">INDEX(Transcriptome!AQ$2:AQ$28,MATCH(1,(Transcriptome!$A$2:$A$28=$B6)*(Transcriptome!$C$2:$C$28=$E6),0))</f>
        <v>1</v>
      </c>
      <c r="BU6">
        <f t="array" ref="BU6">INDEX(Transcriptome!AR$2:AR$28,MATCH(1,(Transcriptome!$A$2:$A$28=$B6)*(Transcriptome!$C$2:$C$28=$E6),0))</f>
        <v>1</v>
      </c>
      <c r="BV6">
        <f t="array" ref="BV6">INDEX(Transcriptome!AS$2:AS$28,MATCH(1,(Transcriptome!$A$2:$A$28=$B6)*(Transcriptome!$C$2:$C$28=$E6),0))</f>
        <v>1</v>
      </c>
      <c r="BW6">
        <f t="array" ref="BW6">INDEX(Transcriptome!AT$2:AT$28,MATCH(1,(Transcriptome!$A$2:$A$28=$B6)*(Transcriptome!$C$2:$C$28=$E6),0))</f>
        <v>1</v>
      </c>
      <c r="BX6">
        <f t="array" ref="BX6">INDEX(Transcriptome!AU$2:AU$28,MATCH(1,(Transcriptome!$A$2:$A$28=$B6)*(Transcriptome!$C$2:$C$28=$E6),0))</f>
        <v>1</v>
      </c>
      <c r="BY6">
        <f t="array" ref="BY6">INDEX(Transcriptome!AV$2:AV$28,MATCH(1,(Transcriptome!$A$2:$A$28=$B6)*(Transcriptome!$C$2:$C$28=$E6),0))</f>
        <v>1</v>
      </c>
      <c r="BZ6">
        <f t="array" ref="BZ6">INDEX(Transcriptome!AW$2:AW$28,MATCH(1,(Transcriptome!$A$2:$A$28=$B6)*(Transcriptome!$C$2:$C$28=$E6),0))</f>
        <v>1</v>
      </c>
      <c r="CA6">
        <f t="array" ref="CA6">INDEX(Transcriptome!AX$2:AX$28,MATCH(1,(Transcriptome!$A$2:$A$28=$B6)*(Transcriptome!$C$2:$C$28=$E6),0))</f>
        <v>1</v>
      </c>
      <c r="CB6">
        <f t="array" ref="CB6">INDEX(Transcriptome!AY$2:AY$28,MATCH(1,(Transcriptome!$A$2:$A$28=$B6)*(Transcriptome!$C$2:$C$28=$E6),0))</f>
        <v>1</v>
      </c>
      <c r="CC6">
        <f t="array" ref="CC6">INDEX(Transcriptome!AZ$2:AZ$28,MATCH(1,(Transcriptome!$A$2:$A$28=$B6)*(Transcriptome!$C$2:$C$28=$E6),0))</f>
        <v>1</v>
      </c>
      <c r="CD6">
        <f t="array" ref="CD6">INDEX(Transcriptome!BA$2:BA$28,MATCH(1,(Transcriptome!$A$2:$A$28=$B6)*(Transcriptome!$C$2:$C$28=$E6),0))</f>
        <v>1</v>
      </c>
      <c r="CE6">
        <f t="array" ref="CE6">INDEX(Transcriptome!BB$2:BB$28,MATCH(1,(Transcriptome!$A$2:$A$28=$B6)*(Transcriptome!$C$2:$C$28=$E6),0))</f>
        <v>1</v>
      </c>
      <c r="CF6">
        <f t="array" ref="CF6">INDEX(Transcriptome!BC$2:BC$28,MATCH(1,(Transcriptome!$A$2:$A$28=$B6)*(Transcriptome!$C$2:$C$28=$E6),0))</f>
        <v>0</v>
      </c>
      <c r="CG6">
        <f t="array" ref="CG6">INDEX(Transcriptome!BD$2:BD$28,MATCH(1,(Transcriptome!$A$2:$A$28=$B6)*(Transcriptome!$C$2:$C$28=$E6),0))</f>
        <v>1</v>
      </c>
      <c r="CH6">
        <f t="array" ref="CH6">INDEX(Transcriptome!BE$2:BE$28,MATCH(1,(Transcriptome!$A$2:$A$28=$B6)*(Transcriptome!$C$2:$C$28=$E6),0))</f>
        <v>1</v>
      </c>
      <c r="CI6">
        <f t="array" ref="CI6">INDEX(Transcriptome!BF$2:BF$28,MATCH(1,(Transcriptome!$A$2:$A$28=$B6)*(Transcriptome!$C$2:$C$28=$E6),0))</f>
        <v>1</v>
      </c>
      <c r="CJ6">
        <f t="array" ref="CJ6">INDEX(Transcriptome!BG$2:BG$28,MATCH(1,(Transcriptome!$A$2:$A$28=$B6)*(Transcriptome!$C$2:$C$28=$E6),0))</f>
        <v>1</v>
      </c>
      <c r="CK6">
        <f t="array" ref="CK6">INDEX(Transcriptome!BH$2:BH$28,MATCH(1,(Transcriptome!$A$2:$A$28=$B6)*(Transcriptome!$C$2:$C$28=$E6),0))</f>
        <v>1</v>
      </c>
      <c r="CL6">
        <f t="array" ref="CL6">INDEX(Transcriptome!BI$2:BI$28,MATCH(1,(Transcriptome!$A$2:$A$28=$B6)*(Transcriptome!$C$2:$C$28=$E6),0))</f>
        <v>0</v>
      </c>
      <c r="CM6">
        <f t="array" ref="CM6">INDEX(Transcriptome!BJ$2:BJ$28,MATCH(1,(Transcriptome!$A$2:$A$28=$B6)*(Transcriptome!$C$2:$C$28=$E6),0))</f>
        <v>0</v>
      </c>
      <c r="CN6">
        <f t="array" ref="CN6">INDEX(Transcriptome!BK$2:BK$28,MATCH(1,(Transcriptome!$A$2:$A$28=$B6)*(Transcriptome!$C$2:$C$28=$E6),0))</f>
        <v>1</v>
      </c>
      <c r="CO6">
        <f t="array" ref="CO6">INDEX(Transcriptome!BL$2:BL$28,MATCH(1,(Transcriptome!$A$2:$A$28=$B6)*(Transcriptome!$C$2:$C$28=$E6),0))</f>
        <v>1</v>
      </c>
      <c r="CP6">
        <f t="array" ref="CP6">INDEX(Transcriptome!BM$2:BM$28,MATCH(1,(Transcriptome!$A$2:$A$28=$B6)*(Transcriptome!$C$2:$C$28=$E6),0))</f>
        <v>1</v>
      </c>
      <c r="CQ6">
        <f t="array" ref="CQ6">INDEX(Transcriptome!BN$2:BN$28,MATCH(1,(Transcriptome!$A$2:$A$28=$B6)*(Transcriptome!$C$2:$C$28=$E6),0))</f>
        <v>1</v>
      </c>
      <c r="CR6">
        <f t="array" ref="CR6">INDEX(Transcriptome!BO$2:BO$28,MATCH(1,(Transcriptome!$A$2:$A$28=$B6)*(Transcriptome!$C$2:$C$28=$E6),0))</f>
        <v>1</v>
      </c>
      <c r="CS6">
        <f t="array" ref="CS6">INDEX(Transcriptome!BP$2:BP$28,MATCH(1,(Transcriptome!$A$2:$A$28=$B6)*(Transcriptome!$C$2:$C$28=$E6),0))</f>
        <v>1</v>
      </c>
      <c r="CT6">
        <f t="array" ref="CT6">INDEX(Transcriptome!BQ$2:BQ$28,MATCH(1,(Transcriptome!$A$2:$A$28=$B6)*(Transcriptome!$C$2:$C$28=$E6),0))</f>
        <v>1</v>
      </c>
      <c r="CU6">
        <f t="array" ref="CU6">INDEX(Transcriptome!BR$2:BR$28,MATCH(1,(Transcriptome!$A$2:$A$28=$B6)*(Transcriptome!$C$2:$C$28=$E6),0))</f>
        <v>1</v>
      </c>
    </row>
    <row r="7" spans="1:99" x14ac:dyDescent="0.15">
      <c r="A7">
        <f>Glutamine!A12</f>
        <v>5</v>
      </c>
      <c r="B7" t="s">
        <v>581</v>
      </c>
      <c r="C7" s="326" t="s">
        <v>586</v>
      </c>
      <c r="D7">
        <v>1</v>
      </c>
      <c r="E7" t="s">
        <v>511</v>
      </c>
      <c r="F7" s="334">
        <f>AVERAGE('In Process Calc.'!B8:B9)</f>
        <v>3.4850694444394321</v>
      </c>
      <c r="G7" s="334">
        <f>AVERAGE('In Process Calc.'!C8:C9)</f>
        <v>83.641666666546371</v>
      </c>
      <c r="H7">
        <f>AVERAGE('TL input - regression'!Q7,'TL input - regression'!L8)</f>
        <v>18.998276824565661</v>
      </c>
      <c r="I7">
        <f>AVERAGE('TL input - regression'!R7,'TL input - regression'!M8)</f>
        <v>19.106472607796849</v>
      </c>
      <c r="J7">
        <f>AVERAGE('TL input - regression'!S7,'TL input - regression'!N8)</f>
        <v>0.76429627416277834</v>
      </c>
      <c r="K7">
        <f>AVERAGE('TL input - regression'!T7,'TL input - regression'!O8)</f>
        <v>3.2964249402564514</v>
      </c>
      <c r="L7">
        <f>AVERAGE('TL input - regression'!U7,'TL input - regression'!P8)</f>
        <v>1.5955853959613333</v>
      </c>
      <c r="M7">
        <f>'Growth Regression'!T7</f>
        <v>3.0646494470373153E-2</v>
      </c>
      <c r="N7">
        <f>M7/'Growth Regression'!$O$24</f>
        <v>0.68466436355376104</v>
      </c>
      <c r="O7">
        <f>'Post Process Calc.'!C24</f>
        <v>5.1268837056298082E-2</v>
      </c>
      <c r="P7">
        <f>'Post Process Calc.'!D24</f>
        <v>1.7930399137547248E-2</v>
      </c>
      <c r="Q7">
        <f>'Post Process Calc.'!E24</f>
        <v>5.9181226741287654E-3</v>
      </c>
      <c r="R7">
        <f>'Post Process Calc.'!F24</f>
        <v>6.2371517505276598E-3</v>
      </c>
      <c r="S7">
        <f>'Post Process Calc.'!G24</f>
        <v>2.0476734401944532E-3</v>
      </c>
      <c r="T7">
        <f t="shared" si="2"/>
        <v>0.34973290144767583</v>
      </c>
      <c r="U7">
        <f t="shared" si="3"/>
        <v>32.043023160186301</v>
      </c>
      <c r="V7">
        <f t="shared" si="3"/>
        <v>11.206499460967029</v>
      </c>
      <c r="W7">
        <f t="shared" si="0"/>
        <v>3.6988266713304783</v>
      </c>
      <c r="X7">
        <f t="shared" si="0"/>
        <v>3.8982198440797871</v>
      </c>
      <c r="Y7">
        <f t="shared" si="0"/>
        <v>1.2797959001215331</v>
      </c>
      <c r="Z7">
        <v>100</v>
      </c>
      <c r="AA7">
        <v>0.32</v>
      </c>
      <c r="AB7">
        <v>7</v>
      </c>
      <c r="AC7">
        <v>0.7</v>
      </c>
      <c r="AD7">
        <f t="shared" si="1"/>
        <v>5.0118723362727164E-8</v>
      </c>
      <c r="AE7">
        <v>1</v>
      </c>
      <c r="AF7">
        <v>0.311</v>
      </c>
      <c r="AG7">
        <f t="array" ref="AG7">INDEX(Transcriptome!D$2:D$28,MATCH(1,(Transcriptome!$A$2:$A$28=$B7)*(Transcriptome!$C$2:$C$28=$E7),0))</f>
        <v>0.66765839942271932</v>
      </c>
      <c r="AH7">
        <f t="array" ref="AH7">INDEX(Transcriptome!E$2:E$28,MATCH(1,(Transcriptome!$A$2:$A$28=$B7)*(Transcriptome!$C$2:$C$28=$E7),0))</f>
        <v>0.88979757029001538</v>
      </c>
      <c r="AI7">
        <f t="array" ref="AI7">INDEX(Transcriptome!F$2:F$28,MATCH(1,(Transcriptome!$A$2:$A$28=$B7)*(Transcriptome!$C$2:$C$28=$E7),0))</f>
        <v>0.88081923984204291</v>
      </c>
      <c r="AJ7">
        <f t="array" ref="AJ7">INDEX(Transcriptome!G$2:G$28,MATCH(1,(Transcriptome!$A$2:$A$28=$B7)*(Transcriptome!$C$2:$C$28=$E7),0))</f>
        <v>0.76455167135487589</v>
      </c>
      <c r="AK7">
        <f t="array" ref="AK7">INDEX(Transcriptome!H$2:H$28,MATCH(1,(Transcriptome!$A$2:$A$28=$B7)*(Transcriptome!$C$2:$C$28=$E7),0))</f>
        <v>0</v>
      </c>
      <c r="AL7">
        <f t="array" ref="AL7">INDEX(Transcriptome!I$2:I$28,MATCH(1,(Transcriptome!$A$2:$A$28=$B7)*(Transcriptome!$C$2:$C$28=$E7),0))</f>
        <v>0.93527554578879957</v>
      </c>
      <c r="AM7">
        <f t="array" ref="AM7">INDEX(Transcriptome!J$2:J$28,MATCH(1,(Transcriptome!$A$2:$A$28=$B7)*(Transcriptome!$C$2:$C$28=$E7),0))</f>
        <v>0.78682961321853251</v>
      </c>
      <c r="AN7">
        <f t="array" ref="AN7">INDEX(Transcriptome!K$2:K$28,MATCH(1,(Transcriptome!$A$2:$A$28=$B7)*(Transcriptome!$C$2:$C$28=$E7),0))</f>
        <v>0.58158323749196528</v>
      </c>
      <c r="AO7">
        <f t="array" ref="AO7">INDEX(Transcriptome!L$2:L$28,MATCH(1,(Transcriptome!$A$2:$A$28=$B7)*(Transcriptome!$C$2:$C$28=$E7),0))</f>
        <v>1.0939892299163134</v>
      </c>
      <c r="AP7">
        <f t="array" ref="AP7">INDEX(Transcriptome!M$2:M$28,MATCH(1,(Transcriptome!$A$2:$A$28=$B7)*(Transcriptome!$C$2:$C$28=$E7),0))</f>
        <v>1.0926891407200139</v>
      </c>
      <c r="AQ7">
        <f t="array" ref="AQ7">INDEX(Transcriptome!N$2:N$28,MATCH(1,(Transcriptome!$A$2:$A$28=$B7)*(Transcriptome!$C$2:$C$28=$E7),0))</f>
        <v>0.61300199120677068</v>
      </c>
      <c r="AR7">
        <f t="array" ref="AR7">INDEX(Transcriptome!O$2:O$28,MATCH(1,(Transcriptome!$A$2:$A$28=$B7)*(Transcriptome!$C$2:$C$28=$E7),0))</f>
        <v>0.81911846669679078</v>
      </c>
      <c r="AS7">
        <f t="array" ref="AS7">INDEX(Transcriptome!P$2:P$28,MATCH(1,(Transcriptome!$A$2:$A$28=$B7)*(Transcriptome!$C$2:$C$28=$E7),0))</f>
        <v>0.67850544563824822</v>
      </c>
      <c r="AT7">
        <f t="array" ref="AT7">INDEX(Transcriptome!Q$2:Q$28,MATCH(1,(Transcriptome!$A$2:$A$28=$B7)*(Transcriptome!$C$2:$C$28=$E7),0))</f>
        <v>0.83176566059700541</v>
      </c>
      <c r="AU7">
        <f t="array" ref="AU7">INDEX(Transcriptome!R$2:R$28,MATCH(1,(Transcriptome!$A$2:$A$28=$B7)*(Transcriptome!$C$2:$C$28=$E7),0))</f>
        <v>0.74956044827070623</v>
      </c>
      <c r="AV7">
        <f t="array" ref="AV7">INDEX(Transcriptome!S$2:S$28,MATCH(1,(Transcriptome!$A$2:$A$28=$B7)*(Transcriptome!$C$2:$C$28=$E7),0))</f>
        <v>0.84852914230253174</v>
      </c>
      <c r="AW7">
        <f t="array" ref="AW7">INDEX(Transcriptome!T$2:T$28,MATCH(1,(Transcriptome!$A$2:$A$28=$B7)*(Transcriptome!$C$2:$C$28=$E7),0))</f>
        <v>0.74875668135608442</v>
      </c>
      <c r="AX7">
        <f t="array" ref="AX7">INDEX(Transcriptome!U$2:U$28,MATCH(1,(Transcriptome!$A$2:$A$28=$B7)*(Transcriptome!$C$2:$C$28=$E7),0))</f>
        <v>1.2339399519560994</v>
      </c>
      <c r="AY7">
        <f t="array" ref="AY7">INDEX(Transcriptome!V$2:V$28,MATCH(1,(Transcriptome!$A$2:$A$28=$B7)*(Transcriptome!$C$2:$C$28=$E7),0))</f>
        <v>0</v>
      </c>
      <c r="AZ7">
        <f t="array" ref="AZ7">INDEX(Transcriptome!W$2:W$28,MATCH(1,(Transcriptome!$A$2:$A$28=$B7)*(Transcriptome!$C$2:$C$28=$E7),0))</f>
        <v>0</v>
      </c>
      <c r="BA7">
        <f t="array" ref="BA7">INDEX(Transcriptome!X$2:X$28,MATCH(1,(Transcriptome!$A$2:$A$28=$B7)*(Transcriptome!$C$2:$C$28=$E7),0))</f>
        <v>0.71939932534564466</v>
      </c>
      <c r="BB7">
        <f t="array" ref="BB7">INDEX(Transcriptome!Y$2:Y$28,MATCH(1,(Transcriptome!$A$2:$A$28=$B7)*(Transcriptome!$C$2:$C$28=$E7),0))</f>
        <v>0</v>
      </c>
      <c r="BC7">
        <f t="array" ref="BC7">INDEX(Transcriptome!Z$2:Z$28,MATCH(1,(Transcriptome!$A$2:$A$28=$B7)*(Transcriptome!$C$2:$C$28=$E7),0))</f>
        <v>1.5225290972003775</v>
      </c>
      <c r="BD7">
        <f t="array" ref="BD7">INDEX(Transcriptome!AA$2:AA$28,MATCH(1,(Transcriptome!$A$2:$A$28=$B7)*(Transcriptome!$C$2:$C$28=$E7),0))</f>
        <v>0.97975747140764746</v>
      </c>
      <c r="BE7">
        <f t="array" ref="BE7">INDEX(Transcriptome!AB$2:AB$28,MATCH(1,(Transcriptome!$A$2:$A$28=$B7)*(Transcriptome!$C$2:$C$28=$E7),0))</f>
        <v>0.71671088854938647</v>
      </c>
      <c r="BF7">
        <f t="array" ref="BF7">INDEX(Transcriptome!AC$2:AC$28,MATCH(1,(Transcriptome!$A$2:$A$28=$B7)*(Transcriptome!$C$2:$C$28=$E7),0))</f>
        <v>1.2324813303911453</v>
      </c>
      <c r="BG7">
        <f t="array" ref="BG7">INDEX(Transcriptome!AD$2:AD$28,MATCH(1,(Transcriptome!$A$2:$A$28=$B7)*(Transcriptome!$C$2:$C$28=$E7),0))</f>
        <v>0.69571556583005956</v>
      </c>
      <c r="BH7">
        <f t="array" ref="BH7">INDEX(Transcriptome!AE$2:AE$28,MATCH(1,(Transcriptome!$A$2:$A$28=$B7)*(Transcriptome!$C$2:$C$28=$E7),0))</f>
        <v>0.98427548008770493</v>
      </c>
      <c r="BI7">
        <f t="array" ref="BI7">INDEX(Transcriptome!AF$2:AF$28,MATCH(1,(Transcriptome!$A$2:$A$28=$B7)*(Transcriptome!$C$2:$C$28=$E7),0))</f>
        <v>0.66368315943656153</v>
      </c>
      <c r="BJ7">
        <f t="array" ref="BJ7">INDEX(Transcriptome!AG$2:AG$28,MATCH(1,(Transcriptome!$A$2:$A$28=$B7)*(Transcriptome!$C$2:$C$28=$E7),0))</f>
        <v>0.61744396460978368</v>
      </c>
      <c r="BK7">
        <f t="array" ref="BK7">INDEX(Transcriptome!AH$2:AH$28,MATCH(1,(Transcriptome!$A$2:$A$28=$B7)*(Transcriptome!$C$2:$C$28=$E7),0))</f>
        <v>0.72934591441052199</v>
      </c>
      <c r="BL7">
        <f t="array" ref="BL7">INDEX(Transcriptome!AI$2:AI$28,MATCH(1,(Transcriptome!$A$2:$A$28=$B7)*(Transcriptome!$C$2:$C$28=$E7),0))</f>
        <v>0.66069432717697507</v>
      </c>
      <c r="BM7">
        <f t="array" ref="BM7">INDEX(Transcriptome!AJ$2:AJ$28,MATCH(1,(Transcriptome!$A$2:$A$28=$B7)*(Transcriptome!$C$2:$C$28=$E7),0))</f>
        <v>1.263812190156167</v>
      </c>
      <c r="BN7">
        <f t="array" ref="BN7">INDEX(Transcriptome!AK$2:AK$28,MATCH(1,(Transcriptome!$A$2:$A$28=$B7)*(Transcriptome!$C$2:$C$28=$E7),0))</f>
        <v>0.7668019681940117</v>
      </c>
      <c r="BO7">
        <f t="array" ref="BO7">INDEX(Transcriptome!AL$2:AL$28,MATCH(1,(Transcriptome!$A$2:$A$28=$B7)*(Transcriptome!$C$2:$C$28=$E7),0))</f>
        <v>1</v>
      </c>
      <c r="BP7">
        <f t="array" ref="BP7">INDEX(Transcriptome!AM$2:AM$28,MATCH(1,(Transcriptome!$A$2:$A$28=$B7)*(Transcriptome!$C$2:$C$28=$E7),0))</f>
        <v>0.38457117596999923</v>
      </c>
      <c r="BQ7">
        <f t="array" ref="BQ7">INDEX(Transcriptome!AN$2:AN$28,MATCH(1,(Transcriptome!$A$2:$A$28=$B7)*(Transcriptome!$C$2:$C$28=$E7),0))</f>
        <v>0.81185907011399505</v>
      </c>
      <c r="BR7">
        <f t="array" ref="BR7">INDEX(Transcriptome!AO$2:AO$28,MATCH(1,(Transcriptome!$A$2:$A$28=$B7)*(Transcriptome!$C$2:$C$28=$E7),0))</f>
        <v>1.0999311146150963</v>
      </c>
      <c r="BS7">
        <f t="array" ref="BS7">INDEX(Transcriptome!AP$2:AP$28,MATCH(1,(Transcriptome!$A$2:$A$28=$B7)*(Transcriptome!$C$2:$C$28=$E7),0))</f>
        <v>0.8210453852052858</v>
      </c>
      <c r="BT7">
        <f t="array" ref="BT7">INDEX(Transcriptome!AQ$2:AQ$28,MATCH(1,(Transcriptome!$A$2:$A$28=$B7)*(Transcriptome!$C$2:$C$28=$E7),0))</f>
        <v>0.61982437859498463</v>
      </c>
      <c r="BU7">
        <f t="array" ref="BU7">INDEX(Transcriptome!AR$2:AR$28,MATCH(1,(Transcriptome!$A$2:$A$28=$B7)*(Transcriptome!$C$2:$C$28=$E7),0))</f>
        <v>1.0150444683262392</v>
      </c>
      <c r="BV7">
        <f t="array" ref="BV7">INDEX(Transcriptome!AS$2:AS$28,MATCH(1,(Transcriptome!$A$2:$A$28=$B7)*(Transcriptome!$C$2:$C$28=$E7),0))</f>
        <v>0.97094205694738667</v>
      </c>
      <c r="BW7">
        <f t="array" ref="BW7">INDEX(Transcriptome!AT$2:AT$28,MATCH(1,(Transcriptome!$A$2:$A$28=$B7)*(Transcriptome!$C$2:$C$28=$E7),0))</f>
        <v>0.77354347957896485</v>
      </c>
      <c r="BX7">
        <f t="array" ref="BX7">INDEX(Transcriptome!AU$2:AU$28,MATCH(1,(Transcriptome!$A$2:$A$28=$B7)*(Transcriptome!$C$2:$C$28=$E7),0))</f>
        <v>1.1679989334023484</v>
      </c>
      <c r="BY7">
        <f t="array" ref="BY7">INDEX(Transcriptome!AV$2:AV$28,MATCH(1,(Transcriptome!$A$2:$A$28=$B7)*(Transcriptome!$C$2:$C$28=$E7),0))</f>
        <v>0.78739761574038747</v>
      </c>
      <c r="BZ7">
        <f t="array" ref="BZ7">INDEX(Transcriptome!AW$2:AW$28,MATCH(1,(Transcriptome!$A$2:$A$28=$B7)*(Transcriptome!$C$2:$C$28=$E7),0))</f>
        <v>0.89094982164271719</v>
      </c>
      <c r="CA7">
        <f t="array" ref="CA7">INDEX(Transcriptome!AX$2:AX$28,MATCH(1,(Transcriptome!$A$2:$A$28=$B7)*(Transcriptome!$C$2:$C$28=$E7),0))</f>
        <v>0.55206555606274321</v>
      </c>
      <c r="CB7">
        <f t="array" ref="CB7">INDEX(Transcriptome!AY$2:AY$28,MATCH(1,(Transcriptome!$A$2:$A$28=$B7)*(Transcriptome!$C$2:$C$28=$E7),0))</f>
        <v>0.83498831956994501</v>
      </c>
      <c r="CC7">
        <f t="array" ref="CC7">INDEX(Transcriptome!AZ$2:AZ$28,MATCH(1,(Transcriptome!$A$2:$A$28=$B7)*(Transcriptome!$C$2:$C$28=$E7),0))</f>
        <v>0.48861067497315119</v>
      </c>
      <c r="CD7">
        <f t="array" ref="CD7">INDEX(Transcriptome!BA$2:BA$28,MATCH(1,(Transcriptome!$A$2:$A$28=$B7)*(Transcriptome!$C$2:$C$28=$E7),0))</f>
        <v>1.3292579536458082</v>
      </c>
      <c r="CE7">
        <f t="array" ref="CE7">INDEX(Transcriptome!BB$2:BB$28,MATCH(1,(Transcriptome!$A$2:$A$28=$B7)*(Transcriptome!$C$2:$C$28=$E7),0))</f>
        <v>2.4644010147931774</v>
      </c>
      <c r="CF7">
        <f t="array" ref="CF7">INDEX(Transcriptome!BC$2:BC$28,MATCH(1,(Transcriptome!$A$2:$A$28=$B7)*(Transcriptome!$C$2:$C$28=$E7),0))</f>
        <v>0</v>
      </c>
      <c r="CG7">
        <f t="array" ref="CG7">INDEX(Transcriptome!BD$2:BD$28,MATCH(1,(Transcriptome!$A$2:$A$28=$B7)*(Transcriptome!$C$2:$C$28=$E7),0))</f>
        <v>1.2837303462079337</v>
      </c>
      <c r="CH7">
        <f t="array" ref="CH7">INDEX(Transcriptome!BE$2:BE$28,MATCH(1,(Transcriptome!$A$2:$A$28=$B7)*(Transcriptome!$C$2:$C$28=$E7),0))</f>
        <v>1.0642127374882864</v>
      </c>
      <c r="CI7">
        <f t="array" ref="CI7">INDEX(Transcriptome!BF$2:BF$28,MATCH(1,(Transcriptome!$A$2:$A$28=$B7)*(Transcriptome!$C$2:$C$28=$E7),0))</f>
        <v>0.64424878216894155</v>
      </c>
      <c r="CJ7">
        <f t="array" ref="CJ7">INDEX(Transcriptome!BG$2:BG$28,MATCH(1,(Transcriptome!$A$2:$A$28=$B7)*(Transcriptome!$C$2:$C$28=$E7),0))</f>
        <v>1.781440712269984</v>
      </c>
      <c r="CK7">
        <f t="array" ref="CK7">INDEX(Transcriptome!BH$2:BH$28,MATCH(1,(Transcriptome!$A$2:$A$28=$B7)*(Transcriptome!$C$2:$C$28=$E7),0))</f>
        <v>0.96374381304296908</v>
      </c>
      <c r="CL7">
        <f t="array" ref="CL7">INDEX(Transcriptome!BI$2:BI$28,MATCH(1,(Transcriptome!$A$2:$A$28=$B7)*(Transcriptome!$C$2:$C$28=$E7),0))</f>
        <v>0</v>
      </c>
      <c r="CM7">
        <f t="array" ref="CM7">INDEX(Transcriptome!BJ$2:BJ$28,MATCH(1,(Transcriptome!$A$2:$A$28=$B7)*(Transcriptome!$C$2:$C$28=$E7),0))</f>
        <v>0</v>
      </c>
      <c r="CN7">
        <f t="array" ref="CN7">INDEX(Transcriptome!BK$2:BK$28,MATCH(1,(Transcriptome!$A$2:$A$28=$B7)*(Transcriptome!$C$2:$C$28=$E7),0))</f>
        <v>1.3448604696986843</v>
      </c>
      <c r="CO7">
        <f t="array" ref="CO7">INDEX(Transcriptome!BL$2:BL$28,MATCH(1,(Transcriptome!$A$2:$A$28=$B7)*(Transcriptome!$C$2:$C$28=$E7),0))</f>
        <v>2.5064436608161969</v>
      </c>
      <c r="CP7">
        <f t="array" ref="CP7">INDEX(Transcriptome!BM$2:BM$28,MATCH(1,(Transcriptome!$A$2:$A$28=$B7)*(Transcriptome!$C$2:$C$28=$E7),0))</f>
        <v>0.59788115880169412</v>
      </c>
      <c r="CQ7">
        <f t="array" ref="CQ7">INDEX(Transcriptome!BN$2:BN$28,MATCH(1,(Transcriptome!$A$2:$A$28=$B7)*(Transcriptome!$C$2:$C$28=$E7),0))</f>
        <v>0.64895464105494804</v>
      </c>
      <c r="CR7">
        <f t="array" ref="CR7">INDEX(Transcriptome!BO$2:BO$28,MATCH(1,(Transcriptome!$A$2:$A$28=$B7)*(Transcriptome!$C$2:$C$28=$E7),0))</f>
        <v>0.98055984274442465</v>
      </c>
      <c r="CS7">
        <f t="array" ref="CS7">INDEX(Transcriptome!BP$2:BP$28,MATCH(1,(Transcriptome!$A$2:$A$28=$B7)*(Transcriptome!$C$2:$C$28=$E7),0))</f>
        <v>0.96374381304296908</v>
      </c>
      <c r="CT7">
        <f t="array" ref="CT7">INDEX(Transcriptome!BQ$2:BQ$28,MATCH(1,(Transcriptome!$A$2:$A$28=$B7)*(Transcriptome!$C$2:$C$28=$E7),0))</f>
        <v>1</v>
      </c>
      <c r="CU7">
        <f t="array" ref="CU7">INDEX(Transcriptome!BR$2:BR$28,MATCH(1,(Transcriptome!$A$2:$A$28=$B7)*(Transcriptome!$C$2:$C$28=$E7),0))</f>
        <v>1.6183547923545436</v>
      </c>
    </row>
    <row r="8" spans="1:99" x14ac:dyDescent="0.15">
      <c r="A8">
        <f>Glutamine!A13</f>
        <v>6</v>
      </c>
      <c r="B8" t="s">
        <v>581</v>
      </c>
      <c r="C8" s="326" t="s">
        <v>586</v>
      </c>
      <c r="D8">
        <v>1</v>
      </c>
      <c r="E8" t="s">
        <v>511</v>
      </c>
      <c r="F8" s="334">
        <f>AVERAGE('In Process Calc.'!B9:B10)</f>
        <v>4.5131944444401597</v>
      </c>
      <c r="G8" s="334">
        <f>AVERAGE('In Process Calc.'!C9:C10)</f>
        <v>108.31666666656383</v>
      </c>
      <c r="H8">
        <f>AVERAGE('TL input - regression'!Q8,'TL input - regression'!L9)</f>
        <v>20.127935205969429</v>
      </c>
      <c r="I8">
        <f>AVERAGE('TL input - regression'!R8,'TL input - regression'!M9)</f>
        <v>19.037959590539131</v>
      </c>
      <c r="J8">
        <f>AVERAGE('TL input - regression'!S8,'TL input - regression'!N9)</f>
        <v>0.58954486323840971</v>
      </c>
      <c r="K8">
        <f>AVERAGE('TL input - regression'!T8,'TL input - regression'!O9)</f>
        <v>2.2868344311072195</v>
      </c>
      <c r="L8">
        <f>AVERAGE('TL input - regression'!U8,'TL input - regression'!P9)</f>
        <v>1.1533466500572915</v>
      </c>
      <c r="M8">
        <f>'Growth Regression'!T8</f>
        <v>1.8729779663006933E-2</v>
      </c>
      <c r="N8">
        <f>M8/'Growth Regression'!$O$24</f>
        <v>0.41843652574593065</v>
      </c>
      <c r="O8">
        <f>'Post Process Calc.'!C25</f>
        <v>3.6141117190636743E-2</v>
      </c>
      <c r="P8">
        <f>'Post Process Calc.'!D25</f>
        <v>-8.4179336345148459E-4</v>
      </c>
      <c r="Q8">
        <f>'Post Process Calc.'!E25</f>
        <v>3.3444911895971906E-3</v>
      </c>
      <c r="R8">
        <f>'Post Process Calc.'!F25</f>
        <v>3.8521332808023052E-3</v>
      </c>
      <c r="S8">
        <f>'Post Process Calc.'!G25</f>
        <v>1.4231547662630854E-3</v>
      </c>
      <c r="T8">
        <f t="shared" si="2"/>
        <v>-2.3291846763098183E-2</v>
      </c>
      <c r="U8">
        <f t="shared" si="3"/>
        <v>22.588198244147964</v>
      </c>
      <c r="V8">
        <f t="shared" si="3"/>
        <v>-0.52612085215717785</v>
      </c>
      <c r="W8">
        <f t="shared" si="0"/>
        <v>2.0903069934982441</v>
      </c>
      <c r="X8">
        <f t="shared" si="0"/>
        <v>2.4075833005014409</v>
      </c>
      <c r="Y8">
        <f t="shared" si="0"/>
        <v>0.88947172891442827</v>
      </c>
      <c r="Z8">
        <v>100</v>
      </c>
      <c r="AA8">
        <v>0.32</v>
      </c>
      <c r="AB8">
        <v>7</v>
      </c>
      <c r="AC8">
        <v>0.7</v>
      </c>
      <c r="AD8">
        <f t="shared" si="1"/>
        <v>5.0118723362727164E-8</v>
      </c>
      <c r="AE8">
        <v>1</v>
      </c>
      <c r="AF8">
        <v>0.311</v>
      </c>
      <c r="AG8">
        <f t="array" ref="AG8">INDEX(Transcriptome!D$2:D$28,MATCH(1,(Transcriptome!$A$2:$A$28=$B8)*(Transcriptome!$C$2:$C$28=$E8),0))</f>
        <v>0.66765839942271932</v>
      </c>
      <c r="AH8">
        <f t="array" ref="AH8">INDEX(Transcriptome!E$2:E$28,MATCH(1,(Transcriptome!$A$2:$A$28=$B8)*(Transcriptome!$C$2:$C$28=$E8),0))</f>
        <v>0.88979757029001538</v>
      </c>
      <c r="AI8">
        <f t="array" ref="AI8">INDEX(Transcriptome!F$2:F$28,MATCH(1,(Transcriptome!$A$2:$A$28=$B8)*(Transcriptome!$C$2:$C$28=$E8),0))</f>
        <v>0.88081923984204291</v>
      </c>
      <c r="AJ8">
        <f t="array" ref="AJ8">INDEX(Transcriptome!G$2:G$28,MATCH(1,(Transcriptome!$A$2:$A$28=$B8)*(Transcriptome!$C$2:$C$28=$E8),0))</f>
        <v>0.76455167135487589</v>
      </c>
      <c r="AK8">
        <f t="array" ref="AK8">INDEX(Transcriptome!H$2:H$28,MATCH(1,(Transcriptome!$A$2:$A$28=$B8)*(Transcriptome!$C$2:$C$28=$E8),0))</f>
        <v>0</v>
      </c>
      <c r="AL8">
        <f t="array" ref="AL8">INDEX(Transcriptome!I$2:I$28,MATCH(1,(Transcriptome!$A$2:$A$28=$B8)*(Transcriptome!$C$2:$C$28=$E8),0))</f>
        <v>0.93527554578879957</v>
      </c>
      <c r="AM8">
        <f t="array" ref="AM8">INDEX(Transcriptome!J$2:J$28,MATCH(1,(Transcriptome!$A$2:$A$28=$B8)*(Transcriptome!$C$2:$C$28=$E8),0))</f>
        <v>0.78682961321853251</v>
      </c>
      <c r="AN8">
        <f t="array" ref="AN8">INDEX(Transcriptome!K$2:K$28,MATCH(1,(Transcriptome!$A$2:$A$28=$B8)*(Transcriptome!$C$2:$C$28=$E8),0))</f>
        <v>0.58158323749196528</v>
      </c>
      <c r="AO8">
        <f t="array" ref="AO8">INDEX(Transcriptome!L$2:L$28,MATCH(1,(Transcriptome!$A$2:$A$28=$B8)*(Transcriptome!$C$2:$C$28=$E8),0))</f>
        <v>1.0939892299163134</v>
      </c>
      <c r="AP8">
        <f t="array" ref="AP8">INDEX(Transcriptome!M$2:M$28,MATCH(1,(Transcriptome!$A$2:$A$28=$B8)*(Transcriptome!$C$2:$C$28=$E8),0))</f>
        <v>1.0926891407200139</v>
      </c>
      <c r="AQ8">
        <f t="array" ref="AQ8">INDEX(Transcriptome!N$2:N$28,MATCH(1,(Transcriptome!$A$2:$A$28=$B8)*(Transcriptome!$C$2:$C$28=$E8),0))</f>
        <v>0.61300199120677068</v>
      </c>
      <c r="AR8">
        <f t="array" ref="AR8">INDEX(Transcriptome!O$2:O$28,MATCH(1,(Transcriptome!$A$2:$A$28=$B8)*(Transcriptome!$C$2:$C$28=$E8),0))</f>
        <v>0.81911846669679078</v>
      </c>
      <c r="AS8">
        <f t="array" ref="AS8">INDEX(Transcriptome!P$2:P$28,MATCH(1,(Transcriptome!$A$2:$A$28=$B8)*(Transcriptome!$C$2:$C$28=$E8),0))</f>
        <v>0.67850544563824822</v>
      </c>
      <c r="AT8">
        <f t="array" ref="AT8">INDEX(Transcriptome!Q$2:Q$28,MATCH(1,(Transcriptome!$A$2:$A$28=$B8)*(Transcriptome!$C$2:$C$28=$E8),0))</f>
        <v>0.83176566059700541</v>
      </c>
      <c r="AU8">
        <f t="array" ref="AU8">INDEX(Transcriptome!R$2:R$28,MATCH(1,(Transcriptome!$A$2:$A$28=$B8)*(Transcriptome!$C$2:$C$28=$E8),0))</f>
        <v>0.74956044827070623</v>
      </c>
      <c r="AV8">
        <f t="array" ref="AV8">INDEX(Transcriptome!S$2:S$28,MATCH(1,(Transcriptome!$A$2:$A$28=$B8)*(Transcriptome!$C$2:$C$28=$E8),0))</f>
        <v>0.84852914230253174</v>
      </c>
      <c r="AW8">
        <f t="array" ref="AW8">INDEX(Transcriptome!T$2:T$28,MATCH(1,(Transcriptome!$A$2:$A$28=$B8)*(Transcriptome!$C$2:$C$28=$E8),0))</f>
        <v>0.74875668135608442</v>
      </c>
      <c r="AX8">
        <f t="array" ref="AX8">INDEX(Transcriptome!U$2:U$28,MATCH(1,(Transcriptome!$A$2:$A$28=$B8)*(Transcriptome!$C$2:$C$28=$E8),0))</f>
        <v>1.2339399519560994</v>
      </c>
      <c r="AY8">
        <f t="array" ref="AY8">INDEX(Transcriptome!V$2:V$28,MATCH(1,(Transcriptome!$A$2:$A$28=$B8)*(Transcriptome!$C$2:$C$28=$E8),0))</f>
        <v>0</v>
      </c>
      <c r="AZ8">
        <f t="array" ref="AZ8">INDEX(Transcriptome!W$2:W$28,MATCH(1,(Transcriptome!$A$2:$A$28=$B8)*(Transcriptome!$C$2:$C$28=$E8),0))</f>
        <v>0</v>
      </c>
      <c r="BA8">
        <f t="array" ref="BA8">INDEX(Transcriptome!X$2:X$28,MATCH(1,(Transcriptome!$A$2:$A$28=$B8)*(Transcriptome!$C$2:$C$28=$E8),0))</f>
        <v>0.71939932534564466</v>
      </c>
      <c r="BB8">
        <f t="array" ref="BB8">INDEX(Transcriptome!Y$2:Y$28,MATCH(1,(Transcriptome!$A$2:$A$28=$B8)*(Transcriptome!$C$2:$C$28=$E8),0))</f>
        <v>0</v>
      </c>
      <c r="BC8">
        <f t="array" ref="BC8">INDEX(Transcriptome!Z$2:Z$28,MATCH(1,(Transcriptome!$A$2:$A$28=$B8)*(Transcriptome!$C$2:$C$28=$E8),0))</f>
        <v>1.5225290972003775</v>
      </c>
      <c r="BD8">
        <f t="array" ref="BD8">INDEX(Transcriptome!AA$2:AA$28,MATCH(1,(Transcriptome!$A$2:$A$28=$B8)*(Transcriptome!$C$2:$C$28=$E8),0))</f>
        <v>0.97975747140764746</v>
      </c>
      <c r="BE8">
        <f t="array" ref="BE8">INDEX(Transcriptome!AB$2:AB$28,MATCH(1,(Transcriptome!$A$2:$A$28=$B8)*(Transcriptome!$C$2:$C$28=$E8),0))</f>
        <v>0.71671088854938647</v>
      </c>
      <c r="BF8">
        <f t="array" ref="BF8">INDEX(Transcriptome!AC$2:AC$28,MATCH(1,(Transcriptome!$A$2:$A$28=$B8)*(Transcriptome!$C$2:$C$28=$E8),0))</f>
        <v>1.2324813303911453</v>
      </c>
      <c r="BG8">
        <f t="array" ref="BG8">INDEX(Transcriptome!AD$2:AD$28,MATCH(1,(Transcriptome!$A$2:$A$28=$B8)*(Transcriptome!$C$2:$C$28=$E8),0))</f>
        <v>0.69571556583005956</v>
      </c>
      <c r="BH8">
        <f t="array" ref="BH8">INDEX(Transcriptome!AE$2:AE$28,MATCH(1,(Transcriptome!$A$2:$A$28=$B8)*(Transcriptome!$C$2:$C$28=$E8),0))</f>
        <v>0.98427548008770493</v>
      </c>
      <c r="BI8">
        <f t="array" ref="BI8">INDEX(Transcriptome!AF$2:AF$28,MATCH(1,(Transcriptome!$A$2:$A$28=$B8)*(Transcriptome!$C$2:$C$28=$E8),0))</f>
        <v>0.66368315943656153</v>
      </c>
      <c r="BJ8">
        <f t="array" ref="BJ8">INDEX(Transcriptome!AG$2:AG$28,MATCH(1,(Transcriptome!$A$2:$A$28=$B8)*(Transcriptome!$C$2:$C$28=$E8),0))</f>
        <v>0.61744396460978368</v>
      </c>
      <c r="BK8">
        <f t="array" ref="BK8">INDEX(Transcriptome!AH$2:AH$28,MATCH(1,(Transcriptome!$A$2:$A$28=$B8)*(Transcriptome!$C$2:$C$28=$E8),0))</f>
        <v>0.72934591441052199</v>
      </c>
      <c r="BL8">
        <f t="array" ref="BL8">INDEX(Transcriptome!AI$2:AI$28,MATCH(1,(Transcriptome!$A$2:$A$28=$B8)*(Transcriptome!$C$2:$C$28=$E8),0))</f>
        <v>0.66069432717697507</v>
      </c>
      <c r="BM8">
        <f t="array" ref="BM8">INDEX(Transcriptome!AJ$2:AJ$28,MATCH(1,(Transcriptome!$A$2:$A$28=$B8)*(Transcriptome!$C$2:$C$28=$E8),0))</f>
        <v>1.263812190156167</v>
      </c>
      <c r="BN8">
        <f t="array" ref="BN8">INDEX(Transcriptome!AK$2:AK$28,MATCH(1,(Transcriptome!$A$2:$A$28=$B8)*(Transcriptome!$C$2:$C$28=$E8),0))</f>
        <v>0.7668019681940117</v>
      </c>
      <c r="BO8">
        <f t="array" ref="BO8">INDEX(Transcriptome!AL$2:AL$28,MATCH(1,(Transcriptome!$A$2:$A$28=$B8)*(Transcriptome!$C$2:$C$28=$E8),0))</f>
        <v>1</v>
      </c>
      <c r="BP8">
        <f t="array" ref="BP8">INDEX(Transcriptome!AM$2:AM$28,MATCH(1,(Transcriptome!$A$2:$A$28=$B8)*(Transcriptome!$C$2:$C$28=$E8),0))</f>
        <v>0.38457117596999923</v>
      </c>
      <c r="BQ8">
        <f t="array" ref="BQ8">INDEX(Transcriptome!AN$2:AN$28,MATCH(1,(Transcriptome!$A$2:$A$28=$B8)*(Transcriptome!$C$2:$C$28=$E8),0))</f>
        <v>0.81185907011399505</v>
      </c>
      <c r="BR8">
        <f t="array" ref="BR8">INDEX(Transcriptome!AO$2:AO$28,MATCH(1,(Transcriptome!$A$2:$A$28=$B8)*(Transcriptome!$C$2:$C$28=$E8),0))</f>
        <v>1.0999311146150963</v>
      </c>
      <c r="BS8">
        <f t="array" ref="BS8">INDEX(Transcriptome!AP$2:AP$28,MATCH(1,(Transcriptome!$A$2:$A$28=$B8)*(Transcriptome!$C$2:$C$28=$E8),0))</f>
        <v>0.8210453852052858</v>
      </c>
      <c r="BT8">
        <f t="array" ref="BT8">INDEX(Transcriptome!AQ$2:AQ$28,MATCH(1,(Transcriptome!$A$2:$A$28=$B8)*(Transcriptome!$C$2:$C$28=$E8),0))</f>
        <v>0.61982437859498463</v>
      </c>
      <c r="BU8">
        <f t="array" ref="BU8">INDEX(Transcriptome!AR$2:AR$28,MATCH(1,(Transcriptome!$A$2:$A$28=$B8)*(Transcriptome!$C$2:$C$28=$E8),0))</f>
        <v>1.0150444683262392</v>
      </c>
      <c r="BV8">
        <f t="array" ref="BV8">INDEX(Transcriptome!AS$2:AS$28,MATCH(1,(Transcriptome!$A$2:$A$28=$B8)*(Transcriptome!$C$2:$C$28=$E8),0))</f>
        <v>0.97094205694738667</v>
      </c>
      <c r="BW8">
        <f t="array" ref="BW8">INDEX(Transcriptome!AT$2:AT$28,MATCH(1,(Transcriptome!$A$2:$A$28=$B8)*(Transcriptome!$C$2:$C$28=$E8),0))</f>
        <v>0.77354347957896485</v>
      </c>
      <c r="BX8">
        <f t="array" ref="BX8">INDEX(Transcriptome!AU$2:AU$28,MATCH(1,(Transcriptome!$A$2:$A$28=$B8)*(Transcriptome!$C$2:$C$28=$E8),0))</f>
        <v>1.1679989334023484</v>
      </c>
      <c r="BY8">
        <f t="array" ref="BY8">INDEX(Transcriptome!AV$2:AV$28,MATCH(1,(Transcriptome!$A$2:$A$28=$B8)*(Transcriptome!$C$2:$C$28=$E8),0))</f>
        <v>0.78739761574038747</v>
      </c>
      <c r="BZ8">
        <f t="array" ref="BZ8">INDEX(Transcriptome!AW$2:AW$28,MATCH(1,(Transcriptome!$A$2:$A$28=$B8)*(Transcriptome!$C$2:$C$28=$E8),0))</f>
        <v>0.89094982164271719</v>
      </c>
      <c r="CA8">
        <f t="array" ref="CA8">INDEX(Transcriptome!AX$2:AX$28,MATCH(1,(Transcriptome!$A$2:$A$28=$B8)*(Transcriptome!$C$2:$C$28=$E8),0))</f>
        <v>0.55206555606274321</v>
      </c>
      <c r="CB8">
        <f t="array" ref="CB8">INDEX(Transcriptome!AY$2:AY$28,MATCH(1,(Transcriptome!$A$2:$A$28=$B8)*(Transcriptome!$C$2:$C$28=$E8),0))</f>
        <v>0.83498831956994501</v>
      </c>
      <c r="CC8">
        <f t="array" ref="CC8">INDEX(Transcriptome!AZ$2:AZ$28,MATCH(1,(Transcriptome!$A$2:$A$28=$B8)*(Transcriptome!$C$2:$C$28=$E8),0))</f>
        <v>0.48861067497315119</v>
      </c>
      <c r="CD8">
        <f t="array" ref="CD8">INDEX(Transcriptome!BA$2:BA$28,MATCH(1,(Transcriptome!$A$2:$A$28=$B8)*(Transcriptome!$C$2:$C$28=$E8),0))</f>
        <v>1.3292579536458082</v>
      </c>
      <c r="CE8">
        <f t="array" ref="CE8">INDEX(Transcriptome!BB$2:BB$28,MATCH(1,(Transcriptome!$A$2:$A$28=$B8)*(Transcriptome!$C$2:$C$28=$E8),0))</f>
        <v>2.4644010147931774</v>
      </c>
      <c r="CF8">
        <f t="array" ref="CF8">INDEX(Transcriptome!BC$2:BC$28,MATCH(1,(Transcriptome!$A$2:$A$28=$B8)*(Transcriptome!$C$2:$C$28=$E8),0))</f>
        <v>0</v>
      </c>
      <c r="CG8">
        <f t="array" ref="CG8">INDEX(Transcriptome!BD$2:BD$28,MATCH(1,(Transcriptome!$A$2:$A$28=$B8)*(Transcriptome!$C$2:$C$28=$E8),0))</f>
        <v>1.2837303462079337</v>
      </c>
      <c r="CH8">
        <f t="array" ref="CH8">INDEX(Transcriptome!BE$2:BE$28,MATCH(1,(Transcriptome!$A$2:$A$28=$B8)*(Transcriptome!$C$2:$C$28=$E8),0))</f>
        <v>1.0642127374882864</v>
      </c>
      <c r="CI8">
        <f t="array" ref="CI8">INDEX(Transcriptome!BF$2:BF$28,MATCH(1,(Transcriptome!$A$2:$A$28=$B8)*(Transcriptome!$C$2:$C$28=$E8),0))</f>
        <v>0.64424878216894155</v>
      </c>
      <c r="CJ8">
        <f t="array" ref="CJ8">INDEX(Transcriptome!BG$2:BG$28,MATCH(1,(Transcriptome!$A$2:$A$28=$B8)*(Transcriptome!$C$2:$C$28=$E8),0))</f>
        <v>1.781440712269984</v>
      </c>
      <c r="CK8">
        <f t="array" ref="CK8">INDEX(Transcriptome!BH$2:BH$28,MATCH(1,(Transcriptome!$A$2:$A$28=$B8)*(Transcriptome!$C$2:$C$28=$E8),0))</f>
        <v>0.96374381304296908</v>
      </c>
      <c r="CL8">
        <f t="array" ref="CL8">INDEX(Transcriptome!BI$2:BI$28,MATCH(1,(Transcriptome!$A$2:$A$28=$B8)*(Transcriptome!$C$2:$C$28=$E8),0))</f>
        <v>0</v>
      </c>
      <c r="CM8">
        <f t="array" ref="CM8">INDEX(Transcriptome!BJ$2:BJ$28,MATCH(1,(Transcriptome!$A$2:$A$28=$B8)*(Transcriptome!$C$2:$C$28=$E8),0))</f>
        <v>0</v>
      </c>
      <c r="CN8">
        <f t="array" ref="CN8">INDEX(Transcriptome!BK$2:BK$28,MATCH(1,(Transcriptome!$A$2:$A$28=$B8)*(Transcriptome!$C$2:$C$28=$E8),0))</f>
        <v>1.3448604696986843</v>
      </c>
      <c r="CO8">
        <f t="array" ref="CO8">INDEX(Transcriptome!BL$2:BL$28,MATCH(1,(Transcriptome!$A$2:$A$28=$B8)*(Transcriptome!$C$2:$C$28=$E8),0))</f>
        <v>2.5064436608161969</v>
      </c>
      <c r="CP8">
        <f t="array" ref="CP8">INDEX(Transcriptome!BM$2:BM$28,MATCH(1,(Transcriptome!$A$2:$A$28=$B8)*(Transcriptome!$C$2:$C$28=$E8),0))</f>
        <v>0.59788115880169412</v>
      </c>
      <c r="CQ8">
        <f t="array" ref="CQ8">INDEX(Transcriptome!BN$2:BN$28,MATCH(1,(Transcriptome!$A$2:$A$28=$B8)*(Transcriptome!$C$2:$C$28=$E8),0))</f>
        <v>0.64895464105494804</v>
      </c>
      <c r="CR8">
        <f t="array" ref="CR8">INDEX(Transcriptome!BO$2:BO$28,MATCH(1,(Transcriptome!$A$2:$A$28=$B8)*(Transcriptome!$C$2:$C$28=$E8),0))</f>
        <v>0.98055984274442465</v>
      </c>
      <c r="CS8">
        <f t="array" ref="CS8">INDEX(Transcriptome!BP$2:BP$28,MATCH(1,(Transcriptome!$A$2:$A$28=$B8)*(Transcriptome!$C$2:$C$28=$E8),0))</f>
        <v>0.96374381304296908</v>
      </c>
      <c r="CT8">
        <f t="array" ref="CT8">INDEX(Transcriptome!BQ$2:BQ$28,MATCH(1,(Transcriptome!$A$2:$A$28=$B8)*(Transcriptome!$C$2:$C$28=$E8),0))</f>
        <v>1</v>
      </c>
      <c r="CU8">
        <f t="array" ref="CU8">INDEX(Transcriptome!BR$2:BR$28,MATCH(1,(Transcriptome!$A$2:$A$28=$B8)*(Transcriptome!$C$2:$C$28=$E8),0))</f>
        <v>1.6183547923545436</v>
      </c>
    </row>
    <row r="9" spans="1:99" x14ac:dyDescent="0.15">
      <c r="A9">
        <f>Glutamine!A14</f>
        <v>7</v>
      </c>
      <c r="B9" t="s">
        <v>581</v>
      </c>
      <c r="C9" s="326" t="s">
        <v>586</v>
      </c>
      <c r="D9">
        <v>1</v>
      </c>
      <c r="E9" t="s">
        <v>511</v>
      </c>
      <c r="F9" s="334">
        <f>AVERAGE('In Process Calc.'!B10:B11)</f>
        <v>5.5194444444423425</v>
      </c>
      <c r="G9" s="334">
        <f>AVERAGE('In Process Calc.'!C10:C11)</f>
        <v>132.46666666661622</v>
      </c>
      <c r="H9">
        <f>AVERAGE('TL input - regression'!Q9,'TL input - regression'!L10)</f>
        <v>18.111680226640356</v>
      </c>
      <c r="I9">
        <f>AVERAGE('TL input - regression'!R9,'TL input - regression'!M10)</f>
        <v>17.640963706950991</v>
      </c>
      <c r="J9">
        <f>AVERAGE('TL input - regression'!S9,'TL input - regression'!N10)</f>
        <v>0.54070027986152869</v>
      </c>
      <c r="K9">
        <f>AVERAGE('TL input - regression'!T9,'TL input - regression'!O10)</f>
        <v>0.91862485437698504</v>
      </c>
      <c r="L9">
        <f>AVERAGE('TL input - regression'!U9,'TL input - regression'!P10)</f>
        <v>0.54228622577848962</v>
      </c>
      <c r="M9">
        <f>'Growth Regression'!T9</f>
        <v>8.7824195790607035E-3</v>
      </c>
      <c r="N9">
        <f>M9/'Growth Regression'!$O$24</f>
        <v>0.19620546543659784</v>
      </c>
      <c r="O9">
        <f>'Post Process Calc.'!C26</f>
        <v>3.5941098215031379E-2</v>
      </c>
      <c r="P9">
        <f>'Post Process Calc.'!D26</f>
        <v>-2.5726582359691624E-3</v>
      </c>
      <c r="Q9">
        <f>'Post Process Calc.'!E26</f>
        <v>2.8170570254534783E-3</v>
      </c>
      <c r="R9">
        <f>'Post Process Calc.'!F26</f>
        <v>3.185872352618239E-3</v>
      </c>
      <c r="S9">
        <f>'Post Process Calc.'!G26</f>
        <v>1.25890382949543E-3</v>
      </c>
      <c r="T9">
        <f t="shared" si="2"/>
        <v>-7.1579844905607773E-2</v>
      </c>
      <c r="U9">
        <f t="shared" si="3"/>
        <v>22.463186384394611</v>
      </c>
      <c r="V9">
        <f t="shared" si="3"/>
        <v>-1.6079113974807264</v>
      </c>
      <c r="W9">
        <f t="shared" si="0"/>
        <v>1.7606606409084238</v>
      </c>
      <c r="X9">
        <f t="shared" si="0"/>
        <v>1.9911702203863992</v>
      </c>
      <c r="Y9">
        <f t="shared" si="0"/>
        <v>0.78681489343464373</v>
      </c>
      <c r="Z9">
        <v>100</v>
      </c>
      <c r="AA9">
        <v>0.32</v>
      </c>
      <c r="AB9">
        <v>7</v>
      </c>
      <c r="AC9">
        <v>0.7</v>
      </c>
      <c r="AD9">
        <f t="shared" si="1"/>
        <v>5.0118723362727164E-8</v>
      </c>
      <c r="AE9">
        <v>1</v>
      </c>
      <c r="AF9">
        <v>0.311</v>
      </c>
      <c r="AG9">
        <f t="array" ref="AG9">INDEX(Transcriptome!D$2:D$28,MATCH(1,(Transcriptome!$A$2:$A$28=$B9)*(Transcriptome!$C$2:$C$28=$E9),0))</f>
        <v>0.66765839942271932</v>
      </c>
      <c r="AH9">
        <f t="array" ref="AH9">INDEX(Transcriptome!E$2:E$28,MATCH(1,(Transcriptome!$A$2:$A$28=$B9)*(Transcriptome!$C$2:$C$28=$E9),0))</f>
        <v>0.88979757029001538</v>
      </c>
      <c r="AI9">
        <f t="array" ref="AI9">INDEX(Transcriptome!F$2:F$28,MATCH(1,(Transcriptome!$A$2:$A$28=$B9)*(Transcriptome!$C$2:$C$28=$E9),0))</f>
        <v>0.88081923984204291</v>
      </c>
      <c r="AJ9">
        <f t="array" ref="AJ9">INDEX(Transcriptome!G$2:G$28,MATCH(1,(Transcriptome!$A$2:$A$28=$B9)*(Transcriptome!$C$2:$C$28=$E9),0))</f>
        <v>0.76455167135487589</v>
      </c>
      <c r="AK9">
        <f t="array" ref="AK9">INDEX(Transcriptome!H$2:H$28,MATCH(1,(Transcriptome!$A$2:$A$28=$B9)*(Transcriptome!$C$2:$C$28=$E9),0))</f>
        <v>0</v>
      </c>
      <c r="AL9">
        <f t="array" ref="AL9">INDEX(Transcriptome!I$2:I$28,MATCH(1,(Transcriptome!$A$2:$A$28=$B9)*(Transcriptome!$C$2:$C$28=$E9),0))</f>
        <v>0.93527554578879957</v>
      </c>
      <c r="AM9">
        <f t="array" ref="AM9">INDEX(Transcriptome!J$2:J$28,MATCH(1,(Transcriptome!$A$2:$A$28=$B9)*(Transcriptome!$C$2:$C$28=$E9),0))</f>
        <v>0.78682961321853251</v>
      </c>
      <c r="AN9">
        <f t="array" ref="AN9">INDEX(Transcriptome!K$2:K$28,MATCH(1,(Transcriptome!$A$2:$A$28=$B9)*(Transcriptome!$C$2:$C$28=$E9),0))</f>
        <v>0.58158323749196528</v>
      </c>
      <c r="AO9">
        <f t="array" ref="AO9">INDEX(Transcriptome!L$2:L$28,MATCH(1,(Transcriptome!$A$2:$A$28=$B9)*(Transcriptome!$C$2:$C$28=$E9),0))</f>
        <v>1.0939892299163134</v>
      </c>
      <c r="AP9">
        <f t="array" ref="AP9">INDEX(Transcriptome!M$2:M$28,MATCH(1,(Transcriptome!$A$2:$A$28=$B9)*(Transcriptome!$C$2:$C$28=$E9),0))</f>
        <v>1.0926891407200139</v>
      </c>
      <c r="AQ9">
        <f t="array" ref="AQ9">INDEX(Transcriptome!N$2:N$28,MATCH(1,(Transcriptome!$A$2:$A$28=$B9)*(Transcriptome!$C$2:$C$28=$E9),0))</f>
        <v>0.61300199120677068</v>
      </c>
      <c r="AR9">
        <f t="array" ref="AR9">INDEX(Transcriptome!O$2:O$28,MATCH(1,(Transcriptome!$A$2:$A$28=$B9)*(Transcriptome!$C$2:$C$28=$E9),0))</f>
        <v>0.81911846669679078</v>
      </c>
      <c r="AS9">
        <f t="array" ref="AS9">INDEX(Transcriptome!P$2:P$28,MATCH(1,(Transcriptome!$A$2:$A$28=$B9)*(Transcriptome!$C$2:$C$28=$E9),0))</f>
        <v>0.67850544563824822</v>
      </c>
      <c r="AT9">
        <f t="array" ref="AT9">INDEX(Transcriptome!Q$2:Q$28,MATCH(1,(Transcriptome!$A$2:$A$28=$B9)*(Transcriptome!$C$2:$C$28=$E9),0))</f>
        <v>0.83176566059700541</v>
      </c>
      <c r="AU9">
        <f t="array" ref="AU9">INDEX(Transcriptome!R$2:R$28,MATCH(1,(Transcriptome!$A$2:$A$28=$B9)*(Transcriptome!$C$2:$C$28=$E9),0))</f>
        <v>0.74956044827070623</v>
      </c>
      <c r="AV9">
        <f t="array" ref="AV9">INDEX(Transcriptome!S$2:S$28,MATCH(1,(Transcriptome!$A$2:$A$28=$B9)*(Transcriptome!$C$2:$C$28=$E9),0))</f>
        <v>0.84852914230253174</v>
      </c>
      <c r="AW9">
        <f t="array" ref="AW9">INDEX(Transcriptome!T$2:T$28,MATCH(1,(Transcriptome!$A$2:$A$28=$B9)*(Transcriptome!$C$2:$C$28=$E9),0))</f>
        <v>0.74875668135608442</v>
      </c>
      <c r="AX9">
        <f t="array" ref="AX9">INDEX(Transcriptome!U$2:U$28,MATCH(1,(Transcriptome!$A$2:$A$28=$B9)*(Transcriptome!$C$2:$C$28=$E9),0))</f>
        <v>1.2339399519560994</v>
      </c>
      <c r="AY9">
        <f t="array" ref="AY9">INDEX(Transcriptome!V$2:V$28,MATCH(1,(Transcriptome!$A$2:$A$28=$B9)*(Transcriptome!$C$2:$C$28=$E9),0))</f>
        <v>0</v>
      </c>
      <c r="AZ9">
        <f t="array" ref="AZ9">INDEX(Transcriptome!W$2:W$28,MATCH(1,(Transcriptome!$A$2:$A$28=$B9)*(Transcriptome!$C$2:$C$28=$E9),0))</f>
        <v>0</v>
      </c>
      <c r="BA9">
        <f t="array" ref="BA9">INDEX(Transcriptome!X$2:X$28,MATCH(1,(Transcriptome!$A$2:$A$28=$B9)*(Transcriptome!$C$2:$C$28=$E9),0))</f>
        <v>0.71939932534564466</v>
      </c>
      <c r="BB9">
        <f t="array" ref="BB9">INDEX(Transcriptome!Y$2:Y$28,MATCH(1,(Transcriptome!$A$2:$A$28=$B9)*(Transcriptome!$C$2:$C$28=$E9),0))</f>
        <v>0</v>
      </c>
      <c r="BC9">
        <f t="array" ref="BC9">INDEX(Transcriptome!Z$2:Z$28,MATCH(1,(Transcriptome!$A$2:$A$28=$B9)*(Transcriptome!$C$2:$C$28=$E9),0))</f>
        <v>1.5225290972003775</v>
      </c>
      <c r="BD9">
        <f t="array" ref="BD9">INDEX(Transcriptome!AA$2:AA$28,MATCH(1,(Transcriptome!$A$2:$A$28=$B9)*(Transcriptome!$C$2:$C$28=$E9),0))</f>
        <v>0.97975747140764746</v>
      </c>
      <c r="BE9">
        <f t="array" ref="BE9">INDEX(Transcriptome!AB$2:AB$28,MATCH(1,(Transcriptome!$A$2:$A$28=$B9)*(Transcriptome!$C$2:$C$28=$E9),0))</f>
        <v>0.71671088854938647</v>
      </c>
      <c r="BF9">
        <f t="array" ref="BF9">INDEX(Transcriptome!AC$2:AC$28,MATCH(1,(Transcriptome!$A$2:$A$28=$B9)*(Transcriptome!$C$2:$C$28=$E9),0))</f>
        <v>1.2324813303911453</v>
      </c>
      <c r="BG9">
        <f t="array" ref="BG9">INDEX(Transcriptome!AD$2:AD$28,MATCH(1,(Transcriptome!$A$2:$A$28=$B9)*(Transcriptome!$C$2:$C$28=$E9),0))</f>
        <v>0.69571556583005956</v>
      </c>
      <c r="BH9">
        <f t="array" ref="BH9">INDEX(Transcriptome!AE$2:AE$28,MATCH(1,(Transcriptome!$A$2:$A$28=$B9)*(Transcriptome!$C$2:$C$28=$E9),0))</f>
        <v>0.98427548008770493</v>
      </c>
      <c r="BI9">
        <f t="array" ref="BI9">INDEX(Transcriptome!AF$2:AF$28,MATCH(1,(Transcriptome!$A$2:$A$28=$B9)*(Transcriptome!$C$2:$C$28=$E9),0))</f>
        <v>0.66368315943656153</v>
      </c>
      <c r="BJ9">
        <f t="array" ref="BJ9">INDEX(Transcriptome!AG$2:AG$28,MATCH(1,(Transcriptome!$A$2:$A$28=$B9)*(Transcriptome!$C$2:$C$28=$E9),0))</f>
        <v>0.61744396460978368</v>
      </c>
      <c r="BK9">
        <f t="array" ref="BK9">INDEX(Transcriptome!AH$2:AH$28,MATCH(1,(Transcriptome!$A$2:$A$28=$B9)*(Transcriptome!$C$2:$C$28=$E9),0))</f>
        <v>0.72934591441052199</v>
      </c>
      <c r="BL9">
        <f t="array" ref="BL9">INDEX(Transcriptome!AI$2:AI$28,MATCH(1,(Transcriptome!$A$2:$A$28=$B9)*(Transcriptome!$C$2:$C$28=$E9),0))</f>
        <v>0.66069432717697507</v>
      </c>
      <c r="BM9">
        <f t="array" ref="BM9">INDEX(Transcriptome!AJ$2:AJ$28,MATCH(1,(Transcriptome!$A$2:$A$28=$B9)*(Transcriptome!$C$2:$C$28=$E9),0))</f>
        <v>1.263812190156167</v>
      </c>
      <c r="BN9">
        <f t="array" ref="BN9">INDEX(Transcriptome!AK$2:AK$28,MATCH(1,(Transcriptome!$A$2:$A$28=$B9)*(Transcriptome!$C$2:$C$28=$E9),0))</f>
        <v>0.7668019681940117</v>
      </c>
      <c r="BO9">
        <f t="array" ref="BO9">INDEX(Transcriptome!AL$2:AL$28,MATCH(1,(Transcriptome!$A$2:$A$28=$B9)*(Transcriptome!$C$2:$C$28=$E9),0))</f>
        <v>1</v>
      </c>
      <c r="BP9">
        <f t="array" ref="BP9">INDEX(Transcriptome!AM$2:AM$28,MATCH(1,(Transcriptome!$A$2:$A$28=$B9)*(Transcriptome!$C$2:$C$28=$E9),0))</f>
        <v>0.38457117596999923</v>
      </c>
      <c r="BQ9">
        <f t="array" ref="BQ9">INDEX(Transcriptome!AN$2:AN$28,MATCH(1,(Transcriptome!$A$2:$A$28=$B9)*(Transcriptome!$C$2:$C$28=$E9),0))</f>
        <v>0.81185907011399505</v>
      </c>
      <c r="BR9">
        <f t="array" ref="BR9">INDEX(Transcriptome!AO$2:AO$28,MATCH(1,(Transcriptome!$A$2:$A$28=$B9)*(Transcriptome!$C$2:$C$28=$E9),0))</f>
        <v>1.0999311146150963</v>
      </c>
      <c r="BS9">
        <f t="array" ref="BS9">INDEX(Transcriptome!AP$2:AP$28,MATCH(1,(Transcriptome!$A$2:$A$28=$B9)*(Transcriptome!$C$2:$C$28=$E9),0))</f>
        <v>0.8210453852052858</v>
      </c>
      <c r="BT9">
        <f t="array" ref="BT9">INDEX(Transcriptome!AQ$2:AQ$28,MATCH(1,(Transcriptome!$A$2:$A$28=$B9)*(Transcriptome!$C$2:$C$28=$E9),0))</f>
        <v>0.61982437859498463</v>
      </c>
      <c r="BU9">
        <f t="array" ref="BU9">INDEX(Transcriptome!AR$2:AR$28,MATCH(1,(Transcriptome!$A$2:$A$28=$B9)*(Transcriptome!$C$2:$C$28=$E9),0))</f>
        <v>1.0150444683262392</v>
      </c>
      <c r="BV9">
        <f t="array" ref="BV9">INDEX(Transcriptome!AS$2:AS$28,MATCH(1,(Transcriptome!$A$2:$A$28=$B9)*(Transcriptome!$C$2:$C$28=$E9),0))</f>
        <v>0.97094205694738667</v>
      </c>
      <c r="BW9">
        <f t="array" ref="BW9">INDEX(Transcriptome!AT$2:AT$28,MATCH(1,(Transcriptome!$A$2:$A$28=$B9)*(Transcriptome!$C$2:$C$28=$E9),0))</f>
        <v>0.77354347957896485</v>
      </c>
      <c r="BX9">
        <f t="array" ref="BX9">INDEX(Transcriptome!AU$2:AU$28,MATCH(1,(Transcriptome!$A$2:$A$28=$B9)*(Transcriptome!$C$2:$C$28=$E9),0))</f>
        <v>1.1679989334023484</v>
      </c>
      <c r="BY9">
        <f t="array" ref="BY9">INDEX(Transcriptome!AV$2:AV$28,MATCH(1,(Transcriptome!$A$2:$A$28=$B9)*(Transcriptome!$C$2:$C$28=$E9),0))</f>
        <v>0.78739761574038747</v>
      </c>
      <c r="BZ9">
        <f t="array" ref="BZ9">INDEX(Transcriptome!AW$2:AW$28,MATCH(1,(Transcriptome!$A$2:$A$28=$B9)*(Transcriptome!$C$2:$C$28=$E9),0))</f>
        <v>0.89094982164271719</v>
      </c>
      <c r="CA9">
        <f t="array" ref="CA9">INDEX(Transcriptome!AX$2:AX$28,MATCH(1,(Transcriptome!$A$2:$A$28=$B9)*(Transcriptome!$C$2:$C$28=$E9),0))</f>
        <v>0.55206555606274321</v>
      </c>
      <c r="CB9">
        <f t="array" ref="CB9">INDEX(Transcriptome!AY$2:AY$28,MATCH(1,(Transcriptome!$A$2:$A$28=$B9)*(Transcriptome!$C$2:$C$28=$E9),0))</f>
        <v>0.83498831956994501</v>
      </c>
      <c r="CC9">
        <f t="array" ref="CC9">INDEX(Transcriptome!AZ$2:AZ$28,MATCH(1,(Transcriptome!$A$2:$A$28=$B9)*(Transcriptome!$C$2:$C$28=$E9),0))</f>
        <v>0.48861067497315119</v>
      </c>
      <c r="CD9">
        <f t="array" ref="CD9">INDEX(Transcriptome!BA$2:BA$28,MATCH(1,(Transcriptome!$A$2:$A$28=$B9)*(Transcriptome!$C$2:$C$28=$E9),0))</f>
        <v>1.3292579536458082</v>
      </c>
      <c r="CE9">
        <f t="array" ref="CE9">INDEX(Transcriptome!BB$2:BB$28,MATCH(1,(Transcriptome!$A$2:$A$28=$B9)*(Transcriptome!$C$2:$C$28=$E9),0))</f>
        <v>2.4644010147931774</v>
      </c>
      <c r="CF9">
        <f t="array" ref="CF9">INDEX(Transcriptome!BC$2:BC$28,MATCH(1,(Transcriptome!$A$2:$A$28=$B9)*(Transcriptome!$C$2:$C$28=$E9),0))</f>
        <v>0</v>
      </c>
      <c r="CG9">
        <f t="array" ref="CG9">INDEX(Transcriptome!BD$2:BD$28,MATCH(1,(Transcriptome!$A$2:$A$28=$B9)*(Transcriptome!$C$2:$C$28=$E9),0))</f>
        <v>1.2837303462079337</v>
      </c>
      <c r="CH9">
        <f t="array" ref="CH9">INDEX(Transcriptome!BE$2:BE$28,MATCH(1,(Transcriptome!$A$2:$A$28=$B9)*(Transcriptome!$C$2:$C$28=$E9),0))</f>
        <v>1.0642127374882864</v>
      </c>
      <c r="CI9">
        <f t="array" ref="CI9">INDEX(Transcriptome!BF$2:BF$28,MATCH(1,(Transcriptome!$A$2:$A$28=$B9)*(Transcriptome!$C$2:$C$28=$E9),0))</f>
        <v>0.64424878216894155</v>
      </c>
      <c r="CJ9">
        <f t="array" ref="CJ9">INDEX(Transcriptome!BG$2:BG$28,MATCH(1,(Transcriptome!$A$2:$A$28=$B9)*(Transcriptome!$C$2:$C$28=$E9),0))</f>
        <v>1.781440712269984</v>
      </c>
      <c r="CK9">
        <f t="array" ref="CK9">INDEX(Transcriptome!BH$2:BH$28,MATCH(1,(Transcriptome!$A$2:$A$28=$B9)*(Transcriptome!$C$2:$C$28=$E9),0))</f>
        <v>0.96374381304296908</v>
      </c>
      <c r="CL9">
        <f t="array" ref="CL9">INDEX(Transcriptome!BI$2:BI$28,MATCH(1,(Transcriptome!$A$2:$A$28=$B9)*(Transcriptome!$C$2:$C$28=$E9),0))</f>
        <v>0</v>
      </c>
      <c r="CM9">
        <f t="array" ref="CM9">INDEX(Transcriptome!BJ$2:BJ$28,MATCH(1,(Transcriptome!$A$2:$A$28=$B9)*(Transcriptome!$C$2:$C$28=$E9),0))</f>
        <v>0</v>
      </c>
      <c r="CN9">
        <f t="array" ref="CN9">INDEX(Transcriptome!BK$2:BK$28,MATCH(1,(Transcriptome!$A$2:$A$28=$B9)*(Transcriptome!$C$2:$C$28=$E9),0))</f>
        <v>1.3448604696986843</v>
      </c>
      <c r="CO9">
        <f t="array" ref="CO9">INDEX(Transcriptome!BL$2:BL$28,MATCH(1,(Transcriptome!$A$2:$A$28=$B9)*(Transcriptome!$C$2:$C$28=$E9),0))</f>
        <v>2.5064436608161969</v>
      </c>
      <c r="CP9">
        <f t="array" ref="CP9">INDEX(Transcriptome!BM$2:BM$28,MATCH(1,(Transcriptome!$A$2:$A$28=$B9)*(Transcriptome!$C$2:$C$28=$E9),0))</f>
        <v>0.59788115880169412</v>
      </c>
      <c r="CQ9">
        <f t="array" ref="CQ9">INDEX(Transcriptome!BN$2:BN$28,MATCH(1,(Transcriptome!$A$2:$A$28=$B9)*(Transcriptome!$C$2:$C$28=$E9),0))</f>
        <v>0.64895464105494804</v>
      </c>
      <c r="CR9">
        <f t="array" ref="CR9">INDEX(Transcriptome!BO$2:BO$28,MATCH(1,(Transcriptome!$A$2:$A$28=$B9)*(Transcriptome!$C$2:$C$28=$E9),0))</f>
        <v>0.98055984274442465</v>
      </c>
      <c r="CS9">
        <f t="array" ref="CS9">INDEX(Transcriptome!BP$2:BP$28,MATCH(1,(Transcriptome!$A$2:$A$28=$B9)*(Transcriptome!$C$2:$C$28=$E9),0))</f>
        <v>0.96374381304296908</v>
      </c>
      <c r="CT9">
        <f t="array" ref="CT9">INDEX(Transcriptome!BQ$2:BQ$28,MATCH(1,(Transcriptome!$A$2:$A$28=$B9)*(Transcriptome!$C$2:$C$28=$E9),0))</f>
        <v>1</v>
      </c>
      <c r="CU9">
        <f t="array" ref="CU9">INDEX(Transcriptome!BR$2:BR$28,MATCH(1,(Transcriptome!$A$2:$A$28=$B9)*(Transcriptome!$C$2:$C$28=$E9),0))</f>
        <v>1.6183547923545436</v>
      </c>
    </row>
    <row r="10" spans="1:99" x14ac:dyDescent="0.15">
      <c r="A10">
        <f>Glutamine!A15</f>
        <v>8</v>
      </c>
      <c r="B10" t="s">
        <v>581</v>
      </c>
      <c r="C10" s="326" t="s">
        <v>586</v>
      </c>
      <c r="D10">
        <v>1</v>
      </c>
      <c r="E10" t="s">
        <v>512</v>
      </c>
      <c r="F10" s="334">
        <f>AVERAGE('In Process Calc.'!B11:B12)</f>
        <v>6.484027777776646</v>
      </c>
      <c r="G10" s="334">
        <f>AVERAGE('In Process Calc.'!C11:C12)</f>
        <v>155.6166666666395</v>
      </c>
      <c r="H10">
        <f>AVERAGE('TL input - regression'!Q10,'TL input - regression'!L11)</f>
        <v>14.909860388210657</v>
      </c>
      <c r="I10">
        <f>AVERAGE('TL input - regression'!R10,'TL input - regression'!M11)</f>
        <v>17.484856425533749</v>
      </c>
      <c r="J10">
        <f>AVERAGE('TL input - regression'!S10,'TL input - regression'!N11)</f>
        <v>0.50917717753945668</v>
      </c>
      <c r="K10">
        <f>AVERAGE('TL input - regression'!T10,'TL input - regression'!O11)</f>
        <v>0.28005997980588931</v>
      </c>
      <c r="L10">
        <f>AVERAGE('TL input - regression'!U10,'TL input - regression'!P11)</f>
        <v>0.16783045472396815</v>
      </c>
      <c r="M10">
        <f>'Growth Regression'!T10</f>
        <v>3.5675569966350474E-3</v>
      </c>
      <c r="N10">
        <f>M10/'Growth Regression'!$O$24</f>
        <v>7.9701746733356837E-2</v>
      </c>
      <c r="O10">
        <f>'Post Process Calc.'!C27</f>
        <v>3.4638191419111938E-2</v>
      </c>
      <c r="P10">
        <f>'Post Process Calc.'!D27</f>
        <v>1.0983066893544724E-3</v>
      </c>
      <c r="Q10">
        <f>'Post Process Calc.'!E27</f>
        <v>2.4253947380959398E-3</v>
      </c>
      <c r="R10">
        <f>'Post Process Calc.'!F27</f>
        <v>2.4780767832331962E-3</v>
      </c>
      <c r="S10">
        <f>'Post Process Calc.'!G27</f>
        <v>1.0002039129651521E-3</v>
      </c>
      <c r="T10">
        <f t="shared" si="2"/>
        <v>3.1707968700365567E-2</v>
      </c>
      <c r="U10">
        <f t="shared" si="3"/>
        <v>21.648869636944962</v>
      </c>
      <c r="V10">
        <f t="shared" si="3"/>
        <v>0.68644168084654522</v>
      </c>
      <c r="W10">
        <f t="shared" si="0"/>
        <v>1.5158717113099622</v>
      </c>
      <c r="X10">
        <f t="shared" si="0"/>
        <v>1.5487979895207475</v>
      </c>
      <c r="Y10">
        <f t="shared" si="0"/>
        <v>0.62512744560322009</v>
      </c>
      <c r="Z10">
        <v>100</v>
      </c>
      <c r="AA10">
        <v>0.32</v>
      </c>
      <c r="AB10">
        <v>7</v>
      </c>
      <c r="AC10">
        <v>0.7</v>
      </c>
      <c r="AD10">
        <f t="shared" si="1"/>
        <v>5.0118723362727164E-8</v>
      </c>
      <c r="AE10">
        <v>1</v>
      </c>
      <c r="AF10">
        <v>0.311</v>
      </c>
      <c r="AG10">
        <f t="array" ref="AG10">INDEX(Transcriptome!D$2:D$28,MATCH(1,(Transcriptome!$A$2:$A$28=$B10)*(Transcriptome!$C$2:$C$28=$E10),0))</f>
        <v>0.5990980562665128</v>
      </c>
      <c r="AH10">
        <f t="array" ref="AH10">INDEX(Transcriptome!E$2:E$28,MATCH(1,(Transcriptome!$A$2:$A$28=$B10)*(Transcriptome!$C$2:$C$28=$E10),0))</f>
        <v>0.82932908219741297</v>
      </c>
      <c r="AI10">
        <f t="array" ref="AI10">INDEX(Transcriptome!F$2:F$28,MATCH(1,(Transcriptome!$A$2:$A$28=$B10)*(Transcriptome!$C$2:$C$28=$E10),0))</f>
        <v>0.77587591066471473</v>
      </c>
      <c r="AJ10">
        <f t="array" ref="AJ10">INDEX(Transcriptome!G$2:G$28,MATCH(1,(Transcriptome!$A$2:$A$28=$B10)*(Transcriptome!$C$2:$C$28=$E10),0))</f>
        <v>0.80166141520967726</v>
      </c>
      <c r="AK10">
        <f t="array" ref="AK10">INDEX(Transcriptome!H$2:H$28,MATCH(1,(Transcriptome!$A$2:$A$28=$B10)*(Transcriptome!$C$2:$C$28=$E10),0))</f>
        <v>0</v>
      </c>
      <c r="AL10">
        <f t="array" ref="AL10">INDEX(Transcriptome!I$2:I$28,MATCH(1,(Transcriptome!$A$2:$A$28=$B10)*(Transcriptome!$C$2:$C$28=$E10),0))</f>
        <v>0.98360753941935342</v>
      </c>
      <c r="AM10">
        <f t="array" ref="AM10">INDEX(Transcriptome!J$2:J$28,MATCH(1,(Transcriptome!$A$2:$A$28=$B10)*(Transcriptome!$C$2:$C$28=$E10),0))</f>
        <v>0.7382265245584132</v>
      </c>
      <c r="AN10">
        <f t="array" ref="AN10">INDEX(Transcriptome!K$2:K$28,MATCH(1,(Transcriptome!$A$2:$A$28=$B10)*(Transcriptome!$C$2:$C$28=$E10),0))</f>
        <v>0.55111043869904575</v>
      </c>
      <c r="AO10">
        <f t="array" ref="AO10">INDEX(Transcriptome!L$2:L$28,MATCH(1,(Transcriptome!$A$2:$A$28=$B10)*(Transcriptome!$C$2:$C$28=$E10),0))</f>
        <v>0.98880478143087014</v>
      </c>
      <c r="AP10">
        <f t="array" ref="AP10">INDEX(Transcriptome!M$2:M$28,MATCH(1,(Transcriptome!$A$2:$A$28=$B10)*(Transcriptome!$C$2:$C$28=$E10),0))</f>
        <v>0.89932971655775662</v>
      </c>
      <c r="AQ10">
        <f t="array" ref="AQ10">INDEX(Transcriptome!N$2:N$28,MATCH(1,(Transcriptome!$A$2:$A$28=$B10)*(Transcriptome!$C$2:$C$28=$E10),0))</f>
        <v>0.62235113286421173</v>
      </c>
      <c r="AR10">
        <f t="array" ref="AR10">INDEX(Transcriptome!O$2:O$28,MATCH(1,(Transcriptome!$A$2:$A$28=$B10)*(Transcriptome!$C$2:$C$28=$E10),0))</f>
        <v>0.78087235862321613</v>
      </c>
      <c r="AS10">
        <f t="array" ref="AS10">INDEX(Transcriptome!P$2:P$28,MATCH(1,(Transcriptome!$A$2:$A$28=$B10)*(Transcriptome!$C$2:$C$28=$E10),0))</f>
        <v>0.78756812612203297</v>
      </c>
      <c r="AT10">
        <f t="array" ref="AT10">INDEX(Transcriptome!Q$2:Q$28,MATCH(1,(Transcriptome!$A$2:$A$28=$B10)*(Transcriptome!$C$2:$C$28=$E10),0))</f>
        <v>0.74502006144238075</v>
      </c>
      <c r="AU10">
        <f t="array" ref="AU10">INDEX(Transcriptome!R$2:R$28,MATCH(1,(Transcriptome!$A$2:$A$28=$B10)*(Transcriptome!$C$2:$C$28=$E10),0))</f>
        <v>0.78598397437629597</v>
      </c>
      <c r="AV10">
        <f t="array" ref="AV10">INDEX(Transcriptome!S$2:S$28,MATCH(1,(Transcriptome!$A$2:$A$28=$B10)*(Transcriptome!$C$2:$C$28=$E10),0))</f>
        <v>0.69794299526738179</v>
      </c>
      <c r="AW10">
        <f t="array" ref="AW10">INDEX(Transcriptome!T$2:T$28,MATCH(1,(Transcriptome!$A$2:$A$28=$B10)*(Transcriptome!$C$2:$C$28=$E10),0))</f>
        <v>0.85441693159189702</v>
      </c>
      <c r="AX10">
        <f t="array" ref="AX10">INDEX(Transcriptome!U$2:U$28,MATCH(1,(Transcriptome!$A$2:$A$28=$B10)*(Transcriptome!$C$2:$C$28=$E10),0))</f>
        <v>1.8284067576778538</v>
      </c>
      <c r="AY10">
        <f t="array" ref="AY10">INDEX(Transcriptome!V$2:V$28,MATCH(1,(Transcriptome!$A$2:$A$28=$B10)*(Transcriptome!$C$2:$C$28=$E10),0))</f>
        <v>0</v>
      </c>
      <c r="AZ10">
        <f t="array" ref="AZ10">INDEX(Transcriptome!W$2:W$28,MATCH(1,(Transcriptome!$A$2:$A$28=$B10)*(Transcriptome!$C$2:$C$28=$E10),0))</f>
        <v>0</v>
      </c>
      <c r="BA10">
        <f t="array" ref="BA10">INDEX(Transcriptome!X$2:X$28,MATCH(1,(Transcriptome!$A$2:$A$28=$B10)*(Transcriptome!$C$2:$C$28=$E10),0))</f>
        <v>0.5323663811508943</v>
      </c>
      <c r="BB10">
        <f t="array" ref="BB10">INDEX(Transcriptome!Y$2:Y$28,MATCH(1,(Transcriptome!$A$2:$A$28=$B10)*(Transcriptome!$C$2:$C$28=$E10),0))</f>
        <v>0</v>
      </c>
      <c r="BC10">
        <f t="array" ref="BC10">INDEX(Transcriptome!Z$2:Z$28,MATCH(1,(Transcriptome!$A$2:$A$28=$B10)*(Transcriptome!$C$2:$C$28=$E10),0))</f>
        <v>1.078186431791968</v>
      </c>
      <c r="BD10">
        <f t="array" ref="BD10">INDEX(Transcriptome!AA$2:AA$28,MATCH(1,(Transcriptome!$A$2:$A$28=$B10)*(Transcriptome!$C$2:$C$28=$E10),0))</f>
        <v>0.98418127262123645</v>
      </c>
      <c r="BE10">
        <f t="array" ref="BE10">INDEX(Transcriptome!AB$2:AB$28,MATCH(1,(Transcriptome!$A$2:$A$28=$B10)*(Transcriptome!$C$2:$C$28=$E10),0))</f>
        <v>0.52472239876260462</v>
      </c>
      <c r="BF10">
        <f t="array" ref="BF10">INDEX(Transcriptome!AC$2:AC$28,MATCH(1,(Transcriptome!$A$2:$A$28=$B10)*(Transcriptome!$C$2:$C$28=$E10),0))</f>
        <v>1.0717381589150226</v>
      </c>
      <c r="BG10">
        <f t="array" ref="BG10">INDEX(Transcriptome!AD$2:AD$28,MATCH(1,(Transcriptome!$A$2:$A$28=$B10)*(Transcriptome!$C$2:$C$28=$E10),0))</f>
        <v>0.55626723728740601</v>
      </c>
      <c r="BH10">
        <f t="array" ref="BH10">INDEX(Transcriptome!AE$2:AE$28,MATCH(1,(Transcriptome!$A$2:$A$28=$B10)*(Transcriptome!$C$2:$C$28=$E10),0))</f>
        <v>0.95214647847971778</v>
      </c>
      <c r="BI10">
        <f t="array" ref="BI10">INDEX(Transcriptome!AF$2:AF$28,MATCH(1,(Transcriptome!$A$2:$A$28=$B10)*(Transcriptome!$C$2:$C$28=$E10),0))</f>
        <v>0.51283819534511577</v>
      </c>
      <c r="BJ10">
        <f t="array" ref="BJ10">INDEX(Transcriptome!AG$2:AG$28,MATCH(1,(Transcriptome!$A$2:$A$28=$B10)*(Transcriptome!$C$2:$C$28=$E10),0))</f>
        <v>0.45523341639479659</v>
      </c>
      <c r="BK10">
        <f t="array" ref="BK10">INDEX(Transcriptome!AH$2:AH$28,MATCH(1,(Transcriptome!$A$2:$A$28=$B10)*(Transcriptome!$C$2:$C$28=$E10),0))</f>
        <v>0.61724790378826888</v>
      </c>
      <c r="BL10">
        <f t="array" ref="BL10">INDEX(Transcriptome!AI$2:AI$28,MATCH(1,(Transcriptome!$A$2:$A$28=$B10)*(Transcriptome!$C$2:$C$28=$E10),0))</f>
        <v>0.48471433198525721</v>
      </c>
      <c r="BM10">
        <f t="array" ref="BM10">INDEX(Transcriptome!AJ$2:AJ$28,MATCH(1,(Transcriptome!$A$2:$A$28=$B10)*(Transcriptome!$C$2:$C$28=$E10),0))</f>
        <v>1.2059941731891957</v>
      </c>
      <c r="BN10">
        <f t="array" ref="BN10">INDEX(Transcriptome!AK$2:AK$28,MATCH(1,(Transcriptome!$A$2:$A$28=$B10)*(Transcriptome!$C$2:$C$28=$E10),0))</f>
        <v>0.66597322331766518</v>
      </c>
      <c r="BO10">
        <f t="array" ref="BO10">INDEX(Transcriptome!AL$2:AL$28,MATCH(1,(Transcriptome!$A$2:$A$28=$B10)*(Transcriptome!$C$2:$C$28=$E10),0))</f>
        <v>1</v>
      </c>
      <c r="BP10">
        <f t="array" ref="BP10">INDEX(Transcriptome!AM$2:AM$28,MATCH(1,(Transcriptome!$A$2:$A$28=$B10)*(Transcriptome!$C$2:$C$28=$E10),0))</f>
        <v>0.23509716267164626</v>
      </c>
      <c r="BQ10">
        <f t="array" ref="BQ10">INDEX(Transcriptome!AN$2:AN$28,MATCH(1,(Transcriptome!$A$2:$A$28=$B10)*(Transcriptome!$C$2:$C$28=$E10),0))</f>
        <v>0.61380656110633181</v>
      </c>
      <c r="BR10">
        <f t="array" ref="BR10">INDEX(Transcriptome!AO$2:AO$28,MATCH(1,(Transcriptome!$A$2:$A$28=$B10)*(Transcriptome!$C$2:$C$28=$E10),0))</f>
        <v>0.97882080387623294</v>
      </c>
      <c r="BS10">
        <f t="array" ref="BS10">INDEX(Transcriptome!AP$2:AP$28,MATCH(1,(Transcriptome!$A$2:$A$28=$B10)*(Transcriptome!$C$2:$C$28=$E10),0))</f>
        <v>0.62209450205335648</v>
      </c>
      <c r="BT10">
        <f t="array" ref="BT10">INDEX(Transcriptome!AQ$2:AQ$28,MATCH(1,(Transcriptome!$A$2:$A$28=$B10)*(Transcriptome!$C$2:$C$28=$E10),0))</f>
        <v>0.31292252199857101</v>
      </c>
      <c r="BU10">
        <f t="array" ref="BU10">INDEX(Transcriptome!AR$2:AR$28,MATCH(1,(Transcriptome!$A$2:$A$28=$B10)*(Transcriptome!$C$2:$C$28=$E10),0))</f>
        <v>0.8859362870981391</v>
      </c>
      <c r="BV10">
        <f t="array" ref="BV10">INDEX(Transcriptome!AS$2:AS$28,MATCH(1,(Transcriptome!$A$2:$A$28=$B10)*(Transcriptome!$C$2:$C$28=$E10),0))</f>
        <v>0.7750501599857994</v>
      </c>
      <c r="BW10">
        <f t="array" ref="BW10">INDEX(Transcriptome!AT$2:AT$28,MATCH(1,(Transcriptome!$A$2:$A$28=$B10)*(Transcriptome!$C$2:$C$28=$E10),0))</f>
        <v>0.51464912829861098</v>
      </c>
      <c r="BX10">
        <f t="array" ref="BX10">INDEX(Transcriptome!AU$2:AU$28,MATCH(1,(Transcriptome!$A$2:$A$28=$B10)*(Transcriptome!$C$2:$C$28=$E10),0))</f>
        <v>0.88899365335184199</v>
      </c>
      <c r="BY10">
        <f t="array" ref="BY10">INDEX(Transcriptome!AV$2:AV$28,MATCH(1,(Transcriptome!$A$2:$A$28=$B10)*(Transcriptome!$C$2:$C$28=$E10),0))</f>
        <v>0.6386463755285211</v>
      </c>
      <c r="BZ10">
        <f t="array" ref="BZ10">INDEX(Transcriptome!AW$2:AW$28,MATCH(1,(Transcriptome!$A$2:$A$28=$B10)*(Transcriptome!$C$2:$C$28=$E10),0))</f>
        <v>0.71887918033818299</v>
      </c>
      <c r="CA10">
        <f t="array" ref="CA10">INDEX(Transcriptome!AX$2:AX$28,MATCH(1,(Transcriptome!$A$2:$A$28=$B10)*(Transcriptome!$C$2:$C$28=$E10),0))</f>
        <v>0.40202870499451915</v>
      </c>
      <c r="CB10">
        <f t="array" ref="CB10">INDEX(Transcriptome!AY$2:AY$28,MATCH(1,(Transcriptome!$A$2:$A$28=$B10)*(Transcriptome!$C$2:$C$28=$E10),0))</f>
        <v>0.74268291925915664</v>
      </c>
      <c r="CC10">
        <f t="array" ref="CC10">INDEX(Transcriptome!AZ$2:AZ$28,MATCH(1,(Transcriptome!$A$2:$A$28=$B10)*(Transcriptome!$C$2:$C$28=$E10),0))</f>
        <v>0.32139764186486047</v>
      </c>
      <c r="CD10">
        <f t="array" ref="CD10">INDEX(Transcriptome!BA$2:BA$28,MATCH(1,(Transcriptome!$A$2:$A$28=$B10)*(Transcriptome!$C$2:$C$28=$E10),0))</f>
        <v>1.7566182378690514</v>
      </c>
      <c r="CE10">
        <f t="array" ref="CE10">INDEX(Transcriptome!BB$2:BB$28,MATCH(1,(Transcriptome!$A$2:$A$28=$B10)*(Transcriptome!$C$2:$C$28=$E10),0))</f>
        <v>1.8037904897519421</v>
      </c>
      <c r="CF10">
        <f t="array" ref="CF10">INDEX(Transcriptome!BC$2:BC$28,MATCH(1,(Transcriptome!$A$2:$A$28=$B10)*(Transcriptome!$C$2:$C$28=$E10),0))</f>
        <v>0</v>
      </c>
      <c r="CG10">
        <f t="array" ref="CG10">INDEX(Transcriptome!BD$2:BD$28,MATCH(1,(Transcriptome!$A$2:$A$28=$B10)*(Transcriptome!$C$2:$C$28=$E10),0))</f>
        <v>1.6615131511005994</v>
      </c>
      <c r="CH10">
        <f t="array" ref="CH10">INDEX(Transcriptome!BE$2:BE$28,MATCH(1,(Transcriptome!$A$2:$A$28=$B10)*(Transcriptome!$C$2:$C$28=$E10),0))</f>
        <v>1.5090127342943038</v>
      </c>
      <c r="CI10">
        <f t="array" ref="CI10">INDEX(Transcriptome!BF$2:BF$28,MATCH(1,(Transcriptome!$A$2:$A$28=$B10)*(Transcriptome!$C$2:$C$28=$E10),0))</f>
        <v>0.60343487883169566</v>
      </c>
      <c r="CJ10">
        <f t="array" ref="CJ10">INDEX(Transcriptome!BG$2:BG$28,MATCH(1,(Transcriptome!$A$2:$A$28=$B10)*(Transcriptome!$C$2:$C$28=$E10),0))</f>
        <v>1.3961288009715147</v>
      </c>
      <c r="CK10">
        <f t="array" ref="CK10">INDEX(Transcriptome!BH$2:BH$28,MATCH(1,(Transcriptome!$A$2:$A$28=$B10)*(Transcriptome!$C$2:$C$28=$E10),0))</f>
        <v>0.97254831254192631</v>
      </c>
      <c r="CL10">
        <f t="array" ref="CL10">INDEX(Transcriptome!BI$2:BI$28,MATCH(1,(Transcriptome!$A$2:$A$28=$B10)*(Transcriptome!$C$2:$C$28=$E10),0))</f>
        <v>0</v>
      </c>
      <c r="CM10">
        <f t="array" ref="CM10">INDEX(Transcriptome!BJ$2:BJ$28,MATCH(1,(Transcriptome!$A$2:$A$28=$B10)*(Transcriptome!$C$2:$C$28=$E10),0))</f>
        <v>0</v>
      </c>
      <c r="CN10">
        <f t="array" ref="CN10">INDEX(Transcriptome!BK$2:BK$28,MATCH(1,(Transcriptome!$A$2:$A$28=$B10)*(Transcriptome!$C$2:$C$28=$E10),0))</f>
        <v>1.0823859833759684</v>
      </c>
      <c r="CO10">
        <f t="array" ref="CO10">INDEX(Transcriptome!BL$2:BL$28,MATCH(1,(Transcriptome!$A$2:$A$28=$B10)*(Transcriptome!$C$2:$C$28=$E10),0))</f>
        <v>2.2854492511569049</v>
      </c>
      <c r="CP10">
        <f t="array" ref="CP10">INDEX(Transcriptome!BM$2:BM$28,MATCH(1,(Transcriptome!$A$2:$A$28=$B10)*(Transcriptome!$C$2:$C$28=$E10),0))</f>
        <v>0.48916938496143786</v>
      </c>
      <c r="CQ10">
        <f t="array" ref="CQ10">INDEX(Transcriptome!BN$2:BN$28,MATCH(1,(Transcriptome!$A$2:$A$28=$B10)*(Transcriptome!$C$2:$C$28=$E10),0))</f>
        <v>0.45630942842007749</v>
      </c>
      <c r="CR10">
        <f t="array" ref="CR10">INDEX(Transcriptome!BO$2:BO$28,MATCH(1,(Transcriptome!$A$2:$A$28=$B10)*(Transcriptome!$C$2:$C$28=$E10),0))</f>
        <v>1.1338235735031745</v>
      </c>
      <c r="CS10">
        <f t="array" ref="CS10">INDEX(Transcriptome!BP$2:BP$28,MATCH(1,(Transcriptome!$A$2:$A$28=$B10)*(Transcriptome!$C$2:$C$28=$E10),0))</f>
        <v>0.97254831254192631</v>
      </c>
      <c r="CT10">
        <f t="array" ref="CT10">INDEX(Transcriptome!BQ$2:BQ$28,MATCH(1,(Transcriptome!$A$2:$A$28=$B10)*(Transcriptome!$C$2:$C$28=$E10),0))</f>
        <v>1</v>
      </c>
      <c r="CU10">
        <f t="array" ref="CU10">INDEX(Transcriptome!BR$2:BR$28,MATCH(1,(Transcriptome!$A$2:$A$28=$B10)*(Transcriptome!$C$2:$C$28=$E10),0))</f>
        <v>1.0611529105413122</v>
      </c>
    </row>
    <row r="11" spans="1:99" x14ac:dyDescent="0.15">
      <c r="A11">
        <f>Glutamine!A16</f>
        <v>9</v>
      </c>
      <c r="B11" t="s">
        <v>581</v>
      </c>
      <c r="C11" s="326" t="s">
        <v>586</v>
      </c>
      <c r="D11">
        <v>1</v>
      </c>
      <c r="E11" t="s">
        <v>512</v>
      </c>
      <c r="F11" s="334">
        <f>AVERAGE('In Process Calc.'!B12:B13)</f>
        <v>7.4874999999992724</v>
      </c>
      <c r="G11" s="334">
        <f>AVERAGE('In Process Calc.'!C12:C13)</f>
        <v>179.69999999998254</v>
      </c>
      <c r="H11">
        <f>AVERAGE('TL input - regression'!Q11,'TL input - regression'!L12)</f>
        <v>10.0896485861317</v>
      </c>
      <c r="I11">
        <f>AVERAGE('TL input - regression'!R11,'TL input - regression'!M12)</f>
        <v>19.419934902089366</v>
      </c>
      <c r="J11">
        <f>AVERAGE('TL input - regression'!S11,'TL input - regression'!N12)</f>
        <v>0.48309178743961351</v>
      </c>
      <c r="K11">
        <f>AVERAGE('TL input - regression'!T11,'TL input - regression'!O12)</f>
        <v>0.28909140625455204</v>
      </c>
      <c r="L11">
        <f>AVERAGE('TL input - regression'!U11,'TL input - regression'!P12)</f>
        <v>0.11371291472132074</v>
      </c>
      <c r="M11">
        <f>'Growth Regression'!T11</f>
        <v>1.2813226758689163E-3</v>
      </c>
      <c r="N11">
        <f>M11/'Growth Regression'!$O$24</f>
        <v>2.862565489272783E-2</v>
      </c>
      <c r="O11">
        <f>'Post Process Calc.'!C28</f>
        <v>3.3975481141452095E-2</v>
      </c>
      <c r="P11">
        <f>'Post Process Calc.'!D28</f>
        <v>5.1188524580904077E-3</v>
      </c>
      <c r="Q11">
        <f>'Post Process Calc.'!E28</f>
        <v>2.2382287591994638E-3</v>
      </c>
      <c r="R11">
        <f>'Post Process Calc.'!F28</f>
        <v>1.8174975235894478E-3</v>
      </c>
      <c r="S11">
        <f>'Post Process Calc.'!G28</f>
        <v>6.7548881040214873E-4</v>
      </c>
      <c r="T11">
        <f t="shared" si="2"/>
        <v>0.15066313371041876</v>
      </c>
      <c r="U11">
        <f t="shared" si="3"/>
        <v>21.234675713407558</v>
      </c>
      <c r="V11">
        <f t="shared" si="3"/>
        <v>3.1992827863065045</v>
      </c>
      <c r="W11">
        <f t="shared" si="0"/>
        <v>1.3988929744996648</v>
      </c>
      <c r="X11">
        <f t="shared" si="0"/>
        <v>1.1359359522434047</v>
      </c>
      <c r="Y11">
        <f t="shared" si="0"/>
        <v>0.42218050650134292</v>
      </c>
      <c r="Z11">
        <v>100</v>
      </c>
      <c r="AA11">
        <v>0.32</v>
      </c>
      <c r="AB11">
        <v>7</v>
      </c>
      <c r="AC11">
        <v>0.7</v>
      </c>
      <c r="AD11">
        <f t="shared" si="1"/>
        <v>5.0118723362727164E-8</v>
      </c>
      <c r="AE11">
        <v>1</v>
      </c>
      <c r="AF11">
        <v>0.311</v>
      </c>
      <c r="AG11">
        <f t="array" ref="AG11">INDEX(Transcriptome!D$2:D$28,MATCH(1,(Transcriptome!$A$2:$A$28=$B11)*(Transcriptome!$C$2:$C$28=$E11),0))</f>
        <v>0.5990980562665128</v>
      </c>
      <c r="AH11">
        <f t="array" ref="AH11">INDEX(Transcriptome!E$2:E$28,MATCH(1,(Transcriptome!$A$2:$A$28=$B11)*(Transcriptome!$C$2:$C$28=$E11),0))</f>
        <v>0.82932908219741297</v>
      </c>
      <c r="AI11">
        <f t="array" ref="AI11">INDEX(Transcriptome!F$2:F$28,MATCH(1,(Transcriptome!$A$2:$A$28=$B11)*(Transcriptome!$C$2:$C$28=$E11),0))</f>
        <v>0.77587591066471473</v>
      </c>
      <c r="AJ11">
        <f t="array" ref="AJ11">INDEX(Transcriptome!G$2:G$28,MATCH(1,(Transcriptome!$A$2:$A$28=$B11)*(Transcriptome!$C$2:$C$28=$E11),0))</f>
        <v>0.80166141520967726</v>
      </c>
      <c r="AK11">
        <f t="array" ref="AK11">INDEX(Transcriptome!H$2:H$28,MATCH(1,(Transcriptome!$A$2:$A$28=$B11)*(Transcriptome!$C$2:$C$28=$E11),0))</f>
        <v>0</v>
      </c>
      <c r="AL11">
        <f t="array" ref="AL11">INDEX(Transcriptome!I$2:I$28,MATCH(1,(Transcriptome!$A$2:$A$28=$B11)*(Transcriptome!$C$2:$C$28=$E11),0))</f>
        <v>0.98360753941935342</v>
      </c>
      <c r="AM11">
        <f t="array" ref="AM11">INDEX(Transcriptome!J$2:J$28,MATCH(1,(Transcriptome!$A$2:$A$28=$B11)*(Transcriptome!$C$2:$C$28=$E11),0))</f>
        <v>0.7382265245584132</v>
      </c>
      <c r="AN11">
        <f t="array" ref="AN11">INDEX(Transcriptome!K$2:K$28,MATCH(1,(Transcriptome!$A$2:$A$28=$B11)*(Transcriptome!$C$2:$C$28=$E11),0))</f>
        <v>0.55111043869904575</v>
      </c>
      <c r="AO11">
        <f t="array" ref="AO11">INDEX(Transcriptome!L$2:L$28,MATCH(1,(Transcriptome!$A$2:$A$28=$B11)*(Transcriptome!$C$2:$C$28=$E11),0))</f>
        <v>0.98880478143087014</v>
      </c>
      <c r="AP11">
        <f t="array" ref="AP11">INDEX(Transcriptome!M$2:M$28,MATCH(1,(Transcriptome!$A$2:$A$28=$B11)*(Transcriptome!$C$2:$C$28=$E11),0))</f>
        <v>0.89932971655775662</v>
      </c>
      <c r="AQ11">
        <f t="array" ref="AQ11">INDEX(Transcriptome!N$2:N$28,MATCH(1,(Transcriptome!$A$2:$A$28=$B11)*(Transcriptome!$C$2:$C$28=$E11),0))</f>
        <v>0.62235113286421173</v>
      </c>
      <c r="AR11">
        <f t="array" ref="AR11">INDEX(Transcriptome!O$2:O$28,MATCH(1,(Transcriptome!$A$2:$A$28=$B11)*(Transcriptome!$C$2:$C$28=$E11),0))</f>
        <v>0.78087235862321613</v>
      </c>
      <c r="AS11">
        <f t="array" ref="AS11">INDEX(Transcriptome!P$2:P$28,MATCH(1,(Transcriptome!$A$2:$A$28=$B11)*(Transcriptome!$C$2:$C$28=$E11),0))</f>
        <v>0.78756812612203297</v>
      </c>
      <c r="AT11">
        <f t="array" ref="AT11">INDEX(Transcriptome!Q$2:Q$28,MATCH(1,(Transcriptome!$A$2:$A$28=$B11)*(Transcriptome!$C$2:$C$28=$E11),0))</f>
        <v>0.74502006144238075</v>
      </c>
      <c r="AU11">
        <f t="array" ref="AU11">INDEX(Transcriptome!R$2:R$28,MATCH(1,(Transcriptome!$A$2:$A$28=$B11)*(Transcriptome!$C$2:$C$28=$E11),0))</f>
        <v>0.78598397437629597</v>
      </c>
      <c r="AV11">
        <f t="array" ref="AV11">INDEX(Transcriptome!S$2:S$28,MATCH(1,(Transcriptome!$A$2:$A$28=$B11)*(Transcriptome!$C$2:$C$28=$E11),0))</f>
        <v>0.69794299526738179</v>
      </c>
      <c r="AW11">
        <f t="array" ref="AW11">INDEX(Transcriptome!T$2:T$28,MATCH(1,(Transcriptome!$A$2:$A$28=$B11)*(Transcriptome!$C$2:$C$28=$E11),0))</f>
        <v>0.85441693159189702</v>
      </c>
      <c r="AX11">
        <f t="array" ref="AX11">INDEX(Transcriptome!U$2:U$28,MATCH(1,(Transcriptome!$A$2:$A$28=$B11)*(Transcriptome!$C$2:$C$28=$E11),0))</f>
        <v>1.8284067576778538</v>
      </c>
      <c r="AY11">
        <f t="array" ref="AY11">INDEX(Transcriptome!V$2:V$28,MATCH(1,(Transcriptome!$A$2:$A$28=$B11)*(Transcriptome!$C$2:$C$28=$E11),0))</f>
        <v>0</v>
      </c>
      <c r="AZ11">
        <f t="array" ref="AZ11">INDEX(Transcriptome!W$2:W$28,MATCH(1,(Transcriptome!$A$2:$A$28=$B11)*(Transcriptome!$C$2:$C$28=$E11),0))</f>
        <v>0</v>
      </c>
      <c r="BA11">
        <f t="array" ref="BA11">INDEX(Transcriptome!X$2:X$28,MATCH(1,(Transcriptome!$A$2:$A$28=$B11)*(Transcriptome!$C$2:$C$28=$E11),0))</f>
        <v>0.5323663811508943</v>
      </c>
      <c r="BB11">
        <f t="array" ref="BB11">INDEX(Transcriptome!Y$2:Y$28,MATCH(1,(Transcriptome!$A$2:$A$28=$B11)*(Transcriptome!$C$2:$C$28=$E11),0))</f>
        <v>0</v>
      </c>
      <c r="BC11">
        <f t="array" ref="BC11">INDEX(Transcriptome!Z$2:Z$28,MATCH(1,(Transcriptome!$A$2:$A$28=$B11)*(Transcriptome!$C$2:$C$28=$E11),0))</f>
        <v>1.078186431791968</v>
      </c>
      <c r="BD11">
        <f t="array" ref="BD11">INDEX(Transcriptome!AA$2:AA$28,MATCH(1,(Transcriptome!$A$2:$A$28=$B11)*(Transcriptome!$C$2:$C$28=$E11),0))</f>
        <v>0.98418127262123645</v>
      </c>
      <c r="BE11">
        <f t="array" ref="BE11">INDEX(Transcriptome!AB$2:AB$28,MATCH(1,(Transcriptome!$A$2:$A$28=$B11)*(Transcriptome!$C$2:$C$28=$E11),0))</f>
        <v>0.52472239876260462</v>
      </c>
      <c r="BF11">
        <f t="array" ref="BF11">INDEX(Transcriptome!AC$2:AC$28,MATCH(1,(Transcriptome!$A$2:$A$28=$B11)*(Transcriptome!$C$2:$C$28=$E11),0))</f>
        <v>1.0717381589150226</v>
      </c>
      <c r="BG11">
        <f t="array" ref="BG11">INDEX(Transcriptome!AD$2:AD$28,MATCH(1,(Transcriptome!$A$2:$A$28=$B11)*(Transcriptome!$C$2:$C$28=$E11),0))</f>
        <v>0.55626723728740601</v>
      </c>
      <c r="BH11">
        <f t="array" ref="BH11">INDEX(Transcriptome!AE$2:AE$28,MATCH(1,(Transcriptome!$A$2:$A$28=$B11)*(Transcriptome!$C$2:$C$28=$E11),0))</f>
        <v>0.95214647847971778</v>
      </c>
      <c r="BI11">
        <f t="array" ref="BI11">INDEX(Transcriptome!AF$2:AF$28,MATCH(1,(Transcriptome!$A$2:$A$28=$B11)*(Transcriptome!$C$2:$C$28=$E11),0))</f>
        <v>0.51283819534511577</v>
      </c>
      <c r="BJ11">
        <f t="array" ref="BJ11">INDEX(Transcriptome!AG$2:AG$28,MATCH(1,(Transcriptome!$A$2:$A$28=$B11)*(Transcriptome!$C$2:$C$28=$E11),0))</f>
        <v>0.45523341639479659</v>
      </c>
      <c r="BK11">
        <f t="array" ref="BK11">INDEX(Transcriptome!AH$2:AH$28,MATCH(1,(Transcriptome!$A$2:$A$28=$B11)*(Transcriptome!$C$2:$C$28=$E11),0))</f>
        <v>0.61724790378826888</v>
      </c>
      <c r="BL11">
        <f t="array" ref="BL11">INDEX(Transcriptome!AI$2:AI$28,MATCH(1,(Transcriptome!$A$2:$A$28=$B11)*(Transcriptome!$C$2:$C$28=$E11),0))</f>
        <v>0.48471433198525721</v>
      </c>
      <c r="BM11">
        <f t="array" ref="BM11">INDEX(Transcriptome!AJ$2:AJ$28,MATCH(1,(Transcriptome!$A$2:$A$28=$B11)*(Transcriptome!$C$2:$C$28=$E11),0))</f>
        <v>1.2059941731891957</v>
      </c>
      <c r="BN11">
        <f t="array" ref="BN11">INDEX(Transcriptome!AK$2:AK$28,MATCH(1,(Transcriptome!$A$2:$A$28=$B11)*(Transcriptome!$C$2:$C$28=$E11),0))</f>
        <v>0.66597322331766518</v>
      </c>
      <c r="BO11">
        <f t="array" ref="BO11">INDEX(Transcriptome!AL$2:AL$28,MATCH(1,(Transcriptome!$A$2:$A$28=$B11)*(Transcriptome!$C$2:$C$28=$E11),0))</f>
        <v>1</v>
      </c>
      <c r="BP11">
        <f t="array" ref="BP11">INDEX(Transcriptome!AM$2:AM$28,MATCH(1,(Transcriptome!$A$2:$A$28=$B11)*(Transcriptome!$C$2:$C$28=$E11),0))</f>
        <v>0.23509716267164626</v>
      </c>
      <c r="BQ11">
        <f t="array" ref="BQ11">INDEX(Transcriptome!AN$2:AN$28,MATCH(1,(Transcriptome!$A$2:$A$28=$B11)*(Transcriptome!$C$2:$C$28=$E11),0))</f>
        <v>0.61380656110633181</v>
      </c>
      <c r="BR11">
        <f t="array" ref="BR11">INDEX(Transcriptome!AO$2:AO$28,MATCH(1,(Transcriptome!$A$2:$A$28=$B11)*(Transcriptome!$C$2:$C$28=$E11),0))</f>
        <v>0.97882080387623294</v>
      </c>
      <c r="BS11">
        <f t="array" ref="BS11">INDEX(Transcriptome!AP$2:AP$28,MATCH(1,(Transcriptome!$A$2:$A$28=$B11)*(Transcriptome!$C$2:$C$28=$E11),0))</f>
        <v>0.62209450205335648</v>
      </c>
      <c r="BT11">
        <f t="array" ref="BT11">INDEX(Transcriptome!AQ$2:AQ$28,MATCH(1,(Transcriptome!$A$2:$A$28=$B11)*(Transcriptome!$C$2:$C$28=$E11),0))</f>
        <v>0.31292252199857101</v>
      </c>
      <c r="BU11">
        <f t="array" ref="BU11">INDEX(Transcriptome!AR$2:AR$28,MATCH(1,(Transcriptome!$A$2:$A$28=$B11)*(Transcriptome!$C$2:$C$28=$E11),0))</f>
        <v>0.8859362870981391</v>
      </c>
      <c r="BV11">
        <f t="array" ref="BV11">INDEX(Transcriptome!AS$2:AS$28,MATCH(1,(Transcriptome!$A$2:$A$28=$B11)*(Transcriptome!$C$2:$C$28=$E11),0))</f>
        <v>0.7750501599857994</v>
      </c>
      <c r="BW11">
        <f t="array" ref="BW11">INDEX(Transcriptome!AT$2:AT$28,MATCH(1,(Transcriptome!$A$2:$A$28=$B11)*(Transcriptome!$C$2:$C$28=$E11),0))</f>
        <v>0.51464912829861098</v>
      </c>
      <c r="BX11">
        <f t="array" ref="BX11">INDEX(Transcriptome!AU$2:AU$28,MATCH(1,(Transcriptome!$A$2:$A$28=$B11)*(Transcriptome!$C$2:$C$28=$E11),0))</f>
        <v>0.88899365335184199</v>
      </c>
      <c r="BY11">
        <f t="array" ref="BY11">INDEX(Transcriptome!AV$2:AV$28,MATCH(1,(Transcriptome!$A$2:$A$28=$B11)*(Transcriptome!$C$2:$C$28=$E11),0))</f>
        <v>0.6386463755285211</v>
      </c>
      <c r="BZ11">
        <f t="array" ref="BZ11">INDEX(Transcriptome!AW$2:AW$28,MATCH(1,(Transcriptome!$A$2:$A$28=$B11)*(Transcriptome!$C$2:$C$28=$E11),0))</f>
        <v>0.71887918033818299</v>
      </c>
      <c r="CA11">
        <f t="array" ref="CA11">INDEX(Transcriptome!AX$2:AX$28,MATCH(1,(Transcriptome!$A$2:$A$28=$B11)*(Transcriptome!$C$2:$C$28=$E11),0))</f>
        <v>0.40202870499451915</v>
      </c>
      <c r="CB11">
        <f t="array" ref="CB11">INDEX(Transcriptome!AY$2:AY$28,MATCH(1,(Transcriptome!$A$2:$A$28=$B11)*(Transcriptome!$C$2:$C$28=$E11),0))</f>
        <v>0.74268291925915664</v>
      </c>
      <c r="CC11">
        <f t="array" ref="CC11">INDEX(Transcriptome!AZ$2:AZ$28,MATCH(1,(Transcriptome!$A$2:$A$28=$B11)*(Transcriptome!$C$2:$C$28=$E11),0))</f>
        <v>0.32139764186486047</v>
      </c>
      <c r="CD11">
        <f t="array" ref="CD11">INDEX(Transcriptome!BA$2:BA$28,MATCH(1,(Transcriptome!$A$2:$A$28=$B11)*(Transcriptome!$C$2:$C$28=$E11),0))</f>
        <v>1.7566182378690514</v>
      </c>
      <c r="CE11">
        <f t="array" ref="CE11">INDEX(Transcriptome!BB$2:BB$28,MATCH(1,(Transcriptome!$A$2:$A$28=$B11)*(Transcriptome!$C$2:$C$28=$E11),0))</f>
        <v>1.8037904897519421</v>
      </c>
      <c r="CF11">
        <f t="array" ref="CF11">INDEX(Transcriptome!BC$2:BC$28,MATCH(1,(Transcriptome!$A$2:$A$28=$B11)*(Transcriptome!$C$2:$C$28=$E11),0))</f>
        <v>0</v>
      </c>
      <c r="CG11">
        <f t="array" ref="CG11">INDEX(Transcriptome!BD$2:BD$28,MATCH(1,(Transcriptome!$A$2:$A$28=$B11)*(Transcriptome!$C$2:$C$28=$E11),0))</f>
        <v>1.6615131511005994</v>
      </c>
      <c r="CH11">
        <f t="array" ref="CH11">INDEX(Transcriptome!BE$2:BE$28,MATCH(1,(Transcriptome!$A$2:$A$28=$B11)*(Transcriptome!$C$2:$C$28=$E11),0))</f>
        <v>1.5090127342943038</v>
      </c>
      <c r="CI11">
        <f t="array" ref="CI11">INDEX(Transcriptome!BF$2:BF$28,MATCH(1,(Transcriptome!$A$2:$A$28=$B11)*(Transcriptome!$C$2:$C$28=$E11),0))</f>
        <v>0.60343487883169566</v>
      </c>
      <c r="CJ11">
        <f t="array" ref="CJ11">INDEX(Transcriptome!BG$2:BG$28,MATCH(1,(Transcriptome!$A$2:$A$28=$B11)*(Transcriptome!$C$2:$C$28=$E11),0))</f>
        <v>1.3961288009715147</v>
      </c>
      <c r="CK11">
        <f t="array" ref="CK11">INDEX(Transcriptome!BH$2:BH$28,MATCH(1,(Transcriptome!$A$2:$A$28=$B11)*(Transcriptome!$C$2:$C$28=$E11),0))</f>
        <v>0.97254831254192631</v>
      </c>
      <c r="CL11">
        <f t="array" ref="CL11">INDEX(Transcriptome!BI$2:BI$28,MATCH(1,(Transcriptome!$A$2:$A$28=$B11)*(Transcriptome!$C$2:$C$28=$E11),0))</f>
        <v>0</v>
      </c>
      <c r="CM11">
        <f t="array" ref="CM11">INDEX(Transcriptome!BJ$2:BJ$28,MATCH(1,(Transcriptome!$A$2:$A$28=$B11)*(Transcriptome!$C$2:$C$28=$E11),0))</f>
        <v>0</v>
      </c>
      <c r="CN11">
        <f t="array" ref="CN11">INDEX(Transcriptome!BK$2:BK$28,MATCH(1,(Transcriptome!$A$2:$A$28=$B11)*(Transcriptome!$C$2:$C$28=$E11),0))</f>
        <v>1.0823859833759684</v>
      </c>
      <c r="CO11">
        <f t="array" ref="CO11">INDEX(Transcriptome!BL$2:BL$28,MATCH(1,(Transcriptome!$A$2:$A$28=$B11)*(Transcriptome!$C$2:$C$28=$E11),0))</f>
        <v>2.2854492511569049</v>
      </c>
      <c r="CP11">
        <f t="array" ref="CP11">INDEX(Transcriptome!BM$2:BM$28,MATCH(1,(Transcriptome!$A$2:$A$28=$B11)*(Transcriptome!$C$2:$C$28=$E11),0))</f>
        <v>0.48916938496143786</v>
      </c>
      <c r="CQ11">
        <f t="array" ref="CQ11">INDEX(Transcriptome!BN$2:BN$28,MATCH(1,(Transcriptome!$A$2:$A$28=$B11)*(Transcriptome!$C$2:$C$28=$E11),0))</f>
        <v>0.45630942842007749</v>
      </c>
      <c r="CR11">
        <f t="array" ref="CR11">INDEX(Transcriptome!BO$2:BO$28,MATCH(1,(Transcriptome!$A$2:$A$28=$B11)*(Transcriptome!$C$2:$C$28=$E11),0))</f>
        <v>1.1338235735031745</v>
      </c>
      <c r="CS11">
        <f t="array" ref="CS11">INDEX(Transcriptome!BP$2:BP$28,MATCH(1,(Transcriptome!$A$2:$A$28=$B11)*(Transcriptome!$C$2:$C$28=$E11),0))</f>
        <v>0.97254831254192631</v>
      </c>
      <c r="CT11">
        <f t="array" ref="CT11">INDEX(Transcriptome!BQ$2:BQ$28,MATCH(1,(Transcriptome!$A$2:$A$28=$B11)*(Transcriptome!$C$2:$C$28=$E11),0))</f>
        <v>1</v>
      </c>
      <c r="CU11">
        <f t="array" ref="CU11">INDEX(Transcriptome!BR$2:BR$28,MATCH(1,(Transcriptome!$A$2:$A$28=$B11)*(Transcriptome!$C$2:$C$28=$E11),0))</f>
        <v>1.0611529105413122</v>
      </c>
    </row>
    <row r="12" spans="1:99" x14ac:dyDescent="0.15">
      <c r="A12">
        <f>Glutamine!A17</f>
        <v>10</v>
      </c>
      <c r="B12" t="s">
        <v>581</v>
      </c>
      <c r="C12" s="326" t="s">
        <v>586</v>
      </c>
      <c r="D12">
        <v>1</v>
      </c>
      <c r="E12" t="s">
        <v>513</v>
      </c>
      <c r="F12" s="334">
        <f>AVERAGE('In Process Calc.'!B13:B14)</f>
        <v>8.4927083333313931</v>
      </c>
      <c r="G12" s="334">
        <f>AVERAGE('In Process Calc.'!C13:C14)</f>
        <v>203.82499999995343</v>
      </c>
      <c r="H12">
        <f>AVERAGE('TL input - regression'!Q12,'TL input - regression'!L13)</f>
        <v>6.9929342378224923</v>
      </c>
      <c r="I12">
        <f>AVERAGE('TL input - regression'!R12,'TL input - regression'!M13)</f>
        <v>18.650482624649143</v>
      </c>
      <c r="J12">
        <f>AVERAGE('TL input - regression'!S12,'TL input - regression'!N13)</f>
        <v>0.50341830261710308</v>
      </c>
      <c r="K12">
        <f>AVERAGE('TL input - regression'!T12,'TL input - regression'!O13)</f>
        <v>0.29506583299779438</v>
      </c>
      <c r="L12">
        <f>AVERAGE('TL input - regression'!U12,'TL input - regression'!P13)</f>
        <v>0.11931744305031741</v>
      </c>
      <c r="M12">
        <f>'Growth Regression'!T12</f>
        <v>4.4357416007899392E-4</v>
      </c>
      <c r="N12">
        <f>M12/'Growth Regression'!$O$24</f>
        <v>9.9097604880379851E-3</v>
      </c>
      <c r="O12">
        <f>'Post Process Calc.'!C29</f>
        <v>3.059206391068461E-2</v>
      </c>
      <c r="P12">
        <f>'Post Process Calc.'!D29</f>
        <v>9.1530051064137117E-4</v>
      </c>
      <c r="Q12">
        <f>'Post Process Calc.'!E29</f>
        <v>2.0733856203196772E-3</v>
      </c>
      <c r="R12">
        <f>'Post Process Calc.'!F29</f>
        <v>9.7535336230143428E-4</v>
      </c>
      <c r="S12">
        <f>'Post Process Calc.'!G29</f>
        <v>1.4427237156222674E-4</v>
      </c>
      <c r="T12">
        <f t="shared" si="2"/>
        <v>2.991954100624419E-2</v>
      </c>
      <c r="U12">
        <f t="shared" si="3"/>
        <v>19.120039944177879</v>
      </c>
      <c r="V12">
        <f t="shared" si="3"/>
        <v>0.57206281915085699</v>
      </c>
      <c r="W12">
        <f t="shared" si="0"/>
        <v>1.2958660126997983</v>
      </c>
      <c r="X12">
        <f t="shared" si="0"/>
        <v>0.60959585143839634</v>
      </c>
      <c r="Y12">
        <f t="shared" si="0"/>
        <v>9.01702322263917E-2</v>
      </c>
      <c r="Z12">
        <v>100</v>
      </c>
      <c r="AA12">
        <v>0.32</v>
      </c>
      <c r="AB12">
        <v>7</v>
      </c>
      <c r="AC12">
        <v>0.7</v>
      </c>
      <c r="AD12">
        <f t="shared" si="1"/>
        <v>5.0118723362727164E-8</v>
      </c>
      <c r="AE12">
        <v>1</v>
      </c>
      <c r="AF12">
        <v>0.311</v>
      </c>
      <c r="AG12" t="e">
        <f t="array" ref="AG12">INDEX(Transcriptome!D$2:D$28,MATCH(1,(Transcriptome!$A$2:$A$28=$B12)*(Transcriptome!$C$2:$C$28=$E12),0))</f>
        <v>#N/A</v>
      </c>
      <c r="AH12" t="e">
        <f t="array" ref="AH12">INDEX(Transcriptome!E$2:E$28,MATCH(1,(Transcriptome!$A$2:$A$28=$B12)*(Transcriptome!$C$2:$C$28=$E12),0))</f>
        <v>#N/A</v>
      </c>
      <c r="AI12" t="e">
        <f t="array" ref="AI12">INDEX(Transcriptome!F$2:F$28,MATCH(1,(Transcriptome!$A$2:$A$28=$B12)*(Transcriptome!$C$2:$C$28=$E12),0))</f>
        <v>#N/A</v>
      </c>
      <c r="AJ12" t="e">
        <f t="array" ref="AJ12">INDEX(Transcriptome!G$2:G$28,MATCH(1,(Transcriptome!$A$2:$A$28=$B12)*(Transcriptome!$C$2:$C$28=$E12),0))</f>
        <v>#N/A</v>
      </c>
      <c r="AK12" t="e">
        <f t="array" ref="AK12">INDEX(Transcriptome!H$2:H$28,MATCH(1,(Transcriptome!$A$2:$A$28=$B12)*(Transcriptome!$C$2:$C$28=$E12),0))</f>
        <v>#N/A</v>
      </c>
      <c r="AL12" t="e">
        <f t="array" ref="AL12">INDEX(Transcriptome!I$2:I$28,MATCH(1,(Transcriptome!$A$2:$A$28=$B12)*(Transcriptome!$C$2:$C$28=$E12),0))</f>
        <v>#N/A</v>
      </c>
      <c r="AM12" t="e">
        <f t="array" ref="AM12">INDEX(Transcriptome!J$2:J$28,MATCH(1,(Transcriptome!$A$2:$A$28=$B12)*(Transcriptome!$C$2:$C$28=$E12),0))</f>
        <v>#N/A</v>
      </c>
      <c r="AN12" t="e">
        <f t="array" ref="AN12">INDEX(Transcriptome!K$2:K$28,MATCH(1,(Transcriptome!$A$2:$A$28=$B12)*(Transcriptome!$C$2:$C$28=$E12),0))</f>
        <v>#N/A</v>
      </c>
      <c r="AO12" t="e">
        <f t="array" ref="AO12">INDEX(Transcriptome!L$2:L$28,MATCH(1,(Transcriptome!$A$2:$A$28=$B12)*(Transcriptome!$C$2:$C$28=$E12),0))</f>
        <v>#N/A</v>
      </c>
      <c r="AP12" t="e">
        <f t="array" ref="AP12">INDEX(Transcriptome!M$2:M$28,MATCH(1,(Transcriptome!$A$2:$A$28=$B12)*(Transcriptome!$C$2:$C$28=$E12),0))</f>
        <v>#N/A</v>
      </c>
      <c r="AQ12" t="e">
        <f t="array" ref="AQ12">INDEX(Transcriptome!N$2:N$28,MATCH(1,(Transcriptome!$A$2:$A$28=$B12)*(Transcriptome!$C$2:$C$28=$E12),0))</f>
        <v>#N/A</v>
      </c>
      <c r="AR12" t="e">
        <f t="array" ref="AR12">INDEX(Transcriptome!O$2:O$28,MATCH(1,(Transcriptome!$A$2:$A$28=$B12)*(Transcriptome!$C$2:$C$28=$E12),0))</f>
        <v>#N/A</v>
      </c>
      <c r="AS12" t="e">
        <f t="array" ref="AS12">INDEX(Transcriptome!P$2:P$28,MATCH(1,(Transcriptome!$A$2:$A$28=$B12)*(Transcriptome!$C$2:$C$28=$E12),0))</f>
        <v>#N/A</v>
      </c>
      <c r="AT12" t="e">
        <f t="array" ref="AT12">INDEX(Transcriptome!Q$2:Q$28,MATCH(1,(Transcriptome!$A$2:$A$28=$B12)*(Transcriptome!$C$2:$C$28=$E12),0))</f>
        <v>#N/A</v>
      </c>
      <c r="AU12" t="e">
        <f t="array" ref="AU12">INDEX(Transcriptome!R$2:R$28,MATCH(1,(Transcriptome!$A$2:$A$28=$B12)*(Transcriptome!$C$2:$C$28=$E12),0))</f>
        <v>#N/A</v>
      </c>
      <c r="AV12" t="e">
        <f t="array" ref="AV12">INDEX(Transcriptome!S$2:S$28,MATCH(1,(Transcriptome!$A$2:$A$28=$B12)*(Transcriptome!$C$2:$C$28=$E12),0))</f>
        <v>#N/A</v>
      </c>
      <c r="AW12" t="e">
        <f t="array" ref="AW12">INDEX(Transcriptome!T$2:T$28,MATCH(1,(Transcriptome!$A$2:$A$28=$B12)*(Transcriptome!$C$2:$C$28=$E12),0))</f>
        <v>#N/A</v>
      </c>
      <c r="AX12" t="e">
        <f t="array" ref="AX12">INDEX(Transcriptome!U$2:U$28,MATCH(1,(Transcriptome!$A$2:$A$28=$B12)*(Transcriptome!$C$2:$C$28=$E12),0))</f>
        <v>#N/A</v>
      </c>
      <c r="AY12" t="e">
        <f t="array" ref="AY12">INDEX(Transcriptome!V$2:V$28,MATCH(1,(Transcriptome!$A$2:$A$28=$B12)*(Transcriptome!$C$2:$C$28=$E12),0))</f>
        <v>#N/A</v>
      </c>
      <c r="AZ12" t="e">
        <f t="array" ref="AZ12">INDEX(Transcriptome!W$2:W$28,MATCH(1,(Transcriptome!$A$2:$A$28=$B12)*(Transcriptome!$C$2:$C$28=$E12),0))</f>
        <v>#N/A</v>
      </c>
      <c r="BA12" t="e">
        <f t="array" ref="BA12">INDEX(Transcriptome!X$2:X$28,MATCH(1,(Transcriptome!$A$2:$A$28=$B12)*(Transcriptome!$C$2:$C$28=$E12),0))</f>
        <v>#N/A</v>
      </c>
      <c r="BB12" t="e">
        <f t="array" ref="BB12">INDEX(Transcriptome!Y$2:Y$28,MATCH(1,(Transcriptome!$A$2:$A$28=$B12)*(Transcriptome!$C$2:$C$28=$E12),0))</f>
        <v>#N/A</v>
      </c>
      <c r="BC12" t="e">
        <f t="array" ref="BC12">INDEX(Transcriptome!Z$2:Z$28,MATCH(1,(Transcriptome!$A$2:$A$28=$B12)*(Transcriptome!$C$2:$C$28=$E12),0))</f>
        <v>#N/A</v>
      </c>
      <c r="BD12" t="e">
        <f t="array" ref="BD12">INDEX(Transcriptome!AA$2:AA$28,MATCH(1,(Transcriptome!$A$2:$A$28=$B12)*(Transcriptome!$C$2:$C$28=$E12),0))</f>
        <v>#N/A</v>
      </c>
      <c r="BE12" t="e">
        <f t="array" ref="BE12">INDEX(Transcriptome!AB$2:AB$28,MATCH(1,(Transcriptome!$A$2:$A$28=$B12)*(Transcriptome!$C$2:$C$28=$E12),0))</f>
        <v>#N/A</v>
      </c>
      <c r="BF12" t="e">
        <f t="array" ref="BF12">INDEX(Transcriptome!AC$2:AC$28,MATCH(1,(Transcriptome!$A$2:$A$28=$B12)*(Transcriptome!$C$2:$C$28=$E12),0))</f>
        <v>#N/A</v>
      </c>
      <c r="BG12" t="e">
        <f t="array" ref="BG12">INDEX(Transcriptome!AD$2:AD$28,MATCH(1,(Transcriptome!$A$2:$A$28=$B12)*(Transcriptome!$C$2:$C$28=$E12),0))</f>
        <v>#N/A</v>
      </c>
      <c r="BH12" t="e">
        <f t="array" ref="BH12">INDEX(Transcriptome!AE$2:AE$28,MATCH(1,(Transcriptome!$A$2:$A$28=$B12)*(Transcriptome!$C$2:$C$28=$E12),0))</f>
        <v>#N/A</v>
      </c>
      <c r="BI12" t="e">
        <f t="array" ref="BI12">INDEX(Transcriptome!AF$2:AF$28,MATCH(1,(Transcriptome!$A$2:$A$28=$B12)*(Transcriptome!$C$2:$C$28=$E12),0))</f>
        <v>#N/A</v>
      </c>
      <c r="BJ12" t="e">
        <f t="array" ref="BJ12">INDEX(Transcriptome!AG$2:AG$28,MATCH(1,(Transcriptome!$A$2:$A$28=$B12)*(Transcriptome!$C$2:$C$28=$E12),0))</f>
        <v>#N/A</v>
      </c>
      <c r="BK12" t="e">
        <f t="array" ref="BK12">INDEX(Transcriptome!AH$2:AH$28,MATCH(1,(Transcriptome!$A$2:$A$28=$B12)*(Transcriptome!$C$2:$C$28=$E12),0))</f>
        <v>#N/A</v>
      </c>
      <c r="BL12" t="e">
        <f t="array" ref="BL12">INDEX(Transcriptome!AI$2:AI$28,MATCH(1,(Transcriptome!$A$2:$A$28=$B12)*(Transcriptome!$C$2:$C$28=$E12),0))</f>
        <v>#N/A</v>
      </c>
      <c r="BM12" t="e">
        <f t="array" ref="BM12">INDEX(Transcriptome!AJ$2:AJ$28,MATCH(1,(Transcriptome!$A$2:$A$28=$B12)*(Transcriptome!$C$2:$C$28=$E12),0))</f>
        <v>#N/A</v>
      </c>
      <c r="BN12" t="e">
        <f t="array" ref="BN12">INDEX(Transcriptome!AK$2:AK$28,MATCH(1,(Transcriptome!$A$2:$A$28=$B12)*(Transcriptome!$C$2:$C$28=$E12),0))</f>
        <v>#N/A</v>
      </c>
      <c r="BO12" t="e">
        <f t="array" ref="BO12">INDEX(Transcriptome!AL$2:AL$28,MATCH(1,(Transcriptome!$A$2:$A$28=$B12)*(Transcriptome!$C$2:$C$28=$E12),0))</f>
        <v>#N/A</v>
      </c>
      <c r="BP12" t="e">
        <f t="array" ref="BP12">INDEX(Transcriptome!AM$2:AM$28,MATCH(1,(Transcriptome!$A$2:$A$28=$B12)*(Transcriptome!$C$2:$C$28=$E12),0))</f>
        <v>#N/A</v>
      </c>
      <c r="BQ12" t="e">
        <f t="array" ref="BQ12">INDEX(Transcriptome!AN$2:AN$28,MATCH(1,(Transcriptome!$A$2:$A$28=$B12)*(Transcriptome!$C$2:$C$28=$E12),0))</f>
        <v>#N/A</v>
      </c>
      <c r="BR12" t="e">
        <f t="array" ref="BR12">INDEX(Transcriptome!AO$2:AO$28,MATCH(1,(Transcriptome!$A$2:$A$28=$B12)*(Transcriptome!$C$2:$C$28=$E12),0))</f>
        <v>#N/A</v>
      </c>
      <c r="BS12" t="e">
        <f t="array" ref="BS12">INDEX(Transcriptome!AP$2:AP$28,MATCH(1,(Transcriptome!$A$2:$A$28=$B12)*(Transcriptome!$C$2:$C$28=$E12),0))</f>
        <v>#N/A</v>
      </c>
      <c r="BT12" t="e">
        <f t="array" ref="BT12">INDEX(Transcriptome!AQ$2:AQ$28,MATCH(1,(Transcriptome!$A$2:$A$28=$B12)*(Transcriptome!$C$2:$C$28=$E12),0))</f>
        <v>#N/A</v>
      </c>
      <c r="BU12" t="e">
        <f t="array" ref="BU12">INDEX(Transcriptome!AR$2:AR$28,MATCH(1,(Transcriptome!$A$2:$A$28=$B12)*(Transcriptome!$C$2:$C$28=$E12),0))</f>
        <v>#N/A</v>
      </c>
      <c r="BV12" t="e">
        <f t="array" ref="BV12">INDEX(Transcriptome!AS$2:AS$28,MATCH(1,(Transcriptome!$A$2:$A$28=$B12)*(Transcriptome!$C$2:$C$28=$E12),0))</f>
        <v>#N/A</v>
      </c>
      <c r="BW12" t="e">
        <f t="array" ref="BW12">INDEX(Transcriptome!AT$2:AT$28,MATCH(1,(Transcriptome!$A$2:$A$28=$B12)*(Transcriptome!$C$2:$C$28=$E12),0))</f>
        <v>#N/A</v>
      </c>
      <c r="BX12" t="e">
        <f t="array" ref="BX12">INDEX(Transcriptome!AU$2:AU$28,MATCH(1,(Transcriptome!$A$2:$A$28=$B12)*(Transcriptome!$C$2:$C$28=$E12),0))</f>
        <v>#N/A</v>
      </c>
      <c r="BY12" t="e">
        <f t="array" ref="BY12">INDEX(Transcriptome!AV$2:AV$28,MATCH(1,(Transcriptome!$A$2:$A$28=$B12)*(Transcriptome!$C$2:$C$28=$E12),0))</f>
        <v>#N/A</v>
      </c>
      <c r="BZ12" t="e">
        <f t="array" ref="BZ12">INDEX(Transcriptome!AW$2:AW$28,MATCH(1,(Transcriptome!$A$2:$A$28=$B12)*(Transcriptome!$C$2:$C$28=$E12),0))</f>
        <v>#N/A</v>
      </c>
      <c r="CA12" t="e">
        <f t="array" ref="CA12">INDEX(Transcriptome!AX$2:AX$28,MATCH(1,(Transcriptome!$A$2:$A$28=$B12)*(Transcriptome!$C$2:$C$28=$E12),0))</f>
        <v>#N/A</v>
      </c>
      <c r="CB12" t="e">
        <f t="array" ref="CB12">INDEX(Transcriptome!AY$2:AY$28,MATCH(1,(Transcriptome!$A$2:$A$28=$B12)*(Transcriptome!$C$2:$C$28=$E12),0))</f>
        <v>#N/A</v>
      </c>
      <c r="CC12" t="e">
        <f t="array" ref="CC12">INDEX(Transcriptome!AZ$2:AZ$28,MATCH(1,(Transcriptome!$A$2:$A$28=$B12)*(Transcriptome!$C$2:$C$28=$E12),0))</f>
        <v>#N/A</v>
      </c>
      <c r="CD12" t="e">
        <f t="array" ref="CD12">INDEX(Transcriptome!BA$2:BA$28,MATCH(1,(Transcriptome!$A$2:$A$28=$B12)*(Transcriptome!$C$2:$C$28=$E12),0))</f>
        <v>#N/A</v>
      </c>
      <c r="CE12" t="e">
        <f t="array" ref="CE12">INDEX(Transcriptome!BB$2:BB$28,MATCH(1,(Transcriptome!$A$2:$A$28=$B12)*(Transcriptome!$C$2:$C$28=$E12),0))</f>
        <v>#N/A</v>
      </c>
      <c r="CF12" t="e">
        <f t="array" ref="CF12">INDEX(Transcriptome!BC$2:BC$28,MATCH(1,(Transcriptome!$A$2:$A$28=$B12)*(Transcriptome!$C$2:$C$28=$E12),0))</f>
        <v>#N/A</v>
      </c>
      <c r="CG12" t="e">
        <f t="array" ref="CG12">INDEX(Transcriptome!BD$2:BD$28,MATCH(1,(Transcriptome!$A$2:$A$28=$B12)*(Transcriptome!$C$2:$C$28=$E12),0))</f>
        <v>#N/A</v>
      </c>
      <c r="CH12" t="e">
        <f t="array" ref="CH12">INDEX(Transcriptome!BE$2:BE$28,MATCH(1,(Transcriptome!$A$2:$A$28=$B12)*(Transcriptome!$C$2:$C$28=$E12),0))</f>
        <v>#N/A</v>
      </c>
      <c r="CI12" t="e">
        <f t="array" ref="CI12">INDEX(Transcriptome!BF$2:BF$28,MATCH(1,(Transcriptome!$A$2:$A$28=$B12)*(Transcriptome!$C$2:$C$28=$E12),0))</f>
        <v>#N/A</v>
      </c>
      <c r="CJ12" t="e">
        <f t="array" ref="CJ12">INDEX(Transcriptome!BG$2:BG$28,MATCH(1,(Transcriptome!$A$2:$A$28=$B12)*(Transcriptome!$C$2:$C$28=$E12),0))</f>
        <v>#N/A</v>
      </c>
      <c r="CK12" t="e">
        <f t="array" ref="CK12">INDEX(Transcriptome!BH$2:BH$28,MATCH(1,(Transcriptome!$A$2:$A$28=$B12)*(Transcriptome!$C$2:$C$28=$E12),0))</f>
        <v>#N/A</v>
      </c>
      <c r="CL12" t="e">
        <f t="array" ref="CL12">INDEX(Transcriptome!BI$2:BI$28,MATCH(1,(Transcriptome!$A$2:$A$28=$B12)*(Transcriptome!$C$2:$C$28=$E12),0))</f>
        <v>#N/A</v>
      </c>
      <c r="CM12" t="e">
        <f t="array" ref="CM12">INDEX(Transcriptome!BJ$2:BJ$28,MATCH(1,(Transcriptome!$A$2:$A$28=$B12)*(Transcriptome!$C$2:$C$28=$E12),0))</f>
        <v>#N/A</v>
      </c>
      <c r="CN12" t="e">
        <f t="array" ref="CN12">INDEX(Transcriptome!BK$2:BK$28,MATCH(1,(Transcriptome!$A$2:$A$28=$B12)*(Transcriptome!$C$2:$C$28=$E12),0))</f>
        <v>#N/A</v>
      </c>
      <c r="CO12" t="e">
        <f t="array" ref="CO12">INDEX(Transcriptome!BL$2:BL$28,MATCH(1,(Transcriptome!$A$2:$A$28=$B12)*(Transcriptome!$C$2:$C$28=$E12),0))</f>
        <v>#N/A</v>
      </c>
      <c r="CP12" t="e">
        <f t="array" ref="CP12">INDEX(Transcriptome!BM$2:BM$28,MATCH(1,(Transcriptome!$A$2:$A$28=$B12)*(Transcriptome!$C$2:$C$28=$E12),0))</f>
        <v>#N/A</v>
      </c>
      <c r="CQ12" t="e">
        <f t="array" ref="CQ12">INDEX(Transcriptome!BN$2:BN$28,MATCH(1,(Transcriptome!$A$2:$A$28=$B12)*(Transcriptome!$C$2:$C$28=$E12),0))</f>
        <v>#N/A</v>
      </c>
      <c r="CR12" t="e">
        <f t="array" ref="CR12">INDEX(Transcriptome!BO$2:BO$28,MATCH(1,(Transcriptome!$A$2:$A$28=$B12)*(Transcriptome!$C$2:$C$28=$E12),0))</f>
        <v>#N/A</v>
      </c>
      <c r="CS12" t="e">
        <f t="array" ref="CS12">INDEX(Transcriptome!BP$2:BP$28,MATCH(1,(Transcriptome!$A$2:$A$28=$B12)*(Transcriptome!$C$2:$C$28=$E12),0))</f>
        <v>#N/A</v>
      </c>
      <c r="CT12" t="e">
        <f t="array" ref="CT12">INDEX(Transcriptome!BQ$2:BQ$28,MATCH(1,(Transcriptome!$A$2:$A$28=$B12)*(Transcriptome!$C$2:$C$28=$E12),0))</f>
        <v>#N/A</v>
      </c>
      <c r="CU12" t="e">
        <f t="array" ref="CU12">INDEX(Transcriptome!BR$2:BR$28,MATCH(1,(Transcriptome!$A$2:$A$28=$B12)*(Transcriptome!$C$2:$C$28=$E12),0))</f>
        <v>#N/A</v>
      </c>
    </row>
    <row r="13" spans="1:99" x14ac:dyDescent="0.15">
      <c r="A13">
        <f>Glutamine!A18</f>
        <v>11</v>
      </c>
      <c r="B13" t="s">
        <v>581</v>
      </c>
      <c r="C13" s="326" t="s">
        <v>586</v>
      </c>
      <c r="D13">
        <v>1</v>
      </c>
      <c r="E13" t="s">
        <v>513</v>
      </c>
      <c r="F13" s="334">
        <f>AVERAGE('In Process Calc.'!B14:B15)</f>
        <v>9.3565972222204437</v>
      </c>
      <c r="G13" s="334">
        <f>AVERAGE('In Process Calc.'!C14:C15)</f>
        <v>224.55833333329065</v>
      </c>
      <c r="H13">
        <f>AVERAGE('TL input - regression'!Q13,'TL input - regression'!L14)</f>
        <v>9.0598427327751221</v>
      </c>
      <c r="I13">
        <f>AVERAGE('TL input - regression'!R13,'TL input - regression'!M14)</f>
        <v>14.265337328308448</v>
      </c>
      <c r="J13">
        <f>AVERAGE('TL input - regression'!S13,'TL input - regression'!N14)</f>
        <v>0.61842136346917631</v>
      </c>
      <c r="K13">
        <f>AVERAGE('TL input - regression'!T13,'TL input - regression'!O14)</f>
        <v>0.28905128771375432</v>
      </c>
      <c r="L13">
        <f>AVERAGE('TL input - regression'!U13,'TL input - regression'!P14)</f>
        <v>0.15576417399203063</v>
      </c>
      <c r="M13">
        <f>'Growth Regression'!T13</f>
        <v>1.7641222529405561E-4</v>
      </c>
      <c r="N13">
        <f>M13/'Growth Regression'!$O$24</f>
        <v>3.9411738941568615E-3</v>
      </c>
      <c r="O13">
        <f>'Post Process Calc.'!C30</f>
        <v>2.4158221070732195E-2</v>
      </c>
      <c r="P13">
        <f>'Post Process Calc.'!D30</f>
        <v>-2.3019716486138781E-2</v>
      </c>
      <c r="Q13">
        <f>'Post Process Calc.'!E30</f>
        <v>1.9705537941223737E-3</v>
      </c>
      <c r="R13">
        <f>'Post Process Calc.'!F30</f>
        <v>-2.8250018083431121E-6</v>
      </c>
      <c r="S13">
        <f>'Post Process Calc.'!G30</f>
        <v>-6.1321010795713877E-4</v>
      </c>
      <c r="T13">
        <f t="shared" si="2"/>
        <v>-0.95287299585263263</v>
      </c>
      <c r="U13">
        <f t="shared" ref="U13" si="4">O13/0.0016</f>
        <v>15.098888169207621</v>
      </c>
      <c r="V13">
        <f t="shared" ref="V13" si="5">P13/0.0016</f>
        <v>-14.387322803836737</v>
      </c>
      <c r="W13">
        <f t="shared" ref="W13" si="6">Q13/0.0016</f>
        <v>1.2315961213264834</v>
      </c>
      <c r="X13">
        <f t="shared" ref="X13" si="7">R13/0.0016</f>
        <v>-1.7656261302144451E-3</v>
      </c>
      <c r="Y13">
        <f t="shared" ref="Y13" si="8">S13/0.0016</f>
        <v>-0.38325631747321171</v>
      </c>
      <c r="Z13">
        <v>100</v>
      </c>
      <c r="AA13">
        <v>0.32</v>
      </c>
      <c r="AB13">
        <v>7</v>
      </c>
      <c r="AC13">
        <v>0.7</v>
      </c>
      <c r="AD13">
        <f t="shared" si="1"/>
        <v>5.0118723362727164E-8</v>
      </c>
      <c r="AE13">
        <v>1</v>
      </c>
      <c r="AF13">
        <v>0.311</v>
      </c>
      <c r="AG13" t="e">
        <f t="array" ref="AG13">INDEX(Transcriptome!D$2:D$28,MATCH(1,(Transcriptome!$A$2:$A$28=$B13)*(Transcriptome!$C$2:$C$28=$E13),0))</f>
        <v>#N/A</v>
      </c>
      <c r="AH13" t="e">
        <f t="array" ref="AH13">INDEX(Transcriptome!E$2:E$28,MATCH(1,(Transcriptome!$A$2:$A$28=$B13)*(Transcriptome!$C$2:$C$28=$E13),0))</f>
        <v>#N/A</v>
      </c>
      <c r="AI13" t="e">
        <f t="array" ref="AI13">INDEX(Transcriptome!F$2:F$28,MATCH(1,(Transcriptome!$A$2:$A$28=$B13)*(Transcriptome!$C$2:$C$28=$E13),0))</f>
        <v>#N/A</v>
      </c>
      <c r="AJ13" t="e">
        <f t="array" ref="AJ13">INDEX(Transcriptome!G$2:G$28,MATCH(1,(Transcriptome!$A$2:$A$28=$B13)*(Transcriptome!$C$2:$C$28=$E13),0))</f>
        <v>#N/A</v>
      </c>
      <c r="AK13" t="e">
        <f t="array" ref="AK13">INDEX(Transcriptome!H$2:H$28,MATCH(1,(Transcriptome!$A$2:$A$28=$B13)*(Transcriptome!$C$2:$C$28=$E13),0))</f>
        <v>#N/A</v>
      </c>
      <c r="AL13" t="e">
        <f t="array" ref="AL13">INDEX(Transcriptome!I$2:I$28,MATCH(1,(Transcriptome!$A$2:$A$28=$B13)*(Transcriptome!$C$2:$C$28=$E13),0))</f>
        <v>#N/A</v>
      </c>
      <c r="AM13" t="e">
        <f t="array" ref="AM13">INDEX(Transcriptome!J$2:J$28,MATCH(1,(Transcriptome!$A$2:$A$28=$B13)*(Transcriptome!$C$2:$C$28=$E13),0))</f>
        <v>#N/A</v>
      </c>
      <c r="AN13" t="e">
        <f t="array" ref="AN13">INDEX(Transcriptome!K$2:K$28,MATCH(1,(Transcriptome!$A$2:$A$28=$B13)*(Transcriptome!$C$2:$C$28=$E13),0))</f>
        <v>#N/A</v>
      </c>
      <c r="AO13" t="e">
        <f t="array" ref="AO13">INDEX(Transcriptome!L$2:L$28,MATCH(1,(Transcriptome!$A$2:$A$28=$B13)*(Transcriptome!$C$2:$C$28=$E13),0))</f>
        <v>#N/A</v>
      </c>
      <c r="AP13" t="e">
        <f t="array" ref="AP13">INDEX(Transcriptome!M$2:M$28,MATCH(1,(Transcriptome!$A$2:$A$28=$B13)*(Transcriptome!$C$2:$C$28=$E13),0))</f>
        <v>#N/A</v>
      </c>
      <c r="AQ13" t="e">
        <f t="array" ref="AQ13">INDEX(Transcriptome!N$2:N$28,MATCH(1,(Transcriptome!$A$2:$A$28=$B13)*(Transcriptome!$C$2:$C$28=$E13),0))</f>
        <v>#N/A</v>
      </c>
      <c r="AR13" t="e">
        <f t="array" ref="AR13">INDEX(Transcriptome!O$2:O$28,MATCH(1,(Transcriptome!$A$2:$A$28=$B13)*(Transcriptome!$C$2:$C$28=$E13),0))</f>
        <v>#N/A</v>
      </c>
      <c r="AS13" t="e">
        <f t="array" ref="AS13">INDEX(Transcriptome!P$2:P$28,MATCH(1,(Transcriptome!$A$2:$A$28=$B13)*(Transcriptome!$C$2:$C$28=$E13),0))</f>
        <v>#N/A</v>
      </c>
      <c r="AT13" t="e">
        <f t="array" ref="AT13">INDEX(Transcriptome!Q$2:Q$28,MATCH(1,(Transcriptome!$A$2:$A$28=$B13)*(Transcriptome!$C$2:$C$28=$E13),0))</f>
        <v>#N/A</v>
      </c>
      <c r="AU13" t="e">
        <f t="array" ref="AU13">INDEX(Transcriptome!R$2:R$28,MATCH(1,(Transcriptome!$A$2:$A$28=$B13)*(Transcriptome!$C$2:$C$28=$E13),0))</f>
        <v>#N/A</v>
      </c>
      <c r="AV13" t="e">
        <f t="array" ref="AV13">INDEX(Transcriptome!S$2:S$28,MATCH(1,(Transcriptome!$A$2:$A$28=$B13)*(Transcriptome!$C$2:$C$28=$E13),0))</f>
        <v>#N/A</v>
      </c>
      <c r="AW13" t="e">
        <f t="array" ref="AW13">INDEX(Transcriptome!T$2:T$28,MATCH(1,(Transcriptome!$A$2:$A$28=$B13)*(Transcriptome!$C$2:$C$28=$E13),0))</f>
        <v>#N/A</v>
      </c>
      <c r="AX13" t="e">
        <f t="array" ref="AX13">INDEX(Transcriptome!U$2:U$28,MATCH(1,(Transcriptome!$A$2:$A$28=$B13)*(Transcriptome!$C$2:$C$28=$E13),0))</f>
        <v>#N/A</v>
      </c>
      <c r="AY13" t="e">
        <f t="array" ref="AY13">INDEX(Transcriptome!V$2:V$28,MATCH(1,(Transcriptome!$A$2:$A$28=$B13)*(Transcriptome!$C$2:$C$28=$E13),0))</f>
        <v>#N/A</v>
      </c>
      <c r="AZ13" t="e">
        <f t="array" ref="AZ13">INDEX(Transcriptome!W$2:W$28,MATCH(1,(Transcriptome!$A$2:$A$28=$B13)*(Transcriptome!$C$2:$C$28=$E13),0))</f>
        <v>#N/A</v>
      </c>
      <c r="BA13" t="e">
        <f t="array" ref="BA13">INDEX(Transcriptome!X$2:X$28,MATCH(1,(Transcriptome!$A$2:$A$28=$B13)*(Transcriptome!$C$2:$C$28=$E13),0))</f>
        <v>#N/A</v>
      </c>
      <c r="BB13" t="e">
        <f t="array" ref="BB13">INDEX(Transcriptome!Y$2:Y$28,MATCH(1,(Transcriptome!$A$2:$A$28=$B13)*(Transcriptome!$C$2:$C$28=$E13),0))</f>
        <v>#N/A</v>
      </c>
      <c r="BC13" t="e">
        <f t="array" ref="BC13">INDEX(Transcriptome!Z$2:Z$28,MATCH(1,(Transcriptome!$A$2:$A$28=$B13)*(Transcriptome!$C$2:$C$28=$E13),0))</f>
        <v>#N/A</v>
      </c>
      <c r="BD13" t="e">
        <f t="array" ref="BD13">INDEX(Transcriptome!AA$2:AA$28,MATCH(1,(Transcriptome!$A$2:$A$28=$B13)*(Transcriptome!$C$2:$C$28=$E13),0))</f>
        <v>#N/A</v>
      </c>
      <c r="BE13" t="e">
        <f t="array" ref="BE13">INDEX(Transcriptome!AB$2:AB$28,MATCH(1,(Transcriptome!$A$2:$A$28=$B13)*(Transcriptome!$C$2:$C$28=$E13),0))</f>
        <v>#N/A</v>
      </c>
      <c r="BF13" t="e">
        <f t="array" ref="BF13">INDEX(Transcriptome!AC$2:AC$28,MATCH(1,(Transcriptome!$A$2:$A$28=$B13)*(Transcriptome!$C$2:$C$28=$E13),0))</f>
        <v>#N/A</v>
      </c>
      <c r="BG13" t="e">
        <f t="array" ref="BG13">INDEX(Transcriptome!AD$2:AD$28,MATCH(1,(Transcriptome!$A$2:$A$28=$B13)*(Transcriptome!$C$2:$C$28=$E13),0))</f>
        <v>#N/A</v>
      </c>
      <c r="BH13" t="e">
        <f t="array" ref="BH13">INDEX(Transcriptome!AE$2:AE$28,MATCH(1,(Transcriptome!$A$2:$A$28=$B13)*(Transcriptome!$C$2:$C$28=$E13),0))</f>
        <v>#N/A</v>
      </c>
      <c r="BI13" t="e">
        <f t="array" ref="BI13">INDEX(Transcriptome!AF$2:AF$28,MATCH(1,(Transcriptome!$A$2:$A$28=$B13)*(Transcriptome!$C$2:$C$28=$E13),0))</f>
        <v>#N/A</v>
      </c>
      <c r="BJ13" t="e">
        <f t="array" ref="BJ13">INDEX(Transcriptome!AG$2:AG$28,MATCH(1,(Transcriptome!$A$2:$A$28=$B13)*(Transcriptome!$C$2:$C$28=$E13),0))</f>
        <v>#N/A</v>
      </c>
      <c r="BK13" t="e">
        <f t="array" ref="BK13">INDEX(Transcriptome!AH$2:AH$28,MATCH(1,(Transcriptome!$A$2:$A$28=$B13)*(Transcriptome!$C$2:$C$28=$E13),0))</f>
        <v>#N/A</v>
      </c>
      <c r="BL13" t="e">
        <f t="array" ref="BL13">INDEX(Transcriptome!AI$2:AI$28,MATCH(1,(Transcriptome!$A$2:$A$28=$B13)*(Transcriptome!$C$2:$C$28=$E13),0))</f>
        <v>#N/A</v>
      </c>
      <c r="BM13" t="e">
        <f t="array" ref="BM13">INDEX(Transcriptome!AJ$2:AJ$28,MATCH(1,(Transcriptome!$A$2:$A$28=$B13)*(Transcriptome!$C$2:$C$28=$E13),0))</f>
        <v>#N/A</v>
      </c>
      <c r="BN13" t="e">
        <f t="array" ref="BN13">INDEX(Transcriptome!AK$2:AK$28,MATCH(1,(Transcriptome!$A$2:$A$28=$B13)*(Transcriptome!$C$2:$C$28=$E13),0))</f>
        <v>#N/A</v>
      </c>
      <c r="BO13" t="e">
        <f t="array" ref="BO13">INDEX(Transcriptome!AL$2:AL$28,MATCH(1,(Transcriptome!$A$2:$A$28=$B13)*(Transcriptome!$C$2:$C$28=$E13),0))</f>
        <v>#N/A</v>
      </c>
      <c r="BP13" t="e">
        <f t="array" ref="BP13">INDEX(Transcriptome!AM$2:AM$28,MATCH(1,(Transcriptome!$A$2:$A$28=$B13)*(Transcriptome!$C$2:$C$28=$E13),0))</f>
        <v>#N/A</v>
      </c>
      <c r="BQ13" t="e">
        <f t="array" ref="BQ13">INDEX(Transcriptome!AN$2:AN$28,MATCH(1,(Transcriptome!$A$2:$A$28=$B13)*(Transcriptome!$C$2:$C$28=$E13),0))</f>
        <v>#N/A</v>
      </c>
      <c r="BR13" t="e">
        <f t="array" ref="BR13">INDEX(Transcriptome!AO$2:AO$28,MATCH(1,(Transcriptome!$A$2:$A$28=$B13)*(Transcriptome!$C$2:$C$28=$E13),0))</f>
        <v>#N/A</v>
      </c>
      <c r="BS13" t="e">
        <f t="array" ref="BS13">INDEX(Transcriptome!AP$2:AP$28,MATCH(1,(Transcriptome!$A$2:$A$28=$B13)*(Transcriptome!$C$2:$C$28=$E13),0))</f>
        <v>#N/A</v>
      </c>
      <c r="BT13" t="e">
        <f t="array" ref="BT13">INDEX(Transcriptome!AQ$2:AQ$28,MATCH(1,(Transcriptome!$A$2:$A$28=$B13)*(Transcriptome!$C$2:$C$28=$E13),0))</f>
        <v>#N/A</v>
      </c>
      <c r="BU13" t="e">
        <f t="array" ref="BU13">INDEX(Transcriptome!AR$2:AR$28,MATCH(1,(Transcriptome!$A$2:$A$28=$B13)*(Transcriptome!$C$2:$C$28=$E13),0))</f>
        <v>#N/A</v>
      </c>
      <c r="BV13" t="e">
        <f t="array" ref="BV13">INDEX(Transcriptome!AS$2:AS$28,MATCH(1,(Transcriptome!$A$2:$A$28=$B13)*(Transcriptome!$C$2:$C$28=$E13),0))</f>
        <v>#N/A</v>
      </c>
      <c r="BW13" t="e">
        <f t="array" ref="BW13">INDEX(Transcriptome!AT$2:AT$28,MATCH(1,(Transcriptome!$A$2:$A$28=$B13)*(Transcriptome!$C$2:$C$28=$E13),0))</f>
        <v>#N/A</v>
      </c>
      <c r="BX13" t="e">
        <f t="array" ref="BX13">INDEX(Transcriptome!AU$2:AU$28,MATCH(1,(Transcriptome!$A$2:$A$28=$B13)*(Transcriptome!$C$2:$C$28=$E13),0))</f>
        <v>#N/A</v>
      </c>
      <c r="BY13" t="e">
        <f t="array" ref="BY13">INDEX(Transcriptome!AV$2:AV$28,MATCH(1,(Transcriptome!$A$2:$A$28=$B13)*(Transcriptome!$C$2:$C$28=$E13),0))</f>
        <v>#N/A</v>
      </c>
      <c r="BZ13" t="e">
        <f t="array" ref="BZ13">INDEX(Transcriptome!AW$2:AW$28,MATCH(1,(Transcriptome!$A$2:$A$28=$B13)*(Transcriptome!$C$2:$C$28=$E13),0))</f>
        <v>#N/A</v>
      </c>
      <c r="CA13" t="e">
        <f t="array" ref="CA13">INDEX(Transcriptome!AX$2:AX$28,MATCH(1,(Transcriptome!$A$2:$A$28=$B13)*(Transcriptome!$C$2:$C$28=$E13),0))</f>
        <v>#N/A</v>
      </c>
      <c r="CB13" t="e">
        <f t="array" ref="CB13">INDEX(Transcriptome!AY$2:AY$28,MATCH(1,(Transcriptome!$A$2:$A$28=$B13)*(Transcriptome!$C$2:$C$28=$E13),0))</f>
        <v>#N/A</v>
      </c>
      <c r="CC13" t="e">
        <f t="array" ref="CC13">INDEX(Transcriptome!AZ$2:AZ$28,MATCH(1,(Transcriptome!$A$2:$A$28=$B13)*(Transcriptome!$C$2:$C$28=$E13),0))</f>
        <v>#N/A</v>
      </c>
      <c r="CD13" t="e">
        <f t="array" ref="CD13">INDEX(Transcriptome!BA$2:BA$28,MATCH(1,(Transcriptome!$A$2:$A$28=$B13)*(Transcriptome!$C$2:$C$28=$E13),0))</f>
        <v>#N/A</v>
      </c>
      <c r="CE13" t="e">
        <f t="array" ref="CE13">INDEX(Transcriptome!BB$2:BB$28,MATCH(1,(Transcriptome!$A$2:$A$28=$B13)*(Transcriptome!$C$2:$C$28=$E13),0))</f>
        <v>#N/A</v>
      </c>
      <c r="CF13" t="e">
        <f t="array" ref="CF13">INDEX(Transcriptome!BC$2:BC$28,MATCH(1,(Transcriptome!$A$2:$A$28=$B13)*(Transcriptome!$C$2:$C$28=$E13),0))</f>
        <v>#N/A</v>
      </c>
      <c r="CG13" t="e">
        <f t="array" ref="CG13">INDEX(Transcriptome!BD$2:BD$28,MATCH(1,(Transcriptome!$A$2:$A$28=$B13)*(Transcriptome!$C$2:$C$28=$E13),0))</f>
        <v>#N/A</v>
      </c>
      <c r="CH13" t="e">
        <f t="array" ref="CH13">INDEX(Transcriptome!BE$2:BE$28,MATCH(1,(Transcriptome!$A$2:$A$28=$B13)*(Transcriptome!$C$2:$C$28=$E13),0))</f>
        <v>#N/A</v>
      </c>
      <c r="CI13" t="e">
        <f t="array" ref="CI13">INDEX(Transcriptome!BF$2:BF$28,MATCH(1,(Transcriptome!$A$2:$A$28=$B13)*(Transcriptome!$C$2:$C$28=$E13),0))</f>
        <v>#N/A</v>
      </c>
      <c r="CJ13" t="e">
        <f t="array" ref="CJ13">INDEX(Transcriptome!BG$2:BG$28,MATCH(1,(Transcriptome!$A$2:$A$28=$B13)*(Transcriptome!$C$2:$C$28=$E13),0))</f>
        <v>#N/A</v>
      </c>
      <c r="CK13" t="e">
        <f t="array" ref="CK13">INDEX(Transcriptome!BH$2:BH$28,MATCH(1,(Transcriptome!$A$2:$A$28=$B13)*(Transcriptome!$C$2:$C$28=$E13),0))</f>
        <v>#N/A</v>
      </c>
      <c r="CL13" t="e">
        <f t="array" ref="CL13">INDEX(Transcriptome!BI$2:BI$28,MATCH(1,(Transcriptome!$A$2:$A$28=$B13)*(Transcriptome!$C$2:$C$28=$E13),0))</f>
        <v>#N/A</v>
      </c>
      <c r="CM13" t="e">
        <f t="array" ref="CM13">INDEX(Transcriptome!BJ$2:BJ$28,MATCH(1,(Transcriptome!$A$2:$A$28=$B13)*(Transcriptome!$C$2:$C$28=$E13),0))</f>
        <v>#N/A</v>
      </c>
      <c r="CN13" t="e">
        <f t="array" ref="CN13">INDEX(Transcriptome!BK$2:BK$28,MATCH(1,(Transcriptome!$A$2:$A$28=$B13)*(Transcriptome!$C$2:$C$28=$E13),0))</f>
        <v>#N/A</v>
      </c>
      <c r="CO13" t="e">
        <f t="array" ref="CO13">INDEX(Transcriptome!BL$2:BL$28,MATCH(1,(Transcriptome!$A$2:$A$28=$B13)*(Transcriptome!$C$2:$C$28=$E13),0))</f>
        <v>#N/A</v>
      </c>
      <c r="CP13" t="e">
        <f t="array" ref="CP13">INDEX(Transcriptome!BM$2:BM$28,MATCH(1,(Transcriptome!$A$2:$A$28=$B13)*(Transcriptome!$C$2:$C$28=$E13),0))</f>
        <v>#N/A</v>
      </c>
      <c r="CQ13" t="e">
        <f t="array" ref="CQ13">INDEX(Transcriptome!BN$2:BN$28,MATCH(1,(Transcriptome!$A$2:$A$28=$B13)*(Transcriptome!$C$2:$C$28=$E13),0))</f>
        <v>#N/A</v>
      </c>
      <c r="CR13" t="e">
        <f t="array" ref="CR13">INDEX(Transcriptome!BO$2:BO$28,MATCH(1,(Transcriptome!$A$2:$A$28=$B13)*(Transcriptome!$C$2:$C$28=$E13),0))</f>
        <v>#N/A</v>
      </c>
      <c r="CS13" t="e">
        <f t="array" ref="CS13">INDEX(Transcriptome!BP$2:BP$28,MATCH(1,(Transcriptome!$A$2:$A$28=$B13)*(Transcriptome!$C$2:$C$28=$E13),0))</f>
        <v>#N/A</v>
      </c>
      <c r="CT13" t="e">
        <f t="array" ref="CT13">INDEX(Transcriptome!BQ$2:BQ$28,MATCH(1,(Transcriptome!$A$2:$A$28=$B13)*(Transcriptome!$C$2:$C$28=$E13),0))</f>
        <v>#N/A</v>
      </c>
      <c r="CU13" t="e">
        <f t="array" ref="CU13">INDEX(Transcriptome!BR$2:BR$28,MATCH(1,(Transcriptome!$A$2:$A$28=$B13)*(Transcriptome!$C$2:$C$28=$E13),0))</f>
        <v>#N/A</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tint="0.79998168889431442"/>
  </sheetPr>
  <dimension ref="A1:AP6"/>
  <sheetViews>
    <sheetView zoomScaleNormal="100" workbookViewId="0">
      <selection activeCell="B33" sqref="B33"/>
    </sheetView>
  </sheetViews>
  <sheetFormatPr baseColWidth="10" defaultColWidth="9.33203125" defaultRowHeight="13" x14ac:dyDescent="0.15"/>
  <cols>
    <col min="1" max="1" width="21.33203125" style="1" customWidth="1"/>
    <col min="2" max="2" width="16" style="1" customWidth="1"/>
    <col min="3" max="3" width="3.33203125" style="1" customWidth="1"/>
    <col min="4" max="7" width="9.5" style="1" customWidth="1"/>
    <col min="8" max="8" width="7.33203125" style="1" customWidth="1"/>
    <col min="9" max="10" width="9.5" style="1" customWidth="1"/>
    <col min="11" max="11" width="4.83203125" style="1" customWidth="1"/>
    <col min="12" max="18" width="9.5" style="1" customWidth="1"/>
    <col min="19" max="19" width="3" style="1" customWidth="1"/>
    <col min="20" max="22" width="9.5" style="1" customWidth="1"/>
    <col min="23" max="23" width="7.33203125" style="1" customWidth="1"/>
    <col min="24" max="26" width="9.5" style="1" customWidth="1"/>
    <col min="27" max="27" width="5.1640625" style="1" customWidth="1"/>
    <col min="28" max="37" width="9.5" style="1" customWidth="1"/>
    <col min="38" max="38" width="7.33203125" style="1" customWidth="1"/>
    <col min="39" max="42" width="9.5" style="1" customWidth="1"/>
    <col min="43" max="45" width="9.5" style="3" customWidth="1"/>
    <col min="46" max="16384" width="9.33203125" style="3"/>
  </cols>
  <sheetData>
    <row r="1" spans="1:2" ht="5.25" customHeight="1" thickBot="1" x14ac:dyDescent="0.2"/>
    <row r="2" spans="1:2" ht="32.25" customHeight="1" x14ac:dyDescent="0.2">
      <c r="A2" s="156"/>
      <c r="B2" s="130" t="s">
        <v>328</v>
      </c>
    </row>
    <row r="3" spans="1:2" ht="17" thickBot="1" x14ac:dyDescent="0.25">
      <c r="A3" s="126"/>
      <c r="B3" s="131" t="s">
        <v>389</v>
      </c>
    </row>
    <row r="4" spans="1:2" ht="16" x14ac:dyDescent="0.2">
      <c r="A4" s="157" t="s">
        <v>301</v>
      </c>
      <c r="B4" s="132">
        <v>4</v>
      </c>
    </row>
    <row r="5" spans="1:2" ht="16" x14ac:dyDescent="0.2">
      <c r="A5" s="158" t="s">
        <v>302</v>
      </c>
      <c r="B5" s="133">
        <v>4</v>
      </c>
    </row>
    <row r="6" spans="1:2" ht="17" thickBot="1" x14ac:dyDescent="0.25">
      <c r="A6" s="159" t="s">
        <v>303</v>
      </c>
      <c r="B6" s="134">
        <v>3</v>
      </c>
    </row>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tint="0.79998168889431442"/>
  </sheetPr>
  <dimension ref="A1:AC32"/>
  <sheetViews>
    <sheetView zoomScale="160" zoomScaleNormal="160" workbookViewId="0">
      <selection activeCell="A5" sqref="A5"/>
    </sheetView>
  </sheetViews>
  <sheetFormatPr baseColWidth="10" defaultColWidth="9.1640625" defaultRowHeight="16" x14ac:dyDescent="0.2"/>
  <cols>
    <col min="1" max="1" width="47.5" style="47" customWidth="1"/>
    <col min="2" max="2" width="16.5" style="47" customWidth="1"/>
    <col min="3" max="3" width="7" style="47" customWidth="1"/>
    <col min="4" max="30" width="7.5" style="47" customWidth="1"/>
    <col min="31" max="16384" width="9.1640625" style="47"/>
  </cols>
  <sheetData>
    <row r="1" spans="1:3" ht="31.5" customHeight="1" x14ac:dyDescent="0.2">
      <c r="A1" s="125"/>
      <c r="B1" s="130" t="s">
        <v>328</v>
      </c>
      <c r="C1" s="46"/>
    </row>
    <row r="2" spans="1:3" ht="17" thickBot="1" x14ac:dyDescent="0.25">
      <c r="A2" s="126" t="s">
        <v>300</v>
      </c>
      <c r="B2" s="131" t="s">
        <v>389</v>
      </c>
      <c r="C2" s="46"/>
    </row>
    <row r="3" spans="1:3" x14ac:dyDescent="0.2">
      <c r="A3" s="127" t="s">
        <v>305</v>
      </c>
      <c r="B3" s="135">
        <v>3</v>
      </c>
    </row>
    <row r="4" spans="1:3" x14ac:dyDescent="0.2">
      <c r="A4" s="128" t="s">
        <v>306</v>
      </c>
      <c r="B4" s="136">
        <v>3</v>
      </c>
    </row>
    <row r="5" spans="1:3" x14ac:dyDescent="0.2">
      <c r="A5" s="128" t="s">
        <v>307</v>
      </c>
      <c r="B5" s="136">
        <v>3</v>
      </c>
    </row>
    <row r="6" spans="1:3" x14ac:dyDescent="0.2">
      <c r="A6" s="128" t="s">
        <v>308</v>
      </c>
      <c r="B6" s="136">
        <v>3</v>
      </c>
    </row>
    <row r="7" spans="1:3" x14ac:dyDescent="0.2">
      <c r="A7" s="128" t="s">
        <v>309</v>
      </c>
      <c r="B7" s="136">
        <v>4</v>
      </c>
    </row>
    <row r="8" spans="1:3" x14ac:dyDescent="0.2">
      <c r="A8" s="128" t="s">
        <v>310</v>
      </c>
      <c r="B8" s="136">
        <v>4</v>
      </c>
    </row>
    <row r="9" spans="1:3" x14ac:dyDescent="0.2">
      <c r="A9" s="128" t="s">
        <v>311</v>
      </c>
      <c r="B9" s="136">
        <v>3</v>
      </c>
    </row>
    <row r="10" spans="1:3" x14ac:dyDescent="0.2">
      <c r="A10" s="128" t="s">
        <v>361</v>
      </c>
      <c r="B10" s="136">
        <v>3</v>
      </c>
    </row>
    <row r="11" spans="1:3" x14ac:dyDescent="0.2">
      <c r="A11" s="128" t="s">
        <v>336</v>
      </c>
      <c r="B11" s="136">
        <v>3</v>
      </c>
    </row>
    <row r="12" spans="1:3" x14ac:dyDescent="0.2">
      <c r="A12" s="128" t="s">
        <v>312</v>
      </c>
      <c r="B12" s="136">
        <v>4</v>
      </c>
    </row>
    <row r="13" spans="1:3" x14ac:dyDescent="0.2">
      <c r="A13" s="128" t="s">
        <v>329</v>
      </c>
      <c r="B13" s="136">
        <v>3</v>
      </c>
    </row>
    <row r="14" spans="1:3" x14ac:dyDescent="0.2">
      <c r="A14" s="128" t="s">
        <v>313</v>
      </c>
      <c r="B14" s="136">
        <v>4</v>
      </c>
    </row>
    <row r="15" spans="1:3" x14ac:dyDescent="0.2">
      <c r="A15" s="128" t="s">
        <v>314</v>
      </c>
      <c r="B15" s="136">
        <v>3</v>
      </c>
    </row>
    <row r="16" spans="1:3" x14ac:dyDescent="0.2">
      <c r="A16" s="128" t="s">
        <v>315</v>
      </c>
      <c r="B16" s="136">
        <v>3</v>
      </c>
    </row>
    <row r="17" spans="1:29" x14ac:dyDescent="0.2">
      <c r="A17" s="128" t="s">
        <v>316</v>
      </c>
      <c r="B17" s="136">
        <v>3</v>
      </c>
    </row>
    <row r="18" spans="1:29" x14ac:dyDescent="0.2">
      <c r="A18" s="128" t="s">
        <v>341</v>
      </c>
      <c r="B18" s="136">
        <v>5</v>
      </c>
    </row>
    <row r="19" spans="1:29" x14ac:dyDescent="0.2">
      <c r="A19" s="128" t="s">
        <v>317</v>
      </c>
      <c r="B19" s="136">
        <v>3</v>
      </c>
    </row>
    <row r="20" spans="1:29" x14ac:dyDescent="0.2">
      <c r="A20" s="128" t="s">
        <v>318</v>
      </c>
      <c r="B20" s="136">
        <v>3</v>
      </c>
    </row>
    <row r="21" spans="1:29" x14ac:dyDescent="0.2">
      <c r="A21" s="128" t="s">
        <v>319</v>
      </c>
      <c r="B21" s="136">
        <v>3</v>
      </c>
    </row>
    <row r="22" spans="1:29" x14ac:dyDescent="0.2">
      <c r="A22" s="128" t="s">
        <v>320</v>
      </c>
      <c r="B22" s="136">
        <v>3</v>
      </c>
    </row>
    <row r="23" spans="1:29" x14ac:dyDescent="0.2">
      <c r="A23" s="128" t="s">
        <v>321</v>
      </c>
      <c r="B23" s="136">
        <v>3</v>
      </c>
    </row>
    <row r="24" spans="1:29" x14ac:dyDescent="0.2">
      <c r="A24" s="128" t="s">
        <v>322</v>
      </c>
      <c r="B24" s="136">
        <v>3</v>
      </c>
    </row>
    <row r="25" spans="1:29" x14ac:dyDescent="0.2">
      <c r="A25" s="128" t="s">
        <v>342</v>
      </c>
      <c r="B25" s="136">
        <v>3</v>
      </c>
    </row>
    <row r="26" spans="1:29" x14ac:dyDescent="0.2">
      <c r="A26" s="128" t="s">
        <v>323</v>
      </c>
      <c r="B26" s="136">
        <v>3</v>
      </c>
    </row>
    <row r="27" spans="1:29" x14ac:dyDescent="0.2">
      <c r="A27" s="128" t="s">
        <v>362</v>
      </c>
      <c r="B27" s="136">
        <v>3</v>
      </c>
    </row>
    <row r="28" spans="1:29" x14ac:dyDescent="0.2">
      <c r="A28" s="128" t="s">
        <v>324</v>
      </c>
      <c r="B28" s="136">
        <v>3</v>
      </c>
    </row>
    <row r="29" spans="1:29" x14ac:dyDescent="0.2">
      <c r="A29" s="128" t="s">
        <v>325</v>
      </c>
      <c r="B29" s="136">
        <v>3</v>
      </c>
    </row>
    <row r="30" spans="1:29" x14ac:dyDescent="0.2">
      <c r="A30" s="128" t="s">
        <v>363</v>
      </c>
      <c r="B30" s="136">
        <v>3</v>
      </c>
      <c r="AC30" s="47">
        <v>5</v>
      </c>
    </row>
    <row r="31" spans="1:29" x14ac:dyDescent="0.2">
      <c r="A31" s="128" t="s">
        <v>326</v>
      </c>
      <c r="B31" s="136">
        <v>3</v>
      </c>
    </row>
    <row r="32" spans="1:29" ht="17" thickBot="1" x14ac:dyDescent="0.25">
      <c r="A32" s="129" t="s">
        <v>327</v>
      </c>
      <c r="B32" s="137">
        <v>3</v>
      </c>
    </row>
  </sheetData>
  <phoneticPr fontId="5" type="noConversion"/>
  <pageMargins left="0.75" right="0.75" top="1" bottom="1" header="0.5" footer="0.5"/>
  <pageSetup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tint="0.79998168889431442"/>
  </sheetPr>
  <dimension ref="A91"/>
  <sheetViews>
    <sheetView zoomScale="115" zoomScaleNormal="115" workbookViewId="0">
      <selection activeCell="AH34" sqref="AH34"/>
    </sheetView>
  </sheetViews>
  <sheetFormatPr baseColWidth="10" defaultColWidth="9.33203125" defaultRowHeight="13" x14ac:dyDescent="0.15"/>
  <cols>
    <col min="1" max="14" width="9" style="3" customWidth="1"/>
    <col min="15" max="15" width="4.83203125" style="3" customWidth="1"/>
    <col min="16" max="30" width="9" style="3" customWidth="1"/>
    <col min="31" max="37" width="9.5" style="3" customWidth="1"/>
    <col min="38" max="38" width="7.33203125" style="3" customWidth="1"/>
    <col min="39" max="45" width="9.5" style="3" customWidth="1"/>
    <col min="46" max="16384" width="9.33203125" style="3"/>
  </cols>
  <sheetData>
    <row r="91" ht="5" customHeight="1" x14ac:dyDescent="0.15"/>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tint="0.79998168889431442"/>
  </sheetPr>
  <dimension ref="A1:X158"/>
  <sheetViews>
    <sheetView zoomScaleNormal="100" workbookViewId="0">
      <selection activeCell="L15" sqref="L15"/>
    </sheetView>
  </sheetViews>
  <sheetFormatPr baseColWidth="10" defaultColWidth="9.1640625" defaultRowHeight="13" x14ac:dyDescent="0.15"/>
  <cols>
    <col min="1" max="1" width="10.5" style="40" customWidth="1"/>
    <col min="2" max="2" width="7.83203125" style="40" customWidth="1"/>
    <col min="3" max="3" width="9.1640625" style="40"/>
    <col min="4" max="4" width="11.33203125" style="40" customWidth="1"/>
    <col min="5" max="5" width="5.5" style="40" customWidth="1"/>
    <col min="6" max="6" width="10.1640625" style="40" customWidth="1"/>
    <col min="7" max="8" width="9.1640625" style="40"/>
    <col min="9" max="9" width="4.6640625" style="40" customWidth="1"/>
    <col min="10" max="10" width="11" style="40" customWidth="1"/>
    <col min="11" max="11" width="11.6640625" style="40" customWidth="1"/>
    <col min="12" max="14" width="9.1640625" style="40"/>
    <col min="15" max="15" width="5.33203125" style="40" customWidth="1"/>
    <col min="16" max="16" width="12" style="40" customWidth="1"/>
    <col min="17" max="17" width="11.5" style="40" customWidth="1"/>
    <col min="18" max="18" width="9.1640625" style="40"/>
    <col min="19" max="19" width="3" style="40" customWidth="1"/>
    <col min="20" max="21" width="9.1640625" style="40"/>
    <col min="22" max="23" width="9.1640625" style="40" customWidth="1"/>
    <col min="24" max="24" width="10.6640625" style="40" customWidth="1"/>
    <col min="25" max="16384" width="9.1640625" style="40"/>
  </cols>
  <sheetData>
    <row r="1" spans="1:18" ht="14" thickBot="1" x14ac:dyDescent="0.2"/>
    <row r="2" spans="1:18" s="65" customFormat="1" ht="25" customHeight="1" x14ac:dyDescent="0.15">
      <c r="A2" s="160"/>
      <c r="B2" s="161"/>
      <c r="C2" s="380" t="s">
        <v>427</v>
      </c>
      <c r="D2" s="380"/>
      <c r="E2" s="384" t="s">
        <v>419</v>
      </c>
      <c r="F2" s="384"/>
      <c r="G2" s="384"/>
      <c r="H2" s="384"/>
      <c r="I2" s="162"/>
      <c r="J2" s="382" t="s">
        <v>424</v>
      </c>
      <c r="K2" s="386" t="s">
        <v>430</v>
      </c>
      <c r="L2" s="384"/>
      <c r="M2" s="384"/>
      <c r="N2" s="384"/>
      <c r="O2" s="384" t="s">
        <v>431</v>
      </c>
      <c r="P2" s="384"/>
      <c r="Q2" s="384"/>
      <c r="R2" s="387"/>
    </row>
    <row r="3" spans="1:18" ht="14" thickBot="1" x14ac:dyDescent="0.2">
      <c r="A3" s="163"/>
      <c r="B3" s="164"/>
      <c r="C3" s="392" t="s">
        <v>276</v>
      </c>
      <c r="D3" s="392"/>
      <c r="E3" s="165"/>
      <c r="F3" s="165" t="s">
        <v>331</v>
      </c>
      <c r="G3" s="165"/>
      <c r="H3" s="165" t="s">
        <v>439</v>
      </c>
      <c r="I3" s="166"/>
      <c r="J3" s="383"/>
      <c r="K3" s="167"/>
      <c r="L3" s="168" t="s">
        <v>331</v>
      </c>
      <c r="M3" s="168"/>
      <c r="N3" s="168" t="s">
        <v>293</v>
      </c>
      <c r="O3" s="168"/>
      <c r="P3" s="168" t="s">
        <v>331</v>
      </c>
      <c r="Q3" s="168"/>
      <c r="R3" s="169" t="s">
        <v>293</v>
      </c>
    </row>
    <row r="4" spans="1:18" x14ac:dyDescent="0.15">
      <c r="A4" s="170" t="s">
        <v>277</v>
      </c>
      <c r="B4" s="171"/>
      <c r="C4" s="172"/>
      <c r="D4" s="173">
        <v>0.45050000000000001</v>
      </c>
      <c r="E4" s="174"/>
      <c r="F4" s="175">
        <f>SLOPE('In Process Calc.'!$T$3:$T$193,'In Process Calc.'!$S$3:$S$193)</f>
        <v>8.7908909102477784E-2</v>
      </c>
      <c r="G4" s="175"/>
      <c r="H4" s="176">
        <f>RSQ('In Process Calc.'!$T$3:$T$193,'In Process Calc.'!$S$3:$S$193)</f>
        <v>0.97540343397868134</v>
      </c>
      <c r="I4" s="176"/>
      <c r="J4" s="205" t="s">
        <v>426</v>
      </c>
      <c r="K4" s="177" t="s">
        <v>277</v>
      </c>
      <c r="L4" s="176" cm="1">
        <f t="array" ref="L4">IF($J4="Yes", SLOPE(IF('In Process Calc.'!$A$3:$A$193&lt;=NS, 'In Process Calc.'!$T$3:$T$193),IF('In Process Calc.'!$A$3:$A$193&lt;=NS,'In Process Calc.'!$S$3:$S$193)), $F4)</f>
        <v>0.10138772919659045</v>
      </c>
      <c r="M4" s="175"/>
      <c r="N4" s="176" cm="1">
        <f t="array" ref="N4">IF($J4="Yes", RSQ(IF('In Process Calc.'!$A$3:$A$193&lt;=NS, 'In Process Calc.'!$T$3:$T$193),IF('In Process Calc.'!$A$3:$A$193&lt;=NS,'In Process Calc.'!$S$3:$S$193)), $H4)</f>
        <v>0.97387582850815324</v>
      </c>
      <c r="O4" s="175"/>
      <c r="P4" s="176" t="e" cm="1">
        <f t="array" ref="P4">IF($J4="Yes", SLOPE(IF('In Process Calc.'!$A$3:$A$193&gt;NS, 'In Process Calc.'!$T$3:$T$193),IF('In Process Calc.'!$A$3:$A$193&gt;NS,'In Process Calc.'!$S$3:$S$193)), $F4)</f>
        <v>#DIV/0!</v>
      </c>
      <c r="Q4" s="175"/>
      <c r="R4" s="178" t="e" cm="1">
        <f t="array" ref="R4">IF($J4="Yes", RSQ(IF('In Process Calc.'!$A$3:$A$193&gt;NS, 'In Process Calc.'!$T$3:$T$193),IF('In Process Calc.'!$A$3:$A$193&gt;NS,'In Process Calc.'!$S$3:$S$193)), $H4)</f>
        <v>#DIV/0!</v>
      </c>
    </row>
    <row r="5" spans="1:18" ht="14" thickBot="1" x14ac:dyDescent="0.2">
      <c r="A5" s="163" t="s">
        <v>421</v>
      </c>
      <c r="B5" s="164"/>
      <c r="C5" s="174"/>
      <c r="D5" s="175"/>
      <c r="E5" s="174"/>
      <c r="F5" s="175">
        <f>SLOPE('In Process Calc.'!$Y$3:$Y$193,'In Process Calc.'!$S$3:$S$193)</f>
        <v>0.15137181088823606</v>
      </c>
      <c r="G5" s="175"/>
      <c r="H5" s="176">
        <f>RSQ('In Process Calc.'!$Y$3:$Y$193,'In Process Calc.'!$S$3:$S$193)</f>
        <v>0.43044665398691856</v>
      </c>
      <c r="I5" s="176"/>
      <c r="J5" s="206" t="s">
        <v>426</v>
      </c>
      <c r="K5" s="179" t="s">
        <v>421</v>
      </c>
      <c r="L5" s="180" cm="1">
        <f t="array" ref="L5">IF($J5="Yes", SLOPE(IF('In Process Calc.'!$A$3:$A$193&lt;=NS, 'In Process Calc.'!$Y$3:$Y$193),IF('In Process Calc.'!$A$3:$A$193&lt;=NS,'In Process Calc.'!$S$3:$S$193)), $F5)</f>
        <v>0.35712096014377276</v>
      </c>
      <c r="M5" s="181"/>
      <c r="N5" s="180" cm="1">
        <f t="array" ref="N5">IF($J5="Yes", RSQ(IF('In Process Calc.'!$A$3:$A$193&lt;=NS, 'In Process Calc.'!$Y$3:$Y$193),IF('In Process Calc.'!$A$3:$A$193&lt;=NS,'In Process Calc.'!$S$3:$S$193)), $H5)</f>
        <v>0.7476462393964628</v>
      </c>
      <c r="O5" s="181"/>
      <c r="P5" s="180" t="e" cm="1">
        <f t="array" ref="P5">IF($J5="Yes", SLOPE(IF('In Process Calc.'!$A$3:$A$193&gt;NS, 'In Process Calc.'!$Y$3:$Y$193),IF('In Process Calc.'!$A$3:$A$193&gt;NS,'In Process Calc.'!$S$3:$S$193)), $F5)</f>
        <v>#DIV/0!</v>
      </c>
      <c r="Q5" s="181"/>
      <c r="R5" s="182" t="e" cm="1">
        <f t="array" ref="R5">IF($J5="Yes", RSQ(IF('In Process Calc.'!$A$3:$A$193&gt;NS, 'In Process Calc.'!$Y$3:$Y$193),IF('In Process Calc.'!$A$3:$A$193&gt;NS,'In Process Calc.'!$S$3:$S$193)), $H5)</f>
        <v>#DIV/0!</v>
      </c>
    </row>
    <row r="6" spans="1:18" ht="14" thickBot="1" x14ac:dyDescent="0.2">
      <c r="A6" s="183"/>
      <c r="B6" s="184"/>
      <c r="C6" s="184"/>
      <c r="D6" s="184"/>
      <c r="E6" s="184"/>
      <c r="F6" s="184"/>
      <c r="G6" s="184"/>
      <c r="H6" s="184"/>
      <c r="I6" s="184"/>
      <c r="J6" s="185"/>
      <c r="K6" s="184"/>
      <c r="L6" s="184"/>
      <c r="M6" s="184"/>
      <c r="N6" s="184"/>
      <c r="O6" s="184"/>
      <c r="P6" s="184"/>
      <c r="Q6" s="184"/>
      <c r="R6" s="186"/>
    </row>
    <row r="7" spans="1:18" s="65" customFormat="1" ht="25.25" customHeight="1" x14ac:dyDescent="0.15">
      <c r="A7" s="187"/>
      <c r="B7" s="188"/>
      <c r="C7" s="381" t="s">
        <v>428</v>
      </c>
      <c r="D7" s="381"/>
      <c r="E7" s="385" t="s">
        <v>420</v>
      </c>
      <c r="F7" s="385"/>
      <c r="G7" s="385"/>
      <c r="H7" s="385"/>
      <c r="I7" s="189"/>
      <c r="J7" s="390" t="s">
        <v>424</v>
      </c>
      <c r="K7" s="388" t="s">
        <v>440</v>
      </c>
      <c r="L7" s="385"/>
      <c r="M7" s="385"/>
      <c r="N7" s="385"/>
      <c r="O7" s="385" t="s">
        <v>441</v>
      </c>
      <c r="P7" s="385"/>
      <c r="Q7" s="385"/>
      <c r="R7" s="389"/>
    </row>
    <row r="8" spans="1:18" ht="14" thickBot="1" x14ac:dyDescent="0.2">
      <c r="A8" s="190"/>
      <c r="B8" s="191"/>
      <c r="C8" s="393" t="s">
        <v>276</v>
      </c>
      <c r="D8" s="393"/>
      <c r="E8" s="192"/>
      <c r="F8" s="192" t="s">
        <v>331</v>
      </c>
      <c r="G8" s="192"/>
      <c r="H8" s="192" t="s">
        <v>293</v>
      </c>
      <c r="I8" s="193"/>
      <c r="J8" s="391"/>
      <c r="K8" s="194"/>
      <c r="L8" s="195" t="s">
        <v>331</v>
      </c>
      <c r="M8" s="195"/>
      <c r="N8" s="195" t="s">
        <v>293</v>
      </c>
      <c r="O8" s="195"/>
      <c r="P8" s="195" t="s">
        <v>331</v>
      </c>
      <c r="Q8" s="195"/>
      <c r="R8" s="196" t="s">
        <v>293</v>
      </c>
    </row>
    <row r="9" spans="1:18" x14ac:dyDescent="0.15">
      <c r="A9" s="197" t="s">
        <v>278</v>
      </c>
      <c r="B9" s="198"/>
      <c r="C9" s="174"/>
      <c r="D9" s="176">
        <v>1.6666666666666666E-2</v>
      </c>
      <c r="E9" s="175"/>
      <c r="F9" s="176">
        <f>SLOPE('In Process Calc.'!$N$3:$N$193,'In Process Calc.'!$T$3:$T$193)</f>
        <v>-1.2042042517627614</v>
      </c>
      <c r="G9" s="175"/>
      <c r="H9" s="176">
        <f>RSQ('In Process Calc.'!$N$3:$N$193,'In Process Calc.'!$T$3:$T$193)</f>
        <v>0.8941492574933646</v>
      </c>
      <c r="I9" s="199"/>
      <c r="J9" s="205" t="s">
        <v>426</v>
      </c>
      <c r="K9" s="200" t="s">
        <v>278</v>
      </c>
      <c r="L9" s="176" cm="1">
        <f t="array" ref="L9">IF($J9="Yes", SLOPE(IF('In Process Calc.'!$A$3:$A$193&lt;=NS, 'In Process Calc.'!$N$3:$N$193),IF('In Process Calc.'!$A$3:$A$193&lt;=NS,'In Process Calc.'!$T$3:$T$193)), $F9)</f>
        <v>-1.1612466930459822</v>
      </c>
      <c r="M9" s="175"/>
      <c r="N9" s="176" cm="1">
        <f t="array" ref="N9">IF($J9="Yes", RSQ(IF('In Process Calc.'!$A$3:$A$193&lt;=NS, 'In Process Calc.'!$N$3:$N$193),IF('In Process Calc.'!$A$3:$A$193&lt;=NS,'In Process Calc.'!$T$3:$T$193)), $H9)</f>
        <v>0.94182017928397765</v>
      </c>
      <c r="O9" s="175"/>
      <c r="P9" s="176" t="e" cm="1">
        <f t="array" ref="P9">IF($J9="Yes", SLOPE(IF('In Process Calc.'!$A$3:$A$193&gt;NS, 'In Process Calc.'!$N$3:$N$193),IF('In Process Calc.'!$A$3:$A$193&gt;NS,'In Process Calc.'!$T$3:$T$193)), $F9)</f>
        <v>#DIV/0!</v>
      </c>
      <c r="Q9" s="175"/>
      <c r="R9" s="178" t="e" cm="1">
        <f t="array" ref="R9">IF($J9="Yes", RSQ(IF('In Process Calc.'!$A$3:$A$193&gt;NS, 'In Process Calc.'!$N$3:$N$193),IF('In Process Calc.'!$A$3:$A$193&gt;NS,'In Process Calc.'!$T$3:$T$193)), $H9)</f>
        <v>#DIV/0!</v>
      </c>
    </row>
    <row r="10" spans="1:18" x14ac:dyDescent="0.15">
      <c r="A10" s="197" t="s">
        <v>279</v>
      </c>
      <c r="B10" s="198"/>
      <c r="C10" s="174"/>
      <c r="D10" s="176">
        <v>0.23333333333333334</v>
      </c>
      <c r="E10" s="175"/>
      <c r="F10" s="176">
        <f>SLOPE('In Process Calc.'!$O$3:$O$193,'In Process Calc.'!$T$3:$T$193)</f>
        <v>0.27660297897783287</v>
      </c>
      <c r="G10" s="175"/>
      <c r="H10" s="176">
        <f>RSQ('In Process Calc.'!$O$3:$O$193,'In Process Calc.'!$T$3:$T$193)</f>
        <v>0.95870041920413451</v>
      </c>
      <c r="I10" s="199"/>
      <c r="J10" s="205" t="s">
        <v>426</v>
      </c>
      <c r="K10" s="201" t="s">
        <v>279</v>
      </c>
      <c r="L10" s="176" cm="1">
        <f t="array" ref="L10">IF($J10="Yes", SLOPE(IF('In Process Calc.'!$A$3:$A$193&lt;=NS,'In Process Calc.'!$O$3:$O$193),IF('In Process Calc.'!$A$3:$A$193&lt;=NS,'In Process Calc.'!$T$3:$T$193)),$F10)</f>
        <v>0.21202743964711368</v>
      </c>
      <c r="M10" s="175"/>
      <c r="N10" s="176" cm="1">
        <f t="array" ref="N10">IF($J10="Yes", RSQ(IF('In Process Calc.'!$A$3:$A$193&lt;=NS,'In Process Calc.'!$O$3:$O$193),IF('In Process Calc.'!$A$3:$A$193&lt;=NS,'In Process Calc.'!$T$3:$T$193)),$H10)</f>
        <v>0.92568728655241128</v>
      </c>
      <c r="O10" s="199"/>
      <c r="P10" s="176" t="e" cm="1">
        <f t="array" ref="P10">IF($J10="Yes", SLOPE(IF('In Process Calc.'!$A$3:$A$193&gt;NS, 'In Process Calc.'!$O$3:$O$193),IF('In Process Calc.'!$A$3:$A$193&gt;NS,'In Process Calc.'!$T$3:$T$193)), $F10)</f>
        <v>#DIV/0!</v>
      </c>
      <c r="Q10" s="175"/>
      <c r="R10" s="178" t="e" cm="1">
        <f t="array" ref="R10">IF($J10="Yes", RSQ(IF('In Process Calc.'!$A$3:$A$193&gt;NS, 'In Process Calc.'!$O$3:$O$193),IF('In Process Calc.'!$A$3:$A$193&gt;NS,'In Process Calc.'!$T$3:$T$193)), $H10)</f>
        <v>#DIV/0!</v>
      </c>
    </row>
    <row r="11" spans="1:18" x14ac:dyDescent="0.15">
      <c r="A11" s="197" t="s">
        <v>280</v>
      </c>
      <c r="B11" s="198"/>
      <c r="C11" s="174"/>
      <c r="D11" s="176">
        <v>1.6666666666666666E-2</v>
      </c>
      <c r="E11" s="175"/>
      <c r="F11" s="176">
        <f>SLOPE('In Process Calc.'!$P$3:$P$193,'In Process Calc.'!$T$3:$T$193)</f>
        <v>0.86325744717899633</v>
      </c>
      <c r="G11" s="175"/>
      <c r="H11" s="176">
        <f>RSQ('In Process Calc.'!$P$3:$P$193,'In Process Calc.'!$T$3:$T$193)</f>
        <v>0.95222705217015913</v>
      </c>
      <c r="I11" s="199"/>
      <c r="J11" s="205" t="s">
        <v>426</v>
      </c>
      <c r="K11" s="201" t="s">
        <v>280</v>
      </c>
      <c r="L11" s="176" cm="1">
        <f t="array" ref="L11">IF($J11="Yes", SLOPE(IF('In Process Calc.'!$A$3:$A$193&lt;=NS,'In Process Calc.'!$P$3:$P$193),IF('In Process Calc.'!$A$3:$A$193&lt;=NS,'In Process Calc.'!$T$3:$T$193)),$F11)</f>
        <v>0.72026514269252473</v>
      </c>
      <c r="M11" s="175"/>
      <c r="N11" s="176" cm="1">
        <f t="array" ref="N11">IF($J11="Yes", RSQ(IF('In Process Calc.'!$A$3:$A$193&lt;=NS,'In Process Calc.'!$P$3:$P$193),IF('In Process Calc.'!$A$3:$A$193&lt;=NS,'In Process Calc.'!$T$3:$T$193)),$H11)</f>
        <v>0.93599654188877035</v>
      </c>
      <c r="O11" s="199"/>
      <c r="P11" s="176" t="e" cm="1">
        <f t="array" ref="P11">IF($J11="Yes", SLOPE(IF('In Process Calc.'!$A$3:$A$193&gt;NS, 'In Process Calc.'!$P$3:$P$193),IF('In Process Calc.'!$A$3:$A$193&gt;NS,'In Process Calc.'!$T$3:$T$193)), $F11)</f>
        <v>#DIV/0!</v>
      </c>
      <c r="Q11" s="175"/>
      <c r="R11" s="178" t="e" cm="1">
        <f t="array" ref="R11">IF($J11="Yes", RSQ(IF('In Process Calc.'!$A$3:$A$193&gt;NS, 'In Process Calc.'!$P$3:$P$193),IF('In Process Calc.'!$A$3:$A$193&gt;NS,'In Process Calc.'!$T$3:$T$193)), $H11)</f>
        <v>#DIV/0!</v>
      </c>
    </row>
    <row r="12" spans="1:18" x14ac:dyDescent="0.15">
      <c r="A12" s="197" t="s">
        <v>281</v>
      </c>
      <c r="B12" s="198"/>
      <c r="C12" s="174"/>
      <c r="D12" s="176">
        <v>1.6666666666666666E-2</v>
      </c>
      <c r="E12" s="175"/>
      <c r="F12" s="176">
        <f>SLOPE('In Process Calc.'!$Q$3:$Q$193,'In Process Calc.'!$T$3:$T$193)</f>
        <v>0.28571909754300034</v>
      </c>
      <c r="G12" s="175"/>
      <c r="H12" s="176">
        <f>RSQ('In Process Calc.'!$Q$3:$Q$193,'In Process Calc.'!$T$3:$T$193)</f>
        <v>0.90200305781266621</v>
      </c>
      <c r="I12" s="199"/>
      <c r="J12" s="205" t="s">
        <v>426</v>
      </c>
      <c r="K12" s="201" t="s">
        <v>281</v>
      </c>
      <c r="L12" s="176" cm="1">
        <f t="array" ref="L12">IF($J12="Yes", SLOPE(IF('In Process Calc.'!$A$3:$A$193&lt;=NS,'In Process Calc.'!$Q$3:$Q$193),IF('In Process Calc.'!$A$3:$A$193&lt;=NS,'In Process Calc.'!$T$3:$T$193)),$F12)</f>
        <v>0.21650144910339619</v>
      </c>
      <c r="M12" s="175"/>
      <c r="N12" s="176" cm="1">
        <f t="array" ref="N12">IF($J12="Yes", RSQ(IF('In Process Calc.'!$A$3:$A$193&lt;=NS,'In Process Calc.'!$Q$3:$Q$193),IF('In Process Calc.'!$A$3:$A$193&lt;=NS,'In Process Calc.'!$T$3:$T$193)),$H12)</f>
        <v>0.8453653874173146</v>
      </c>
      <c r="O12" s="199"/>
      <c r="P12" s="176" t="e" cm="1">
        <f t="array" ref="P12">IF($J12="Yes", SLOPE(IF('In Process Calc.'!$A$3:$A$193&gt;NS, 'In Process Calc.'!$Q$3:$Q$193),IF('In Process Calc.'!$A$3:$A$193&gt;NS,'In Process Calc.'!$T$3:$T$193)), $F12)</f>
        <v>#DIV/0!</v>
      </c>
      <c r="Q12" s="175"/>
      <c r="R12" s="178" t="e" cm="1">
        <f t="array" ref="R12">IF($J12="Yes", RSQ(IF('In Process Calc.'!$A$3:$A$193&gt;NS, 'In Process Calc.'!$Q$3:$Q$193),IF('In Process Calc.'!$A$3:$A$193&gt;NS,'In Process Calc.'!$T$3:$T$193)), $H12)</f>
        <v>#DIV/0!</v>
      </c>
    </row>
    <row r="13" spans="1:18" x14ac:dyDescent="0.15">
      <c r="A13" s="197" t="s">
        <v>375</v>
      </c>
      <c r="B13" s="198"/>
      <c r="C13" s="174"/>
      <c r="D13" s="175"/>
      <c r="E13" s="175"/>
      <c r="F13" s="176">
        <f>SLOPE('In Process Calc.'!$R$3:$R$193,'In Process Calc.'!$T$3:$T$193)</f>
        <v>0.21428526066149167</v>
      </c>
      <c r="G13" s="175"/>
      <c r="H13" s="176">
        <f>RSQ('In Process Calc.'!$R$3:$R$193,'In Process Calc.'!$T$3:$T$193)</f>
        <v>0.97844422710457646</v>
      </c>
      <c r="I13" s="199"/>
      <c r="J13" s="205" t="s">
        <v>426</v>
      </c>
      <c r="K13" s="201" t="s">
        <v>375</v>
      </c>
      <c r="L13" s="176" cm="1">
        <f t="array" ref="L13">IF($J13="Yes", SLOPE(IF('In Process Calc.'!$A$3:$A$193&lt;=NS,'In Process Calc.'!$R$3:$R$193),IF('In Process Calc.'!$A$3:$A$193&lt;=NS,'In Process Calc.'!$T$3:$T$193)),$F13)</f>
        <v>0.18364696562051991</v>
      </c>
      <c r="M13" s="175"/>
      <c r="N13" s="176" cm="1">
        <f t="array" ref="N13">IF($J13="Yes", RSQ(IF('In Process Calc.'!$A$3:$A$193&lt;=NS,'In Process Calc.'!$R$3:$R$193),IF('In Process Calc.'!$A$3:$A$193&lt;=NS,'In Process Calc.'!$T$3:$T$193)),$H13)</f>
        <v>0.97196826391434865</v>
      </c>
      <c r="O13" s="199"/>
      <c r="P13" s="176" t="e" cm="1">
        <f t="array" ref="P13">IF($J13="Yes", SLOPE(IF('In Process Calc.'!$A$3:$A$193&gt;NS, 'In Process Calc.'!$R$3:$R$193),IF('In Process Calc.'!$A$3:$A$193&gt;NS,'In Process Calc.'!$T$3:$T$193)), $F13)</f>
        <v>#DIV/0!</v>
      </c>
      <c r="Q13" s="175"/>
      <c r="R13" s="178" t="e" cm="1">
        <f t="array" ref="R13">IF($J13="Yes", RSQ(IF('In Process Calc.'!$A$3:$A$193&gt;NS, 'In Process Calc.'!$R$3:$R$193),IF('In Process Calc.'!$A$3:$A$193&gt;NS,'In Process Calc.'!$T$3:$T$193)), $H13)</f>
        <v>#DIV/0!</v>
      </c>
    </row>
    <row r="14" spans="1:18" x14ac:dyDescent="0.15">
      <c r="A14" s="197" t="s">
        <v>282</v>
      </c>
      <c r="B14" s="198"/>
      <c r="C14" s="174"/>
      <c r="D14" s="176">
        <v>2.2202486678507993</v>
      </c>
      <c r="E14" s="175"/>
      <c r="F14" s="176">
        <f>SLOPE('In Process Calc.'!$U$3:$U$193,'In Process Calc.'!$T$3:$T$193)</f>
        <v>0.35613676382297815</v>
      </c>
      <c r="G14" s="175"/>
      <c r="H14" s="176">
        <f>RSQ('In Process Calc.'!$U$3:$U$193,'In Process Calc.'!$T$3:$T$193)</f>
        <v>0.83659718925613458</v>
      </c>
      <c r="I14" s="199"/>
      <c r="J14" s="205" t="s">
        <v>426</v>
      </c>
      <c r="K14" s="201" t="s">
        <v>282</v>
      </c>
      <c r="L14" s="176" cm="1">
        <f t="array" ref="L14">IF($J14="Yes", SLOPE(IF('In Process Calc.'!$A$3:$A$193&lt;=NS,'In Process Calc.'!$U$3:$U$193),IF('In Process Calc.'!$A$3:$A$193&lt;=NS,'In Process Calc.'!$T$3:$T$193)),$F14)</f>
        <v>0.2158043428721845</v>
      </c>
      <c r="M14" s="175"/>
      <c r="N14" s="176" cm="1">
        <f t="array" ref="N14">IF($J14="Yes", RSQ(IF('In Process Calc.'!$A$3:$A$193&lt;=NS,'In Process Calc.'!$U$3:$U$193),IF('In Process Calc.'!$A$3:$A$193&lt;=NS,'In Process Calc.'!$T$3:$T$193)),$H14)</f>
        <v>0.64854486268197553</v>
      </c>
      <c r="O14" s="199"/>
      <c r="P14" s="176" t="e" cm="1">
        <f t="array" ref="P14">IF($J14="Yes", SLOPE(IF('In Process Calc.'!$A$3:$A$193&gt;NS, 'In Process Calc.'!$U$3:$U$193),IF('In Process Calc.'!$A$3:$A$193&gt;NS,'In Process Calc.'!$T$3:$T$193)), $F14)</f>
        <v>#DIV/0!</v>
      </c>
      <c r="Q14" s="175"/>
      <c r="R14" s="178" t="e" cm="1">
        <f t="array" ref="R14">IF($J14="Yes", RSQ(IF('In Process Calc.'!$A$3:$A$193&gt;NS, 'In Process Calc.'!$U$3:$U$193),IF('In Process Calc.'!$A$3:$A$193&gt;NS,'In Process Calc.'!$T$3:$T$193)), $H14)</f>
        <v>#DIV/0!</v>
      </c>
    </row>
    <row r="15" spans="1:18" x14ac:dyDescent="0.15">
      <c r="A15" s="197" t="s">
        <v>161</v>
      </c>
      <c r="B15" s="198"/>
      <c r="C15" s="174"/>
      <c r="D15" s="176">
        <v>8.3333333333333329E-2</v>
      </c>
      <c r="E15" s="175"/>
      <c r="F15" s="176">
        <f>SLOPE('In Process Calc.'!$V$3:$V$193,'In Process Calc.'!$T$3:$T$193)</f>
        <v>0.10938422920993085</v>
      </c>
      <c r="G15" s="175"/>
      <c r="H15" s="176">
        <f>RSQ('In Process Calc.'!$V$3:$V$193,'In Process Calc.'!$T$3:$T$193)</f>
        <v>0.73346851726234352</v>
      </c>
      <c r="I15" s="199"/>
      <c r="J15" s="205" t="s">
        <v>426</v>
      </c>
      <c r="K15" s="201" t="s">
        <v>161</v>
      </c>
      <c r="L15" s="176" cm="1">
        <f t="array" ref="L15">IF($J15="Yes", SLOPE(IF('In Process Calc.'!$A$3:$A$193&lt;=NS,'In Process Calc.'!$V$3:$V$193),IF('In Process Calc.'!$A$3:$A$193&lt;=NS,'In Process Calc.'!$T$3:$T$193)),$F15)</f>
        <v>4.3255251864519541E-2</v>
      </c>
      <c r="M15" s="175"/>
      <c r="N15" s="176" cm="1">
        <f t="array" ref="N15">IF($J15="Yes", RSQ(IF('In Process Calc.'!$A$3:$A$193&lt;=NS,'In Process Calc.'!$V$3:$V$193),IF('In Process Calc.'!$A$3:$A$193&lt;=NS,'In Process Calc.'!$T$3:$T$193)),$H15)</f>
        <v>0.30109338029746918</v>
      </c>
      <c r="O15" s="199"/>
      <c r="P15" s="176" t="e" cm="1">
        <f t="array" ref="P15">IF($J15="Yes", SLOPE(IF('In Process Calc.'!$A$3:$A$193&gt;NS, 'In Process Calc.'!$V$3:$V$193),IF('In Process Calc.'!$A$3:$A$193&gt;NS,'In Process Calc.'!$T$3:$T$193)), $F15)</f>
        <v>#DIV/0!</v>
      </c>
      <c r="Q15" s="175"/>
      <c r="R15" s="178" t="e" cm="1">
        <f t="array" ref="R15">IF($J15="Yes", RSQ(IF('In Process Calc.'!$A$3:$A$193&gt;NS, 'In Process Calc.'!$V$3:$V$193),IF('In Process Calc.'!$A$3:$A$193&gt;NS,'In Process Calc.'!$T$3:$T$193)), $H15)</f>
        <v>#DIV/0!</v>
      </c>
    </row>
    <row r="16" spans="1:18" x14ac:dyDescent="0.15">
      <c r="A16" s="197" t="s">
        <v>283</v>
      </c>
      <c r="B16" s="198"/>
      <c r="C16" s="174"/>
      <c r="D16" s="176">
        <v>5.1000000000000004E-2</v>
      </c>
      <c r="E16" s="175"/>
      <c r="F16" s="176">
        <f>SLOPE('In Process Calc.'!$W$3:$W$193,'In Process Calc.'!$T$3:$T$193)</f>
        <v>-7.7710068857691555E-3</v>
      </c>
      <c r="G16" s="175"/>
      <c r="H16" s="176">
        <f>RSQ('In Process Calc.'!$W$3:$W$193,'In Process Calc.'!$T$3:$T$193)</f>
        <v>8.3312418909394642E-2</v>
      </c>
      <c r="I16" s="199"/>
      <c r="J16" s="205" t="s">
        <v>426</v>
      </c>
      <c r="K16" s="201" t="s">
        <v>283</v>
      </c>
      <c r="L16" s="176" cm="1">
        <f t="array" ref="L16">IF($J16="Yes", SLOPE(IF('In Process Calc.'!$A$3:$A$193&lt;=NS,'In Process Calc.'!$W$3:$W$193),IF('In Process Calc.'!$A$3:$A$193&lt;=NS,'In Process Calc.'!$T$3:$T$193)),$F16)</f>
        <v>1.6707686989963746E-2</v>
      </c>
      <c r="M16" s="175"/>
      <c r="N16" s="176" cm="1">
        <f t="array" ref="N16">IF($J16="Yes", RSQ(IF('In Process Calc.'!$A$3:$A$193&lt;=NS,'In Process Calc.'!$W$3:$W$193),IF('In Process Calc.'!$A$3:$A$193&lt;=NS,'In Process Calc.'!$T$3:$T$193)),$H16)</f>
        <v>0.39078679253382814</v>
      </c>
      <c r="O16" s="199"/>
      <c r="P16" s="176" t="e" cm="1">
        <f t="array" ref="P16">IF($J16="Yes", SLOPE(IF('In Process Calc.'!$A$3:$A$193&gt;NS, 'In Process Calc.'!$W$3:$W$193),IF('In Process Calc.'!$A$3:$A$193&gt;NS,'In Process Calc.'!$T$3:$T$193)), $F16)</f>
        <v>#DIV/0!</v>
      </c>
      <c r="Q16" s="175"/>
      <c r="R16" s="178" t="e" cm="1">
        <f t="array" ref="R16">IF($J16="Yes", RSQ(IF('In Process Calc.'!$A$3:$A$193&gt;NS, 'In Process Calc.'!$W$3:$W$193),IF('In Process Calc.'!$A$3:$A$193&gt;NS,'In Process Calc.'!$T$3:$T$193)), $H16)</f>
        <v>#DIV/0!</v>
      </c>
    </row>
    <row r="17" spans="1:24" x14ac:dyDescent="0.15">
      <c r="A17" s="197" t="s">
        <v>284</v>
      </c>
      <c r="B17" s="198"/>
      <c r="C17" s="174"/>
      <c r="D17" s="176">
        <v>0.13833333333333334</v>
      </c>
      <c r="E17" s="175"/>
      <c r="F17" s="176">
        <f>SLOPE('In Process Calc.'!$X$3:$X$193,'In Process Calc.'!$T$3:$T$193)</f>
        <v>0.35256540941713244</v>
      </c>
      <c r="G17" s="175"/>
      <c r="H17" s="176">
        <f>RSQ('In Process Calc.'!$X$3:$X$193,'In Process Calc.'!$T$3:$T$193)</f>
        <v>0.93883165546052472</v>
      </c>
      <c r="I17" s="199"/>
      <c r="J17" s="205" t="s">
        <v>426</v>
      </c>
      <c r="K17" s="201" t="s">
        <v>284</v>
      </c>
      <c r="L17" s="176" cm="1">
        <f t="array" ref="L17">IF($J17="Yes", SLOPE(IF('In Process Calc.'!$A$3:$A$193&lt;=NS,'In Process Calc.'!$X$3:$X$193),IF('In Process Calc.'!$A$3:$A$193&lt;=NS,'In Process Calc.'!$T$3:$T$193)),$F17)</f>
        <v>0.26219013770909444</v>
      </c>
      <c r="M17" s="175"/>
      <c r="N17" s="176" cm="1">
        <f t="array" ref="N17">IF($J17="Yes", RSQ(IF('In Process Calc.'!$A$3:$A$193&lt;=NS,'In Process Calc.'!$X$3:$X$193),IF('In Process Calc.'!$A$3:$A$193&lt;=NS,'In Process Calc.'!$T$3:$T$193)),$H17)</f>
        <v>0.90487939730020805</v>
      </c>
      <c r="O17" s="199"/>
      <c r="P17" s="176" t="e" cm="1">
        <f t="array" ref="P17">IF($J17="Yes", SLOPE(IF('In Process Calc.'!$A$3:$A$193&gt;NS, 'In Process Calc.'!$X$3:$X$193),IF('In Process Calc.'!$A$3:$A$193&gt;NS,'In Process Calc.'!$T$3:$T$193)), $F17)</f>
        <v>#DIV/0!</v>
      </c>
      <c r="Q17" s="175"/>
      <c r="R17" s="178" t="e" cm="1">
        <f t="array" ref="R17">IF($J17="Yes", RSQ(IF('In Process Calc.'!$A$3:$A$193&gt;NS, 'In Process Calc.'!$X$3:$X$193),IF('In Process Calc.'!$A$3:$A$193&gt;NS,'In Process Calc.'!$T$3:$T$193)), $H17)</f>
        <v>#DIV/0!</v>
      </c>
    </row>
    <row r="18" spans="1:24" x14ac:dyDescent="0.15">
      <c r="A18" s="197" t="s">
        <v>285</v>
      </c>
      <c r="B18" s="198"/>
      <c r="C18" s="174"/>
      <c r="D18" s="176">
        <v>0.15</v>
      </c>
      <c r="E18" s="175"/>
      <c r="F18" s="176">
        <f>SLOPE('In Process Calc.'!$Z$3:$Z$193,'In Process Calc.'!$T$3:$T$193)</f>
        <v>0.70185774073833662</v>
      </c>
      <c r="G18" s="175"/>
      <c r="H18" s="176">
        <f>RSQ('In Process Calc.'!$Z$3:$Z$193,'In Process Calc.'!$T$3:$T$193)</f>
        <v>0.95024893925995269</v>
      </c>
      <c r="I18" s="199"/>
      <c r="J18" s="205" t="s">
        <v>426</v>
      </c>
      <c r="K18" s="201" t="s">
        <v>285</v>
      </c>
      <c r="L18" s="176" cm="1">
        <f t="array" ref="L18">IF($J18="Yes", SLOPE(IF('In Process Calc.'!$A$3:$A$193&lt;=NS,'In Process Calc.'!$Z$3:$Z$193),IF('In Process Calc.'!$A$3:$A$193&lt;=NS,'In Process Calc.'!$T$3:$T$193)),$F18)</f>
        <v>0.54065437105159853</v>
      </c>
      <c r="M18" s="175"/>
      <c r="N18" s="176" cm="1">
        <f t="array" ref="N18">IF($J18="Yes", RSQ(IF('In Process Calc.'!$A$3:$A$193&lt;=NS,'In Process Calc.'!$Z$3:$Z$193),IF('In Process Calc.'!$A$3:$A$193&lt;=NS,'In Process Calc.'!$T$3:$T$193)),$H18)</f>
        <v>0.9250067288770274</v>
      </c>
      <c r="O18" s="199"/>
      <c r="P18" s="176" t="e" cm="1">
        <f t="array" ref="P18">IF($J18="Yes", SLOPE(IF('In Process Calc.'!$A$3:$A$193&gt;NS, 'In Process Calc.'!$Z$3:$Z$193),IF('In Process Calc.'!$A$3:$A$193&gt;NS,'In Process Calc.'!$T$3:$T$193)), $F18)</f>
        <v>#DIV/0!</v>
      </c>
      <c r="Q18" s="175"/>
      <c r="R18" s="178" t="e" cm="1">
        <f t="array" ref="R18">IF($J18="Yes", RSQ(IF('In Process Calc.'!$A$3:$A$193&gt;NS, 'In Process Calc.'!$Z$3:$Z$193),IF('In Process Calc.'!$A$3:$A$193&gt;NS,'In Process Calc.'!$T$3:$T$193)), $H18)</f>
        <v>#DIV/0!</v>
      </c>
    </row>
    <row r="19" spans="1:24" x14ac:dyDescent="0.15">
      <c r="A19" s="197" t="s">
        <v>286</v>
      </c>
      <c r="B19" s="198"/>
      <c r="C19" s="174"/>
      <c r="D19" s="176">
        <v>0.16666666666666666</v>
      </c>
      <c r="E19" s="175"/>
      <c r="F19" s="176">
        <f>SLOPE('In Process Calc.'!$AA$3:$AA$193,'In Process Calc.'!$T$3:$T$193)</f>
        <v>0.41044735818844102</v>
      </c>
      <c r="G19" s="175"/>
      <c r="H19" s="176">
        <f>RSQ('In Process Calc.'!$AA$3:$AA$193,'In Process Calc.'!$T$3:$T$193)</f>
        <v>0.96187133792513146</v>
      </c>
      <c r="I19" s="199"/>
      <c r="J19" s="205" t="s">
        <v>426</v>
      </c>
      <c r="K19" s="201" t="s">
        <v>286</v>
      </c>
      <c r="L19" s="176" cm="1">
        <f t="array" ref="L19">IF($J19="Yes", SLOPE(IF('In Process Calc.'!$A$3:$A$193&lt;=NS,'In Process Calc.'!$AA$3:$AA$193),IF('In Process Calc.'!$A$3:$A$193&lt;=NS,'In Process Calc.'!$T$3:$T$193)),$F19)</f>
        <v>0.31961446626413242</v>
      </c>
      <c r="M19" s="175"/>
      <c r="N19" s="176" cm="1">
        <f t="array" ref="N19">IF($J19="Yes", RSQ(IF('In Process Calc.'!$A$3:$A$193&lt;=NS,'In Process Calc.'!$AA$3:$AA$193),IF('In Process Calc.'!$A$3:$A$193&lt;=NS,'In Process Calc.'!$T$3:$T$193)),$H19)</f>
        <v>0.93491637971516262</v>
      </c>
      <c r="O19" s="199"/>
      <c r="P19" s="176" t="e" cm="1">
        <f t="array" ref="P19">IF($J19="Yes", SLOPE(IF('In Process Calc.'!$A$3:$A$193&gt;NS, 'In Process Calc.'!$AA$3:$AA$193),IF('In Process Calc.'!$A$3:$A$193&gt;NS,'In Process Calc.'!$T$3:$T$193)), $F19)</f>
        <v>#DIV/0!</v>
      </c>
      <c r="Q19" s="175"/>
      <c r="R19" s="178" t="e" cm="1">
        <f t="array" ref="R19">IF($J19="Yes", RSQ(IF('In Process Calc.'!$A$3:$A$193&gt;NS, 'In Process Calc.'!$AA$3:$AA$193),IF('In Process Calc.'!$A$3:$A$193&gt;NS,'In Process Calc.'!$T$3:$T$193)), $H19)</f>
        <v>#DIV/0!</v>
      </c>
    </row>
    <row r="20" spans="1:24" x14ac:dyDescent="0.15">
      <c r="A20" s="197" t="s">
        <v>287</v>
      </c>
      <c r="B20" s="198"/>
      <c r="C20" s="174"/>
      <c r="D20" s="176">
        <v>3.833333333333333E-2</v>
      </c>
      <c r="E20" s="175"/>
      <c r="F20" s="176">
        <f>SLOPE('In Process Calc.'!$AB$3:$AB$193,'In Process Calc.'!$T$3:$T$193)</f>
        <v>0.18003271727159245</v>
      </c>
      <c r="G20" s="175"/>
      <c r="H20" s="176">
        <f>RSQ('In Process Calc.'!$AB$3:$AB$193,'In Process Calc.'!$T$3:$T$193)</f>
        <v>0.96340745311271869</v>
      </c>
      <c r="I20" s="199"/>
      <c r="J20" s="205" t="s">
        <v>426</v>
      </c>
      <c r="K20" s="201" t="s">
        <v>287</v>
      </c>
      <c r="L20" s="176" cm="1">
        <f t="array" ref="L20">IF($J20="Yes", SLOPE(IF('In Process Calc.'!$A$3:$A$193&lt;=NS,'In Process Calc.'!$AB$3:$AB$193),IF('In Process Calc.'!$A$3:$A$193&lt;=NS,'In Process Calc.'!$T$3:$T$193)),$F20)</f>
        <v>0.14346374914016061</v>
      </c>
      <c r="M20" s="175"/>
      <c r="N20" s="176" cm="1">
        <f t="array" ref="N20">IF($J20="Yes", RSQ(IF('In Process Calc.'!$A$3:$A$193&lt;=NS,'In Process Calc.'!$AB$3:$AB$193),IF('In Process Calc.'!$A$3:$A$193&lt;=NS,'In Process Calc.'!$T$3:$T$193)),$H20)</f>
        <v>0.94309145817049944</v>
      </c>
      <c r="O20" s="199"/>
      <c r="P20" s="176" t="e" cm="1">
        <f t="array" ref="P20">IF($J20="Yes", SLOPE(IF('In Process Calc.'!$A$3:$A$193&gt;NS, 'In Process Calc.'!$AB$3:$AB$193),IF('In Process Calc.'!$A$3:$A$193&gt;NS,'In Process Calc.'!$T$3:$T$193)), $F20)</f>
        <v>#DIV/0!</v>
      </c>
      <c r="Q20" s="175"/>
      <c r="R20" s="178" t="e" cm="1">
        <f t="array" ref="R20">IF($J20="Yes", RSQ(IF('In Process Calc.'!$A$3:$A$193&gt;NS, 'In Process Calc.'!$AB$3:$AB$193),IF('In Process Calc.'!$A$3:$A$193&gt;NS,'In Process Calc.'!$T$3:$T$193)), $H20)</f>
        <v>#DIV/0!</v>
      </c>
    </row>
    <row r="21" spans="1:24" x14ac:dyDescent="0.15">
      <c r="A21" s="197" t="s">
        <v>87</v>
      </c>
      <c r="B21" s="198"/>
      <c r="C21" s="174"/>
      <c r="D21" s="176"/>
      <c r="E21" s="175"/>
      <c r="F21" s="176">
        <f>SLOPE('In Process Calc.'!$AC$3:$AC$193,'In Process Calc.'!$T$3:$T$193)</f>
        <v>-1.0970745302760632</v>
      </c>
      <c r="G21" s="175"/>
      <c r="H21" s="176">
        <f>RSQ('In Process Calc.'!$AC$3:$AC$193,'In Process Calc.'!$T$3:$T$193)</f>
        <v>0.95981779464451844</v>
      </c>
      <c r="I21" s="199"/>
      <c r="J21" s="205" t="s">
        <v>426</v>
      </c>
      <c r="K21" s="201" t="s">
        <v>87</v>
      </c>
      <c r="L21" s="176" cm="1">
        <f t="array" ref="L21">IF($J21="Yes", SLOPE(IF('In Process Calc.'!$A$3:$A$193&lt;=NS,'In Process Calc.'!$AC$3:$AC$193),IF('In Process Calc.'!$A$3:$A$193&lt;=NS,'In Process Calc.'!$T$3:$T$193)),$F21)</f>
        <v>-1.2450089350757809</v>
      </c>
      <c r="M21" s="175"/>
      <c r="N21" s="176" cm="1">
        <f t="array" ref="N21">IF($J21="Yes", RSQ(IF('In Process Calc.'!$A$3:$A$193&lt;=NS,'In Process Calc.'!$AC$3:$AC$193),IF('In Process Calc.'!$A$3:$A$193&lt;=NS,'In Process Calc.'!$T$3:$T$193)),$H21)</f>
        <v>0.99159616504677328</v>
      </c>
      <c r="O21" s="199"/>
      <c r="P21" s="176" t="e" cm="1">
        <f t="array" ref="P21">IF($J21="Yes", SLOPE(IF('In Process Calc.'!$A$3:$A$193&gt;NS, 'In Process Calc.'!$AC$3:$AC$193),IF('In Process Calc.'!$A$3:$A$193&gt;NS,'In Process Calc.'!$T$3:$T$193)), $F21)</f>
        <v>#DIV/0!</v>
      </c>
      <c r="Q21" s="175"/>
      <c r="R21" s="178" t="e" cm="1">
        <f t="array" ref="R21">IF($J21="Yes", RSQ(IF('In Process Calc.'!$A$3:$A$193&gt;NS, 'In Process Calc.'!$AC$3:$AC$193),IF('In Process Calc.'!$A$3:$A$193&gt;NS,'In Process Calc.'!$T$3:$T$193)), $H21)</f>
        <v>#DIV/0!</v>
      </c>
    </row>
    <row r="22" spans="1:24" x14ac:dyDescent="0.15">
      <c r="A22" s="197" t="s">
        <v>288</v>
      </c>
      <c r="B22" s="198"/>
      <c r="C22" s="174"/>
      <c r="D22" s="176">
        <v>7.166666666666667E-2</v>
      </c>
      <c r="E22" s="175"/>
      <c r="F22" s="176">
        <f>SLOPE('In Process Calc.'!$AD$3:$AD$193,'In Process Calc.'!$T$3:$T$193)</f>
        <v>0.21770934293987154</v>
      </c>
      <c r="G22" s="175"/>
      <c r="H22" s="176">
        <f>RSQ('In Process Calc.'!$AD$3:$AD$193,'In Process Calc.'!$T$3:$T$193)</f>
        <v>0.96244362862573418</v>
      </c>
      <c r="I22" s="199"/>
      <c r="J22" s="205" t="s">
        <v>426</v>
      </c>
      <c r="K22" s="201" t="s">
        <v>288</v>
      </c>
      <c r="L22" s="176" cm="1">
        <f t="array" ref="L22">IF($J22="Yes", SLOPE(IF('In Process Calc.'!$A$3:$A$193&lt;=NS,'In Process Calc.'!$AD$3:$AD$193),IF('In Process Calc.'!$A$3:$A$193&lt;=NS,'In Process Calc.'!$T$3:$T$193)),$F22)</f>
        <v>0.16918577329244935</v>
      </c>
      <c r="M22" s="175"/>
      <c r="N22" s="176" cm="1">
        <f t="array" ref="N22">IF($J22="Yes", RSQ(IF('In Process Calc.'!$A$3:$A$193&lt;=NS,'In Process Calc.'!$AD$3:$AD$193),IF('In Process Calc.'!$A$3:$A$193&lt;=NS,'In Process Calc.'!$T$3:$T$193)),$H22)</f>
        <v>0.93953224801973745</v>
      </c>
      <c r="O22" s="199"/>
      <c r="P22" s="176" t="e" cm="1">
        <f t="array" ref="P22">IF($J22="Yes", SLOPE(IF('In Process Calc.'!$A$3:$A$193&gt;NS, 'In Process Calc.'!$AD$3:$AD$193),IF('In Process Calc.'!$A$3:$A$193&gt;NS,'In Process Calc.'!$T$3:$T$193)), $F22)</f>
        <v>#DIV/0!</v>
      </c>
      <c r="Q22" s="175"/>
      <c r="R22" s="178" t="e" cm="1">
        <f t="array" ref="R22">IF($J22="Yes", RSQ(IF('In Process Calc.'!$A$3:$A$193&gt;NS, 'In Process Calc.'!$AD$3:$AD$193),IF('In Process Calc.'!$A$3:$A$193&gt;NS,'In Process Calc.'!$T$3:$T$193)), $H22)</f>
        <v>#DIV/0!</v>
      </c>
    </row>
    <row r="23" spans="1:24" ht="24.5" customHeight="1" x14ac:dyDescent="0.15">
      <c r="A23" s="197" t="s">
        <v>376</v>
      </c>
      <c r="B23" s="198"/>
      <c r="C23" s="174"/>
      <c r="D23" s="175"/>
      <c r="E23" s="175"/>
      <c r="F23" s="176">
        <f>SLOPE('In Process Calc.'!$AE$3:$AE$193,'In Process Calc.'!$T$3:$T$193)</f>
        <v>0.3467941200463896</v>
      </c>
      <c r="G23" s="175"/>
      <c r="H23" s="176">
        <f>RSQ('In Process Calc.'!$AE$3:$AE$193,'In Process Calc.'!$T$3:$T$193)</f>
        <v>0.93893340303528883</v>
      </c>
      <c r="I23" s="199"/>
      <c r="J23" s="205" t="s">
        <v>426</v>
      </c>
      <c r="K23" s="201" t="s">
        <v>376</v>
      </c>
      <c r="L23" s="176" cm="1">
        <f t="array" ref="L23">IF($J23="Yes", SLOPE(IF('In Process Calc.'!$A$3:$A$193&lt;=NS,'In Process Calc.'!$O$3:$O$193),IF('In Process Calc.'!$A$3:$A$193&lt;=NS,'In Process Calc.'!$T$3:$T$193)),$F23)</f>
        <v>0.21202743964711368</v>
      </c>
      <c r="M23" s="175"/>
      <c r="N23" s="176" cm="1">
        <f t="array" ref="N23">IF($J23="Yes", RSQ(IF('In Process Calc.'!$A$3:$A$193&lt;=NS,'In Process Calc.'!$O$3:$O$193),IF('In Process Calc.'!$A$3:$A$193&lt;=NS,'In Process Calc.'!$T$3:$T$193)),$H23)</f>
        <v>0.92568728655241128</v>
      </c>
      <c r="O23" s="199"/>
      <c r="P23" s="176" t="e" cm="1">
        <f t="array" ref="P23">IF($J23="Yes", SLOPE(IF('In Process Calc.'!$A$3:$A$193&gt;NS, 'In Process Calc.'!$O$3:$O$193),IF('In Process Calc.'!$A$3:$A$193&gt;NS,'In Process Calc.'!$T$3:$T$193)), $F23)</f>
        <v>#DIV/0!</v>
      </c>
      <c r="Q23" s="175"/>
      <c r="R23" s="178" t="e" cm="1">
        <f t="array" ref="R23">IF($J23="Yes", RSQ(IF('In Process Calc.'!$A$3:$A$193&gt;NS, 'In Process Calc.'!$O$3:$O$193),IF('In Process Calc.'!$A$3:$A$193&gt;NS,'In Process Calc.'!$T$3:$T$193)), $H23)</f>
        <v>#DIV/0!</v>
      </c>
    </row>
    <row r="24" spans="1:24" x14ac:dyDescent="0.15">
      <c r="A24" s="197" t="s">
        <v>289</v>
      </c>
      <c r="B24" s="198"/>
      <c r="C24" s="174"/>
      <c r="D24" s="176">
        <v>8.3333333333333329E-2</v>
      </c>
      <c r="E24" s="175"/>
      <c r="F24" s="176">
        <f>SLOPE('In Process Calc.'!$AF$3:$AF$193,'In Process Calc.'!$T$3:$T$193)</f>
        <v>0.72026767772871336</v>
      </c>
      <c r="G24" s="175"/>
      <c r="H24" s="176">
        <f>RSQ('In Process Calc.'!$AF$3:$AF$193,'In Process Calc.'!$T$3:$T$193)</f>
        <v>0.98590326983584164</v>
      </c>
      <c r="I24" s="199"/>
      <c r="J24" s="205" t="s">
        <v>426</v>
      </c>
      <c r="K24" s="201" t="s">
        <v>289</v>
      </c>
      <c r="L24" s="176" cm="1">
        <f t="array" ref="L24">IF($J24="Yes", SLOPE(IF('In Process Calc.'!$A$3:$A$193&lt;=NS,'In Process Calc.'!$AF$3:$AF$193),IF('In Process Calc.'!$A$3:$A$193&lt;=NS,'In Process Calc.'!$T$3:$T$193)),$F24)</f>
        <v>0.61659809399730736</v>
      </c>
      <c r="M24" s="175"/>
      <c r="N24" s="176" cm="1">
        <f t="array" ref="N24">IF($J24="Yes", RSQ(IF('In Process Calc.'!$A$3:$A$193&lt;=NS,'In Process Calc.'!$AF$3:$AF$193),IF('In Process Calc.'!$A$3:$A$193&lt;=NS,'In Process Calc.'!$T$3:$T$193)),$H24)</f>
        <v>0.97672278484035402</v>
      </c>
      <c r="O24" s="199"/>
      <c r="P24" s="176" t="e" cm="1">
        <f t="array" ref="P24">IF($J24="Yes", SLOPE(IF('In Process Calc.'!$A$3:$A$193&gt;NS, 'In Process Calc.'!$AF$3:$AF$193),IF('In Process Calc.'!$A$3:$A$193&gt;NS,'In Process Calc.'!$T$3:$T$193)), $F24)</f>
        <v>#DIV/0!</v>
      </c>
      <c r="Q24" s="175"/>
      <c r="R24" s="178" t="e" cm="1">
        <f t="array" ref="R24">IF($J24="Yes", RSQ(IF('In Process Calc.'!$A$3:$A$193&gt;NS, 'In Process Calc.'!$AF$3:$AF$193),IF('In Process Calc.'!$A$3:$A$193&gt;NS,'In Process Calc.'!$T$3:$T$193)), $H24)</f>
        <v>#DIV/0!</v>
      </c>
    </row>
    <row r="25" spans="1:24" ht="14" thickBot="1" x14ac:dyDescent="0.2">
      <c r="A25" s="197" t="s">
        <v>290</v>
      </c>
      <c r="B25" s="198"/>
      <c r="C25" s="174"/>
      <c r="D25" s="176">
        <v>0.15</v>
      </c>
      <c r="E25" s="175"/>
      <c r="F25" s="176">
        <f>SLOPE('In Process Calc.'!$AG$3:$AG$193,'In Process Calc.'!$T$3:$T$193)</f>
        <v>0.25467412535856021</v>
      </c>
      <c r="G25" s="175"/>
      <c r="H25" s="176">
        <f>RSQ('In Process Calc.'!$AG$3:$AG$193,'In Process Calc.'!$T$3:$T$193)</f>
        <v>0.87046161590154369</v>
      </c>
      <c r="I25" s="199"/>
      <c r="J25" s="205" t="s">
        <v>425</v>
      </c>
      <c r="K25" s="201" t="s">
        <v>290</v>
      </c>
      <c r="L25" s="176" cm="1">
        <f t="array" ref="L25">IF($J25="Yes", SLOPE(IF('In Process Calc.'!$A$3:$A$193&lt;=NS,'In Process Calc.'!$AG$3:$AG$193),IF('In Process Calc.'!$A$3:$A$193&lt;=NS,'In Process Calc.'!$T$3:$T$193)),$F25)</f>
        <v>0.25467412535856021</v>
      </c>
      <c r="M25" s="175"/>
      <c r="N25" s="176" cm="1">
        <f t="array" ref="N25">IF($J25="Yes", RSQ(IF('In Process Calc.'!$A$3:$A$193&lt;=NS,'In Process Calc.'!$AG$3:$AG$193),IF('In Process Calc.'!$A$3:$A$193&lt;=NS,'In Process Calc.'!$T$3:$T$193)),$H25)</f>
        <v>0.87046161590154369</v>
      </c>
      <c r="O25" s="199"/>
      <c r="P25" s="176" cm="1">
        <f t="array" ref="P25">IF($J25="Yes", SLOPE(IF('In Process Calc.'!$A$3:$A$193&gt;NS, 'In Process Calc.'!$AG$3:$AG$193),IF('In Process Calc.'!$A$3:$A$193&gt;NS,'In Process Calc.'!$T$3:$T$193)), $F25)</f>
        <v>0.25467412535856021</v>
      </c>
      <c r="Q25" s="175"/>
      <c r="R25" s="178" cm="1">
        <f t="array" ref="R25">IF($J25="Yes", RSQ(IF('In Process Calc.'!$A$3:$A$193&gt;NS, 'In Process Calc.'!$AG$3:$AG$193),IF('In Process Calc.'!$A$3:$A$193&gt;NS,'In Process Calc.'!$T$3:$T$193)), $H25)</f>
        <v>0.87046161590154369</v>
      </c>
    </row>
    <row r="26" spans="1:24" x14ac:dyDescent="0.15">
      <c r="A26" s="197" t="s">
        <v>377</v>
      </c>
      <c r="B26" s="198"/>
      <c r="C26" s="174"/>
      <c r="D26" s="175"/>
      <c r="E26" s="175"/>
      <c r="F26" s="176">
        <f>SLOPE('In Process Calc.'!$AH$3:$AH$193,'In Process Calc.'!$T$3:$T$193)</f>
        <v>8.9841902192342227E-2</v>
      </c>
      <c r="G26" s="175"/>
      <c r="H26" s="176">
        <f>RSQ('In Process Calc.'!$AH$3:$AH$193,'In Process Calc.'!$T$3:$T$193)</f>
        <v>0.95637342521982993</v>
      </c>
      <c r="I26" s="199"/>
      <c r="J26" s="205" t="s">
        <v>426</v>
      </c>
      <c r="K26" s="201" t="s">
        <v>377</v>
      </c>
      <c r="L26" s="176" cm="1">
        <f t="array" ref="L26">IF($J26="Yes", SLOPE(IF('In Process Calc.'!$A$3:$A$193&lt;=NS,'In Process Calc.'!$AH$3:$AH$193),IF('In Process Calc.'!$A$3:$A$193&lt;=NS,'In Process Calc.'!$T$3:$T$193)),$F26)</f>
        <v>7.0580188806885324E-2</v>
      </c>
      <c r="M26" s="175"/>
      <c r="N26" s="176" cm="1">
        <f t="array" ref="N26">IF($J26="Yes", RSQ(IF('In Process Calc.'!$A$3:$A$193&lt;=NS,'In Process Calc.'!$AH$3:$AH$193),IF('In Process Calc.'!$A$3:$A$193&lt;=NS,'In Process Calc.'!$T$3:$T$193)),$H26)</f>
        <v>0.93482569887676892</v>
      </c>
      <c r="O26" s="199"/>
      <c r="P26" s="176" t="e" cm="1">
        <f t="array" ref="P26">IF($J26="Yes", SLOPE(IF('In Process Calc.'!$A$3:$A$193&gt;NS, 'In Process Calc.'!$AH$3:$AH$193),IF('In Process Calc.'!$A$3:$A$193&gt;NS,'In Process Calc.'!$T$3:$T$193)), $F26)</f>
        <v>#DIV/0!</v>
      </c>
      <c r="Q26" s="175"/>
      <c r="R26" s="178" t="e" cm="1">
        <f t="array" ref="R26">IF($J26="Yes", RSQ(IF('In Process Calc.'!$A$3:$A$193&gt;NS, 'In Process Calc.'!$AH$3:$AH$193),IF('In Process Calc.'!$A$3:$A$193&gt;NS,'In Process Calc.'!$T$3:$T$193)), $H26)</f>
        <v>#DIV/0!</v>
      </c>
      <c r="T26" s="367" t="s">
        <v>429</v>
      </c>
      <c r="U26" s="368"/>
      <c r="V26" s="369"/>
      <c r="W26" s="376" t="s">
        <v>422</v>
      </c>
      <c r="X26" s="378" t="s">
        <v>423</v>
      </c>
    </row>
    <row r="27" spans="1:24" x14ac:dyDescent="0.15">
      <c r="A27" s="197" t="s">
        <v>291</v>
      </c>
      <c r="B27" s="198"/>
      <c r="C27" s="174"/>
      <c r="D27" s="176">
        <v>7.0000000000000007E-2</v>
      </c>
      <c r="E27" s="175"/>
      <c r="F27" s="176">
        <f>SLOPE('In Process Calc.'!$AI$3:$AI$193,'In Process Calc.'!$T$3:$T$193)</f>
        <v>0.13695699880073875</v>
      </c>
      <c r="G27" s="175"/>
      <c r="H27" s="176">
        <f>RSQ('In Process Calc.'!$AI$3:$AI$193,'In Process Calc.'!$T$3:$T$193)</f>
        <v>0.95668783626831133</v>
      </c>
      <c r="I27" s="199"/>
      <c r="J27" s="205" t="s">
        <v>425</v>
      </c>
      <c r="K27" s="201" t="s">
        <v>291</v>
      </c>
      <c r="L27" s="176" cm="1">
        <f t="array" ref="L27">IF($J27="Yes", SLOPE(IF('In Process Calc.'!$A$3:$A$193&lt;=NS,'In Process Calc.'!$AI$3:$AI$193),IF('In Process Calc.'!$A$3:$A$193&lt;=NS,'In Process Calc.'!$T$3:$T$193)),$F27)</f>
        <v>0.13695699880073875</v>
      </c>
      <c r="M27" s="175"/>
      <c r="N27" s="176" cm="1">
        <f t="array" ref="N27">IF($J27="Yes", RSQ(IF('In Process Calc.'!$A$3:$A$193&lt;=NS,'In Process Calc.'!$AI$3:$AI$193),IF('In Process Calc.'!$A$3:$A$193&lt;=NS,'In Process Calc.'!$T$3:$T$193)),$H27)</f>
        <v>0.95668783626831133</v>
      </c>
      <c r="O27" s="199"/>
      <c r="P27" s="176" cm="1">
        <f t="array" ref="P27">IF($J27="Yes", SLOPE(IF('In Process Calc.'!$A$3:$A$193&gt;NS, 'In Process Calc.'!$AI$3:$AI$193),IF('In Process Calc.'!$A$3:$A$193&gt;NS,'In Process Calc.'!$T$3:$T$193)), $F27)</f>
        <v>0.13695699880073875</v>
      </c>
      <c r="Q27" s="175"/>
      <c r="R27" s="178" cm="1">
        <f t="array" ref="R27">IF($J27="Yes", RSQ(IF('In Process Calc.'!$A$3:$A$193&gt;NS, 'In Process Calc.'!$AI$3:$AI$193),IF('In Process Calc.'!$A$3:$A$193&gt;NS,'In Process Calc.'!$T$3:$T$193)), $H27)</f>
        <v>0.95668783626831133</v>
      </c>
      <c r="T27" s="370"/>
      <c r="U27" s="371"/>
      <c r="V27" s="372"/>
      <c r="W27" s="377"/>
      <c r="X27" s="379"/>
    </row>
    <row r="28" spans="1:24" ht="17" thickBot="1" x14ac:dyDescent="0.2">
      <c r="A28" s="190" t="s">
        <v>292</v>
      </c>
      <c r="B28" s="191"/>
      <c r="C28" s="202"/>
      <c r="D28" s="180">
        <v>0.15</v>
      </c>
      <c r="E28" s="181"/>
      <c r="F28" s="180">
        <f>SLOPE('In Process Calc.'!$AJ$3:$AJ$193,'In Process Calc.'!$T$3:$T$193)</f>
        <v>0.41064207948007847</v>
      </c>
      <c r="G28" s="181"/>
      <c r="H28" s="180">
        <f>RSQ('In Process Calc.'!$AJ$3:$AJ$193,'In Process Calc.'!$T$3:$T$193)</f>
        <v>0.94505135060731249</v>
      </c>
      <c r="I28" s="203"/>
      <c r="J28" s="206" t="s">
        <v>426</v>
      </c>
      <c r="K28" s="204" t="s">
        <v>292</v>
      </c>
      <c r="L28" s="180" cm="1">
        <f t="array" ref="L28">IF($J28="Yes", SLOPE(IF('In Process Calc.'!$A$3:$A$193&lt;=NS,'In Process Calc.'!$AJ$3:$AJ$193),IF('In Process Calc.'!$A$3:$A$193&lt;=NS,'In Process Calc.'!$T$3:$T$193)),$F28)</f>
        <v>0.30529392598457422</v>
      </c>
      <c r="M28" s="181"/>
      <c r="N28" s="180" cm="1">
        <f t="array" ref="N28">IF($J28="Yes", RSQ(IF('In Process Calc.'!$A$3:$A$193&lt;=NS,'In Process Calc.'!$AJ$3:$AJ$193),IF('In Process Calc.'!$A$3:$A$193&lt;=NS,'In Process Calc.'!$T$3:$T$193)),$H28)</f>
        <v>0.91794937988959902</v>
      </c>
      <c r="O28" s="203"/>
      <c r="P28" s="180" t="e" cm="1">
        <f t="array" ref="P28">IF($J28="Yes", SLOPE(IF('In Process Calc.'!$A$3:$A$193&gt;NS, 'In Process Calc.'!$AJ$3:$AJ$193),IF('In Process Calc.'!$A$3:$A$193&gt;NS,'In Process Calc.'!$T$3:$T$193)), $F28)</f>
        <v>#DIV/0!</v>
      </c>
      <c r="Q28" s="181"/>
      <c r="R28" s="182" t="e" cm="1">
        <f t="array" ref="R28">IF($J28="Yes", RSQ(IF('In Process Calc.'!$A$3:$A$193&gt;NS, 'In Process Calc.'!$AJ$3:$AJ$193),IF('In Process Calc.'!$A$3:$A$193&gt;NS,'In Process Calc.'!$T$3:$T$193)), $H28)</f>
        <v>#DIV/0!</v>
      </c>
      <c r="T28" s="373"/>
      <c r="U28" s="374"/>
      <c r="V28" s="375"/>
      <c r="W28" s="70">
        <v>11</v>
      </c>
      <c r="X28" s="69">
        <f>VLOOKUP(W28,'In Process Calc.'!A3:B93,2)</f>
        <v>8.9854166666627862</v>
      </c>
    </row>
    <row r="158" spans="12:17" x14ac:dyDescent="0.15">
      <c r="L158" s="68"/>
      <c r="M158" s="68"/>
      <c r="N158" s="68"/>
      <c r="O158" s="66"/>
      <c r="P158" s="66"/>
      <c r="Q158" s="66"/>
    </row>
  </sheetData>
  <mergeCells count="15">
    <mergeCell ref="T26:V28"/>
    <mergeCell ref="W26:W27"/>
    <mergeCell ref="X26:X27"/>
    <mergeCell ref="C2:D2"/>
    <mergeCell ref="C7:D7"/>
    <mergeCell ref="J2:J3"/>
    <mergeCell ref="E2:H2"/>
    <mergeCell ref="E7:H7"/>
    <mergeCell ref="K2:N2"/>
    <mergeCell ref="O2:R2"/>
    <mergeCell ref="K7:N7"/>
    <mergeCell ref="O7:R7"/>
    <mergeCell ref="J7:J8"/>
    <mergeCell ref="C3:D3"/>
    <mergeCell ref="C8:D8"/>
  </mergeCells>
  <phoneticPr fontId="5" type="noConversion"/>
  <conditionalFormatting sqref="J4:J5 J9:J28">
    <cfRule type="containsText" dxfId="0" priority="1" operator="containsText" text="No">
      <formula>NOT(ISERROR(SEARCH("No",J4)))</formula>
    </cfRule>
  </conditionalFormatting>
  <dataValidations count="1">
    <dataValidation type="list" allowBlank="1" showInputMessage="1" showErrorMessage="1" sqref="J4:J5 J9:J28" xr:uid="{00000000-0002-0000-0E00-000000000000}">
      <formula1>"Yes, No"</formula1>
    </dataValidation>
  </dataValidations>
  <pageMargins left="0.75" right="0.75" top="1" bottom="1" header="0.5" footer="0.5"/>
  <pageSetup orientation="portrait" r:id="rId1"/>
  <headerFooter alignWithMargins="0"/>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1000000}">
          <x14:formula1>
            <xm:f>'In Process Calc.'!$A$3:$A$93</xm:f>
          </x14:formula1>
          <xm:sqref>W28</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9" tint="0.79998168889431442"/>
  </sheetPr>
  <dimension ref="A1:V54"/>
  <sheetViews>
    <sheetView zoomScaleNormal="100" workbookViewId="0">
      <selection activeCell="T15" sqref="T15"/>
    </sheetView>
  </sheetViews>
  <sheetFormatPr baseColWidth="10" defaultColWidth="8.6640625" defaultRowHeight="13" x14ac:dyDescent="0.15"/>
  <cols>
    <col min="1" max="1" width="16.6640625" style="8" customWidth="1"/>
    <col min="2" max="3" width="18.83203125" style="58" customWidth="1"/>
    <col min="4" max="4" width="6.5" style="58" customWidth="1"/>
    <col min="5" max="5" width="18.33203125" style="58" customWidth="1"/>
    <col min="6" max="6" width="9.33203125" style="9" customWidth="1"/>
    <col min="7" max="16" width="9.33203125" style="1" customWidth="1"/>
    <col min="17" max="18" width="9.6640625" style="1" bestFit="1" customWidth="1"/>
    <col min="19" max="21" width="9.5" style="1" customWidth="1"/>
    <col min="22" max="16384" width="8.6640625" style="1"/>
  </cols>
  <sheetData>
    <row r="1" spans="1:22" ht="141" customHeight="1" x14ac:dyDescent="0.15">
      <c r="D1" s="76"/>
      <c r="H1" s="7"/>
      <c r="I1" s="7"/>
    </row>
    <row r="2" spans="1:22" ht="39" customHeight="1" x14ac:dyDescent="0.15">
      <c r="A2" s="138" t="s">
        <v>432</v>
      </c>
      <c r="B2" s="139" t="s">
        <v>436</v>
      </c>
      <c r="C2" s="140"/>
      <c r="D2" s="67"/>
      <c r="E2" s="141" t="s">
        <v>433</v>
      </c>
      <c r="F2" s="142" t="s">
        <v>436</v>
      </c>
      <c r="G2" s="143"/>
      <c r="H2" s="143"/>
      <c r="I2" s="143"/>
      <c r="J2" s="143"/>
      <c r="K2" s="143"/>
      <c r="L2" s="143"/>
      <c r="M2" s="143"/>
      <c r="N2" s="143"/>
      <c r="O2" s="143"/>
      <c r="P2" s="143"/>
      <c r="Q2" s="143"/>
    </row>
    <row r="3" spans="1:22" s="5" customFormat="1" ht="29" customHeight="1" x14ac:dyDescent="0.15">
      <c r="A3" s="144" t="s">
        <v>146</v>
      </c>
      <c r="B3" s="145" t="str">
        <f>_xlfn.CONCAT("Beginning through ", 24*ROUND('Stoichiometric Ratios'!X28,2), " hrs")</f>
        <v>Beginning through 215.76 hrs</v>
      </c>
      <c r="C3" s="145" t="str">
        <f>_xlfn.CONCAT(24*ROUND('Stoichiometric Ratios'!X28,2), " hrs through End")</f>
        <v>215.76 hrs through End</v>
      </c>
      <c r="D3" s="146"/>
      <c r="E3" s="147" t="s">
        <v>390</v>
      </c>
      <c r="F3" s="148">
        <f>'In Process Calc.'!$C4</f>
        <v>23.883333333302289</v>
      </c>
      <c r="G3" s="148">
        <f>'In Process Calc.'!$C5</f>
        <v>38.549999999930151</v>
      </c>
      <c r="H3" s="148">
        <f>'In Process Calc.'!$C6</f>
        <v>47.583333333197515</v>
      </c>
      <c r="I3" s="148">
        <f>'In Process Calc.'!$C7</f>
        <v>62.649999999906868</v>
      </c>
      <c r="J3" s="148">
        <f>'In Process Calc.'!$C8</f>
        <v>71.749999999883585</v>
      </c>
      <c r="K3" s="148">
        <f>'In Process Calc.'!$C9</f>
        <v>95.533333333209157</v>
      </c>
      <c r="L3" s="148">
        <f>'In Process Calc.'!$C10</f>
        <v>121.09999999991851</v>
      </c>
      <c r="M3" s="148">
        <f>'In Process Calc.'!$C11</f>
        <v>143.83333333331393</v>
      </c>
      <c r="N3" s="148">
        <f>'In Process Calc.'!$C12</f>
        <v>167.39999999996508</v>
      </c>
      <c r="O3" s="148" t="e">
        <f>'In Process Calc.'!#REF!</f>
        <v>#REF!</v>
      </c>
      <c r="P3" s="148" t="e">
        <f>'In Process Calc.'!#REF!</f>
        <v>#REF!</v>
      </c>
      <c r="Q3" s="148" t="e">
        <f>'In Process Calc.'!#REF!</f>
        <v>#REF!</v>
      </c>
      <c r="R3" s="4"/>
      <c r="S3" s="4"/>
      <c r="T3" s="4"/>
      <c r="U3" s="4"/>
      <c r="V3" s="24"/>
    </row>
    <row r="4" spans="1:22" x14ac:dyDescent="0.15">
      <c r="A4" s="149" t="s">
        <v>406</v>
      </c>
      <c r="B4" s="236" cm="1">
        <f t="array" ref="B4">-SLOPE(IF('In Process Calc.'!$A$3:$A$93&lt;=NS, 'In Process Calc.'!$M$3:$M$93),IF('In Process Calc.'!$A$3:$A$93 &lt;=NS, 'In Process Calc.'!$S$3:$S$93))*B$15/22.53</f>
        <v>7.4948135922165262E-3</v>
      </c>
      <c r="C4" s="236" t="e" cm="1">
        <f t="array" ref="C4">-SLOPE(IF('In Process Calc.'!$A$3:$A$93&gt;NS, 'In Process Calc.'!$M$3:$M$93),IF('In Process Calc.'!$A$3:$A$93&gt;NS, 'In Process Calc.'!$S$3:$S$93))*C$15/22.53</f>
        <v>#DIV/0!</v>
      </c>
      <c r="D4" s="150"/>
      <c r="E4" s="151" t="s">
        <v>406</v>
      </c>
      <c r="F4" s="238">
        <f>'Post Process Calc.'!$D4/22.53</f>
        <v>-3.6174485221503044E-3</v>
      </c>
      <c r="G4" s="238">
        <f>'Post Process Calc.'!$D5/22.53</f>
        <v>7.1054863689418539E-3</v>
      </c>
      <c r="H4" s="238">
        <f>'Post Process Calc.'!$D6/22.53</f>
        <v>8.3513784745386718E-3</v>
      </c>
      <c r="I4" s="238">
        <f>'Post Process Calc.'!$D7/22.53</f>
        <v>6.5401361420613429E-3</v>
      </c>
      <c r="J4" s="238">
        <f>'Post Process Calc.'!$D8/22.53</f>
        <v>5.8045797299399104E-3</v>
      </c>
      <c r="K4" s="238">
        <f>'Post Process Calc.'!$D9/22.53</f>
        <v>3.7998591472837469E-3</v>
      </c>
      <c r="L4" s="238">
        <f>'Post Process Calc.'!$D10/22.53</f>
        <v>2.7950912691003171E-3</v>
      </c>
      <c r="M4" s="238">
        <f>'Post Process Calc.'!$D11/22.53</f>
        <v>3.1268052384736387E-3</v>
      </c>
      <c r="N4" s="238">
        <f>'Post Process Calc.'!$D12/22.53</f>
        <v>3.149257827459805E-3</v>
      </c>
      <c r="O4" s="238">
        <f>'Post Process Calc.'!$D13/22.53</f>
        <v>3.5853147014672745E-3</v>
      </c>
      <c r="P4" s="238">
        <f>'Post Process Calc.'!$D14/22.53</f>
        <v>3.7919346684870858E-3</v>
      </c>
      <c r="Q4" s="238">
        <f>'Post Process Calc.'!$D15/22.53</f>
        <v>4.7173473807339888E-3</v>
      </c>
      <c r="R4" s="6"/>
      <c r="S4" s="6"/>
      <c r="T4" s="6"/>
      <c r="U4" s="6"/>
      <c r="V4" s="6"/>
    </row>
    <row r="5" spans="1:22" x14ac:dyDescent="0.15">
      <c r="A5" s="152" t="s">
        <v>67</v>
      </c>
      <c r="B5" s="236">
        <v>0</v>
      </c>
      <c r="C5" s="236">
        <v>0</v>
      </c>
      <c r="D5" s="153"/>
      <c r="E5" s="151" t="s">
        <v>67</v>
      </c>
      <c r="F5" s="238">
        <v>0</v>
      </c>
      <c r="G5" s="238">
        <v>0</v>
      </c>
      <c r="H5" s="238">
        <v>0</v>
      </c>
      <c r="I5" s="238">
        <v>0</v>
      </c>
      <c r="J5" s="238">
        <v>0</v>
      </c>
      <c r="K5" s="238">
        <v>0</v>
      </c>
      <c r="L5" s="238">
        <v>0</v>
      </c>
      <c r="M5" s="238">
        <v>0</v>
      </c>
      <c r="N5" s="238">
        <v>0</v>
      </c>
      <c r="O5" s="238">
        <v>0</v>
      </c>
      <c r="P5" s="238">
        <v>0</v>
      </c>
      <c r="Q5" s="238">
        <v>0</v>
      </c>
      <c r="R5" s="6"/>
      <c r="S5" s="6"/>
      <c r="T5" s="6"/>
      <c r="U5" s="6"/>
      <c r="V5" s="6"/>
    </row>
    <row r="6" spans="1:22" x14ac:dyDescent="0.15">
      <c r="A6" s="152" t="s">
        <v>412</v>
      </c>
      <c r="B6" s="237">
        <v>0</v>
      </c>
      <c r="C6" s="237">
        <v>0</v>
      </c>
      <c r="D6" s="153"/>
      <c r="E6" s="154" t="s">
        <v>147</v>
      </c>
      <c r="F6" s="239">
        <v>0</v>
      </c>
      <c r="G6" s="239">
        <v>0</v>
      </c>
      <c r="H6" s="239">
        <v>0</v>
      </c>
      <c r="I6" s="239">
        <v>0</v>
      </c>
      <c r="J6" s="239">
        <v>0</v>
      </c>
      <c r="K6" s="239">
        <v>0</v>
      </c>
      <c r="L6" s="239">
        <v>0</v>
      </c>
      <c r="M6" s="239">
        <v>0</v>
      </c>
      <c r="N6" s="239">
        <v>0</v>
      </c>
      <c r="O6" s="239">
        <v>0</v>
      </c>
      <c r="P6" s="239">
        <v>0</v>
      </c>
      <c r="Q6" s="239">
        <v>0</v>
      </c>
      <c r="R6" s="7"/>
      <c r="S6" s="7"/>
      <c r="T6" s="7"/>
      <c r="U6" s="7"/>
      <c r="V6" s="7"/>
    </row>
    <row r="7" spans="1:22" x14ac:dyDescent="0.15">
      <c r="A7" s="152" t="s">
        <v>68</v>
      </c>
      <c r="B7" s="236">
        <f>'Stoichiometric Ratios'!$L9*'Specific Rate Tables'!$B$16</f>
        <v>1.0623850067869136E-2</v>
      </c>
      <c r="C7" s="236" t="e">
        <f>'Stoichiometric Ratios'!$P9*'Specific Rate Tables'!$C$16</f>
        <v>#DIV/0!</v>
      </c>
      <c r="D7" s="153"/>
      <c r="E7" s="151" t="s">
        <v>68</v>
      </c>
      <c r="F7" s="239">
        <f>-'Post Process Calc.'!$E4</f>
        <v>-5.5158724093944105E-3</v>
      </c>
      <c r="G7" s="239">
        <f>-'Post Process Calc.'!$E5</f>
        <v>2.2937082289184705E-2</v>
      </c>
      <c r="H7" s="239">
        <f>-'Post Process Calc.'!$E6</f>
        <v>2.4616929813996428E-2</v>
      </c>
      <c r="I7" s="239">
        <f>-'Post Process Calc.'!$E7</f>
        <v>1.7505208391071659E-2</v>
      </c>
      <c r="J7" s="239">
        <f>-'Post Process Calc.'!$E8</f>
        <v>1.4729861298452279E-2</v>
      </c>
      <c r="K7" s="239">
        <f>-'Post Process Calc.'!$E9</f>
        <v>8.277910505419421E-3</v>
      </c>
      <c r="L7" s="239">
        <f>-'Post Process Calc.'!$E10</f>
        <v>4.9052772322088585E-3</v>
      </c>
      <c r="M7" s="239">
        <f>-'Post Process Calc.'!$E11</f>
        <v>4.1309384839955197E-3</v>
      </c>
      <c r="N7" s="239">
        <f>-'Post Process Calc.'!$E12</f>
        <v>2.4957346207759097E-3</v>
      </c>
      <c r="O7" s="239">
        <f>-'Post Process Calc.'!$E13</f>
        <v>4.4794813649565976E-4</v>
      </c>
      <c r="P7" s="239">
        <f>-'Post Process Calc.'!$E14</f>
        <v>-2.5403342363034317E-3</v>
      </c>
      <c r="Q7" s="239">
        <f>-'Post Process Calc.'!$E15</f>
        <v>-6.6257062693134364E-3</v>
      </c>
      <c r="R7" s="7"/>
      <c r="S7" s="7"/>
      <c r="T7" s="7"/>
      <c r="U7" s="7"/>
      <c r="V7" s="7"/>
    </row>
    <row r="8" spans="1:22" x14ac:dyDescent="0.15">
      <c r="A8" s="152" t="s">
        <v>69</v>
      </c>
      <c r="B8" s="236">
        <f>'Stoichiometric Ratios'!$L10*'Specific Rate Tables'!$B$16</f>
        <v>-1.9397667546218046E-3</v>
      </c>
      <c r="C8" s="236" t="e">
        <f>'Stoichiometric Ratios'!$P10*'Specific Rate Tables'!$C$16</f>
        <v>#DIV/0!</v>
      </c>
      <c r="D8" s="153"/>
      <c r="E8" s="151" t="s">
        <v>69</v>
      </c>
      <c r="F8" s="239">
        <f>-'Post Process Calc.'!$F4</f>
        <v>3.0093812064472102E-3</v>
      </c>
      <c r="G8" s="239">
        <f>-'Post Process Calc.'!$F5</f>
        <v>-1.9565488295592839E-3</v>
      </c>
      <c r="H8" s="239">
        <f>-'Post Process Calc.'!$F6</f>
        <v>-2.6984308264081029E-3</v>
      </c>
      <c r="I8" s="239">
        <f>-'Post Process Calc.'!$F7</f>
        <v>-2.2280531409903334E-3</v>
      </c>
      <c r="J8" s="239">
        <f>-'Post Process Calc.'!$F8</f>
        <v>-1.98114348066222E-3</v>
      </c>
      <c r="K8" s="239">
        <f>-'Post Process Calc.'!$F9</f>
        <v>-1.2573656855198712E-3</v>
      </c>
      <c r="L8" s="239">
        <f>-'Post Process Calc.'!$F10</f>
        <v>-8.6570485591197575E-4</v>
      </c>
      <c r="M8" s="239">
        <f>-'Post Process Calc.'!$F11</f>
        <v>-8.8994245875885221E-4</v>
      </c>
      <c r="N8" s="239">
        <f>-'Post Process Calc.'!$F12</f>
        <v>-7.9414565965443492E-4</v>
      </c>
      <c r="O8" s="239">
        <f>-'Post Process Calc.'!$F13</f>
        <v>-7.5259196236636926E-4</v>
      </c>
      <c r="P8" s="239">
        <f>-'Post Process Calc.'!$F14</f>
        <v>-6.0188156914478042E-4</v>
      </c>
      <c r="Q8" s="239">
        <f>-'Post Process Calc.'!$F15</f>
        <v>-5.2365380739735764E-4</v>
      </c>
      <c r="R8" s="7"/>
      <c r="S8" s="7"/>
      <c r="T8" s="7"/>
      <c r="U8" s="7"/>
      <c r="V8" s="7"/>
    </row>
    <row r="9" spans="1:22" x14ac:dyDescent="0.15">
      <c r="A9" s="152" t="s">
        <v>70</v>
      </c>
      <c r="B9" s="236">
        <f>'Stoichiometric Ratios'!$L11*'Specific Rate Tables'!$B$16</f>
        <v>-6.5894602162494638E-3</v>
      </c>
      <c r="C9" s="236" t="e">
        <f>'Stoichiometric Ratios'!$P11*'Specific Rate Tables'!$C$16</f>
        <v>#DIV/0!</v>
      </c>
      <c r="D9" s="153"/>
      <c r="E9" s="151" t="s">
        <v>70</v>
      </c>
      <c r="F9" s="239">
        <f>-'Post Process Calc.'!$G4</f>
        <v>1.2150185437253616E-2</v>
      </c>
      <c r="G9" s="239">
        <f>-'Post Process Calc.'!$G5</f>
        <v>-1.0160286932618303E-2</v>
      </c>
      <c r="H9" s="239">
        <f>-'Post Process Calc.'!$G6</f>
        <v>-1.2845101629979035E-2</v>
      </c>
      <c r="I9" s="239">
        <f>-'Post Process Calc.'!$G7</f>
        <v>-9.8942829260123995E-3</v>
      </c>
      <c r="J9" s="239">
        <f>-'Post Process Calc.'!$G8</f>
        <v>-8.5024960514874532E-3</v>
      </c>
      <c r="K9" s="239">
        <f>-'Post Process Calc.'!$G9</f>
        <v>-4.9407097532594667E-3</v>
      </c>
      <c r="L9" s="239">
        <f>-'Post Process Calc.'!$G10</f>
        <v>-3.0531487777909136E-3</v>
      </c>
      <c r="M9" s="239">
        <f>-'Post Process Calc.'!$G11</f>
        <v>-2.7796013232854132E-3</v>
      </c>
      <c r="N9" s="239">
        <f>-'Post Process Calc.'!$G12</f>
        <v>-2.0779542028866284E-3</v>
      </c>
      <c r="O9" s="239">
        <f>-'Post Process Calc.'!$G13</f>
        <v>-1.4236976571481007E-3</v>
      </c>
      <c r="P9" s="239">
        <f>-'Post Process Calc.'!$G14</f>
        <v>-4.3644194359956798E-4</v>
      </c>
      <c r="Q9" s="239">
        <f>-'Post Process Calc.'!$G15</f>
        <v>5.792110171459247E-4</v>
      </c>
      <c r="R9" s="7"/>
      <c r="S9" s="7"/>
      <c r="T9" s="7"/>
      <c r="U9" s="7"/>
      <c r="V9" s="7"/>
    </row>
    <row r="10" spans="1:22" x14ac:dyDescent="0.15">
      <c r="A10" s="152" t="s">
        <v>401</v>
      </c>
      <c r="B10" s="236">
        <f>'Stoichiometric Ratios'!$L12*'Specific Rate Tables'!$B$16</f>
        <v>-1.980697941724778E-3</v>
      </c>
      <c r="C10" s="236" t="e">
        <f>'Stoichiometric Ratios'!$P12*'Specific Rate Tables'!$C$16</f>
        <v>#DIV/0!</v>
      </c>
      <c r="D10" s="153"/>
      <c r="E10" s="151" t="s">
        <v>71</v>
      </c>
      <c r="F10" s="239">
        <f>-'Post Process Calc.'!$H4</f>
        <v>1.164592694990519E-2</v>
      </c>
      <c r="G10" s="239">
        <f>-'Post Process Calc.'!$H5</f>
        <v>4.2894383997735762E-4</v>
      </c>
      <c r="H10" s="239">
        <f>-'Post Process Calc.'!$H6</f>
        <v>-2.1102404862469184E-3</v>
      </c>
      <c r="I10" s="239">
        <f>-'Post Process Calc.'!$H7</f>
        <v>-2.6490197568027835E-3</v>
      </c>
      <c r="J10" s="239">
        <f>-'Post Process Calc.'!$H8</f>
        <v>-2.5435036303283133E-3</v>
      </c>
      <c r="K10" s="239">
        <f>-'Post Process Calc.'!$H9</f>
        <v>-1.7312959314561577E-3</v>
      </c>
      <c r="L10" s="239">
        <f>-'Post Process Calc.'!$H10</f>
        <v>-1.1745856280659631E-3</v>
      </c>
      <c r="M10" s="239">
        <f>-'Post Process Calc.'!$H11</f>
        <v>-1.1173246710436231E-3</v>
      </c>
      <c r="N10" s="239">
        <f>-'Post Process Calc.'!$H12</f>
        <v>-8.2374561497956193E-4</v>
      </c>
      <c r="O10" s="239">
        <f>-'Post Process Calc.'!$H13</f>
        <v>-4.3970278003929117E-4</v>
      </c>
      <c r="P10" s="239">
        <f>-'Post Process Calc.'!$H14</f>
        <v>2.2510321672218183E-4</v>
      </c>
      <c r="Q10" s="239">
        <f>-'Post Process Calc.'!$H15</f>
        <v>1.1241439800170341E-3</v>
      </c>
      <c r="R10" s="7"/>
      <c r="S10" s="7"/>
      <c r="T10" s="7"/>
      <c r="U10" s="7"/>
      <c r="V10" s="7"/>
    </row>
    <row r="11" spans="1:22" x14ac:dyDescent="0.15">
      <c r="A11" s="152" t="s">
        <v>72</v>
      </c>
      <c r="B11" s="236">
        <f>-SUMIF('In Process Calc.'!$A$4:$A$93,"&lt;="&amp;NS,'In Process Calc.'!$AR$4:$AR$93)/COUNTIF('In Process Calc.'!$A$4:$A$93,"&lt;="&amp;NS)*240/25.474</f>
        <v>-0.24526589848612032</v>
      </c>
      <c r="C11" s="236">
        <f>-SUMIF('In Process Calc.'!$A$4:$A$93,"&gt;"&amp;NS,'In Process Calc.'!$AR$4:$AR$93)/COUNTIF('In Process Calc.'!$A$4:$A$93,"&gt;"&amp;NS)*240/25.474</f>
        <v>8.296189304232536E-2</v>
      </c>
      <c r="D11" s="153"/>
      <c r="E11" s="151" t="s">
        <v>72</v>
      </c>
      <c r="F11" s="238">
        <f>'Post Process Calc.'!$B4*240/25.474</f>
        <v>0.40873948954744554</v>
      </c>
      <c r="G11" s="238">
        <f>'Post Process Calc.'!$B5*240/25.474</f>
        <v>0.39739381293392545</v>
      </c>
      <c r="H11" s="238">
        <f>'Post Process Calc.'!$B6*240/25.474</f>
        <v>0.38629287486418423</v>
      </c>
      <c r="I11" s="238">
        <f>'Post Process Calc.'!$B7*240/25.474</f>
        <v>0.35738993363721777</v>
      </c>
      <c r="J11" s="238">
        <f>'Post Process Calc.'!$B8*240/25.474</f>
        <v>0.33193365203873926</v>
      </c>
      <c r="K11" s="238">
        <f>'Post Process Calc.'!$B9*240/25.474</f>
        <v>0.23635078069594623</v>
      </c>
      <c r="L11" s="238">
        <f>'Post Process Calc.'!$B10*240/25.474</f>
        <v>0.1217756298972405</v>
      </c>
      <c r="M11" s="238">
        <f>'Post Process Calc.'!$B11*240/25.474</f>
        <v>5.3969434055612088E-2</v>
      </c>
      <c r="N11" s="238">
        <f>'Post Process Calc.'!$B12*240/25.474</f>
        <v>2.0504367936228132E-2</v>
      </c>
      <c r="O11" s="238">
        <f>'Post Process Calc.'!$B13*240/25.474</f>
        <v>7.0462985310349082E-3</v>
      </c>
      <c r="P11" s="238">
        <f>'Post Process Calc.'!$B14*240/25.474</f>
        <v>2.4716070107930069E-3</v>
      </c>
      <c r="Q11" s="238">
        <f>'Post Process Calc.'!$B15*240/25.474</f>
        <v>1.1169443373695604E-3</v>
      </c>
      <c r="R11" s="6"/>
      <c r="S11" s="6"/>
      <c r="T11" s="6"/>
      <c r="U11" s="6"/>
      <c r="V11" s="6"/>
    </row>
    <row r="12" spans="1:22" x14ac:dyDescent="0.15">
      <c r="A12" s="152" t="s">
        <v>73</v>
      </c>
      <c r="B12" s="236">
        <f>-B42</f>
        <v>0.22510229702883422</v>
      </c>
      <c r="C12" s="236">
        <f>-C42</f>
        <v>0.13216193953743124</v>
      </c>
      <c r="D12" s="153"/>
      <c r="E12" s="151" t="s">
        <v>73</v>
      </c>
      <c r="F12" s="238">
        <f>-F42</f>
        <v>0.41899999999999998</v>
      </c>
      <c r="G12" s="238">
        <f t="shared" ref="G12:Q12" si="0">-G42</f>
        <v>0.35981874142819009</v>
      </c>
      <c r="H12" s="238">
        <f t="shared" si="0"/>
        <v>0.33363074997383863</v>
      </c>
      <c r="I12" s="238" t="e">
        <f t="shared" si="0"/>
        <v>#REF!</v>
      </c>
      <c r="J12" s="238">
        <f t="shared" si="0"/>
        <v>0.32849474605151852</v>
      </c>
      <c r="K12" s="238">
        <f t="shared" si="0"/>
        <v>0.32</v>
      </c>
      <c r="L12" s="238">
        <f t="shared" si="0"/>
        <v>0.152</v>
      </c>
      <c r="M12" s="238" t="e">
        <f t="shared" si="0"/>
        <v>#REF!</v>
      </c>
      <c r="N12" s="238">
        <f t="shared" si="0"/>
        <v>0.13600000000000004</v>
      </c>
      <c r="O12" s="238" t="e">
        <f t="shared" si="0"/>
        <v>#REF!</v>
      </c>
      <c r="P12" s="238" t="e">
        <f t="shared" si="0"/>
        <v>#REF!</v>
      </c>
      <c r="Q12" s="238" t="e">
        <f t="shared" si="0"/>
        <v>#REF!</v>
      </c>
      <c r="R12" s="6"/>
      <c r="S12" s="6"/>
      <c r="T12" s="6"/>
      <c r="U12" s="6"/>
      <c r="V12" s="6"/>
    </row>
    <row r="13" spans="1:22" x14ac:dyDescent="0.15">
      <c r="A13" s="152" t="s">
        <v>74</v>
      </c>
      <c r="B13" s="236">
        <f>'Stoichiometric Ratios'!$L13*'Specific Rate Tables'!$B$16</f>
        <v>-1.6801234740689726E-3</v>
      </c>
      <c r="C13" s="236" t="e">
        <f>'Stoichiometric Ratios'!$P13*'Specific Rate Tables'!$C$16</f>
        <v>#DIV/0!</v>
      </c>
      <c r="D13" s="155"/>
      <c r="E13" s="151" t="s">
        <v>74</v>
      </c>
      <c r="F13" s="239">
        <v>0</v>
      </c>
      <c r="G13" s="239">
        <v>0</v>
      </c>
      <c r="H13" s="239">
        <v>0</v>
      </c>
      <c r="I13" s="239">
        <v>0</v>
      </c>
      <c r="J13" s="239">
        <v>0</v>
      </c>
      <c r="K13" s="239">
        <v>0</v>
      </c>
      <c r="L13" s="239">
        <v>0</v>
      </c>
      <c r="M13" s="239">
        <v>0</v>
      </c>
      <c r="N13" s="239">
        <v>0</v>
      </c>
      <c r="O13" s="239">
        <v>0</v>
      </c>
      <c r="P13" s="239">
        <v>0</v>
      </c>
      <c r="Q13" s="239">
        <v>0</v>
      </c>
      <c r="R13" s="7"/>
      <c r="S13" s="7"/>
      <c r="T13" s="7"/>
      <c r="U13" s="7"/>
      <c r="V13" s="7"/>
    </row>
    <row r="14" spans="1:22" x14ac:dyDescent="0.15">
      <c r="A14" s="152" t="s">
        <v>75</v>
      </c>
      <c r="B14" s="237">
        <v>0</v>
      </c>
      <c r="C14" s="237">
        <v>0</v>
      </c>
      <c r="D14" s="155"/>
      <c r="E14" s="151" t="s">
        <v>75</v>
      </c>
      <c r="F14" s="239">
        <v>0</v>
      </c>
      <c r="G14" s="239">
        <v>0</v>
      </c>
      <c r="H14" s="239">
        <v>0</v>
      </c>
      <c r="I14" s="239">
        <v>0</v>
      </c>
      <c r="J14" s="239">
        <v>0</v>
      </c>
      <c r="K14" s="239">
        <v>0</v>
      </c>
      <c r="L14" s="239">
        <v>0</v>
      </c>
      <c r="M14" s="239">
        <v>0</v>
      </c>
      <c r="N14" s="239">
        <v>0</v>
      </c>
      <c r="O14" s="239">
        <v>0</v>
      </c>
      <c r="P14" s="239">
        <v>0</v>
      </c>
      <c r="Q14" s="239">
        <v>0</v>
      </c>
      <c r="R14" s="7"/>
      <c r="S14" s="7"/>
      <c r="T14" s="7"/>
      <c r="U14" s="7"/>
      <c r="V14" s="7"/>
    </row>
    <row r="15" spans="1:22" x14ac:dyDescent="0.15">
      <c r="A15" s="152" t="s">
        <v>76</v>
      </c>
      <c r="B15" s="236">
        <f>-SUMIF('In Process Calc.'!$A$4:$A$93,"&lt;="&amp;NS,'In Process Calc.'!$AZ$4:$AZ$93)/COUNTIF('In Process Calc.'!$A$4:$A$93,"&lt;="&amp;NS)</f>
        <v>-9.0234381642746012E-2</v>
      </c>
      <c r="C15" s="236">
        <f>-SUMIF('In Process Calc.'!$A$4:$A$93,"&gt;"&amp;NS,'In Process Calc.'!$AZ$4:$AZ$93)/COUNTIF('In Process Calc.'!$A$4:$A$93,"&gt;"&amp;NS)</f>
        <v>-2.3464966486605329E-2</v>
      </c>
      <c r="D15" s="155"/>
      <c r="E15" s="151" t="s">
        <v>76</v>
      </c>
      <c r="F15" s="239">
        <f>-'Post Process Calc.'!$J4</f>
        <v>-0.22035290172208355</v>
      </c>
      <c r="G15" s="239">
        <f>-'Post Process Calc.'!$J5</f>
        <v>-0.16820330845654546</v>
      </c>
      <c r="H15" s="239">
        <f>-'Post Process Calc.'!$J6</f>
        <v>-0.1336602956652182</v>
      </c>
      <c r="I15" s="239">
        <f>-'Post Process Calc.'!$J7</f>
        <v>-8.1834037398654816E-2</v>
      </c>
      <c r="J15" s="239">
        <f>-'Post Process Calc.'!$J8</f>
        <v>-6.8505713898632831E-2</v>
      </c>
      <c r="K15" s="239">
        <f>-'Post Process Calc.'!$J9</f>
        <v>-4.2845765793755562E-2</v>
      </c>
      <c r="L15" s="239">
        <f>-'Post Process Calc.'!$J10</f>
        <v>-3.142869575867803E-2</v>
      </c>
      <c r="M15" s="239">
        <f>-'Post Process Calc.'!$J11</f>
        <v>-3.4656233722531439E-2</v>
      </c>
      <c r="N15" s="239">
        <f>-'Post Process Calc.'!$J12</f>
        <v>-3.3060380268641894E-2</v>
      </c>
      <c r="O15" s="239">
        <f>-'Post Process Calc.'!$J13</f>
        <v>-3.2853740582470821E-2</v>
      </c>
      <c r="P15" s="239">
        <f>-'Post Process Calc.'!$J14</f>
        <v>-2.6036762136045343E-2</v>
      </c>
      <c r="Q15" s="239">
        <f>-'Post Process Calc.'!$J15</f>
        <v>-1.9884821473129664E-2</v>
      </c>
      <c r="R15" s="7"/>
      <c r="S15" s="7"/>
      <c r="T15" s="7"/>
      <c r="U15" s="7"/>
      <c r="V15" s="7"/>
    </row>
    <row r="16" spans="1:22" x14ac:dyDescent="0.15">
      <c r="A16" s="152" t="s">
        <v>407</v>
      </c>
      <c r="B16" s="236">
        <f>'Stoichiometric Ratios'!L4*'Specific Rate Tables'!B15</f>
        <v>-9.1486590502165253E-3</v>
      </c>
      <c r="C16" s="236" t="e">
        <f>'Stoichiometric Ratios'!P4*'Specific Rate Tables'!C15</f>
        <v>#DIV/0!</v>
      </c>
      <c r="D16" s="155"/>
      <c r="E16" s="151" t="s">
        <v>77</v>
      </c>
      <c r="F16" s="239">
        <f>-'Post Process Calc.'!$K4</f>
        <v>-4.8008843518233285E-2</v>
      </c>
      <c r="G16" s="239">
        <f>-'Post Process Calc.'!$K5</f>
        <v>-3.2327227002250367E-2</v>
      </c>
      <c r="H16" s="239">
        <f>-'Post Process Calc.'!$K6</f>
        <v>-2.3174068512277272E-2</v>
      </c>
      <c r="I16" s="239">
        <f>-'Post Process Calc.'!$K7</f>
        <v>-1.1870723762214607E-2</v>
      </c>
      <c r="J16" s="239">
        <f>-'Post Process Calc.'!$K8</f>
        <v>-8.9633091880013636E-3</v>
      </c>
      <c r="K16" s="239">
        <f>-'Post Process Calc.'!$K9</f>
        <v>-4.4166795664590816E-3</v>
      </c>
      <c r="L16" s="239">
        <f>-'Post Process Calc.'!$K10</f>
        <v>-2.6475354081636252E-3</v>
      </c>
      <c r="M16" s="239">
        <f>-'Post Process Calc.'!$K11</f>
        <v>-2.5549714304979611E-3</v>
      </c>
      <c r="N16" s="239">
        <f>-'Post Process Calc.'!$K12</f>
        <v>-2.2283518763973622E-3</v>
      </c>
      <c r="O16" s="239">
        <f>-'Post Process Calc.'!$K13</f>
        <v>-2.1628769763731952E-3</v>
      </c>
      <c r="P16" s="239">
        <f>-'Post Process Calc.'!$K14</f>
        <v>-1.9029349134401573E-3</v>
      </c>
      <c r="Q16" s="239">
        <f>-'Post Process Calc.'!$K15</f>
        <v>-1.9773016808975058E-3</v>
      </c>
      <c r="R16" s="7"/>
      <c r="S16" s="7"/>
      <c r="T16" s="7"/>
      <c r="U16" s="7"/>
      <c r="V16" s="7"/>
    </row>
    <row r="17" spans="1:22" x14ac:dyDescent="0.15">
      <c r="A17" s="152" t="s">
        <v>400</v>
      </c>
      <c r="B17" s="236">
        <f>'Stoichiometric Ratios'!$L14*'Specific Rate Tables'!$B$16</f>
        <v>-1.9743203544936409E-3</v>
      </c>
      <c r="C17" s="236" t="e">
        <f>'Stoichiometric Ratios'!$P14*'Specific Rate Tables'!$C$16</f>
        <v>#DIV/0!</v>
      </c>
      <c r="D17" s="155"/>
      <c r="E17" s="151" t="s">
        <v>78</v>
      </c>
      <c r="F17" s="239">
        <f>-'Post Process Calc.'!$L4</f>
        <v>2.1630905822340372E-2</v>
      </c>
      <c r="G17" s="239">
        <f>-'Post Process Calc.'!$L5</f>
        <v>8.7882249427316018E-3</v>
      </c>
      <c r="H17" s="239">
        <f>-'Post Process Calc.'!$L6</f>
        <v>3.770719421191393E-3</v>
      </c>
      <c r="I17" s="239">
        <f>-'Post Process Calc.'!$L7</f>
        <v>-1.7126315065866751E-4</v>
      </c>
      <c r="J17" s="239">
        <f>-'Post Process Calc.'!$L8</f>
        <v>-1.0490219678282902E-3</v>
      </c>
      <c r="K17" s="239">
        <f>-'Post Process Calc.'!$L9</f>
        <v>-1.6011935649845612E-3</v>
      </c>
      <c r="L17" s="239">
        <f>-'Post Process Calc.'!$L10</f>
        <v>-1.5181152507785689E-3</v>
      </c>
      <c r="M17" s="239">
        <f>-'Post Process Calc.'!$L11</f>
        <v>-1.7627887561206302E-3</v>
      </c>
      <c r="N17" s="239">
        <f>-'Post Process Calc.'!$L12</f>
        <v>-1.5576150004959542E-3</v>
      </c>
      <c r="O17" s="239">
        <f>-'Post Process Calc.'!$L13</f>
        <v>-1.0882445766113638E-3</v>
      </c>
      <c r="P17" s="239">
        <f>-'Post Process Calc.'!$L14</f>
        <v>1.1401408614187483E-4</v>
      </c>
      <c r="Q17" s="239">
        <f>-'Post Process Calc.'!$L15</f>
        <v>1.9418276152800304E-3</v>
      </c>
      <c r="R17" s="7"/>
      <c r="S17" s="7"/>
      <c r="T17" s="7"/>
      <c r="U17" s="7"/>
      <c r="V17" s="7"/>
    </row>
    <row r="18" spans="1:22" x14ac:dyDescent="0.15">
      <c r="A18" s="152" t="s">
        <v>79</v>
      </c>
      <c r="B18" s="236">
        <f>'Stoichiometric Ratios'!$L15*'Specific Rate Tables'!$B$16</f>
        <v>-3.9572755143973195E-4</v>
      </c>
      <c r="C18" s="236" t="e">
        <f>'Stoichiometric Ratios'!$P15*'Specific Rate Tables'!$C$16</f>
        <v>#DIV/0!</v>
      </c>
      <c r="D18" s="155"/>
      <c r="E18" s="151" t="s">
        <v>79</v>
      </c>
      <c r="F18" s="239">
        <f>-'Post Process Calc.'!$M4</f>
        <v>1.2537344117314397E-2</v>
      </c>
      <c r="G18" s="239">
        <f>-'Post Process Calc.'!$M5</f>
        <v>4.2498759825749374E-3</v>
      </c>
      <c r="H18" s="239">
        <f>-'Post Process Calc.'!$M6</f>
        <v>1.6754341957265168E-3</v>
      </c>
      <c r="I18" s="239">
        <f>-'Post Process Calc.'!$M7</f>
        <v>-4.3047996935594214E-5</v>
      </c>
      <c r="J18" s="239">
        <f>-'Post Process Calc.'!$M8</f>
        <v>-3.5402571723822834E-4</v>
      </c>
      <c r="K18" s="239">
        <f>-'Post Process Calc.'!$M9</f>
        <v>-4.8280177251769899E-4</v>
      </c>
      <c r="L18" s="239">
        <f>-'Post Process Calc.'!$M10</f>
        <v>-4.1891135085096661E-4</v>
      </c>
      <c r="M18" s="239">
        <f>-'Post Process Calc.'!$M11</f>
        <v>-4.7558686723830798E-4</v>
      </c>
      <c r="N18" s="239">
        <f>-'Post Process Calc.'!$M12</f>
        <v>-4.5140361898059027E-4</v>
      </c>
      <c r="O18" s="239">
        <f>-'Post Process Calc.'!$M13</f>
        <v>-4.4567758634591589E-4</v>
      </c>
      <c r="P18" s="239">
        <f>-'Post Process Calc.'!$M14</f>
        <v>-3.6518755428849282E-4</v>
      </c>
      <c r="Q18" s="239">
        <f>-'Post Process Calc.'!$M15</f>
        <v>-3.2002571324748612E-4</v>
      </c>
      <c r="R18" s="7"/>
      <c r="S18" s="7"/>
      <c r="T18" s="7"/>
      <c r="U18" s="7"/>
      <c r="V18" s="7"/>
    </row>
    <row r="19" spans="1:22" x14ac:dyDescent="0.15">
      <c r="A19" s="152" t="s">
        <v>80</v>
      </c>
      <c r="B19" s="236">
        <f>'Stoichiometric Ratios'!$L16*'Specific Rate Tables'!$B$16</f>
        <v>-1.5285293178891673E-4</v>
      </c>
      <c r="C19" s="236" t="e">
        <f>'Stoichiometric Ratios'!$P16*'Specific Rate Tables'!$C$16</f>
        <v>#DIV/0!</v>
      </c>
      <c r="D19" s="155"/>
      <c r="E19" s="151" t="s">
        <v>80</v>
      </c>
      <c r="F19" s="239">
        <f>-'Post Process Calc.'!$N4</f>
        <v>-4.7586204229361738E-3</v>
      </c>
      <c r="G19" s="239">
        <f>-'Post Process Calc.'!$N5</f>
        <v>-2.2873953516792905E-3</v>
      </c>
      <c r="H19" s="239">
        <f>-'Post Process Calc.'!$N6</f>
        <v>-1.326348438570907E-3</v>
      </c>
      <c r="I19" s="239">
        <f>-'Post Process Calc.'!$N7</f>
        <v>-4.6150089592940672E-4</v>
      </c>
      <c r="J19" s="239">
        <f>-'Post Process Calc.'!$N8</f>
        <v>-2.6489038118342667E-4</v>
      </c>
      <c r="K19" s="239">
        <f>-'Post Process Calc.'!$N9</f>
        <v>-3.9639286246633626E-5</v>
      </c>
      <c r="L19" s="239">
        <f>-'Post Process Calc.'!$N10</f>
        <v>2.6501483032083389E-5</v>
      </c>
      <c r="M19" s="239">
        <f>-'Post Process Calc.'!$N11</f>
        <v>6.7505036115083321E-5</v>
      </c>
      <c r="N19" s="239">
        <f>-'Post Process Calc.'!$N12</f>
        <v>1.0028575708081181E-4</v>
      </c>
      <c r="O19" s="239">
        <f>-'Post Process Calc.'!$N13</f>
        <v>1.49404312677284E-4</v>
      </c>
      <c r="P19" s="239">
        <f>-'Post Process Calc.'!$N14</f>
        <v>1.9444618851670144E-4</v>
      </c>
      <c r="Q19" s="239">
        <f>-'Post Process Calc.'!$N15</f>
        <v>2.7899903978439278E-4</v>
      </c>
      <c r="R19" s="7"/>
      <c r="S19" s="7"/>
      <c r="T19" s="7"/>
      <c r="U19" s="7"/>
      <c r="V19" s="7"/>
    </row>
    <row r="20" spans="1:22" x14ac:dyDescent="0.15">
      <c r="A20" s="152" t="s">
        <v>81</v>
      </c>
      <c r="B20" s="236">
        <f>'Stoichiometric Ratios'!$L17*'Specific Rate Tables'!$B$16</f>
        <v>-2.3986881762298241E-3</v>
      </c>
      <c r="C20" s="236" t="e">
        <f>'Stoichiometric Ratios'!$P17*'Specific Rate Tables'!$C$16</f>
        <v>#DIV/0!</v>
      </c>
      <c r="D20" s="155"/>
      <c r="E20" s="151" t="s">
        <v>81</v>
      </c>
      <c r="F20" s="239">
        <f>-'Post Process Calc.'!$O4</f>
        <v>5.4649318573260558E-3</v>
      </c>
      <c r="G20" s="239">
        <f>-'Post Process Calc.'!$O5</f>
        <v>-1.2567115549961567E-3</v>
      </c>
      <c r="H20" s="239">
        <f>-'Post Process Calc.'!$O6</f>
        <v>-2.5312404027163378E-3</v>
      </c>
      <c r="I20" s="239">
        <f>-'Post Process Calc.'!$O7</f>
        <v>-2.3821902109286844E-3</v>
      </c>
      <c r="J20" s="239">
        <f>-'Post Process Calc.'!$O8</f>
        <v>-2.192830895341666E-3</v>
      </c>
      <c r="K20" s="239">
        <f>-'Post Process Calc.'!$O9</f>
        <v>-1.4710094980943255E-3</v>
      </c>
      <c r="L20" s="239">
        <f>-'Post Process Calc.'!$O10</f>
        <v>-1.0599032720574767E-3</v>
      </c>
      <c r="M20" s="239">
        <f>-'Post Process Calc.'!$O11</f>
        <v>-1.1375887724218415E-3</v>
      </c>
      <c r="N20" s="239">
        <f>-'Post Process Calc.'!$O12</f>
        <v>-1.0742952246670092E-3</v>
      </c>
      <c r="O20" s="239">
        <f>-'Post Process Calc.'!$O13</f>
        <v>-1.1104965657458333E-3</v>
      </c>
      <c r="P20" s="239">
        <f>-'Post Process Calc.'!$O14</f>
        <v>-1.0257917146392669E-3</v>
      </c>
      <c r="Q20" s="239">
        <f>-'Post Process Calc.'!$O15</f>
        <v>-1.1009667411581987E-3</v>
      </c>
      <c r="R20" s="7"/>
      <c r="S20" s="7"/>
      <c r="T20" s="7"/>
      <c r="U20" s="7"/>
      <c r="V20" s="7"/>
    </row>
    <row r="21" spans="1:22" x14ac:dyDescent="0.15">
      <c r="A21" s="152" t="s">
        <v>82</v>
      </c>
      <c r="B21" s="236">
        <f>'Stoichiometric Ratios'!L5*'Specific Rate Tables'!B15</f>
        <v>-3.222458901023708E-2</v>
      </c>
      <c r="C21" s="236" t="e">
        <f>'Stoichiometric Ratios'!P5*'Specific Rate Tables'!C15</f>
        <v>#DIV/0!</v>
      </c>
      <c r="D21" s="155"/>
      <c r="E21" s="151" t="s">
        <v>82</v>
      </c>
      <c r="F21" s="239">
        <f>'Post Process Calc.'!$P4</f>
        <v>0.51786954899056481</v>
      </c>
      <c r="G21" s="239">
        <f>'Post Process Calc.'!$P5</f>
        <v>0.36781767801930543</v>
      </c>
      <c r="H21" s="239">
        <f>'Post Process Calc.'!$P6</f>
        <v>0.23687510811796636</v>
      </c>
      <c r="I21" s="239">
        <f>'Post Process Calc.'!$P7</f>
        <v>8.6398085847642817E-2</v>
      </c>
      <c r="J21" s="239">
        <f>'Post Process Calc.'!$P8</f>
        <v>4.7988709226411373E-2</v>
      </c>
      <c r="K21" s="239">
        <f>'Post Process Calc.'!$P9</f>
        <v>5.0357830071265973E-3</v>
      </c>
      <c r="L21" s="239">
        <f>'Post Process Calc.'!$P10</f>
        <v>-2.4272513696380294E-3</v>
      </c>
      <c r="M21" s="239">
        <f>'Post Process Calc.'!$P11</f>
        <v>-1.0825168658934819E-3</v>
      </c>
      <c r="N21" s="239">
        <f>'Post Process Calc.'!$P12</f>
        <v>3.2746253070394756E-3</v>
      </c>
      <c r="O21" s="239">
        <f>'Post Process Calc.'!$P13</f>
        <v>4.8285870638237107E-3</v>
      </c>
      <c r="P21" s="239">
        <f>'Post Process Calc.'!$P14</f>
        <v>-8.5431217193050937E-3</v>
      </c>
      <c r="Q21" s="239">
        <f>'Post Process Calc.'!$P15</f>
        <v>-4.684442661922994E-2</v>
      </c>
      <c r="R21" s="7"/>
      <c r="S21" s="7"/>
      <c r="T21" s="7"/>
      <c r="U21" s="7"/>
      <c r="V21" s="7"/>
    </row>
    <row r="22" spans="1:22" x14ac:dyDescent="0.15">
      <c r="A22" s="152" t="s">
        <v>83</v>
      </c>
      <c r="B22" s="236">
        <f>'Stoichiometric Ratios'!$L18*'Specific Rate Tables'!$B$16</f>
        <v>-4.9462625047603306E-3</v>
      </c>
      <c r="C22" s="236" t="e">
        <f>'Stoichiometric Ratios'!$P18*'Specific Rate Tables'!$C$16</f>
        <v>#DIV/0!</v>
      </c>
      <c r="D22" s="155"/>
      <c r="E22" s="151" t="s">
        <v>83</v>
      </c>
      <c r="F22" s="239">
        <f>-'Post Process Calc.'!$Q4</f>
        <v>7.100444584980329E-3</v>
      </c>
      <c r="G22" s="239">
        <f>-'Post Process Calc.'!$Q5</f>
        <v>-4.3706338191497615E-3</v>
      </c>
      <c r="H22" s="239">
        <f>-'Post Process Calc.'!$Q6</f>
        <v>-6.1478379660084206E-3</v>
      </c>
      <c r="I22" s="239">
        <f>-'Post Process Calc.'!$Q7</f>
        <v>-5.1497716102684348E-3</v>
      </c>
      <c r="J22" s="239">
        <f>-'Post Process Calc.'!$Q8</f>
        <v>-4.6114604058730404E-3</v>
      </c>
      <c r="K22" s="239">
        <f>-'Post Process Calc.'!$Q9</f>
        <v>-2.982757728715498E-3</v>
      </c>
      <c r="L22" s="239">
        <f>-'Post Process Calc.'!$Q10</f>
        <v>-2.1056010008039597E-3</v>
      </c>
      <c r="M22" s="239">
        <f>-'Post Process Calc.'!$Q11</f>
        <v>-2.2295826797363084E-3</v>
      </c>
      <c r="N22" s="239">
        <f>-'Post Process Calc.'!$Q12</f>
        <v>-2.0776435457318227E-3</v>
      </c>
      <c r="O22" s="239">
        <f>-'Post Process Calc.'!$Q13</f>
        <v>-2.113280132219883E-3</v>
      </c>
      <c r="P22" s="239">
        <f>-'Post Process Calc.'!$Q14</f>
        <v>-1.9101375964517416E-3</v>
      </c>
      <c r="Q22" s="239">
        <f>-'Post Process Calc.'!$Q15</f>
        <v>-1.9981842900964348E-3</v>
      </c>
      <c r="R22" s="7"/>
      <c r="S22" s="7"/>
      <c r="T22" s="7"/>
      <c r="U22" s="7"/>
      <c r="V22" s="7"/>
    </row>
    <row r="23" spans="1:22" x14ac:dyDescent="0.15">
      <c r="A23" s="152" t="s">
        <v>84</v>
      </c>
      <c r="B23" s="236">
        <f>'Stoichiometric Ratios'!$L19*'Specific Rate Tables'!$B$16</f>
        <v>-2.9240437793674793E-3</v>
      </c>
      <c r="C23" s="236" t="e">
        <f>'Stoichiometric Ratios'!$P19*'Specific Rate Tables'!$C$16</f>
        <v>#DIV/0!</v>
      </c>
      <c r="D23" s="155"/>
      <c r="E23" s="151" t="s">
        <v>84</v>
      </c>
      <c r="F23" s="239">
        <f>-'Post Process Calc.'!$R4</f>
        <v>3.2015269492285023E-3</v>
      </c>
      <c r="G23" s="239">
        <f>-'Post Process Calc.'!$R5</f>
        <v>-3.4077121333345346E-3</v>
      </c>
      <c r="H23" s="239">
        <f>-'Post Process Calc.'!$R6</f>
        <v>-4.2546537029301548E-3</v>
      </c>
      <c r="I23" s="239">
        <f>-'Post Process Calc.'!$R7</f>
        <v>-3.3634829182442256E-3</v>
      </c>
      <c r="J23" s="239">
        <f>-'Post Process Calc.'!$R8</f>
        <v>-2.9587252207648154E-3</v>
      </c>
      <c r="K23" s="239">
        <f>-'Post Process Calc.'!$R9</f>
        <v>-1.8536035941387329E-3</v>
      </c>
      <c r="L23" s="239">
        <f>-'Post Process Calc.'!$R10</f>
        <v>-1.2703270980678409E-3</v>
      </c>
      <c r="M23" s="239">
        <f>-'Post Process Calc.'!$R11</f>
        <v>-1.3053748168858606E-3</v>
      </c>
      <c r="N23" s="239">
        <f>-'Post Process Calc.'!$R12</f>
        <v>-1.167822938251055E-3</v>
      </c>
      <c r="O23" s="239">
        <f>-'Post Process Calc.'!$R13</f>
        <v>-1.114430917942901E-3</v>
      </c>
      <c r="P23" s="239">
        <f>-'Post Process Calc.'!$R14</f>
        <v>-9.0502556549391521E-4</v>
      </c>
      <c r="Q23" s="239">
        <f>-'Post Process Calc.'!$R15</f>
        <v>-8.0963526135273368E-4</v>
      </c>
      <c r="R23" s="7"/>
      <c r="S23" s="7"/>
      <c r="T23" s="7"/>
      <c r="U23" s="7"/>
      <c r="V23" s="7"/>
    </row>
    <row r="24" spans="1:22" x14ac:dyDescent="0.15">
      <c r="A24" s="152" t="s">
        <v>85</v>
      </c>
      <c r="B24" s="236">
        <v>0</v>
      </c>
      <c r="C24" s="236">
        <v>0</v>
      </c>
      <c r="D24" s="155"/>
      <c r="E24" s="151" t="s">
        <v>85</v>
      </c>
      <c r="F24" s="239">
        <v>0</v>
      </c>
      <c r="G24" s="239">
        <v>0</v>
      </c>
      <c r="H24" s="239">
        <v>0</v>
      </c>
      <c r="I24" s="239">
        <v>0</v>
      </c>
      <c r="J24" s="239">
        <v>0</v>
      </c>
      <c r="K24" s="239">
        <v>0</v>
      </c>
      <c r="L24" s="239">
        <v>0</v>
      </c>
      <c r="M24" s="239">
        <v>0</v>
      </c>
      <c r="N24" s="239">
        <v>0</v>
      </c>
      <c r="O24" s="239">
        <v>0</v>
      </c>
      <c r="P24" s="239">
        <v>0</v>
      </c>
      <c r="Q24" s="239">
        <v>0</v>
      </c>
      <c r="R24" s="7"/>
      <c r="S24" s="7"/>
      <c r="T24" s="7"/>
      <c r="U24" s="7"/>
      <c r="V24" s="7"/>
    </row>
    <row r="25" spans="1:22" x14ac:dyDescent="0.15">
      <c r="A25" s="152" t="s">
        <v>86</v>
      </c>
      <c r="B25" s="236">
        <f>'Stoichiometric Ratios'!$L20*'Specific Rate Tables'!$B$16</f>
        <v>-1.3125009269491237E-3</v>
      </c>
      <c r="C25" s="236" t="e">
        <f>'Stoichiometric Ratios'!$P20*'Specific Rate Tables'!$C$16</f>
        <v>#DIV/0!</v>
      </c>
      <c r="D25" s="155"/>
      <c r="E25" s="151" t="s">
        <v>86</v>
      </c>
      <c r="F25" s="239">
        <f>-'Post Process Calc.'!$S4</f>
        <v>9.5102199009606907E-4</v>
      </c>
      <c r="G25" s="239">
        <f>-'Post Process Calc.'!$S5</f>
        <v>-1.6462246288720199E-3</v>
      </c>
      <c r="H25" s="239">
        <f>-'Post Process Calc.'!$S6</f>
        <v>-1.9267722447670087E-3</v>
      </c>
      <c r="I25" s="239">
        <f>-'Post Process Calc.'!$S7</f>
        <v>-1.476715161161424E-3</v>
      </c>
      <c r="J25" s="239">
        <f>-'Post Process Calc.'!$S8</f>
        <v>-1.2892263671956822E-3</v>
      </c>
      <c r="K25" s="239">
        <f>-'Post Process Calc.'!$S9</f>
        <v>-8.0137615160949841E-4</v>
      </c>
      <c r="L25" s="239">
        <f>-'Post Process Calc.'!$S10</f>
        <v>-5.4906584061353402E-4</v>
      </c>
      <c r="M25" s="239">
        <f>-'Post Process Calc.'!$S11</f>
        <v>-5.664358891824885E-4</v>
      </c>
      <c r="N25" s="239">
        <f>-'Post Process Calc.'!$S12</f>
        <v>-5.1103370092449383E-4</v>
      </c>
      <c r="O25" s="239">
        <f>-'Post Process Calc.'!$S13</f>
        <v>-4.9565939568807266E-4</v>
      </c>
      <c r="P25" s="239">
        <f>-'Post Process Calc.'!$S14</f>
        <v>-4.1529497320018046E-4</v>
      </c>
      <c r="Q25" s="239">
        <f>-'Post Process Calc.'!$S15</f>
        <v>-3.9113260363724656E-4</v>
      </c>
      <c r="R25" s="7"/>
      <c r="S25" s="7"/>
      <c r="T25" s="7"/>
      <c r="U25" s="7"/>
      <c r="V25" s="7"/>
    </row>
    <row r="26" spans="1:22" x14ac:dyDescent="0.15">
      <c r="A26" s="152" t="s">
        <v>87</v>
      </c>
      <c r="B26" s="236">
        <f>'Stoichiometric Ratios'!$L21*'Specific Rate Tables'!$B$16</f>
        <v>1.1390162261481481E-2</v>
      </c>
      <c r="C26" s="236" t="e">
        <f>'Stoichiometric Ratios'!$P21*'Specific Rate Tables'!$C$16</f>
        <v>#DIV/0!</v>
      </c>
      <c r="D26" s="155"/>
      <c r="E26" s="151" t="s">
        <v>87</v>
      </c>
      <c r="F26" s="239">
        <f>'Post Process Calc.'!$T4</f>
        <v>-6.9147682398681409E-2</v>
      </c>
      <c r="G26" s="239">
        <f>'Post Process Calc.'!$T5</f>
        <v>-4.5550648813808346E-2</v>
      </c>
      <c r="H26" s="239">
        <f>'Post Process Calc.'!$T6</f>
        <v>-3.2191051814357226E-2</v>
      </c>
      <c r="I26" s="239">
        <f>'Post Process Calc.'!$T7</f>
        <v>-1.6069567100135018E-2</v>
      </c>
      <c r="J26" s="239">
        <f>'Post Process Calc.'!$T8</f>
        <v>-1.1926969313933817E-2</v>
      </c>
      <c r="K26" s="239">
        <f>'Post Process Calc.'!$T9</f>
        <v>-5.5740923629665571E-3</v>
      </c>
      <c r="L26" s="239">
        <f>'Post Process Calc.'!$T10</f>
        <v>-3.0962054391994493E-3</v>
      </c>
      <c r="M26" s="239">
        <f>'Post Process Calc.'!$T11</f>
        <v>-2.714037369470958E-3</v>
      </c>
      <c r="N26" s="239">
        <f>'Post Process Calc.'!$T12</f>
        <v>-2.0325940586263039E-3</v>
      </c>
      <c r="O26" s="239">
        <f>'Post Process Calc.'!$T13</f>
        <v>-1.479510311155519E-3</v>
      </c>
      <c r="P26" s="239">
        <f>'Post Process Calc.'!$T14</f>
        <v>-6.365688525545452E-4</v>
      </c>
      <c r="Q26" s="239">
        <f>'Post Process Calc.'!$T15</f>
        <v>2.0122586455334921E-4</v>
      </c>
      <c r="R26" s="7"/>
      <c r="S26" s="7"/>
      <c r="T26" s="7"/>
      <c r="U26" s="7"/>
      <c r="V26" s="7"/>
    </row>
    <row r="27" spans="1:22" x14ac:dyDescent="0.15">
      <c r="A27" s="152" t="s">
        <v>88</v>
      </c>
      <c r="B27" s="237">
        <v>0</v>
      </c>
      <c r="C27" s="237">
        <v>0</v>
      </c>
      <c r="D27" s="155"/>
      <c r="E27" s="151" t="s">
        <v>88</v>
      </c>
      <c r="F27" s="239">
        <v>0</v>
      </c>
      <c r="G27" s="239">
        <v>0</v>
      </c>
      <c r="H27" s="239">
        <v>0</v>
      </c>
      <c r="I27" s="239">
        <v>0</v>
      </c>
      <c r="J27" s="239">
        <v>0</v>
      </c>
      <c r="K27" s="239">
        <v>0</v>
      </c>
      <c r="L27" s="239">
        <v>0</v>
      </c>
      <c r="M27" s="239">
        <v>0</v>
      </c>
      <c r="N27" s="239">
        <v>0</v>
      </c>
      <c r="O27" s="239">
        <v>0</v>
      </c>
      <c r="P27" s="239">
        <v>0</v>
      </c>
      <c r="Q27" s="239">
        <v>0</v>
      </c>
      <c r="R27" s="7"/>
      <c r="S27" s="7"/>
      <c r="T27" s="7"/>
      <c r="U27" s="7"/>
      <c r="V27" s="7"/>
    </row>
    <row r="28" spans="1:22" x14ac:dyDescent="0.15">
      <c r="A28" s="152" t="s">
        <v>89</v>
      </c>
      <c r="B28" s="236">
        <f>'Stoichiometric Ratios'!$L22*'Specific Rate Tables'!$B$16</f>
        <v>-1.547822955999848E-3</v>
      </c>
      <c r="C28" s="236" t="e">
        <f>'Stoichiometric Ratios'!$P22*'Specific Rate Tables'!$C$16</f>
        <v>#DIV/0!</v>
      </c>
      <c r="D28" s="155"/>
      <c r="E28" s="151" t="s">
        <v>89</v>
      </c>
      <c r="F28" s="239">
        <f>-'Post Process Calc.'!$U4</f>
        <v>8.3500781308246488E-4</v>
      </c>
      <c r="G28" s="239">
        <f>-'Post Process Calc.'!$U5</f>
        <v>-1.9939994808942318E-3</v>
      </c>
      <c r="H28" s="239">
        <f>-'Post Process Calc.'!$U6</f>
        <v>-2.2701766490785995E-3</v>
      </c>
      <c r="I28" s="239">
        <f>-'Post Process Calc.'!$U7</f>
        <v>-1.7196765352465058E-3</v>
      </c>
      <c r="J28" s="239">
        <f>-'Post Process Calc.'!$U8</f>
        <v>-1.4991533612490882E-3</v>
      </c>
      <c r="K28" s="239">
        <f>-'Post Process Calc.'!$U9</f>
        <v>-9.3489277840701798E-4</v>
      </c>
      <c r="L28" s="239">
        <f>-'Post Process Calc.'!$U10</f>
        <v>-6.4701367122726528E-4</v>
      </c>
      <c r="M28" s="239">
        <f>-'Post Process Calc.'!$U11</f>
        <v>-6.7704757946228974E-4</v>
      </c>
      <c r="N28" s="239">
        <f>-'Post Process Calc.'!$U12</f>
        <v>-6.2444935667167799E-4</v>
      </c>
      <c r="O28" s="239">
        <f>-'Post Process Calc.'!$U13</f>
        <v>-6.2824770158545604E-4</v>
      </c>
      <c r="P28" s="239">
        <f>-'Post Process Calc.'!$U14</f>
        <v>-5.6030373681062147E-4</v>
      </c>
      <c r="Q28" s="239">
        <f>-'Post Process Calc.'!$U15</f>
        <v>-5.7727344192658821E-4</v>
      </c>
      <c r="R28" s="7"/>
      <c r="S28" s="7"/>
      <c r="T28" s="7"/>
      <c r="U28" s="7"/>
      <c r="V28" s="7"/>
    </row>
    <row r="29" spans="1:22" x14ac:dyDescent="0.15">
      <c r="A29" s="152" t="s">
        <v>90</v>
      </c>
      <c r="B29" s="236">
        <f>'Stoichiometric Ratios'!$L23*'Specific Rate Tables'!$B$16</f>
        <v>-1.9397667546218046E-3</v>
      </c>
      <c r="C29" s="236" t="e">
        <f>'Stoichiometric Ratios'!$P23*'Specific Rate Tables'!$C$16</f>
        <v>#DIV/0!</v>
      </c>
      <c r="D29" s="155"/>
      <c r="E29" s="151" t="s">
        <v>90</v>
      </c>
      <c r="F29" s="239">
        <v>0</v>
      </c>
      <c r="G29" s="239">
        <v>0</v>
      </c>
      <c r="H29" s="239">
        <v>0</v>
      </c>
      <c r="I29" s="239">
        <v>0</v>
      </c>
      <c r="J29" s="239">
        <v>0</v>
      </c>
      <c r="K29" s="239">
        <v>0</v>
      </c>
      <c r="L29" s="239">
        <v>0</v>
      </c>
      <c r="M29" s="239">
        <v>0</v>
      </c>
      <c r="N29" s="239">
        <v>0</v>
      </c>
      <c r="O29" s="239">
        <v>0</v>
      </c>
      <c r="P29" s="239">
        <v>0</v>
      </c>
      <c r="Q29" s="239">
        <v>0</v>
      </c>
      <c r="R29" s="7"/>
      <c r="S29" s="7"/>
      <c r="T29" s="7"/>
      <c r="U29" s="7"/>
      <c r="V29" s="7"/>
    </row>
    <row r="30" spans="1:22" x14ac:dyDescent="0.15">
      <c r="A30" s="152" t="s">
        <v>91</v>
      </c>
      <c r="B30" s="236">
        <v>0</v>
      </c>
      <c r="C30" s="236">
        <v>0</v>
      </c>
      <c r="D30" s="155"/>
      <c r="E30" s="151" t="s">
        <v>91</v>
      </c>
      <c r="F30" s="239">
        <v>0</v>
      </c>
      <c r="G30" s="239">
        <v>0</v>
      </c>
      <c r="H30" s="239">
        <v>0</v>
      </c>
      <c r="I30" s="239">
        <v>0</v>
      </c>
      <c r="J30" s="239">
        <v>0</v>
      </c>
      <c r="K30" s="239">
        <v>0</v>
      </c>
      <c r="L30" s="239">
        <v>0</v>
      </c>
      <c r="M30" s="239">
        <v>0</v>
      </c>
      <c r="N30" s="239">
        <v>0</v>
      </c>
      <c r="O30" s="239">
        <v>0</v>
      </c>
      <c r="P30" s="239">
        <v>0</v>
      </c>
      <c r="Q30" s="239">
        <v>0</v>
      </c>
      <c r="R30" s="7"/>
      <c r="S30" s="7"/>
      <c r="T30" s="7"/>
      <c r="U30" s="7"/>
      <c r="V30" s="7"/>
    </row>
    <row r="31" spans="1:22" x14ac:dyDescent="0.15">
      <c r="A31" s="152" t="s">
        <v>92</v>
      </c>
      <c r="B31" s="236">
        <f>'Stoichiometric Ratios'!$L24*'Specific Rate Tables'!$B$16</f>
        <v>-5.6410457329947256E-3</v>
      </c>
      <c r="C31" s="236" t="e">
        <f>'Stoichiometric Ratios'!$P24*'Specific Rate Tables'!$C$16</f>
        <v>#DIV/0!</v>
      </c>
      <c r="D31" s="155"/>
      <c r="E31" s="151" t="s">
        <v>92</v>
      </c>
      <c r="F31" s="239">
        <f>-'Post Process Calc.'!$W4</f>
        <v>-1.0258534114590415E-2</v>
      </c>
      <c r="G31" s="239">
        <f>-'Post Process Calc.'!$W5</f>
        <v>-1.3427912456593246E-2</v>
      </c>
      <c r="H31" s="239">
        <f>-'Post Process Calc.'!$W6</f>
        <v>-1.1721286992183465E-2</v>
      </c>
      <c r="I31" s="239">
        <f>-'Post Process Calc.'!$W7</f>
        <v>-7.3487391284205528E-3</v>
      </c>
      <c r="J31" s="239">
        <f>-'Post Process Calc.'!$W8</f>
        <v>-6.0124892383424536E-3</v>
      </c>
      <c r="K31" s="239">
        <f>-'Post Process Calc.'!$W9</f>
        <v>-3.3778184769615374E-3</v>
      </c>
      <c r="L31" s="239">
        <f>-'Post Process Calc.'!$W10</f>
        <v>-2.1659256846470504E-3</v>
      </c>
      <c r="M31" s="239">
        <f>-'Post Process Calc.'!$W11</f>
        <v>-2.1287737801367608E-3</v>
      </c>
      <c r="N31" s="239">
        <f>-'Post Process Calc.'!$W12</f>
        <v>-1.8218026668539403E-3</v>
      </c>
      <c r="O31" s="239">
        <f>-'Post Process Calc.'!$W13</f>
        <v>-1.6414644853128023E-3</v>
      </c>
      <c r="P31" s="239">
        <f>-'Post Process Calc.'!$W14</f>
        <v>-1.2130255673685204E-3</v>
      </c>
      <c r="Q31" s="239">
        <f>-'Post Process Calc.'!$W15</f>
        <v>-9.2082939999999826E-4</v>
      </c>
      <c r="R31" s="7"/>
      <c r="S31" s="7"/>
      <c r="T31" s="7"/>
      <c r="U31" s="7"/>
      <c r="V31" s="7"/>
    </row>
    <row r="32" spans="1:22" x14ac:dyDescent="0.15">
      <c r="A32" s="152" t="s">
        <v>93</v>
      </c>
      <c r="B32" s="237">
        <v>0</v>
      </c>
      <c r="C32" s="237">
        <v>0</v>
      </c>
      <c r="D32" s="155"/>
      <c r="E32" s="151" t="s">
        <v>93</v>
      </c>
      <c r="F32" s="239">
        <v>0</v>
      </c>
      <c r="G32" s="239">
        <v>0</v>
      </c>
      <c r="H32" s="239">
        <v>0</v>
      </c>
      <c r="I32" s="239">
        <v>0</v>
      </c>
      <c r="J32" s="239">
        <v>0</v>
      </c>
      <c r="K32" s="239">
        <v>0</v>
      </c>
      <c r="L32" s="239">
        <v>0</v>
      </c>
      <c r="M32" s="239">
        <v>0</v>
      </c>
      <c r="N32" s="239">
        <v>0</v>
      </c>
      <c r="O32" s="239">
        <v>0</v>
      </c>
      <c r="P32" s="239">
        <v>0</v>
      </c>
      <c r="Q32" s="239">
        <v>0</v>
      </c>
      <c r="R32" s="7"/>
      <c r="S32" s="7"/>
      <c r="T32" s="7"/>
      <c r="U32" s="7"/>
      <c r="V32" s="7"/>
    </row>
    <row r="33" spans="1:22" x14ac:dyDescent="0.15">
      <c r="A33" s="152" t="s">
        <v>94</v>
      </c>
      <c r="B33" s="236">
        <f>'Stoichiometric Ratios'!$L25*'Specific Rate Tables'!$B$16</f>
        <v>-2.3299267418175696E-3</v>
      </c>
      <c r="C33" s="236" t="e">
        <f>'Stoichiometric Ratios'!$P25*'Specific Rate Tables'!$C$16</f>
        <v>#DIV/0!</v>
      </c>
      <c r="D33" s="155"/>
      <c r="E33" s="151" t="s">
        <v>94</v>
      </c>
      <c r="F33" s="239">
        <f>-'Post Process Calc.'!$X4</f>
        <v>9.3459465623802456E-3</v>
      </c>
      <c r="G33" s="239">
        <f>-'Post Process Calc.'!$X5</f>
        <v>2.0633509014218025E-3</v>
      </c>
      <c r="H33" s="239">
        <f>-'Post Process Calc.'!$X6</f>
        <v>5.6381236079930339E-5</v>
      </c>
      <c r="I33" s="239">
        <f>-'Post Process Calc.'!$X7</f>
        <v>-9.4097997696152317E-4</v>
      </c>
      <c r="J33" s="239">
        <f>-'Post Process Calc.'!$X8</f>
        <v>-1.0734951701910581E-3</v>
      </c>
      <c r="K33" s="239">
        <f>-'Post Process Calc.'!$X9</f>
        <v>-9.0830389345469657E-4</v>
      </c>
      <c r="L33" s="239">
        <f>-'Post Process Calc.'!$X10</f>
        <v>-7.389713967676869E-4</v>
      </c>
      <c r="M33" s="239">
        <f>-'Post Process Calc.'!$X11</f>
        <v>-8.6170894460064367E-4</v>
      </c>
      <c r="N33" s="239">
        <f>-'Post Process Calc.'!$X12</f>
        <v>-8.856791322383379E-4</v>
      </c>
      <c r="O33" s="239">
        <f>-'Post Process Calc.'!$X13</f>
        <v>-1.013949528177331E-3</v>
      </c>
      <c r="P33" s="239">
        <f>-'Post Process Calc.'!$X14</f>
        <v>-1.0653496886744429E-3</v>
      </c>
      <c r="Q33" s="239">
        <f>-'Post Process Calc.'!$X15</f>
        <v>-1.3087363986401261E-3</v>
      </c>
      <c r="R33" s="7"/>
      <c r="S33" s="7"/>
      <c r="T33" s="7"/>
      <c r="U33" s="7"/>
      <c r="V33" s="7"/>
    </row>
    <row r="34" spans="1:22" x14ac:dyDescent="0.15">
      <c r="A34" s="152" t="s">
        <v>95</v>
      </c>
      <c r="B34" s="236">
        <f>'Stoichiometric Ratios'!$L27*'Specific Rate Tables'!$B$16</f>
        <v>-1.2529728865688723E-3</v>
      </c>
      <c r="C34" s="236" t="e">
        <f>'Stoichiometric Ratios'!$P27*'Specific Rate Tables'!$C$16</f>
        <v>#DIV/0!</v>
      </c>
      <c r="D34" s="155"/>
      <c r="E34" s="151" t="s">
        <v>95</v>
      </c>
      <c r="F34" s="239">
        <f>-'Post Process Calc.'!$Z4</f>
        <v>2.1561738740451691E-3</v>
      </c>
      <c r="G34" s="239">
        <f>-'Post Process Calc.'!$Z5</f>
        <v>-8.5084398554516718E-4</v>
      </c>
      <c r="H34" s="239">
        <f>-'Post Process Calc.'!$Z6</f>
        <v>-1.351702244062358E-3</v>
      </c>
      <c r="I34" s="239">
        <f>-'Post Process Calc.'!$Z7</f>
        <v>-1.1699672646380646E-3</v>
      </c>
      <c r="J34" s="239">
        <f>-'Post Process Calc.'!$Z8</f>
        <v>-1.0488732501089519E-3</v>
      </c>
      <c r="K34" s="239">
        <f>-'Post Process Calc.'!$Z9</f>
        <v>-6.6649619469941147E-4</v>
      </c>
      <c r="L34" s="239">
        <f>-'Post Process Calc.'!$Z10</f>
        <v>-4.5221274956618209E-4</v>
      </c>
      <c r="M34" s="239">
        <f>-'Post Process Calc.'!$Z11</f>
        <v>-4.5344259857269523E-4</v>
      </c>
      <c r="N34" s="239">
        <f>-'Post Process Calc.'!$Z12</f>
        <v>-3.8750815040373141E-4</v>
      </c>
      <c r="O34" s="239">
        <f>-'Post Process Calc.'!$Z13</f>
        <v>-3.3788048666139265E-4</v>
      </c>
      <c r="P34" s="239">
        <f>-'Post Process Calc.'!$Z14</f>
        <v>-2.2457413997779163E-4</v>
      </c>
      <c r="Q34" s="239">
        <f>-'Post Process Calc.'!$Z15</f>
        <v>-1.2508853035168217E-4</v>
      </c>
      <c r="R34" s="7"/>
      <c r="S34" s="7"/>
      <c r="T34" s="7"/>
      <c r="U34" s="7"/>
      <c r="V34" s="7"/>
    </row>
    <row r="35" spans="1:22" x14ac:dyDescent="0.15">
      <c r="A35" s="152" t="s">
        <v>96</v>
      </c>
      <c r="B35" s="236">
        <f>'Stoichiometric Ratios'!$L28*'Specific Rate Tables'!$B$16</f>
        <v>-2.7930300389349088E-3</v>
      </c>
      <c r="C35" s="236" t="e">
        <f>'Stoichiometric Ratios'!$P28*'Specific Rate Tables'!$C$16</f>
        <v>#DIV/0!</v>
      </c>
      <c r="D35" s="155"/>
      <c r="E35" s="151" t="s">
        <v>96</v>
      </c>
      <c r="F35" s="239">
        <f>-'Post Process Calc.'!$AA4</f>
        <v>3.5880950069440715E-3</v>
      </c>
      <c r="G35" s="239">
        <f>-'Post Process Calc.'!$AA5</f>
        <v>-2.4034193725517216E-3</v>
      </c>
      <c r="H35" s="239">
        <f>-'Post Process Calc.'!$AA6</f>
        <v>-3.3301952142284668E-3</v>
      </c>
      <c r="I35" s="239">
        <f>-'Post Process Calc.'!$AA7</f>
        <v>-2.7896884992976117E-3</v>
      </c>
      <c r="J35" s="239">
        <f>-'Post Process Calc.'!$AA8</f>
        <v>-2.5064707151573229E-3</v>
      </c>
      <c r="K35" s="239">
        <f>-'Post Process Calc.'!$AA9</f>
        <v>-1.6433378659616619E-3</v>
      </c>
      <c r="L35" s="239">
        <f>-'Post Process Calc.'!$AA10</f>
        <v>-1.1842849769297648E-3</v>
      </c>
      <c r="M35" s="239">
        <f>-'Post Process Calc.'!$AA11</f>
        <v>-1.2852708197666055E-3</v>
      </c>
      <c r="N35" s="239">
        <f>-'Post Process Calc.'!$AA12</f>
        <v>-1.2396758612172869E-3</v>
      </c>
      <c r="O35" s="239">
        <f>-'Post Process Calc.'!$AA13</f>
        <v>-1.3275599914118917E-3</v>
      </c>
      <c r="P35" s="239">
        <f>-'Post Process Calc.'!$AA14</f>
        <v>-1.2950635477451142E-3</v>
      </c>
      <c r="Q35" s="239">
        <f>-'Post Process Calc.'!$AA15</f>
        <v>-1.4836780596187967E-3</v>
      </c>
      <c r="R35" s="7"/>
      <c r="S35" s="7"/>
      <c r="T35" s="7"/>
      <c r="U35" s="7"/>
      <c r="V35" s="7"/>
    </row>
    <row r="36" spans="1:22" x14ac:dyDescent="0.15">
      <c r="A36" s="152" t="s">
        <v>391</v>
      </c>
      <c r="B36" s="237">
        <v>0</v>
      </c>
      <c r="C36" s="237">
        <v>0</v>
      </c>
      <c r="D36" s="155"/>
      <c r="E36" s="151" t="s">
        <v>391</v>
      </c>
      <c r="F36" s="237">
        <v>0</v>
      </c>
      <c r="G36" s="237">
        <v>0</v>
      </c>
      <c r="H36" s="237">
        <v>0</v>
      </c>
      <c r="I36" s="237">
        <v>0</v>
      </c>
      <c r="J36" s="237">
        <v>0</v>
      </c>
      <c r="K36" s="237">
        <v>0</v>
      </c>
      <c r="L36" s="237">
        <v>0</v>
      </c>
      <c r="M36" s="237">
        <v>0</v>
      </c>
      <c r="N36" s="237">
        <v>0</v>
      </c>
      <c r="O36" s="237">
        <v>0</v>
      </c>
      <c r="P36" s="237">
        <v>0</v>
      </c>
      <c r="Q36" s="237">
        <v>0</v>
      </c>
    </row>
    <row r="37" spans="1:22" x14ac:dyDescent="0.15">
      <c r="A37" s="152" t="s">
        <v>392</v>
      </c>
      <c r="B37" s="237">
        <v>0</v>
      </c>
      <c r="C37" s="237">
        <v>0</v>
      </c>
      <c r="D37" s="155"/>
      <c r="E37" s="151" t="s">
        <v>392</v>
      </c>
      <c r="F37" s="237">
        <v>0</v>
      </c>
      <c r="G37" s="237">
        <v>0</v>
      </c>
      <c r="H37" s="237">
        <v>0</v>
      </c>
      <c r="I37" s="237">
        <v>0</v>
      </c>
      <c r="J37" s="237">
        <v>0</v>
      </c>
      <c r="K37" s="237">
        <v>0</v>
      </c>
      <c r="L37" s="237">
        <v>0</v>
      </c>
      <c r="M37" s="237">
        <v>0</v>
      </c>
      <c r="N37" s="237">
        <v>0</v>
      </c>
      <c r="O37" s="237">
        <v>0</v>
      </c>
      <c r="P37" s="237">
        <v>0</v>
      </c>
      <c r="Q37" s="237">
        <v>0</v>
      </c>
    </row>
    <row r="38" spans="1:22" x14ac:dyDescent="0.15">
      <c r="A38" s="152" t="s">
        <v>393</v>
      </c>
      <c r="B38" s="237">
        <v>0</v>
      </c>
      <c r="C38" s="237">
        <v>0</v>
      </c>
      <c r="D38" s="155"/>
      <c r="E38" s="151" t="s">
        <v>393</v>
      </c>
      <c r="F38" s="237">
        <v>0</v>
      </c>
      <c r="G38" s="237">
        <v>0</v>
      </c>
      <c r="H38" s="237">
        <v>0</v>
      </c>
      <c r="I38" s="237">
        <v>0</v>
      </c>
      <c r="J38" s="237">
        <v>0</v>
      </c>
      <c r="K38" s="237">
        <v>0</v>
      </c>
      <c r="L38" s="237">
        <v>0</v>
      </c>
      <c r="M38" s="237">
        <v>0</v>
      </c>
      <c r="N38" s="237">
        <v>0</v>
      </c>
      <c r="O38" s="237">
        <v>0</v>
      </c>
      <c r="P38" s="237">
        <v>0</v>
      </c>
      <c r="Q38" s="237">
        <v>0</v>
      </c>
    </row>
    <row r="39" spans="1:22" x14ac:dyDescent="0.15">
      <c r="A39" s="152" t="s">
        <v>394</v>
      </c>
      <c r="B39" s="237">
        <v>0</v>
      </c>
      <c r="C39" s="237">
        <v>0</v>
      </c>
      <c r="D39" s="155"/>
      <c r="E39" s="151" t="s">
        <v>394</v>
      </c>
      <c r="F39" s="237">
        <v>0</v>
      </c>
      <c r="G39" s="237">
        <v>0</v>
      </c>
      <c r="H39" s="237">
        <v>0</v>
      </c>
      <c r="I39" s="237">
        <v>0</v>
      </c>
      <c r="J39" s="237">
        <v>0</v>
      </c>
      <c r="K39" s="237">
        <v>0</v>
      </c>
      <c r="L39" s="237">
        <v>0</v>
      </c>
      <c r="M39" s="237">
        <v>0</v>
      </c>
      <c r="N39" s="237">
        <v>0</v>
      </c>
      <c r="O39" s="237">
        <v>0</v>
      </c>
      <c r="P39" s="237">
        <v>0</v>
      </c>
      <c r="Q39" s="237">
        <v>0</v>
      </c>
    </row>
    <row r="40" spans="1:22" x14ac:dyDescent="0.15">
      <c r="A40" s="152" t="s">
        <v>395</v>
      </c>
      <c r="B40" s="237">
        <v>0</v>
      </c>
      <c r="C40" s="237">
        <v>0</v>
      </c>
      <c r="D40" s="155"/>
      <c r="E40" s="151" t="s">
        <v>395</v>
      </c>
      <c r="F40" s="237">
        <v>0</v>
      </c>
      <c r="G40" s="237">
        <v>0</v>
      </c>
      <c r="H40" s="237">
        <v>0</v>
      </c>
      <c r="I40" s="237">
        <v>0</v>
      </c>
      <c r="J40" s="237">
        <v>0</v>
      </c>
      <c r="K40" s="237">
        <v>0</v>
      </c>
      <c r="L40" s="237">
        <v>0</v>
      </c>
      <c r="M40" s="237">
        <v>0</v>
      </c>
      <c r="N40" s="237">
        <v>0</v>
      </c>
      <c r="O40" s="237">
        <v>0</v>
      </c>
      <c r="P40" s="237">
        <v>0</v>
      </c>
      <c r="Q40" s="237">
        <v>0</v>
      </c>
    </row>
    <row r="41" spans="1:22" x14ac:dyDescent="0.15">
      <c r="A41" s="152" t="s">
        <v>396</v>
      </c>
      <c r="B41" s="237">
        <v>0</v>
      </c>
      <c r="C41" s="237">
        <v>0</v>
      </c>
      <c r="D41" s="155"/>
      <c r="E41" s="151" t="s">
        <v>396</v>
      </c>
      <c r="F41" s="237">
        <v>0</v>
      </c>
      <c r="G41" s="237">
        <v>0</v>
      </c>
      <c r="H41" s="237">
        <v>0</v>
      </c>
      <c r="I41" s="237">
        <v>0</v>
      </c>
      <c r="J41" s="237">
        <v>0</v>
      </c>
      <c r="K41" s="237">
        <v>0</v>
      </c>
      <c r="L41" s="237">
        <v>0</v>
      </c>
      <c r="M41" s="237">
        <v>0</v>
      </c>
      <c r="N41" s="237">
        <v>0</v>
      </c>
      <c r="O41" s="237">
        <v>0</v>
      </c>
      <c r="P41" s="237">
        <v>0</v>
      </c>
      <c r="Q41" s="237">
        <v>0</v>
      </c>
    </row>
    <row r="42" spans="1:22" x14ac:dyDescent="0.15">
      <c r="A42" s="152" t="s">
        <v>397</v>
      </c>
      <c r="B42" s="236">
        <f>-SUMIF('In Process Calc.'!$A$4:$A$93,"&lt;="&amp;NS,'In Process Calc.'!$AP$4:$AP$93)/COUNTIF('In Process Calc.'!$A$4:$A$93,"&lt;="&amp;NS)</f>
        <v>-0.22510229702883422</v>
      </c>
      <c r="C42" s="236">
        <f>-SUMIF('In Process Calc.'!$A$4:$A$93,"&gt;"&amp;NS,'In Process Calc.'!$AP$4:$AP$93)/COUNTIF('In Process Calc.'!$A$4:$A$93,"&gt;"&amp;NS)</f>
        <v>-0.13216193953743124</v>
      </c>
      <c r="D42" s="155"/>
      <c r="E42" s="151" t="s">
        <v>397</v>
      </c>
      <c r="F42" s="239">
        <f>-IF(Glutamine!$O8 &gt;0, Glutamine!$O8, 'Post Process Calc.'!$C$4)</f>
        <v>-0.41899999999999998</v>
      </c>
      <c r="G42" s="239">
        <f>-IF(Glutamine!$O9 &gt;0, Glutamine!$O9, 'Post Process Calc.'!$C$5)</f>
        <v>-0.35981874142819009</v>
      </c>
      <c r="H42" s="239">
        <f>-IF(Glutamine!$O10 &gt;0, Glutamine!$O10, 'Post Process Calc.'!$C$6)</f>
        <v>-0.33363074997383863</v>
      </c>
      <c r="I42" s="239" t="e">
        <f>-IF(Glutamine!#REF! &gt;0, Glutamine!#REF!, 'Post Process Calc.'!$C$7)</f>
        <v>#REF!</v>
      </c>
      <c r="J42" s="239">
        <f>-IF(Glutamine!$O11 &gt;0, Glutamine!$O11, 'Post Process Calc.'!$C$8)</f>
        <v>-0.32849474605151852</v>
      </c>
      <c r="K42" s="239">
        <f>-IF(Glutamine!$O12 &gt;0, Glutamine!$O12, 'Post Process Calc.'!$C$9)</f>
        <v>-0.32</v>
      </c>
      <c r="L42" s="239">
        <f>-IF(Glutamine!$O13 &gt;0, Glutamine!$O13, 'Post Process Calc.'!$C$10)</f>
        <v>-0.152</v>
      </c>
      <c r="M42" s="239" t="e">
        <f>-IF(Glutamine!#REF! &gt;0, Glutamine!#REF!, 'Post Process Calc.'!$C$11)</f>
        <v>#REF!</v>
      </c>
      <c r="N42" s="239">
        <f>-IF(Glutamine!$O14 &gt;0, Glutamine!$O14, 'Post Process Calc.'!$C$12)</f>
        <v>-0.13600000000000004</v>
      </c>
      <c r="O42" s="239" t="e">
        <f>-IF(Glutamine!#REF! &gt;0, Glutamine!#REF!, 'Post Process Calc.'!$C$13)</f>
        <v>#REF!</v>
      </c>
      <c r="P42" s="239" t="e">
        <f>-IF(Glutamine!#REF! &gt;0, Glutamine!#REF!, 'Post Process Calc.'!$C$14)</f>
        <v>#REF!</v>
      </c>
      <c r="Q42" s="239" t="e">
        <f>-IF(Glutamine!#REF! &gt;0, Glutamine!#REF!, 'Post Process Calc.'!$C$15)</f>
        <v>#REF!</v>
      </c>
    </row>
    <row r="43" spans="1:22" x14ac:dyDescent="0.15">
      <c r="A43" s="152" t="s">
        <v>398</v>
      </c>
      <c r="B43" s="237">
        <v>0</v>
      </c>
      <c r="C43" s="237">
        <v>0</v>
      </c>
      <c r="D43" s="155"/>
      <c r="E43" s="151" t="s">
        <v>398</v>
      </c>
      <c r="F43" s="237">
        <v>0</v>
      </c>
      <c r="G43" s="237">
        <v>0</v>
      </c>
      <c r="H43" s="237">
        <v>0</v>
      </c>
      <c r="I43" s="237">
        <v>0</v>
      </c>
      <c r="J43" s="237">
        <v>0</v>
      </c>
      <c r="K43" s="237">
        <v>0</v>
      </c>
      <c r="L43" s="237">
        <v>0</v>
      </c>
      <c r="M43" s="237">
        <v>0</v>
      </c>
      <c r="N43" s="237">
        <v>0</v>
      </c>
      <c r="O43" s="237">
        <v>0</v>
      </c>
      <c r="P43" s="237">
        <v>0</v>
      </c>
      <c r="Q43" s="237">
        <v>0</v>
      </c>
    </row>
    <row r="44" spans="1:22" x14ac:dyDescent="0.15">
      <c r="A44" s="152" t="s">
        <v>399</v>
      </c>
      <c r="B44" s="237">
        <v>0</v>
      </c>
      <c r="C44" s="237">
        <v>0</v>
      </c>
      <c r="D44" s="155"/>
      <c r="E44" s="151" t="s">
        <v>399</v>
      </c>
      <c r="F44" s="237">
        <v>0</v>
      </c>
      <c r="G44" s="237">
        <v>0</v>
      </c>
      <c r="H44" s="237">
        <v>0</v>
      </c>
      <c r="I44" s="237">
        <v>0</v>
      </c>
      <c r="J44" s="237">
        <v>0</v>
      </c>
      <c r="K44" s="237">
        <v>0</v>
      </c>
      <c r="L44" s="237">
        <v>0</v>
      </c>
      <c r="M44" s="237">
        <v>0</v>
      </c>
      <c r="N44" s="237">
        <v>0</v>
      </c>
      <c r="O44" s="237">
        <v>0</v>
      </c>
      <c r="P44" s="237">
        <v>0</v>
      </c>
      <c r="Q44" s="237">
        <v>0</v>
      </c>
    </row>
    <row r="45" spans="1:22" x14ac:dyDescent="0.15">
      <c r="A45" s="152" t="s">
        <v>408</v>
      </c>
      <c r="B45" s="237">
        <v>0</v>
      </c>
      <c r="C45" s="237">
        <v>0</v>
      </c>
      <c r="D45" s="155"/>
      <c r="E45" s="151" t="s">
        <v>408</v>
      </c>
      <c r="F45" s="237">
        <v>0</v>
      </c>
      <c r="G45" s="237">
        <v>0</v>
      </c>
      <c r="H45" s="237">
        <v>0</v>
      </c>
      <c r="I45" s="237">
        <v>0</v>
      </c>
      <c r="J45" s="237">
        <v>0</v>
      </c>
      <c r="K45" s="237">
        <v>0</v>
      </c>
      <c r="L45" s="237">
        <v>0</v>
      </c>
      <c r="M45" s="237">
        <v>0</v>
      </c>
      <c r="N45" s="237">
        <v>0</v>
      </c>
      <c r="O45" s="237">
        <v>0</v>
      </c>
      <c r="P45" s="237">
        <v>0</v>
      </c>
      <c r="Q45" s="237">
        <v>0</v>
      </c>
    </row>
    <row r="46" spans="1:22" x14ac:dyDescent="0.15">
      <c r="A46" s="152" t="s">
        <v>409</v>
      </c>
      <c r="B46" s="237">
        <v>0</v>
      </c>
      <c r="C46" s="237">
        <v>0</v>
      </c>
      <c r="D46" s="155"/>
      <c r="E46" s="151" t="s">
        <v>409</v>
      </c>
      <c r="F46" s="237">
        <v>0</v>
      </c>
      <c r="G46" s="237">
        <v>0</v>
      </c>
      <c r="H46" s="237">
        <v>0</v>
      </c>
      <c r="I46" s="237">
        <v>0</v>
      </c>
      <c r="J46" s="237">
        <v>0</v>
      </c>
      <c r="K46" s="237">
        <v>0</v>
      </c>
      <c r="L46" s="237">
        <v>0</v>
      </c>
      <c r="M46" s="237">
        <v>0</v>
      </c>
      <c r="N46" s="237">
        <v>0</v>
      </c>
      <c r="O46" s="237">
        <v>0</v>
      </c>
      <c r="P46" s="237">
        <v>0</v>
      </c>
      <c r="Q46" s="237">
        <v>0</v>
      </c>
    </row>
    <row r="47" spans="1:22" x14ac:dyDescent="0.15">
      <c r="A47" s="152" t="s">
        <v>402</v>
      </c>
      <c r="B47" s="237">
        <v>0</v>
      </c>
      <c r="C47" s="237">
        <v>0</v>
      </c>
      <c r="D47" s="155"/>
      <c r="E47" s="151" t="s">
        <v>402</v>
      </c>
      <c r="F47" s="237">
        <v>0</v>
      </c>
      <c r="G47" s="237">
        <v>0</v>
      </c>
      <c r="H47" s="237">
        <v>0</v>
      </c>
      <c r="I47" s="237">
        <v>0</v>
      </c>
      <c r="J47" s="237">
        <v>0</v>
      </c>
      <c r="K47" s="237">
        <v>0</v>
      </c>
      <c r="L47" s="237">
        <v>0</v>
      </c>
      <c r="M47" s="237">
        <v>0</v>
      </c>
      <c r="N47" s="237">
        <v>0</v>
      </c>
      <c r="O47" s="237">
        <v>0</v>
      </c>
      <c r="P47" s="237">
        <v>0</v>
      </c>
      <c r="Q47" s="237">
        <v>0</v>
      </c>
    </row>
    <row r="48" spans="1:22" x14ac:dyDescent="0.15">
      <c r="A48" s="152" t="s">
        <v>403</v>
      </c>
      <c r="B48" s="237">
        <v>0</v>
      </c>
      <c r="C48" s="237">
        <v>0</v>
      </c>
      <c r="D48" s="155"/>
      <c r="E48" s="151" t="s">
        <v>403</v>
      </c>
      <c r="F48" s="237">
        <v>0</v>
      </c>
      <c r="G48" s="237">
        <v>0</v>
      </c>
      <c r="H48" s="237">
        <v>0</v>
      </c>
      <c r="I48" s="237">
        <v>0</v>
      </c>
      <c r="J48" s="237">
        <v>0</v>
      </c>
      <c r="K48" s="237">
        <v>0</v>
      </c>
      <c r="L48" s="237">
        <v>0</v>
      </c>
      <c r="M48" s="237">
        <v>0</v>
      </c>
      <c r="N48" s="237">
        <v>0</v>
      </c>
      <c r="O48" s="237">
        <v>0</v>
      </c>
      <c r="P48" s="237">
        <v>0</v>
      </c>
      <c r="Q48" s="237">
        <v>0</v>
      </c>
    </row>
    <row r="49" spans="1:17" x14ac:dyDescent="0.15">
      <c r="A49" s="152" t="s">
        <v>404</v>
      </c>
      <c r="B49" s="237">
        <v>0</v>
      </c>
      <c r="C49" s="237">
        <v>0</v>
      </c>
      <c r="D49" s="155"/>
      <c r="E49" s="151" t="s">
        <v>404</v>
      </c>
      <c r="F49" s="237">
        <v>0</v>
      </c>
      <c r="G49" s="237">
        <v>0</v>
      </c>
      <c r="H49" s="237">
        <v>0</v>
      </c>
      <c r="I49" s="237">
        <v>0</v>
      </c>
      <c r="J49" s="237">
        <v>0</v>
      </c>
      <c r="K49" s="237">
        <v>0</v>
      </c>
      <c r="L49" s="237">
        <v>0</v>
      </c>
      <c r="M49" s="237">
        <v>0</v>
      </c>
      <c r="N49" s="237">
        <v>0</v>
      </c>
      <c r="O49" s="237">
        <v>0</v>
      </c>
      <c r="P49" s="237">
        <v>0</v>
      </c>
      <c r="Q49" s="237">
        <v>0</v>
      </c>
    </row>
    <row r="50" spans="1:17" x14ac:dyDescent="0.15">
      <c r="A50" s="152" t="s">
        <v>405</v>
      </c>
      <c r="B50" s="237">
        <v>0</v>
      </c>
      <c r="C50" s="237">
        <v>0</v>
      </c>
      <c r="D50" s="155"/>
      <c r="E50" s="151" t="s">
        <v>405</v>
      </c>
      <c r="F50" s="237">
        <v>0</v>
      </c>
      <c r="G50" s="237">
        <v>0</v>
      </c>
      <c r="H50" s="237">
        <v>0</v>
      </c>
      <c r="I50" s="237">
        <v>0</v>
      </c>
      <c r="J50" s="237">
        <v>0</v>
      </c>
      <c r="K50" s="237">
        <v>0</v>
      </c>
      <c r="L50" s="237">
        <v>0</v>
      </c>
      <c r="M50" s="237">
        <v>0</v>
      </c>
      <c r="N50" s="237">
        <v>0</v>
      </c>
      <c r="O50" s="237">
        <v>0</v>
      </c>
      <c r="P50" s="237">
        <v>0</v>
      </c>
      <c r="Q50" s="237">
        <v>0</v>
      </c>
    </row>
    <row r="51" spans="1:17" x14ac:dyDescent="0.15">
      <c r="A51" s="152" t="s">
        <v>434</v>
      </c>
      <c r="B51" s="237">
        <v>0</v>
      </c>
      <c r="C51" s="237">
        <v>0</v>
      </c>
      <c r="D51" s="155"/>
      <c r="E51" s="151" t="s">
        <v>434</v>
      </c>
      <c r="F51" s="237">
        <v>0</v>
      </c>
      <c r="G51" s="237">
        <v>0</v>
      </c>
      <c r="H51" s="237">
        <v>0</v>
      </c>
      <c r="I51" s="237">
        <v>0</v>
      </c>
      <c r="J51" s="237">
        <v>0</v>
      </c>
      <c r="K51" s="237">
        <v>0</v>
      </c>
      <c r="L51" s="237">
        <v>0</v>
      </c>
      <c r="M51" s="237">
        <v>0</v>
      </c>
      <c r="N51" s="237">
        <v>0</v>
      </c>
      <c r="O51" s="237">
        <v>0</v>
      </c>
      <c r="P51" s="237">
        <v>0</v>
      </c>
      <c r="Q51" s="237">
        <v>0</v>
      </c>
    </row>
    <row r="52" spans="1:17" x14ac:dyDescent="0.15">
      <c r="A52" s="152" t="s">
        <v>435</v>
      </c>
      <c r="B52" s="236">
        <f>'Stoichiometric Ratios'!$L26*'Specific Rate Tables'!$B$16</f>
        <v>-6.4571408309410249E-4</v>
      </c>
      <c r="C52" s="236" t="e">
        <f>'Stoichiometric Ratios'!$P26*'Specific Rate Tables'!$C$16</f>
        <v>#DIV/0!</v>
      </c>
      <c r="D52" s="155"/>
      <c r="E52" s="151" t="s">
        <v>435</v>
      </c>
      <c r="F52" s="239">
        <f>-'Post Process Calc.'!$Y$4</f>
        <v>6.284192015902321E-4</v>
      </c>
      <c r="G52" s="239">
        <f>-'Post Process Calc.'!$Y$5</f>
        <v>-6.9707781671211953E-4</v>
      </c>
      <c r="H52" s="239">
        <f>-'Post Process Calc.'!$Y$6</f>
        <v>-8.6814932432062279E-4</v>
      </c>
      <c r="I52" s="239">
        <f>-'Post Process Calc.'!$Y$7</f>
        <v>-6.8870219872921941E-4</v>
      </c>
      <c r="J52" s="239">
        <f>-'Post Process Calc.'!$Y$8</f>
        <v>-6.0795723252698129E-4</v>
      </c>
      <c r="K52" s="239">
        <f>-'Post Process Calc.'!$Y$9</f>
        <v>-3.8553888669425236E-4</v>
      </c>
      <c r="L52" s="239">
        <f>-'Post Process Calc.'!$Y$10</f>
        <v>-2.690530815173358E-4</v>
      </c>
      <c r="M52" s="239">
        <f>-'Post Process Calc.'!$Y$11</f>
        <v>-2.8271447594460745E-4</v>
      </c>
      <c r="N52" s="239">
        <f>-'Post Process Calc.'!$Y$12</f>
        <v>-2.6144380825243209E-4</v>
      </c>
      <c r="O52" s="239">
        <f>-'Post Process Calc.'!$Y$13</f>
        <v>-2.6345388310794433E-4</v>
      </c>
      <c r="P52" s="239">
        <f>-'Post Process Calc.'!$Y$14</f>
        <v>-2.3508651718674007E-4</v>
      </c>
      <c r="Q52" s="239">
        <f>-'Post Process Calc.'!$Y$15</f>
        <v>-2.4209100748370248E-4</v>
      </c>
    </row>
    <row r="53" spans="1:17" x14ac:dyDescent="0.15">
      <c r="A53" s="152" t="s">
        <v>410</v>
      </c>
      <c r="B53" s="237">
        <v>0</v>
      </c>
      <c r="C53" s="237">
        <v>0</v>
      </c>
      <c r="D53" s="155"/>
      <c r="E53" s="151" t="s">
        <v>410</v>
      </c>
      <c r="F53" s="237">
        <v>0</v>
      </c>
      <c r="G53" s="237">
        <v>0</v>
      </c>
      <c r="H53" s="237">
        <v>0</v>
      </c>
      <c r="I53" s="237">
        <v>0</v>
      </c>
      <c r="J53" s="237">
        <v>0</v>
      </c>
      <c r="K53" s="237">
        <v>0</v>
      </c>
      <c r="L53" s="237">
        <v>0</v>
      </c>
      <c r="M53" s="237">
        <v>0</v>
      </c>
      <c r="N53" s="237">
        <v>0</v>
      </c>
      <c r="O53" s="237">
        <v>0</v>
      </c>
      <c r="P53" s="237">
        <v>0</v>
      </c>
      <c r="Q53" s="237">
        <v>0</v>
      </c>
    </row>
    <row r="54" spans="1:17" x14ac:dyDescent="0.15">
      <c r="A54" s="152" t="s">
        <v>411</v>
      </c>
      <c r="B54" s="237">
        <v>0</v>
      </c>
      <c r="C54" s="237">
        <v>0</v>
      </c>
      <c r="D54" s="155"/>
      <c r="E54" s="151" t="s">
        <v>411</v>
      </c>
      <c r="F54" s="237">
        <v>0</v>
      </c>
      <c r="G54" s="237">
        <v>0</v>
      </c>
      <c r="H54" s="237">
        <v>0</v>
      </c>
      <c r="I54" s="237">
        <v>0</v>
      </c>
      <c r="J54" s="237">
        <v>0</v>
      </c>
      <c r="K54" s="237">
        <v>0</v>
      </c>
      <c r="L54" s="237">
        <v>0</v>
      </c>
      <c r="M54" s="237">
        <v>0</v>
      </c>
      <c r="N54" s="237">
        <v>0</v>
      </c>
      <c r="O54" s="237">
        <v>0</v>
      </c>
      <c r="P54" s="237">
        <v>0</v>
      </c>
      <c r="Q54" s="237">
        <v>0</v>
      </c>
    </row>
  </sheetData>
  <phoneticPr fontId="5" type="noConversion"/>
  <pageMargins left="0.75" right="0.75" top="1" bottom="1" header="0.5" footer="0.5"/>
  <pageSetup orientation="portrait" r:id="rId1"/>
  <headerFooter alignWithMargins="0"/>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9" tint="0.79998168889431442"/>
  </sheetPr>
  <dimension ref="A1:FS101"/>
  <sheetViews>
    <sheetView zoomScale="130" zoomScaleNormal="130" workbookViewId="0">
      <selection activeCell="U24" sqref="U24"/>
    </sheetView>
  </sheetViews>
  <sheetFormatPr baseColWidth="10" defaultColWidth="8.83203125" defaultRowHeight="11" x14ac:dyDescent="0.15"/>
  <cols>
    <col min="1" max="1" width="7.5" style="240" bestFit="1" customWidth="1"/>
    <col min="2" max="2" width="4.1640625" style="240" customWidth="1"/>
    <col min="3" max="3" width="7.5" style="240" bestFit="1" customWidth="1"/>
    <col min="4" max="4" width="7.33203125" style="240" bestFit="1" customWidth="1"/>
    <col min="5" max="5" width="3.5" style="240" bestFit="1" customWidth="1"/>
    <col min="6" max="10" width="4.6640625" style="240" bestFit="1" customWidth="1"/>
    <col min="11" max="11" width="5.5" style="240" bestFit="1" customWidth="1"/>
    <col min="12" max="14" width="4.33203125" style="240" bestFit="1" customWidth="1"/>
    <col min="15" max="15" width="6.5" style="240" bestFit="1" customWidth="1"/>
    <col min="16" max="17" width="5" style="240" bestFit="1" customWidth="1"/>
    <col min="18" max="19" width="2.6640625" style="240" bestFit="1" customWidth="1"/>
    <col min="20" max="23" width="4.6640625" style="240" bestFit="1" customWidth="1"/>
    <col min="24" max="24" width="2.6640625" style="240" bestFit="1" customWidth="1"/>
    <col min="25" max="36" width="4.6640625" style="240" bestFit="1" customWidth="1"/>
    <col min="37" max="37" width="2.6640625" style="240" bestFit="1" customWidth="1"/>
    <col min="38" max="48" width="4.6640625" style="240" bestFit="1" customWidth="1"/>
    <col min="49" max="50" width="5.5" style="240" bestFit="1" customWidth="1"/>
    <col min="51" max="65" width="4.6640625" style="240" bestFit="1" customWidth="1"/>
    <col min="66" max="66" width="4.33203125" style="240" bestFit="1" customWidth="1"/>
    <col min="67" max="67" width="5.83203125" style="240" bestFit="1" customWidth="1"/>
    <col min="68" max="72" width="6.5" style="240" bestFit="1" customWidth="1"/>
    <col min="73" max="73" width="7.1640625" style="240" bestFit="1" customWidth="1"/>
    <col min="74" max="141" width="6.5" style="240" bestFit="1" customWidth="1"/>
    <col min="142" max="142" width="4.6640625" style="240" bestFit="1" customWidth="1"/>
    <col min="143" max="175" width="6.5" style="240" bestFit="1" customWidth="1"/>
    <col min="176" max="16384" width="8.83203125" style="240"/>
  </cols>
  <sheetData>
    <row r="1" spans="1:175" s="241" customFormat="1" ht="79.25" customHeight="1" x14ac:dyDescent="0.15">
      <c r="A1" s="240"/>
      <c r="B1" s="240"/>
      <c r="C1" s="240"/>
      <c r="D1" s="240"/>
      <c r="E1" s="240"/>
      <c r="F1" s="240"/>
      <c r="G1" s="240"/>
      <c r="H1" s="240"/>
      <c r="I1" s="240"/>
      <c r="J1" s="240"/>
      <c r="K1" s="240"/>
      <c r="L1" s="240"/>
      <c r="M1" s="240"/>
      <c r="N1" s="240"/>
      <c r="O1" s="240"/>
      <c r="P1" s="240"/>
      <c r="Q1" s="240"/>
      <c r="R1" s="240"/>
      <c r="S1" s="240"/>
      <c r="T1" s="240"/>
      <c r="U1" s="240"/>
      <c r="V1" s="240"/>
      <c r="W1" s="240"/>
      <c r="X1" s="240"/>
      <c r="Y1" s="240"/>
      <c r="Z1" s="240"/>
      <c r="AA1" s="240"/>
      <c r="AB1" s="240"/>
      <c r="AC1" s="240"/>
      <c r="AD1" s="240"/>
      <c r="AE1" s="240"/>
      <c r="AF1" s="240"/>
      <c r="AG1" s="240"/>
      <c r="AH1" s="240"/>
      <c r="AI1" s="240"/>
      <c r="AJ1" s="240"/>
      <c r="AK1" s="240"/>
      <c r="AL1" s="240"/>
      <c r="AM1" s="240"/>
      <c r="AN1" s="240"/>
      <c r="AO1" s="240"/>
      <c r="AP1" s="240"/>
      <c r="AQ1" s="240"/>
      <c r="AR1" s="240"/>
      <c r="AS1" s="240"/>
      <c r="AT1" s="240"/>
      <c r="AU1" s="240"/>
      <c r="AV1" s="240"/>
      <c r="AW1" s="240"/>
      <c r="AX1" s="240"/>
      <c r="AY1" s="240"/>
      <c r="AZ1" s="240"/>
      <c r="BA1" s="240"/>
      <c r="BB1" s="240"/>
      <c r="BC1" s="240"/>
      <c r="BD1" s="240"/>
      <c r="BE1" s="240"/>
      <c r="BF1" s="240"/>
      <c r="BG1" s="240"/>
      <c r="BH1" s="240"/>
      <c r="BI1" s="240"/>
      <c r="BJ1" s="240"/>
      <c r="BK1" s="240"/>
      <c r="BL1" s="240"/>
      <c r="BM1" s="240"/>
      <c r="BN1" s="240"/>
      <c r="BO1" s="240"/>
    </row>
    <row r="2" spans="1:175" s="243" customFormat="1" ht="101" customHeight="1" x14ac:dyDescent="0.15">
      <c r="A2" s="242" t="s">
        <v>115</v>
      </c>
      <c r="B2" s="242" t="str">
        <f>IF(Glutamine!A6&lt;&gt;0,Glutamine!A6,"")</f>
        <v>SAMPLE #</v>
      </c>
      <c r="C2" s="242" t="str">
        <f>IF(Glutamine!B6&lt;&gt;0,Glutamine!B6,"")</f>
        <v>DATE</v>
      </c>
      <c r="D2" s="242" t="str">
        <f>IF(Glutamine!C6&lt;&gt;0,Glutamine!C6,"")</f>
        <v>TIME</v>
      </c>
      <c r="E2" s="242" t="str">
        <f>IF(Glutamine!D6&lt;&gt;0,Glutamine!D6,"")</f>
        <v>SAMPLE VOLUME (mL)</v>
      </c>
      <c r="F2" s="242" t="str">
        <f>IF(Glutamine!E6&lt;&gt;0,Glutamine!E6,"")</f>
        <v>FEED MEDIA ADDED (mL)</v>
      </c>
      <c r="G2" s="242" t="str">
        <f>IF(Glutamine!G6&lt;&gt;0,Glutamine!G6,"")</f>
        <v>BASE ADDED (mL)</v>
      </c>
      <c r="H2" s="242" t="str">
        <f>IF(Glutamine!H6&lt;&gt;0,Glutamine!H6,"")</f>
        <v>VIABLE CELL CONC. XV (x106 cells/mL)</v>
      </c>
      <c r="I2" s="242" t="str">
        <f>IF(Glutamine!I6&lt;&gt;0,Glutamine!I6,"")</f>
        <v>DEAD CELL CONC. Xd (x106 cells/mL)</v>
      </c>
      <c r="J2" s="242" t="str">
        <f>IF(Glutamine!J6&lt;&gt;0,Glutamine!J6,"")</f>
        <v>TOTAL CELL CONC. Xt (x106 cells/mL)</v>
      </c>
      <c r="K2" s="242" t="str">
        <f>IF(Glutamine!K6&lt;&gt;0,Glutamine!K6,"")</f>
        <v>VIABILITY (%)</v>
      </c>
      <c r="L2" s="242" t="str">
        <f>IF(Glutamine!L6&lt;&gt;0,Glutamine!L6,"")</f>
        <v>pH</v>
      </c>
      <c r="M2" s="242" t="str">
        <f>IF(Glutamine!M6&lt;&gt;0,Glutamine!M6,"")</f>
        <v>DO (%)</v>
      </c>
      <c r="N2" s="242" t="str">
        <f>IF(Glutamine!N6&lt;&gt;0,Glutamine!N6,"")</f>
        <v>OUR (mmol/L/hr)</v>
      </c>
      <c r="O2" s="242" t="str">
        <f>IF(Glutamine!O6&lt;&gt;0,Glutamine!O6,"")</f>
        <v>SP. OXYGEN CONSUMPTION RATE (mmol/109cell/hr)</v>
      </c>
      <c r="P2" s="242" t="str">
        <f>IF(Glutamine!P6&lt;&gt;0,Glutamine!P6,"")</f>
        <v>OXYGEN CONSUMED (mmol/L)</v>
      </c>
      <c r="Q2" s="242" t="str">
        <f>IF(Glutamine!Q6&lt;&gt;0,Glutamine!Q6,"")</f>
        <v>OPTICAL DENSITY</v>
      </c>
      <c r="R2" s="242" t="str">
        <f>IF(Glutamine!R6&lt;&gt;0,Glutamine!R6,"")</f>
        <v>OSMOLALITY (mmol/kg)</v>
      </c>
      <c r="S2" s="242" t="str">
        <f>IF(Glutamine!S6&lt;&gt;0,Glutamine!S6,"")</f>
        <v>IgG CONC. (mg/L)</v>
      </c>
      <c r="T2" s="242" t="str">
        <f>IF(Glutamine!T6&lt;&gt;0,Glutamine!T6,"")</f>
        <v>ALANINE CONC. (mM)</v>
      </c>
      <c r="U2" s="242" t="str">
        <f>IF(Glutamine!U6&lt;&gt;0,Glutamine!U6,"")</f>
        <v>ARGININE CONC. (mM)</v>
      </c>
      <c r="V2" s="242" t="str">
        <f>IF(Glutamine!V6&lt;&gt;0,Glutamine!V6,"")</f>
        <v>ASPARAGINE CONC. (mM)</v>
      </c>
      <c r="W2" s="242" t="str">
        <f>IF(Glutamine!W6&lt;&gt;0,Glutamine!W6,"")</f>
        <v>ASPARTATE CONC. (mM)</v>
      </c>
      <c r="X2" s="242" t="str">
        <f>IF(Glutamine!X6&lt;&gt;0,Glutamine!X6,"")</f>
        <v>CYSTINE CONC. (mM)</v>
      </c>
      <c r="Y2" s="242" t="str">
        <f>IF(Glutamine!Y6&lt;&gt;0,Glutamine!Y6,"")</f>
        <v>GLUCOSE CONC. (mM)</v>
      </c>
      <c r="Z2" s="242" t="str">
        <f>IF(Glutamine!Z6&lt;&gt;0,Glutamine!Z6,"")</f>
        <v>GLUTAMINE CONC. (mM)</v>
      </c>
      <c r="AA2" s="242" t="str">
        <f>IF(Glutamine!AA6&lt;&gt;0,Glutamine!AA6,"")</f>
        <v>GLUTAMATE CONC. (mM)</v>
      </c>
      <c r="AB2" s="242" t="str">
        <f>IF(Glutamine!AB6&lt;&gt;0,Glutamine!AB6,"")</f>
        <v>GLYCINE CONC. (mM)</v>
      </c>
      <c r="AC2" s="242" t="str">
        <f>IF(Glutamine!AC6&lt;&gt;0,Glutamine!AC6,"")</f>
        <v>HISTIDINE CONC. (mM)</v>
      </c>
      <c r="AD2" s="242" t="str">
        <f>IF(Glutamine!AD6&lt;&gt;0,Glutamine!AD6,"")</f>
        <v>ISOLEUCINE CONC. (mM)</v>
      </c>
      <c r="AE2" s="242" t="str">
        <f>IF(Glutamine!AE6&lt;&gt;0,Glutamine!AE6,"")</f>
        <v>LACTATE CONC. (mM)</v>
      </c>
      <c r="AF2" s="242" t="str">
        <f>IF(Glutamine!AF6&lt;&gt;0,Glutamine!AF6,"")</f>
        <v>LEUCINE CONC. (mM)</v>
      </c>
      <c r="AG2" s="242" t="str">
        <f>IF(Glutamine!AG6&lt;&gt;0,Glutamine!AG6,"")</f>
        <v>LYSINE CONC. (mM)</v>
      </c>
      <c r="AH2" s="242" t="str">
        <f>IF(Glutamine!AH6&lt;&gt;0,Glutamine!AH6,"")</f>
        <v>METHIONINE CONC. (mM)</v>
      </c>
      <c r="AI2" s="242" t="str">
        <f>IF(Glutamine!AI6&lt;&gt;0,Glutamine!AI6,"")</f>
        <v>NH3 CONC. (mM)</v>
      </c>
      <c r="AJ2" s="242" t="str">
        <f>IF(Glutamine!AJ6&lt;&gt;0,Glutamine!AJ6,"")</f>
        <v>PHENYLALANINE CONC. (mM)</v>
      </c>
      <c r="AK2" s="242" t="str">
        <f>IF(Glutamine!AK6&lt;&gt;0,Glutamine!AK6,"")</f>
        <v>PROLINE CONC. (mM)</v>
      </c>
      <c r="AL2" s="242" t="str">
        <f>IF(Glutamine!AL6&lt;&gt;0,Glutamine!AL6,"")</f>
        <v>SERINE CONC. (mM)</v>
      </c>
      <c r="AM2" s="242" t="str">
        <f>IF(Glutamine!AM6&lt;&gt;0,Glutamine!AM6,"")</f>
        <v>THREONINE CONC. (mM)</v>
      </c>
      <c r="AN2" s="242" t="str">
        <f>IF(Glutamine!AN6&lt;&gt;0,Glutamine!AN6,"")</f>
        <v>TRYPTOPHAN CONC. (mM)</v>
      </c>
      <c r="AO2" s="242" t="str">
        <f>IF(Glutamine!AO6&lt;&gt;0,Glutamine!AO6,"")</f>
        <v>TYROSINE CONC. (mM)</v>
      </c>
      <c r="AP2" s="242" t="str">
        <f>IF(Glutamine!AP6&lt;&gt;0,Glutamine!AP6,"")</f>
        <v>VALINE CONC. (mM)</v>
      </c>
      <c r="AQ2" s="242" t="str">
        <f>IF(Glutamine!AQ6&lt;&gt;0,Glutamine!AQ6,"")</f>
        <v>ETHANOLAMINE CONC. (mM)</v>
      </c>
      <c r="AR2" s="242" t="str">
        <f>IF(Glutamine!AR6&lt;&gt;0,Glutamine!AR6,"")</f>
        <v>FEED ALANINE CONC. (mM)</v>
      </c>
      <c r="AS2" s="242" t="str">
        <f>IF(Glutamine!AS6&lt;&gt;0,Glutamine!AS6,"")</f>
        <v>FEED ARGININE CONC. (mM)</v>
      </c>
      <c r="AT2" s="242" t="str">
        <f>IF(Glutamine!AT6&lt;&gt;0,Glutamine!AT6,"")</f>
        <v>FEED ASPARAGINE CONC. (mM)</v>
      </c>
      <c r="AU2" s="242" t="str">
        <f>IF(Glutamine!AU6&lt;&gt;0,Glutamine!AU6,"")</f>
        <v>FEED ASPARTATE CONC. (mM)</v>
      </c>
      <c r="AV2" s="242" t="str">
        <f>IF(Glutamine!AV6&lt;&gt;0,Glutamine!AV6,"")</f>
        <v>FEED CYSTINE CONC. (mM)</v>
      </c>
      <c r="AW2" s="242" t="str">
        <f>IF(Glutamine!AW6&lt;&gt;0,Glutamine!AW6,"")</f>
        <v>FEED GLUCOSE CONC. (mM)</v>
      </c>
      <c r="AX2" s="242" t="str">
        <f>IF(Glutamine!AX6&lt;&gt;0,Glutamine!AX6,"")</f>
        <v>FEED GLUTAMINE CONC. (mM)</v>
      </c>
      <c r="AY2" s="242" t="str">
        <f>IF(Glutamine!AY6&lt;&gt;0,Glutamine!AY6,"")</f>
        <v>FEED GLUTAMATE CONC. (mM)</v>
      </c>
      <c r="AZ2" s="242" t="str">
        <f>IF(Glutamine!AZ6&lt;&gt;0,Glutamine!AZ6,"")</f>
        <v>FEED GLYCINE CONC. (mM)</v>
      </c>
      <c r="BA2" s="242" t="str">
        <f>IF(Glutamine!BA6&lt;&gt;0,Glutamine!BA6,"")</f>
        <v>FEED HISTIDINE CONC. (mM)</v>
      </c>
      <c r="BB2" s="242" t="str">
        <f>IF(Glutamine!BB6&lt;&gt;0,Glutamine!BB6,"")</f>
        <v>FEED ISOLEUCINE CONC. (mM)</v>
      </c>
      <c r="BC2" s="242" t="str">
        <f>IF(Glutamine!BD6&lt;&gt;0,Glutamine!BD6,"")</f>
        <v>FEED LEUCINE CONC. (mM)</v>
      </c>
      <c r="BD2" s="242" t="str">
        <f>IF(Glutamine!BE6&lt;&gt;0,Glutamine!BE6,"")</f>
        <v>FEED LYSINE CONC. (mM)</v>
      </c>
      <c r="BE2" s="242" t="str">
        <f>IF(Glutamine!BF6&lt;&gt;0,Glutamine!BF6,"")</f>
        <v>FEED METHIONINE CONC. (mM)</v>
      </c>
      <c r="BF2" s="242" t="str">
        <f>IF(Glutamine!BH6&lt;&gt;0,Glutamine!BH6,"")</f>
        <v>FEED PHENYLALANINE CONC. (mM)</v>
      </c>
      <c r="BG2" s="242" t="str">
        <f>IF(Glutamine!BI6&lt;&gt;0,Glutamine!BI6,"")</f>
        <v>FEED PROLINE CONC. (mM)</v>
      </c>
      <c r="BH2" s="242" t="str">
        <f>IF(Glutamine!BJ6&lt;&gt;0,Glutamine!BJ6,"")</f>
        <v>FEED SERINE CONC. (mM)</v>
      </c>
      <c r="BI2" s="242" t="str">
        <f>IF(Glutamine!BK6&lt;&gt;0,Glutamine!BK6,"")</f>
        <v>FEED THREONINE CONC. (mM)</v>
      </c>
      <c r="BJ2" s="242" t="str">
        <f>IF(Glutamine!BL6&lt;&gt;0,Glutamine!BL6,"")</f>
        <v>FEED TRYPTOPHAN CONC. (mM)</v>
      </c>
      <c r="BK2" s="242" t="str">
        <f>IF(Glutamine!BM6&lt;&gt;0,Glutamine!BM6,"")</f>
        <v>FEED TYROSINE CONC. (mM)</v>
      </c>
      <c r="BL2" s="242" t="str">
        <f>IF(Glutamine!BN6&lt;&gt;0,Glutamine!BN6,"")</f>
        <v>FEED VALINE CONC. (mM)</v>
      </c>
      <c r="BM2" s="242" t="str">
        <f>IF(Glutamine!BO6&lt;&gt;0,Glutamine!BO6,"")</f>
        <v>FEED ETHANOLAMINE CONC. (mM)</v>
      </c>
      <c r="BN2" s="242" t="str">
        <f>IF('In Process Calc.'!B2&lt;&gt;0,'In Process Calc.'!B2,"")</f>
        <v>RUN TIME (DAYS)</v>
      </c>
      <c r="BO2" s="242" t="str">
        <f>IF('In Process Calc.'!C2&lt;&gt;0,'In Process Calc.'!C2,"")</f>
        <v>RUN TIME (HOURS)</v>
      </c>
      <c r="BP2" s="243" t="str">
        <f>IF('In Process Calc.'!D2&lt;&gt;0,'In Process Calc.'!D2,"")</f>
        <v>VOLUME BEFORE SAMPLING (mL)</v>
      </c>
      <c r="BQ2" s="243" t="str">
        <f>IF('In Process Calc.'!E2&lt;&gt;0,'In Process Calc.'!E2,"")</f>
        <v>FEED MEDIA ADDED (mL)</v>
      </c>
      <c r="BR2" s="243" t="str">
        <f>IF('In Process Calc.'!G2&lt;&gt;0,'In Process Calc.'!G2,"")</f>
        <v>BASE ADDED (mL)</v>
      </c>
      <c r="BS2" s="243" t="str">
        <f>IF('In Process Calc.'!I2&lt;&gt;0,'In Process Calc.'!I2,"")</f>
        <v>VOLUME AFTER SAMPLING (mL)</v>
      </c>
      <c r="BT2" s="243" t="str">
        <f>IF('In Process Calc.'!J2&lt;&gt;0,'In Process Calc.'!J2,"")</f>
        <v>INTEGRAL OF VIABLE CELL CONC. IVCC (x106 cells hr/mL)</v>
      </c>
      <c r="BU2" s="243" t="str">
        <f>IF('In Process Calc.'!K2&lt;&gt;0,'In Process Calc.'!K2,"")</f>
        <v>CUM CELLS PROD. (x106 cells)</v>
      </c>
      <c r="BV2" s="243" t="str">
        <f>IF('In Process Calc.'!L2&lt;&gt;0,'In Process Calc.'!L2,"")</f>
        <v>CUM OXYGEN CONS. (mmol)</v>
      </c>
      <c r="BW2" s="243" t="str">
        <f>IF('In Process Calc.'!M2&lt;&gt;0,'In Process Calc.'!M2,"")</f>
        <v>CUM IgG PROD. (mg)</v>
      </c>
      <c r="BX2" s="243" t="str">
        <f>IF('In Process Calc.'!N2&lt;&gt;0,'In Process Calc.'!N2,"")</f>
        <v>CUM ALANINE CONS. (mmol)</v>
      </c>
      <c r="BY2" s="243" t="str">
        <f>IF('In Process Calc.'!O2&lt;&gt;0,'In Process Calc.'!O2,"")</f>
        <v>CUM ARGININE CONS. (mmol)</v>
      </c>
      <c r="BZ2" s="243" t="str">
        <f>IF('In Process Calc.'!P2&lt;&gt;0,'In Process Calc.'!P2,"")</f>
        <v>CUM ASPARAGINE CONS. (mmol)</v>
      </c>
      <c r="CA2" s="243" t="str">
        <f>IF('In Process Calc.'!Q2&lt;&gt;0,'In Process Calc.'!Q2,"")</f>
        <v>CUM ASPARTATE CONS. (mmol)</v>
      </c>
      <c r="CB2" s="243" t="str">
        <f>IF('In Process Calc.'!R2&lt;&gt;0,'In Process Calc.'!R2,"")</f>
        <v>CUM CYSTINE CONS. (mmol)</v>
      </c>
      <c r="CC2" s="243" t="str">
        <f>IF('In Process Calc.'!S2&lt;&gt;0,'In Process Calc.'!S2,"")</f>
        <v>CUM GLUCOSE CONS. (mmol)</v>
      </c>
      <c r="CD2" s="243" t="str">
        <f>IF('In Process Calc.'!T2&lt;&gt;0,'In Process Calc.'!T2,"")</f>
        <v>CUM GLUTAMINE CONS. (mmol)</v>
      </c>
      <c r="CE2" s="243" t="str">
        <f>IF('In Process Calc.'!U2&lt;&gt;0,'In Process Calc.'!U2,"")</f>
        <v>CUM GLUTAMATE CONS. (mmol)</v>
      </c>
      <c r="CF2" s="243" t="str">
        <f>IF('In Process Calc.'!V2&lt;&gt;0,'In Process Calc.'!V2,"")</f>
        <v>CUM GLYCINE CONS. (mmol)</v>
      </c>
      <c r="CG2" s="243" t="str">
        <f>IF('In Process Calc.'!W2&lt;&gt;0,'In Process Calc.'!W2,"")</f>
        <v>CUM HISTIDINE CONS. (mmol)</v>
      </c>
      <c r="CH2" s="243" t="str">
        <f>IF('In Process Calc.'!X2&lt;&gt;0,'In Process Calc.'!X2,"")</f>
        <v>CUM ISOLEUCINE CONS. (mmol)</v>
      </c>
      <c r="CI2" s="243" t="str">
        <f>IF('In Process Calc.'!Y2&lt;&gt;0,'In Process Calc.'!Y2,"")</f>
        <v>CUM LACTATE PROD. (mmol)</v>
      </c>
      <c r="CJ2" s="243" t="str">
        <f>IF('In Process Calc.'!Z2&lt;&gt;0,'In Process Calc.'!Z2,"")</f>
        <v>CUM LEUCINE CONS. (mmol)</v>
      </c>
      <c r="CK2" s="243" t="str">
        <f>IF('In Process Calc.'!AA2&lt;&gt;0,'In Process Calc.'!AA2,"")</f>
        <v>CUM LYSINE CONS. (mmol)</v>
      </c>
      <c r="CL2" s="243" t="str">
        <f>IF('In Process Calc.'!AB2&lt;&gt;0,'In Process Calc.'!AB2,"")</f>
        <v>CUM METHIONINE CONS. (mmol)</v>
      </c>
      <c r="CM2" s="243" t="str">
        <f>IF('In Process Calc.'!AC2&lt;&gt;0,'In Process Calc.'!AC2,"")</f>
        <v>CUM NH3 PROD. (mmol)</v>
      </c>
      <c r="CN2" s="243" t="str">
        <f>IF('In Process Calc.'!AD2&lt;&gt;0,'In Process Calc.'!AD2,"")</f>
        <v>CUM PHENYLALANINE CONS. (mmol)</v>
      </c>
      <c r="CO2" s="243" t="str">
        <f>IF('In Process Calc.'!AE2&lt;&gt;0,'In Process Calc.'!AE2,"")</f>
        <v>CUM PROLINE CONS. (mmol)</v>
      </c>
      <c r="CP2" s="243" t="str">
        <f>IF('In Process Calc.'!AF2&lt;&gt;0,'In Process Calc.'!AF2,"")</f>
        <v>CUM SERINE CONS. (mmol)</v>
      </c>
      <c r="CQ2" s="243" t="str">
        <f>IF('In Process Calc.'!AG2&lt;&gt;0,'In Process Calc.'!AG2,"")</f>
        <v>CUM THREONINE CONS. (mmol)</v>
      </c>
      <c r="CR2" s="243" t="str">
        <f>IF('In Process Calc.'!AH2&lt;&gt;0,'In Process Calc.'!AH2,"")</f>
        <v>CUM TRYPTOPHAN CONS. (mmol)</v>
      </c>
      <c r="CS2" s="243" t="str">
        <f>IF('In Process Calc.'!AI2&lt;&gt;0,'In Process Calc.'!AI2,"")</f>
        <v>CUM TYROSINE  CONS. (mmol)</v>
      </c>
      <c r="CT2" s="243" t="str">
        <f>IF('In Process Calc.'!AJ2&lt;&gt;0,'In Process Calc.'!AJ2,"")</f>
        <v>CUM VALINE CONS. (mmol)</v>
      </c>
      <c r="CU2" s="243" t="str">
        <f>IF('In Process Calc.'!AK2&lt;&gt;0,'In Process Calc.'!AK2,"")</f>
        <v>CUM ETHANOLAMINE CONS. (mmol)</v>
      </c>
      <c r="CV2" s="243" t="str">
        <f>IF('In Process Calc.'!AL2&lt;&gt;0,'In Process Calc.'!AL2,"")</f>
        <v>CUM NITROGEN CONS. (mmol)</v>
      </c>
      <c r="CW2" s="243" t="str">
        <f>IF('In Process Calc.'!AM2&lt;&gt;0,'In Process Calc.'!AM2,"")</f>
        <v>CUM NITROGEN CONS. (w/o NH3, Ala) (mmol)</v>
      </c>
      <c r="CX2" s="243" t="str">
        <f>IF('In Process Calc.'!AN2&lt;&gt;0,'In Process Calc.'!AN2,"")</f>
        <v>CUM AA CARBON CONS. (mmol)</v>
      </c>
      <c r="CY2" s="243" t="str">
        <f>IF('In Process Calc.'!AO2&lt;&gt;0,'In Process Calc.'!AO2,"")</f>
        <v>SP. OUR (mmol/109 cells/hr)</v>
      </c>
      <c r="CZ2" s="243" t="str">
        <f>IF('In Process Calc.'!AP2&lt;&gt;0,'In Process Calc.'!AP2,"")</f>
        <v>SP. OXYGEN CONSUMPTION RATE (mmol/109cell/hr)</v>
      </c>
      <c r="DA2" s="243" t="str">
        <f>IF('In Process Calc.'!AQ2&lt;&gt;0,'In Process Calc.'!AQ2,"")</f>
        <v>SP. GROWTH RATE, m (hr-1) [mv-kd]</v>
      </c>
      <c r="DB2" s="243" t="str">
        <f>IF('In Process Calc.'!AR2&lt;&gt;0,'In Process Calc.'!AR2,"")</f>
        <v>mv</v>
      </c>
      <c r="DC2" s="243" t="str">
        <f>IF('In Process Calc.'!AS2&lt;&gt;0,'In Process Calc.'!AS2,"")</f>
        <v>kd</v>
      </c>
      <c r="DD2" s="243" t="str">
        <f>IF('In Process Calc.'!AT2&lt;&gt;0,'In Process Calc.'!AT2,"")</f>
        <v>qAntibody (mg/109 cell/hr)</v>
      </c>
      <c r="DE2" s="243" t="str">
        <f>IF('In Process Calc.'!AU2&lt;&gt;0,'In Process Calc.'!AU2,"")</f>
        <v>qAlanine (mmol/109 cell/hr)</v>
      </c>
      <c r="DF2" s="243" t="str">
        <f>IF('In Process Calc.'!AV2&lt;&gt;0,'In Process Calc.'!AV2,"")</f>
        <v>qArginine (mmol/109 cell/hr)</v>
      </c>
      <c r="DG2" s="243" t="str">
        <f>IF('In Process Calc.'!AW2&lt;&gt;0,'In Process Calc.'!AW2,"")</f>
        <v>qAsparagine (mmol/109 cell/hr)</v>
      </c>
      <c r="DH2" s="243" t="str">
        <f>IF('In Process Calc.'!AX2&lt;&gt;0,'In Process Calc.'!AX2,"")</f>
        <v>qAspartate (mmol/109 cell/hr)</v>
      </c>
      <c r="DI2" s="243" t="str">
        <f>IF('In Process Calc.'!AY2&lt;&gt;0,'In Process Calc.'!AY2,"")</f>
        <v>qCystine (mmol/109 cell/hr)</v>
      </c>
      <c r="DJ2" s="243" t="str">
        <f>IF('In Process Calc.'!AZ2&lt;&gt;0,'In Process Calc.'!AZ2,"")</f>
        <v>qGlucose (mmol/109 cell/hr)</v>
      </c>
      <c r="DK2" s="243" t="str">
        <f>IF('In Process Calc.'!BA2&lt;&gt;0,'In Process Calc.'!BA2,"")</f>
        <v>qGlutamine (mmol/109 cell/hr)</v>
      </c>
      <c r="DL2" s="243" t="str">
        <f>IF('In Process Calc.'!BB2&lt;&gt;0,'In Process Calc.'!BB2,"")</f>
        <v>qGlutamate (mmol/109 cell/hr)</v>
      </c>
      <c r="DM2" s="243" t="str">
        <f>IF('In Process Calc.'!BC2&lt;&gt;0,'In Process Calc.'!BC2,"")</f>
        <v>qGlycine (mmol/109 cell/hr)</v>
      </c>
      <c r="DN2" s="243" t="str">
        <f>IF('In Process Calc.'!BD2&lt;&gt;0,'In Process Calc.'!BD2,"")</f>
        <v>qHistidine (mmol/109 cell/hr)</v>
      </c>
      <c r="DO2" s="243" t="str">
        <f>IF('In Process Calc.'!BE2&lt;&gt;0,'In Process Calc.'!BE2,"")</f>
        <v>qIsoleucine (mmol/109 cell/hr)</v>
      </c>
      <c r="DP2" s="243" t="str">
        <f>IF('In Process Calc.'!BF2&lt;&gt;0,'In Process Calc.'!BF2,"")</f>
        <v>qLactate (mmol/109 cell/hr)</v>
      </c>
      <c r="DQ2" s="243" t="str">
        <f>IF('In Process Calc.'!BG2&lt;&gt;0,'In Process Calc.'!BG2,"")</f>
        <v>qLeucine (mmol/109 cell/hr)</v>
      </c>
      <c r="DR2" s="243" t="str">
        <f>IF('In Process Calc.'!BH2&lt;&gt;0,'In Process Calc.'!BH2,"")</f>
        <v>qLysine (mmol/109 cell/hr)</v>
      </c>
      <c r="DS2" s="243" t="str">
        <f>IF('In Process Calc.'!BI2&lt;&gt;0,'In Process Calc.'!BI2,"")</f>
        <v>qMethionine (mmol/109 cell/hr)</v>
      </c>
      <c r="DT2" s="243" t="str">
        <f>IF('In Process Calc.'!BJ2&lt;&gt;0,'In Process Calc.'!BJ2,"")</f>
        <v>qNH3 (mmol/109 cell/hr)</v>
      </c>
      <c r="DU2" s="243" t="str">
        <f>IF('In Process Calc.'!BK2&lt;&gt;0,'In Process Calc.'!BK2,"")</f>
        <v>qPhenylalanine (mmol/109 cell/hr)</v>
      </c>
      <c r="DV2" s="243" t="str">
        <f>IF('In Process Calc.'!BL2&lt;&gt;0,'In Process Calc.'!BL2,"")</f>
        <v>qProline (mmol/109 cell/hr)</v>
      </c>
      <c r="DW2" s="243" t="str">
        <f>IF('In Process Calc.'!BM2&lt;&gt;0,'In Process Calc.'!BM2,"")</f>
        <v>qSerine (mmol/109 cell/hr)</v>
      </c>
      <c r="DX2" s="243" t="str">
        <f>IF('In Process Calc.'!BN2&lt;&gt;0,'In Process Calc.'!BN2,"")</f>
        <v>qThreonine (mmol/109 cell/hr)</v>
      </c>
      <c r="DY2" s="243" t="str">
        <f>IF('In Process Calc.'!BO2&lt;&gt;0,'In Process Calc.'!BO2,"")</f>
        <v>qTryptophan (mmol/109 cell/hr)</v>
      </c>
      <c r="DZ2" s="243" t="str">
        <f>IF('In Process Calc.'!BP2&lt;&gt;0,'In Process Calc.'!BP2,"")</f>
        <v>qTyrosine (mmol/109 cell/hr)</v>
      </c>
      <c r="EA2" s="243" t="str">
        <f>IF('In Process Calc.'!BQ2&lt;&gt;0,'In Process Calc.'!BQ2,"")</f>
        <v>qValine (mmol/109 cell/hr)</v>
      </c>
      <c r="EB2" s="243" t="str">
        <f>IF('In Process Calc.'!BR2&lt;&gt;0,'In Process Calc.'!BR2,"")</f>
        <v>qEthanolamine (mmol/109 cell/hr)</v>
      </c>
      <c r="EC2" s="243" t="str">
        <f>IF('In Process Calc.'!BS2&lt;&gt;0,'In Process Calc.'!BS2,"")</f>
        <v>qNitrogen (mmol/109 cells/hr)</v>
      </c>
      <c r="ED2" s="243" t="str">
        <f>IF('In Process Calc.'!BT2&lt;&gt;0,'In Process Calc.'!BT2,"")</f>
        <v>qNitrogen (w/o NH3, Ala) (mmol/109 cells/hr)</v>
      </c>
      <c r="EE2" s="243" t="str">
        <f>IF('In Process Calc.'!BU2&lt;&gt;0,'In Process Calc.'!BU2,"")</f>
        <v>qaaC (mmol/109 cells/hr)</v>
      </c>
      <c r="EF2" s="243" t="str">
        <f>IF('In Process Calc.'!BV2&lt;&gt;0,'In Process Calc.'!BV2,"")</f>
        <v>qaaC (consumption only) (mmol/109 cells/hr)</v>
      </c>
      <c r="EG2" s="243" t="str">
        <f>IF('In Process Calc.'!BW2&lt;&gt;0,'In Process Calc.'!BW2,"")</f>
        <v>DL/DG (mmol/mmol)</v>
      </c>
      <c r="EH2" s="243" t="str">
        <f>IF('In Process Calc.'!BX2&lt;&gt;0,'In Process Calc.'!BX2,"")</f>
        <v>qO2/qGlc (mmol/mmol)</v>
      </c>
      <c r="EI2" s="243" t="str">
        <f>IF('In Process Calc.'!BY2&lt;&gt;0,'In Process Calc.'!BY2,"")</f>
        <v>qGln/qGlc (mmol/mmol)</v>
      </c>
      <c r="EJ2" s="243" t="str">
        <f>IF('In Process Calc.'!BZ2&lt;&gt;0,'In Process Calc.'!BZ2,"")</f>
        <v>qNH3/qGln (mmol/mmol)</v>
      </c>
      <c r="EK2" s="243" t="str">
        <f>_xlfn.CONCAT('Post Process Calc.'!A2, ", polynomial fit")</f>
        <v>Xv V (109 cells), polynomial fit</v>
      </c>
      <c r="EL2" s="243" t="s">
        <v>380</v>
      </c>
      <c r="EM2" s="243" t="str">
        <f>_xlfn.CONCAT('Post Process Calc.'!C2, ", polynomial fit")</f>
        <v>Sp. OUR (mmol/109 cells/hr), polynomial fit</v>
      </c>
      <c r="EN2" s="243" t="str">
        <f>_xlfn.CONCAT('Post Process Calc.'!D2, ", polynomial fit")</f>
        <v>qAB (mg/109 cell/hr), polynomial fit</v>
      </c>
      <c r="EO2" s="243" t="str">
        <f>_xlfn.CONCAT('Post Process Calc.'!E2, ", polynomial fit")</f>
        <v>qAlanine (mmol/109 cell/hr), polynomial fit</v>
      </c>
      <c r="EP2" s="243" t="str">
        <f>_xlfn.CONCAT('Post Process Calc.'!F2, ", polynomial fit")</f>
        <v>qArginine (mmol/109 cell/hr), polynomial fit</v>
      </c>
      <c r="EQ2" s="243" t="str">
        <f>_xlfn.CONCAT('Post Process Calc.'!G2, ", polynomial fit")</f>
        <v>qAsparagine (mmol/109 cell/hr), polynomial fit</v>
      </c>
      <c r="ER2" s="243" t="str">
        <f>_xlfn.CONCAT('Post Process Calc.'!H2, ", polynomial fit")</f>
        <v>qAspartate (mmol/109 cell/hr), polynomial fit</v>
      </c>
      <c r="ES2" s="243" t="str">
        <f>_xlfn.CONCAT('Post Process Calc.'!I2, ", polynomial fit")</f>
        <v>qCystine (mmol/109 cell/hr), polynomial fit</v>
      </c>
      <c r="ET2" s="243" t="str">
        <f>_xlfn.CONCAT('Post Process Calc.'!J2, ", polynomial fit")</f>
        <v>qGlucose (mmol/109 cells/hr), polynomial fit</v>
      </c>
      <c r="EU2" s="243" t="str">
        <f>_xlfn.CONCAT('Post Process Calc.'!K2, ", polynomial fit")</f>
        <v>qGlutamine (mmol/109 cell/hr), polynomial fit</v>
      </c>
      <c r="EV2" s="243" t="str">
        <f>_xlfn.CONCAT('Post Process Calc.'!L2, ", polynomial fit")</f>
        <v>qGlutamate (mmol/109 cell/hr), polynomial fit</v>
      </c>
      <c r="EW2" s="243" t="str">
        <f>_xlfn.CONCAT('Post Process Calc.'!M2, ", polynomial fit")</f>
        <v>qGlycine (mmol/109 cell/hr), polynomial fit</v>
      </c>
      <c r="EX2" s="243" t="str">
        <f>_xlfn.CONCAT('Post Process Calc.'!N2, ", polynomial fit")</f>
        <v>qHistidine (mmol/109 cell/hr), polynomial fit</v>
      </c>
      <c r="EY2" s="243" t="str">
        <f>_xlfn.CONCAT('Post Process Calc.'!O2, ", polynomial fit")</f>
        <v>qIsoleucine (mmol/109 cell/hr), polynomial fit</v>
      </c>
      <c r="EZ2" s="243" t="str">
        <f>_xlfn.CONCAT('Post Process Calc.'!P2, ", polynomial fit")</f>
        <v>qLactate (mmol/109 cells/hr), polynomial fit</v>
      </c>
      <c r="FA2" s="243" t="str">
        <f>_xlfn.CONCAT('Post Process Calc.'!Q2, ", polynomial fit")</f>
        <v>qLeucine (mmol/109 cell/hr), polynomial fit</v>
      </c>
      <c r="FB2" s="243" t="str">
        <f>_xlfn.CONCAT('Post Process Calc.'!R2, ", polynomial fit")</f>
        <v>qLysine (mmol/109 cell/hr), polynomial fit</v>
      </c>
      <c r="FC2" s="243" t="str">
        <f>_xlfn.CONCAT('Post Process Calc.'!S2, ", polynomial fit")</f>
        <v>qMethionine (mmol/109 cell/hr), polynomial fit</v>
      </c>
      <c r="FD2" s="243" t="str">
        <f>_xlfn.CONCAT('Post Process Calc.'!T2, ", polynomial fit")</f>
        <v>qNH3 (mmol/109 cells/hr), polynomial fit</v>
      </c>
      <c r="FE2" s="243" t="str">
        <f>_xlfn.CONCAT('Post Process Calc.'!U2, ", polynomial fit")</f>
        <v>qPhenylalanine (mmol/109 cell/hr), polynomial fit</v>
      </c>
      <c r="FF2" s="243" t="str">
        <f>_xlfn.CONCAT('Post Process Calc.'!V2, ", polynomial fit")</f>
        <v>qProline (mmol/109 cell/hr), polynomial fit</v>
      </c>
      <c r="FG2" s="243" t="str">
        <f>_xlfn.CONCAT('Post Process Calc.'!W2, ", polynomial fit")</f>
        <v>qSerine (mmol/109 cell/hr), polynomial fit</v>
      </c>
      <c r="FH2" s="243" t="str">
        <f>_xlfn.CONCAT('Post Process Calc.'!X2, ", polynomial fit")</f>
        <v>qThreonine (mmol/109 cell/hr), polynomial fit</v>
      </c>
      <c r="FI2" s="243" t="str">
        <f>_xlfn.CONCAT('Post Process Calc.'!Y2, ", polynomial fit")</f>
        <v>qTryptophan (mmol/109 cell/hr), polynomial fit</v>
      </c>
      <c r="FJ2" s="243" t="str">
        <f>_xlfn.CONCAT('Post Process Calc.'!Z2, ", polynomial fit")</f>
        <v>qTyrosine (mmol/109 cell/hr), polynomial fit</v>
      </c>
      <c r="FK2" s="243" t="str">
        <f>_xlfn.CONCAT('Post Process Calc.'!AA2, ", polynomial fit")</f>
        <v>qValine (mmol/109 cell/hr), polynomial fit</v>
      </c>
      <c r="FL2" s="243" t="str">
        <f>_xlfn.CONCAT('Post Process Calc.'!AB2, ", polynomial fit")</f>
        <v>qEthanolamine (mmol/109 cell/hr), polynomial fit</v>
      </c>
      <c r="FM2" s="243" t="str">
        <f>_xlfn.CONCAT('Post Process Calc.'!AC2, ", polynomial fit")</f>
        <v>qNitrogen (mmol/109 cells/hr), polynomial fit</v>
      </c>
      <c r="FN2" s="243" t="str">
        <f>_xlfn.CONCAT('Post Process Calc.'!AD2, ", polynomial fit")</f>
        <v>qNitrogen (w/o NH3, ALA) (mmol/109 cells/hr), polynomial fit</v>
      </c>
      <c r="FO2" s="243" t="str">
        <f>_xlfn.CONCAT('Post Process Calc.'!AE2, ", polynomial fit")</f>
        <v>qCaa (mmol/109 cells/hr), polynomial fit</v>
      </c>
      <c r="FP2" s="243" t="str">
        <f>_xlfn.CONCAT('Post Process Calc.'!AF2, ", polynomial fit")</f>
        <v>DL/DG (mol/mol), polynomial fit</v>
      </c>
      <c r="FQ2" s="243" t="str">
        <f>_xlfn.CONCAT('Post Process Calc.'!AG2, ", polynomial fit")</f>
        <v>OC/GC (mol/mol), polynomial fit</v>
      </c>
      <c r="FR2" s="243" t="str">
        <f>_xlfn.CONCAT('Post Process Calc.'!AH2, ", polynomial fit")</f>
        <v>Gln/Glc (mol/mol), polynomial fit</v>
      </c>
      <c r="FS2" s="243" t="str">
        <f>_xlfn.CONCAT('Post Process Calc.'!AI2, ", polynomial fit")</f>
        <v>NH3/Gln (mol/mol), polynomial fit</v>
      </c>
    </row>
    <row r="3" spans="1:175" x14ac:dyDescent="0.15">
      <c r="A3" s="240" t="str">
        <f>IF(Glutamine!B7&lt;&gt;0,Glutamine!$B$1,"")</f>
        <v>NIIMBL VS-001</v>
      </c>
      <c r="B3" s="240">
        <f>IF(ISBLANK(Glutamine!A7),"",Glutamine!A7)</f>
        <v>0</v>
      </c>
      <c r="C3" s="247">
        <f>IF(ISBLANK(Glutamine!B7),"",Glutamine!B7)</f>
        <v>43693.728472222225</v>
      </c>
      <c r="D3" s="248">
        <f>IF(ISBLANK(Glutamine!C7),"",Glutamine!C7)</f>
        <v>43693.728472222225</v>
      </c>
      <c r="E3" s="240">
        <f>IF(ISBLANK(Glutamine!D7),"",Glutamine!D7)</f>
        <v>1</v>
      </c>
      <c r="F3" s="240">
        <f>IF(ISBLANK(Glutamine!E7),"",Glutamine!E7)</f>
        <v>0</v>
      </c>
      <c r="G3" s="240" t="str">
        <f>IF(ISBLANK(Glutamine!G7),"",Glutamine!G7)</f>
        <v/>
      </c>
      <c r="H3" s="245">
        <f>IF(ISBLANK(Glutamine!H7),"",Glutamine!H7)</f>
        <v>0.246</v>
      </c>
      <c r="I3" s="245">
        <f>IF(ISBLANK(Glutamine!I7),"",Glutamine!I7)</f>
        <v>0</v>
      </c>
      <c r="J3" s="245">
        <f>IF(ISBLANK(Glutamine!J7),"",Glutamine!J7)</f>
        <v>0.246</v>
      </c>
      <c r="K3" s="245">
        <f>IF(ISBLANK(Glutamine!K7),"",Glutamine!K7)</f>
        <v>100</v>
      </c>
      <c r="L3" s="240">
        <f>IF(ISBLANK(Glutamine!L7),"",Glutamine!L7)</f>
        <v>7.54</v>
      </c>
      <c r="M3" s="240" t="str">
        <f>IF(ISBLANK(Glutamine!M7),"",Glutamine!M7)</f>
        <v/>
      </c>
      <c r="N3" s="240" t="str">
        <f>IF(ISBLANK(Glutamine!N7),"",Glutamine!N7)</f>
        <v/>
      </c>
      <c r="O3" s="240" t="str">
        <f>IF(ISBLANK(Glutamine!O7),"",Glutamine!O7)</f>
        <v/>
      </c>
      <c r="P3" s="240" t="str">
        <f>IF(ISBLANK(Glutamine!P7),"",Glutamine!P7)</f>
        <v/>
      </c>
      <c r="Q3" s="240" t="str">
        <f>IF(ISBLANK(Glutamine!Q7),"",Glutamine!Q7)</f>
        <v/>
      </c>
      <c r="R3" s="240">
        <f>IF(ISBLANK(Glutamine!R7),"",Glutamine!R7)</f>
        <v>363</v>
      </c>
      <c r="S3" s="240">
        <f>IF(ISBLANK(Glutamine!S7),"",Glutamine!S7)</f>
        <v>0</v>
      </c>
      <c r="T3" s="245">
        <f>IF(ISBLANK(Glutamine!T7),"",Glutamine!T7)</f>
        <v>7.6461927016679906E-2</v>
      </c>
      <c r="U3" s="245">
        <f>IF(ISBLANK(Glutamine!U7),"",Glutamine!U7)</f>
        <v>2.711509217188699</v>
      </c>
      <c r="V3" s="245">
        <f>IF(ISBLANK(Glutamine!V7),"",Glutamine!V7)</f>
        <v>3.6554527017671918</v>
      </c>
      <c r="W3" s="245">
        <f>IF(ISBLANK(Glutamine!W7),"",Glutamine!W7)</f>
        <v>1.5092115804755499</v>
      </c>
      <c r="X3" s="245">
        <f>IF(ISBLANK(Glutamine!X7),"",Glutamine!X7)</f>
        <v>0.58922240878929977</v>
      </c>
      <c r="Y3" s="245">
        <f>IF(ISBLANK(Glutamine!Y7),"",Glutamine!Y7)</f>
        <v>27.502388888888888</v>
      </c>
      <c r="Z3" s="245">
        <f>IF(ISBLANK(Glutamine!Z7),"",Glutamine!Z7)</f>
        <v>2.3714081434275642</v>
      </c>
      <c r="AA3" s="245">
        <f>IF(ISBLANK(Glutamine!AA7),"",Glutamine!AA7)</f>
        <v>0.79435680585184576</v>
      </c>
      <c r="AB3" s="245">
        <f>IF(ISBLANK(Glutamine!AB7),"",Glutamine!AB7)</f>
        <v>2.3324925965376186</v>
      </c>
      <c r="AC3" s="245">
        <f>IF(ISBLANK(Glutamine!AC7),"",Glutamine!AC7)</f>
        <v>0.88481489072900865</v>
      </c>
      <c r="AD3" s="245">
        <f>IF(ISBLANK(Glutamine!AD7),"",Glutamine!AD7)</f>
        <v>1.6063992565585794</v>
      </c>
      <c r="AE3" s="245">
        <f>IF(ISBLANK(Glutamine!AE7),"",Glutamine!AE7)</f>
        <v>0</v>
      </c>
      <c r="AF3" s="245">
        <f>IF(ISBLANK(Glutamine!AF7),"",Glutamine!AF7)</f>
        <v>3.3954019356617842</v>
      </c>
      <c r="AG3" s="245">
        <f>IF(ISBLANK(Glutamine!AG7),"",Glutamine!AG7)</f>
        <v>2.9225413052240334</v>
      </c>
      <c r="AH3" s="245">
        <f>IF(ISBLANK(Glutamine!AH7),"",Glutamine!AH7)</f>
        <v>0.97672707237780321</v>
      </c>
      <c r="AI3" s="245">
        <f>IF(ISBLANK(Glutamine!AI7),"",Glutamine!AI7)</f>
        <v>1.594168944</v>
      </c>
      <c r="AJ3" s="245">
        <f>IF(ISBLANK(Glutamine!AJ7),"",Glutamine!AJ7)</f>
        <v>0.73712209022775343</v>
      </c>
      <c r="AK3" s="245">
        <f>IF(ISBLANK(Glutamine!AK7),"",Glutamine!AK7)</f>
        <v>2.5101114296033344</v>
      </c>
      <c r="AL3" s="245">
        <f>IF(ISBLANK(Glutamine!AL7),"",Glutamine!AL7)</f>
        <v>4.6203254495095543</v>
      </c>
      <c r="AM3" s="245">
        <f>IF(ISBLANK(Glutamine!AM7),"",Glutamine!AM7)</f>
        <v>3.1539466554981663</v>
      </c>
      <c r="AN3" s="245">
        <f>IF(ISBLANK(Glutamine!AN7),"",Glutamine!AN7)</f>
        <v>0.38732610519511396</v>
      </c>
      <c r="AO3" s="245">
        <f>IF(ISBLANK(Glutamine!AO7),"",Glutamine!AO7)</f>
        <v>1.4906404335608257</v>
      </c>
      <c r="AP3" s="245">
        <f>IF(ISBLANK(Glutamine!AP7),"",Glutamine!AP7)</f>
        <v>1.8344386938034827</v>
      </c>
      <c r="AQ3" s="245">
        <f>IF(ISBLANK(Glutamine!AQ7),"",Glutamine!AQ7)</f>
        <v>0</v>
      </c>
      <c r="AR3" s="245">
        <f>IF(ISBLANK(Glutamine!AR7),"",Glutamine!AR7)</f>
        <v>0</v>
      </c>
      <c r="AS3" s="245">
        <f>IF(ISBLANK(Glutamine!AS7),"",Glutamine!AS7)</f>
        <v>12.385297147441527</v>
      </c>
      <c r="AT3" s="245">
        <f>IF(ISBLANK(Glutamine!AT7),"",Glutamine!AT7)</f>
        <v>16.655562958027982</v>
      </c>
      <c r="AU3" s="245">
        <f>IF(ISBLANK(Glutamine!AU7),"",Glutamine!AU7)</f>
        <v>3.7565740045078888</v>
      </c>
      <c r="AV3" s="245">
        <f>IF(ISBLANK(Glutamine!AV7),"",Glutamine!AV7)</f>
        <v>7.1163031659009528</v>
      </c>
      <c r="AW3" s="245">
        <f>IF(ISBLANK(Glutamine!AW7),"",Glutamine!AW7)</f>
        <v>400</v>
      </c>
      <c r="AX3" s="245">
        <f>IF(ISBLANK(Glutamine!AX7),"",Glutamine!AX7)</f>
        <v>200</v>
      </c>
      <c r="AY3" s="245">
        <f>IF(ISBLANK(Glutamine!AY7),"",Glutamine!AY7)</f>
        <v>11.556764106050306</v>
      </c>
      <c r="AZ3" s="245">
        <f>IF(ISBLANK(Glutamine!AZ7),"",Glutamine!AZ7)</f>
        <v>0</v>
      </c>
      <c r="BA3" s="245">
        <f>IF(ISBLANK(Glutamine!BA7),"",Glutamine!BA7)</f>
        <v>0</v>
      </c>
      <c r="BB3" s="245">
        <f>IF(ISBLANK(Glutamine!BB7),"",Glutamine!BB7)</f>
        <v>14.238739330269205</v>
      </c>
      <c r="BC3" s="245">
        <f>IF(ISBLANK(Glutamine!BD7),"",Glutamine!BD7)</f>
        <v>26.873276428102425</v>
      </c>
      <c r="BD3" s="245">
        <f>IF(ISBLANK(Glutamine!BE7),"",Glutamine!BE7)</f>
        <v>16.685489166119506</v>
      </c>
      <c r="BE3" s="245">
        <f>IF(ISBLANK(Glutamine!BF7),"",Glutamine!BF7)</f>
        <v>5.4088471849865956</v>
      </c>
      <c r="BF3" s="245">
        <f>IF(ISBLANK(Glutamine!BH7),"",Glutamine!BH7)</f>
        <v>13.577481840193705</v>
      </c>
      <c r="BG3" s="245">
        <f>IF(ISBLANK(Glutamine!BI7),"",Glutamine!BI7)</f>
        <v>19.002757715036115</v>
      </c>
      <c r="BH3" s="245">
        <f>IF(ISBLANK(Glutamine!BJ7),"",Glutamine!BJ7)</f>
        <v>36.308277830637493</v>
      </c>
      <c r="BI3" s="245">
        <f>IF(ISBLANK(Glutamine!BK7),"",Glutamine!BK7)</f>
        <v>20.663308144416458</v>
      </c>
      <c r="BJ3" s="245">
        <f>IF(ISBLANK(Glutamine!BL7),"",Glutamine!BL7)</f>
        <v>4.4368266405484817</v>
      </c>
      <c r="BK3" s="245">
        <f>IF(ISBLANK(Glutamine!BM7),"",Glutamine!BM7)</f>
        <v>0</v>
      </c>
      <c r="BL3" s="245">
        <f>IF(ISBLANK(Glutamine!BN7),"",Glutamine!BN7)</f>
        <v>24.26789231779383</v>
      </c>
      <c r="BM3" s="245">
        <f>IF(ISBLANK(Glutamine!BO7),"",Glutamine!BO7)</f>
        <v>0</v>
      </c>
      <c r="BN3" s="240">
        <v>0</v>
      </c>
      <c r="BO3" s="240">
        <v>0</v>
      </c>
      <c r="BP3" s="240">
        <f>IF(ISBLANK('In Process Calc.'!D3),"",'In Process Calc.'!D3)</f>
        <v>74</v>
      </c>
      <c r="BQ3" s="240">
        <f>IF(ISBLANK('In Process Calc.'!E3),"",'In Process Calc.'!E3)</f>
        <v>0</v>
      </c>
      <c r="BR3" s="240">
        <f>IF(ISBLANK('In Process Calc.'!G3),"",'In Process Calc.'!G3)</f>
        <v>0</v>
      </c>
      <c r="BS3" s="240">
        <f>IF(ISBLANK('In Process Calc.'!I3),"",'In Process Calc.'!I3)</f>
        <v>73</v>
      </c>
      <c r="BT3" s="245">
        <f>IF(ISBLANK('In Process Calc.'!J3),"",'In Process Calc.'!J3)</f>
        <v>0</v>
      </c>
      <c r="BU3" s="245">
        <f>IF(ISBLANK('In Process Calc.'!K3),"",'In Process Calc.'!K3)</f>
        <v>0</v>
      </c>
      <c r="BV3" s="245">
        <f>IF(ISBLANK('In Process Calc.'!L3),"",'In Process Calc.'!L3)</f>
        <v>0</v>
      </c>
      <c r="BW3" s="245">
        <f>IF(ISBLANK('In Process Calc.'!M3),"",'In Process Calc.'!M3)</f>
        <v>0</v>
      </c>
      <c r="BX3" s="245">
        <f>IF(ISBLANK('In Process Calc.'!N3),"",'In Process Calc.'!N3)</f>
        <v>0</v>
      </c>
      <c r="BY3" s="245">
        <f>IF(ISBLANK('In Process Calc.'!O3),"",'In Process Calc.'!O3)</f>
        <v>0</v>
      </c>
      <c r="BZ3" s="245">
        <f>IF(ISBLANK('In Process Calc.'!P3),"",'In Process Calc.'!P3)</f>
        <v>0</v>
      </c>
      <c r="CA3" s="245">
        <f>IF(ISBLANK('In Process Calc.'!Q3),"",'In Process Calc.'!Q3)</f>
        <v>0</v>
      </c>
      <c r="CB3" s="245">
        <f>IF(ISBLANK('In Process Calc.'!R3),"",'In Process Calc.'!R3)</f>
        <v>0</v>
      </c>
      <c r="CC3" s="245">
        <f>IF(ISBLANK('In Process Calc.'!S3),"",'In Process Calc.'!S3)</f>
        <v>0</v>
      </c>
      <c r="CD3" s="245">
        <f>IF(ISBLANK('In Process Calc.'!T3),"",'In Process Calc.'!T3)</f>
        <v>0</v>
      </c>
      <c r="CE3" s="245">
        <f>IF(ISBLANK('In Process Calc.'!U3),"",'In Process Calc.'!U3)</f>
        <v>0</v>
      </c>
      <c r="CF3" s="245">
        <f>IF(ISBLANK('In Process Calc.'!V3),"",'In Process Calc.'!V3)</f>
        <v>0</v>
      </c>
      <c r="CG3" s="245">
        <f>IF(ISBLANK('In Process Calc.'!W3),"",'In Process Calc.'!W3)</f>
        <v>0</v>
      </c>
      <c r="CH3" s="245">
        <f>IF(ISBLANK('In Process Calc.'!X3),"",'In Process Calc.'!X3)</f>
        <v>0</v>
      </c>
      <c r="CI3" s="245">
        <f>IF(ISBLANK('In Process Calc.'!Y3),"",'In Process Calc.'!Y3)</f>
        <v>0</v>
      </c>
      <c r="CJ3" s="245">
        <f>IF(ISBLANK('In Process Calc.'!Z3),"",'In Process Calc.'!Z3)</f>
        <v>0</v>
      </c>
      <c r="CK3" s="245">
        <f>IF(ISBLANK('In Process Calc.'!AA3),"",'In Process Calc.'!AA3)</f>
        <v>0</v>
      </c>
      <c r="CL3" s="245">
        <f>IF(ISBLANK('In Process Calc.'!AB3),"",'In Process Calc.'!AB3)</f>
        <v>0</v>
      </c>
      <c r="CM3" s="245">
        <f>IF(ISBLANK('In Process Calc.'!AC3),"",'In Process Calc.'!AC3)</f>
        <v>0</v>
      </c>
      <c r="CN3" s="245">
        <f>IF(ISBLANK('In Process Calc.'!AD3),"",'In Process Calc.'!AD3)</f>
        <v>0</v>
      </c>
      <c r="CO3" s="245">
        <f>IF(ISBLANK('In Process Calc.'!AE3),"",'In Process Calc.'!AE3)</f>
        <v>0</v>
      </c>
      <c r="CP3" s="245">
        <f>IF(ISBLANK('In Process Calc.'!AF3),"",'In Process Calc.'!AF3)</f>
        <v>0</v>
      </c>
      <c r="CQ3" s="245">
        <f>IF(ISBLANK('In Process Calc.'!AG3),"",'In Process Calc.'!AG3)</f>
        <v>0</v>
      </c>
      <c r="CR3" s="245">
        <f>IF(ISBLANK('In Process Calc.'!AH3),"",'In Process Calc.'!AH3)</f>
        <v>0</v>
      </c>
      <c r="CS3" s="245">
        <f>IF(ISBLANK('In Process Calc.'!AI3),"",'In Process Calc.'!AI3)</f>
        <v>0</v>
      </c>
      <c r="CT3" s="245">
        <f>IF(ISBLANK('In Process Calc.'!AJ3),"",'In Process Calc.'!AJ3)</f>
        <v>0</v>
      </c>
      <c r="CU3" s="245">
        <f>IF(ISBLANK('In Process Calc.'!AK3),"",'In Process Calc.'!AK3)</f>
        <v>0</v>
      </c>
      <c r="CV3" s="245">
        <f>IF(ISBLANK('In Process Calc.'!AL3),"",'In Process Calc.'!AL3)</f>
        <v>0</v>
      </c>
      <c r="CW3" s="245">
        <f>IF(ISBLANK('In Process Calc.'!AM3),"",'In Process Calc.'!AM3)</f>
        <v>0</v>
      </c>
      <c r="CX3" s="245">
        <f>IF(ISBLANK('In Process Calc.'!AN3),"",'In Process Calc.'!AN3)</f>
        <v>0</v>
      </c>
      <c r="CY3" s="245" t="str">
        <f>IF(ISBLANK('In Process Calc.'!AO3),"",'In Process Calc.'!AO3)</f>
        <v/>
      </c>
      <c r="CZ3" s="245" t="str">
        <f>IF(ISBLANK('In Process Calc.'!AP3),"",'In Process Calc.'!AP3)</f>
        <v/>
      </c>
      <c r="DA3" s="245" t="str">
        <f>IF(ISBLANK('In Process Calc.'!AQ3),"",'In Process Calc.'!AQ3)</f>
        <v/>
      </c>
      <c r="DB3" s="245" t="str">
        <f>IF(ISBLANK('In Process Calc.'!AR3),"",'In Process Calc.'!AR3)</f>
        <v/>
      </c>
      <c r="DC3" s="245" t="str">
        <f>IF(ISBLANK('In Process Calc.'!AS3),"",'In Process Calc.'!AS3)</f>
        <v/>
      </c>
      <c r="DD3" s="245" t="str">
        <f>IF(ISBLANK('In Process Calc.'!AT3),"",'In Process Calc.'!AT3)</f>
        <v/>
      </c>
      <c r="DE3" s="245" t="str">
        <f>IF(ISBLANK('In Process Calc.'!AU3),"",'In Process Calc.'!AU3)</f>
        <v/>
      </c>
      <c r="DF3" s="245" t="str">
        <f>IF(ISBLANK('In Process Calc.'!AV3),"",'In Process Calc.'!AV3)</f>
        <v/>
      </c>
      <c r="DG3" s="245" t="str">
        <f>IF(ISBLANK('In Process Calc.'!AW3),"",'In Process Calc.'!AW3)</f>
        <v/>
      </c>
      <c r="DH3" s="245" t="str">
        <f>IF(ISBLANK('In Process Calc.'!AX3),"",'In Process Calc.'!AX3)</f>
        <v/>
      </c>
      <c r="DI3" s="245" t="str">
        <f>IF(ISBLANK('In Process Calc.'!AY3),"",'In Process Calc.'!AY3)</f>
        <v/>
      </c>
      <c r="DJ3" s="245" t="str">
        <f>IF(ISBLANK('In Process Calc.'!AZ3),"",'In Process Calc.'!AZ3)</f>
        <v/>
      </c>
      <c r="DK3" s="245" t="str">
        <f>IF(ISBLANK('In Process Calc.'!BA3),"",'In Process Calc.'!BA3)</f>
        <v/>
      </c>
      <c r="DL3" s="245" t="str">
        <f>IF(ISBLANK('In Process Calc.'!BB3),"",'In Process Calc.'!BB3)</f>
        <v/>
      </c>
      <c r="DM3" s="245" t="str">
        <f>IF(ISBLANK('In Process Calc.'!BC3),"",'In Process Calc.'!BC3)</f>
        <v/>
      </c>
      <c r="DN3" s="245" t="str">
        <f>IF(ISBLANK('In Process Calc.'!BD3),"",'In Process Calc.'!BD3)</f>
        <v/>
      </c>
      <c r="DO3" s="245" t="str">
        <f>IF(ISBLANK('In Process Calc.'!BE3),"",'In Process Calc.'!BE3)</f>
        <v/>
      </c>
      <c r="DP3" s="245" t="str">
        <f>IF(ISBLANK('In Process Calc.'!BF3),"",'In Process Calc.'!BF3)</f>
        <v/>
      </c>
      <c r="DQ3" s="245" t="str">
        <f>IF(ISBLANK('In Process Calc.'!BG3),"",'In Process Calc.'!BG3)</f>
        <v/>
      </c>
      <c r="DR3" s="245" t="str">
        <f>IF(ISBLANK('In Process Calc.'!BH3),"",'In Process Calc.'!BH3)</f>
        <v/>
      </c>
      <c r="DS3" s="245" t="str">
        <f>IF(ISBLANK('In Process Calc.'!BI3),"",'In Process Calc.'!BI3)</f>
        <v/>
      </c>
      <c r="DT3" s="245" t="str">
        <f>IF(ISBLANK('In Process Calc.'!BJ3),"",'In Process Calc.'!BJ3)</f>
        <v/>
      </c>
      <c r="DU3" s="245" t="str">
        <f>IF(ISBLANK('In Process Calc.'!BK3),"",'In Process Calc.'!BK3)</f>
        <v/>
      </c>
      <c r="DV3" s="245" t="str">
        <f>IF(ISBLANK('In Process Calc.'!BL3),"",'In Process Calc.'!BL3)</f>
        <v/>
      </c>
      <c r="DW3" s="245" t="str">
        <f>IF(ISBLANK('In Process Calc.'!BM3),"",'In Process Calc.'!BM3)</f>
        <v/>
      </c>
      <c r="DX3" s="245" t="str">
        <f>IF(ISBLANK('In Process Calc.'!BN3),"",'In Process Calc.'!BN3)</f>
        <v/>
      </c>
      <c r="DY3" s="245" t="str">
        <f>IF(ISBLANK('In Process Calc.'!BO3),"",'In Process Calc.'!BO3)</f>
        <v/>
      </c>
      <c r="DZ3" s="245" t="str">
        <f>IF(ISBLANK('In Process Calc.'!BP3),"",'In Process Calc.'!BP3)</f>
        <v/>
      </c>
      <c r="EA3" s="245" t="str">
        <f>IF(ISBLANK('In Process Calc.'!BQ3),"",'In Process Calc.'!BQ3)</f>
        <v/>
      </c>
      <c r="EB3" s="245" t="str">
        <f>IF(ISBLANK('In Process Calc.'!BR3),"",'In Process Calc.'!BR3)</f>
        <v/>
      </c>
      <c r="EC3" s="245" t="str">
        <f>IF(ISBLANK('In Process Calc.'!BS3),"",'In Process Calc.'!BS3)</f>
        <v/>
      </c>
      <c r="ED3" s="245" t="str">
        <f>IF(ISBLANK('In Process Calc.'!BT3),"",'In Process Calc.'!BT3)</f>
        <v/>
      </c>
      <c r="EE3" s="245" t="str">
        <f>IF(ISBLANK('In Process Calc.'!BU3),"",'In Process Calc.'!BU3)</f>
        <v/>
      </c>
      <c r="EF3" s="245" t="str">
        <f>IF(ISBLANK('In Process Calc.'!BV3),"",'In Process Calc.'!BV3)</f>
        <v/>
      </c>
      <c r="EG3" s="245" t="str">
        <f>IF(ISBLANK('In Process Calc.'!BW3),"",'In Process Calc.'!BW3)</f>
        <v/>
      </c>
      <c r="EH3" s="245" t="str">
        <f>IF(ISBLANK('In Process Calc.'!BX3),"",'In Process Calc.'!BX3)</f>
        <v/>
      </c>
      <c r="EI3" s="245" t="str">
        <f>IF(ISBLANK('In Process Calc.'!BY3),"",'In Process Calc.'!BY3)</f>
        <v/>
      </c>
      <c r="EJ3" s="245" t="str">
        <f>IF(ISBLANK('In Process Calc.'!BZ3),"",'In Process Calc.'!BZ3)</f>
        <v/>
      </c>
      <c r="EK3" s="245">
        <f>IF(ISBLANK('Post Process Calc.'!A3),"",'Post Process Calc.'!A3)</f>
        <v>1.8204000000000001E-2</v>
      </c>
      <c r="EL3" s="245" t="str">
        <f>IF(ISBLANK('Post Process Calc.'!B3),"",'Post Process Calc.'!B3)</f>
        <v/>
      </c>
      <c r="EM3" s="245" t="str">
        <f>IF(ISBLANK('Post Process Calc.'!C3),"",'Post Process Calc.'!C3)</f>
        <v/>
      </c>
      <c r="EN3" s="245" t="str">
        <f>IF(ISBLANK('Post Process Calc.'!D3),"",'Post Process Calc.'!D3)</f>
        <v/>
      </c>
      <c r="EO3" s="245" t="str">
        <f>IF(ISBLANK('Post Process Calc.'!E3),"",'Post Process Calc.'!E3)</f>
        <v/>
      </c>
      <c r="EP3" s="245" t="str">
        <f>IF(ISBLANK('Post Process Calc.'!F3),"",'Post Process Calc.'!F3)</f>
        <v/>
      </c>
      <c r="EQ3" s="245" t="str">
        <f>IF(ISBLANK('Post Process Calc.'!G3),"",'Post Process Calc.'!G3)</f>
        <v/>
      </c>
      <c r="ER3" s="245" t="str">
        <f>IF(ISBLANK('Post Process Calc.'!H3),"",'Post Process Calc.'!H3)</f>
        <v/>
      </c>
      <c r="ES3" s="245" t="str">
        <f>IF(ISBLANK('Post Process Calc.'!I3),"",'Post Process Calc.'!I3)</f>
        <v/>
      </c>
      <c r="ET3" s="245" t="str">
        <f>IF(ISBLANK('Post Process Calc.'!J3),"",'Post Process Calc.'!J3)</f>
        <v/>
      </c>
      <c r="EU3" s="245" t="str">
        <f>IF(ISBLANK('Post Process Calc.'!K3),"",'Post Process Calc.'!K3)</f>
        <v/>
      </c>
      <c r="EV3" s="245" t="str">
        <f>IF(ISBLANK('Post Process Calc.'!L3),"",'Post Process Calc.'!L3)</f>
        <v/>
      </c>
      <c r="EW3" s="245" t="str">
        <f>IF(ISBLANK('Post Process Calc.'!M3),"",'Post Process Calc.'!M3)</f>
        <v/>
      </c>
      <c r="EX3" s="245" t="str">
        <f>IF(ISBLANK('Post Process Calc.'!N3),"",'Post Process Calc.'!N3)</f>
        <v/>
      </c>
      <c r="EY3" s="245" t="str">
        <f>IF(ISBLANK('Post Process Calc.'!O3),"",'Post Process Calc.'!O3)</f>
        <v/>
      </c>
      <c r="EZ3" s="245" t="str">
        <f>IF(ISBLANK('Post Process Calc.'!P3),"",'Post Process Calc.'!P3)</f>
        <v/>
      </c>
      <c r="FA3" s="245" t="str">
        <f>IF(ISBLANK('Post Process Calc.'!Q3),"",'Post Process Calc.'!Q3)</f>
        <v/>
      </c>
      <c r="FB3" s="245" t="str">
        <f>IF(ISBLANK('Post Process Calc.'!R3),"",'Post Process Calc.'!R3)</f>
        <v/>
      </c>
      <c r="FC3" s="245" t="str">
        <f>IF(ISBLANK('Post Process Calc.'!S3),"",'Post Process Calc.'!S3)</f>
        <v/>
      </c>
      <c r="FD3" s="245" t="str">
        <f>IF(ISBLANK('Post Process Calc.'!T3),"",'Post Process Calc.'!T3)</f>
        <v/>
      </c>
      <c r="FE3" s="245" t="str">
        <f>IF(ISBLANK('Post Process Calc.'!U3),"",'Post Process Calc.'!U3)</f>
        <v/>
      </c>
      <c r="FF3" s="245" t="str">
        <f>IF(ISBLANK('Post Process Calc.'!V3),"",'Post Process Calc.'!V3)</f>
        <v/>
      </c>
      <c r="FG3" s="245" t="str">
        <f>IF(ISBLANK('Post Process Calc.'!W3),"",'Post Process Calc.'!W3)</f>
        <v/>
      </c>
      <c r="FH3" s="245" t="str">
        <f>IF(ISBLANK('Post Process Calc.'!X3),"",'Post Process Calc.'!X3)</f>
        <v/>
      </c>
      <c r="FI3" s="245" t="str">
        <f>IF(ISBLANK('Post Process Calc.'!Y3),"",'Post Process Calc.'!Y3)</f>
        <v/>
      </c>
      <c r="FJ3" s="245" t="str">
        <f>IF(ISBLANK('Post Process Calc.'!Z3),"",'Post Process Calc.'!Z3)</f>
        <v/>
      </c>
      <c r="FK3" s="245" t="str">
        <f>IF(ISBLANK('Post Process Calc.'!AA3),"",'Post Process Calc.'!AA3)</f>
        <v/>
      </c>
      <c r="FL3" s="245" t="str">
        <f>IF(ISBLANK('Post Process Calc.'!AB3),"",'Post Process Calc.'!AB3)</f>
        <v/>
      </c>
      <c r="FM3" s="245" t="str">
        <f>IF(ISBLANK('Post Process Calc.'!AC3),"",'Post Process Calc.'!AC3)</f>
        <v/>
      </c>
      <c r="FN3" s="245" t="str">
        <f>IF(ISBLANK('Post Process Calc.'!AD3),"",'Post Process Calc.'!AD3)</f>
        <v/>
      </c>
      <c r="FO3" s="245" t="str">
        <f>IF(ISBLANK('Post Process Calc.'!AE3),"",'Post Process Calc.'!AE3)</f>
        <v/>
      </c>
      <c r="FP3" s="245" t="str">
        <f>IF(ISBLANK('Post Process Calc.'!AF3),"",'Post Process Calc.'!AF3)</f>
        <v/>
      </c>
      <c r="FQ3" s="245" t="str">
        <f>IF(ISBLANK('Post Process Calc.'!AG3),"",'Post Process Calc.'!AG3)</f>
        <v/>
      </c>
      <c r="FR3" s="245" t="str">
        <f>IF(ISBLANK('Post Process Calc.'!AH3),"",'Post Process Calc.'!AH3)</f>
        <v/>
      </c>
      <c r="FS3" s="245" t="str">
        <f>IF(ISBLANK('Post Process Calc.'!AI3),"",'Post Process Calc.'!AI3)</f>
        <v/>
      </c>
    </row>
    <row r="4" spans="1:175" x14ac:dyDescent="0.15">
      <c r="A4" s="240" t="str">
        <f>IF(Glutamine!B8&lt;&gt;0,Glutamine!$B$1,"")</f>
        <v>NIIMBL VS-001</v>
      </c>
      <c r="B4" s="240">
        <f>IF(ISBLANK(Glutamine!A8),"",Glutamine!A8)</f>
        <v>1</v>
      </c>
      <c r="C4" s="247">
        <f>IF(ISBLANK(Glutamine!B8),"",Glutamine!B8)</f>
        <v>43694.723611111112</v>
      </c>
      <c r="D4" s="248">
        <f>IF(ISBLANK(Glutamine!C8),"",Glutamine!C8)</f>
        <v>43694.723611111112</v>
      </c>
      <c r="E4" s="240">
        <f>IF(ISBLANK(Glutamine!D8),"",Glutamine!D8)</f>
        <v>1.5</v>
      </c>
      <c r="F4" s="240">
        <f>IF(ISBLANK(Glutamine!E9),"",Glutamine!E9)</f>
        <v>0</v>
      </c>
      <c r="G4" s="240" t="str">
        <f>IF(ISBLANK(Glutamine!G8),"",Glutamine!G8)</f>
        <v/>
      </c>
      <c r="H4" s="245">
        <f>IF(ISBLANK(Glutamine!H8),"",Glutamine!H8)</f>
        <v>0.54200000000000004</v>
      </c>
      <c r="I4" s="245">
        <f>IF(ISBLANK(Glutamine!I8),"",Glutamine!I8)</f>
        <v>5.4747474747475211E-3</v>
      </c>
      <c r="J4" s="245">
        <f>IF(ISBLANK(Glutamine!J8),"",Glutamine!J8)</f>
        <v>0.54747474747474756</v>
      </c>
      <c r="K4" s="245">
        <f>IF(ISBLANK(Glutamine!K8),"",Glutamine!K8)</f>
        <v>99</v>
      </c>
      <c r="L4" s="240">
        <f>IF(ISBLANK(Glutamine!L8),"",Glutamine!L8)</f>
        <v>7.39</v>
      </c>
      <c r="M4" s="240" t="str">
        <f>IF(ISBLANK(Glutamine!M8),"",Glutamine!M8)</f>
        <v/>
      </c>
      <c r="N4" s="240" t="str">
        <f>IF(ISBLANK(Glutamine!N8),"",Glutamine!N8)</f>
        <v/>
      </c>
      <c r="O4" s="240">
        <f>IF(ISBLANK(Glutamine!O8),"",Glutamine!O8)</f>
        <v>0.41899999999999998</v>
      </c>
      <c r="P4" s="240" t="str">
        <f>IF(ISBLANK(Glutamine!P8),"",Glutamine!P8)</f>
        <v/>
      </c>
      <c r="Q4" s="240" t="str">
        <f>IF(ISBLANK(Glutamine!Q8),"",Glutamine!Q8)</f>
        <v/>
      </c>
      <c r="R4" s="240">
        <f>IF(ISBLANK(Glutamine!R8),"",Glutamine!R8)</f>
        <v>349</v>
      </c>
      <c r="S4" s="240">
        <f>IF(ISBLANK(Glutamine!S8),"",Glutamine!S8)</f>
        <v>1.0837813533939622</v>
      </c>
      <c r="T4" s="245">
        <f>IF(ISBLANK(Glutamine!T8),"",Glutamine!T8)</f>
        <v>0.19595374924303188</v>
      </c>
      <c r="U4" s="245">
        <f>IF(ISBLANK(Glutamine!U8),"",Glutamine!U8)</f>
        <v>2.7289140518912096</v>
      </c>
      <c r="V4" s="245">
        <f>IF(ISBLANK(Glutamine!V8),"",Glutamine!V8)</f>
        <v>3.6937780844074162</v>
      </c>
      <c r="W4" s="245">
        <f>IF(ISBLANK(Glutamine!W8),"",Glutamine!W8)</f>
        <v>1.5771286074872763</v>
      </c>
      <c r="X4" s="245">
        <f>IF(ISBLANK(Glutamine!X8),"",Glutamine!X8)</f>
        <v>0.55314490748646117</v>
      </c>
      <c r="Y4" s="245">
        <f>IF(ISBLANK(Glutamine!Y8),"",Glutamine!Y8)</f>
        <v>25.426547242939112</v>
      </c>
      <c r="Z4" s="245">
        <f>IF(ISBLANK(Glutamine!Z8),"",Glutamine!Z8)</f>
        <v>1.9725620920361557</v>
      </c>
      <c r="AA4" s="245">
        <f>IF(ISBLANK(Glutamine!AA8),"",Glutamine!AA8)</f>
        <v>0.90151991657611119</v>
      </c>
      <c r="AB4" s="245">
        <f>IF(ISBLANK(Glutamine!AB8),"",Glutamine!AB8)</f>
        <v>2.3903471280745632</v>
      </c>
      <c r="AC4" s="245">
        <f>IF(ISBLANK(Glutamine!AC8),"",Glutamine!AC8)</f>
        <v>0.86446916056772383</v>
      </c>
      <c r="AD4" s="245">
        <f>IF(ISBLANK(Glutamine!AD8),"",Glutamine!AD8)</f>
        <v>1.6113425683433062</v>
      </c>
      <c r="AE4" s="245">
        <f>IF(ISBLANK(Glutamine!AE8),"",Glutamine!AE8)</f>
        <v>2.9307274631641103</v>
      </c>
      <c r="AF4" s="245">
        <f>IF(ISBLANK(Glutamine!AF8),"",Glutamine!AF8)</f>
        <v>3.3792832375615105</v>
      </c>
      <c r="AG4" s="245">
        <f>IF(ISBLANK(Glutamine!AG8),"",Glutamine!AG8)</f>
        <v>2.9418901249472276</v>
      </c>
      <c r="AH4" s="245">
        <f>IF(ISBLANK(Glutamine!AH8),"",Glutamine!AH8)</f>
        <v>0.96873240861081933</v>
      </c>
      <c r="AI4" s="245">
        <f>IF(ISBLANK(Glutamine!AI8),"",Glutamine!AI8)</f>
        <v>2.101163203</v>
      </c>
      <c r="AJ4" s="245">
        <f>IF(ISBLANK(Glutamine!AJ8),"",Glutamine!AJ8)</f>
        <v>0.7424783462900566</v>
      </c>
      <c r="AK4" s="245">
        <f>IF(ISBLANK(Glutamine!AK8),"",Glutamine!AK8)</f>
        <v>2.5134102870098518</v>
      </c>
      <c r="AL4" s="245">
        <f>IF(ISBLANK(Glutamine!AL8),"",Glutamine!AL8)</f>
        <v>4.5964075727212119</v>
      </c>
      <c r="AM4" s="245">
        <f>IF(ISBLANK(Glutamine!AM8),"",Glutamine!AM8)</f>
        <v>3.2224774046246911</v>
      </c>
      <c r="AN4" s="245">
        <f>IF(ISBLANK(Glutamine!AN8),"",Glutamine!AN8)</f>
        <v>0.38328350952951112</v>
      </c>
      <c r="AO4" s="245">
        <f>IF(ISBLANK(Glutamine!AO8),"",Glutamine!AO8)</f>
        <v>1.539198047885167</v>
      </c>
      <c r="AP4" s="245">
        <f>IF(ISBLANK(Glutamine!AP8),"",Glutamine!AP8)</f>
        <v>1.8459482231642248</v>
      </c>
      <c r="AQ4" s="245">
        <f>IF(ISBLANK(Glutamine!AQ8),"",Glutamine!AQ8)</f>
        <v>0</v>
      </c>
      <c r="AR4" s="245">
        <f>IF(ISBLANK(Glutamine!AR8),"",Glutamine!AR8)</f>
        <v>0</v>
      </c>
      <c r="AS4" s="245">
        <f>IF(ISBLANK(Glutamine!AS8),"",Glutamine!AS8)</f>
        <v>12.385297147441527</v>
      </c>
      <c r="AT4" s="245">
        <f>IF(ISBLANK(Glutamine!AT8),"",Glutamine!AT8)</f>
        <v>16.655562958027982</v>
      </c>
      <c r="AU4" s="245">
        <f>IF(ISBLANK(Glutamine!AU8),"",Glutamine!AU8)</f>
        <v>3.7565740045078888</v>
      </c>
      <c r="AV4" s="245">
        <f>IF(ISBLANK(Glutamine!AV8),"",Glutamine!AV8)</f>
        <v>7.1163031659009528</v>
      </c>
      <c r="AW4" s="245">
        <f>IF(ISBLANK(Glutamine!AW8),"",Glutamine!AW8)</f>
        <v>400</v>
      </c>
      <c r="AX4" s="245">
        <f>IF(ISBLANK(Glutamine!AX8),"",Glutamine!AX8)</f>
        <v>200</v>
      </c>
      <c r="AY4" s="245">
        <f>IF(ISBLANK(Glutamine!AY8),"",Glutamine!AY8)</f>
        <v>11.556764106050306</v>
      </c>
      <c r="AZ4" s="245">
        <f>IF(ISBLANK(Glutamine!AZ8),"",Glutamine!AZ8)</f>
        <v>0</v>
      </c>
      <c r="BA4" s="245">
        <f>IF(ISBLANK(Glutamine!BA8),"",Glutamine!BA8)</f>
        <v>0</v>
      </c>
      <c r="BB4" s="245">
        <f>IF(ISBLANK(Glutamine!BB8),"",Glutamine!BB8)</f>
        <v>14.238739330269205</v>
      </c>
      <c r="BC4" s="245">
        <f>IF(ISBLANK(Glutamine!BD8),"",Glutamine!BD8)</f>
        <v>26.873276428102425</v>
      </c>
      <c r="BD4" s="245">
        <f>IF(ISBLANK(Glutamine!BE8),"",Glutamine!BE8)</f>
        <v>16.685489166119506</v>
      </c>
      <c r="BE4" s="245">
        <f>IF(ISBLANK(Glutamine!BF8),"",Glutamine!BF8)</f>
        <v>5.4088471849865956</v>
      </c>
      <c r="BF4" s="245">
        <f>IF(ISBLANK(Glutamine!BH8),"",Glutamine!BH8)</f>
        <v>13.577481840193705</v>
      </c>
      <c r="BG4" s="245">
        <f>IF(ISBLANK(Glutamine!BI8),"",Glutamine!BI8)</f>
        <v>19.002757715036115</v>
      </c>
      <c r="BH4" s="245">
        <f>IF(ISBLANK(Glutamine!BJ8),"",Glutamine!BJ8)</f>
        <v>36.308277830637493</v>
      </c>
      <c r="BI4" s="245">
        <f>IF(ISBLANK(Glutamine!BK8),"",Glutamine!BK8)</f>
        <v>20.663308144416458</v>
      </c>
      <c r="BJ4" s="245">
        <f>IF(ISBLANK(Glutamine!BL8),"",Glutamine!BL8)</f>
        <v>4.4368266405484817</v>
      </c>
      <c r="BK4" s="245">
        <f>IF(ISBLANK(Glutamine!BM8),"",Glutamine!BM8)</f>
        <v>0</v>
      </c>
      <c r="BL4" s="245">
        <f>IF(ISBLANK(Glutamine!BN8),"",Glutamine!BN8)</f>
        <v>24.26789231779383</v>
      </c>
      <c r="BM4" s="245">
        <f>IF(ISBLANK(Glutamine!BO8),"",Glutamine!BO8)</f>
        <v>0</v>
      </c>
      <c r="BN4" s="240">
        <f>IF(ISBLANK('In Process Calc.'!B4),"",ROUND('In Process Calc.'!B4,2))</f>
        <v>1</v>
      </c>
      <c r="BO4" s="240">
        <f>IF(ISBLANK('In Process Calc.'!C4),"",ROUND('In Process Calc.'!C4,2))</f>
        <v>23.88</v>
      </c>
      <c r="BP4" s="240">
        <f>IF(ISBLANK('In Process Calc.'!D4),"",'In Process Calc.'!D4)</f>
        <v>73</v>
      </c>
      <c r="BQ4" s="240">
        <f>IF(ISBLANK('In Process Calc.'!E4),"",'In Process Calc.'!E4)</f>
        <v>0</v>
      </c>
      <c r="BR4" s="240">
        <f>IF(ISBLANK('In Process Calc.'!G4),"",'In Process Calc.'!G4)</f>
        <v>0</v>
      </c>
      <c r="BS4" s="240">
        <f>IF(ISBLANK('In Process Calc.'!I4),"",'In Process Calc.'!I4)</f>
        <v>71.5</v>
      </c>
      <c r="BT4" s="245">
        <f>IF(ISBLANK('In Process Calc.'!J4),"",'In Process Calc.'!J4)</f>
        <v>9.4100333333211026</v>
      </c>
      <c r="BU4" s="245">
        <f>IF(ISBLANK('In Process Calc.'!K4),"",'In Process Calc.'!K4)</f>
        <v>21.608000000000004</v>
      </c>
      <c r="BV4" s="245">
        <f>IF(ISBLANK('In Process Calc.'!L4),"",'In Process Calc.'!L4)</f>
        <v>0</v>
      </c>
      <c r="BW4" s="245">
        <f>IF(ISBLANK('In Process Calc.'!M4),"",'In Process Calc.'!M4)</f>
        <v>7.9116038797759247E-2</v>
      </c>
      <c r="BX4" s="245">
        <f>IF(ISBLANK('In Process Calc.'!N4),"",'In Process Calc.'!N4)</f>
        <v>-8.7229030225236936E-3</v>
      </c>
      <c r="BY4" s="245">
        <f>IF(ISBLANK('In Process Calc.'!O4),"",'In Process Calc.'!O4)</f>
        <v>-1.2705529332832839E-3</v>
      </c>
      <c r="BZ4" s="245">
        <f>IF(ISBLANK('In Process Calc.'!P4),"",'In Process Calc.'!P4)</f>
        <v>-2.797752932736387E-3</v>
      </c>
      <c r="CA4" s="245">
        <f>IF(ISBLANK('In Process Calc.'!Q4),"",'In Process Calc.'!Q4)</f>
        <v>-4.9579429718560279E-3</v>
      </c>
      <c r="CB4" s="245">
        <f>IF(ISBLANK('In Process Calc.'!R4),"",'In Process Calc.'!R4)</f>
        <v>2.6336575951072232E-3</v>
      </c>
      <c r="CC4" s="245">
        <f>IF(ISBLANK('In Process Calc.'!S4),"",'In Process Calc.'!S4)</f>
        <v>0.1515364401543336</v>
      </c>
      <c r="CD4" s="245">
        <f>IF(ISBLANK('In Process Calc.'!T4),"",'In Process Calc.'!T4)</f>
        <v>2.9115761751572818E-2</v>
      </c>
      <c r="CE4" s="245">
        <f>IF(ISBLANK('In Process Calc.'!U4),"",'In Process Calc.'!U4)</f>
        <v>-7.8229070828713752E-3</v>
      </c>
      <c r="CF4" s="245">
        <f>IF(ISBLANK('In Process Calc.'!V4),"",'In Process Calc.'!V4)</f>
        <v>-4.2233808021969708E-3</v>
      </c>
      <c r="CG4" s="245">
        <f>IF(ISBLANK('In Process Calc.'!W4),"",'In Process Calc.'!W4)</f>
        <v>1.4852383017737978E-3</v>
      </c>
      <c r="CH4" s="245">
        <f>IF(ISBLANK('In Process Calc.'!X4),"",'In Process Calc.'!X4)</f>
        <v>-3.6086176028506144E-4</v>
      </c>
      <c r="CI4" s="245">
        <f>IF(ISBLANK('In Process Calc.'!Y4),"",'In Process Calc.'!Y4)</f>
        <v>0.21394310481098006</v>
      </c>
      <c r="CJ4" s="245">
        <f>IF(ISBLANK('In Process Calc.'!Z4),"",'In Process Calc.'!Z4)</f>
        <v>1.1766649613200002E-3</v>
      </c>
      <c r="CK4" s="245">
        <f>IF(ISBLANK('In Process Calc.'!AA4),"",'In Process Calc.'!AA4)</f>
        <v>-1.412463839793162E-3</v>
      </c>
      <c r="CL4" s="245">
        <f>IF(ISBLANK('In Process Calc.'!AB4),"",'In Process Calc.'!AB4)</f>
        <v>5.8361045498982373E-4</v>
      </c>
      <c r="CM4" s="245">
        <f>IF(ISBLANK('In Process Calc.'!AC4),"",'In Process Calc.'!AC4)</f>
        <v>-3.701058090699999E-2</v>
      </c>
      <c r="CN4" s="245">
        <f>IF(ISBLANK('In Process Calc.'!AD4),"",'In Process Calc.'!AD4)</f>
        <v>-3.9100669254813169E-4</v>
      </c>
      <c r="CO4" s="245">
        <f>IF(ISBLANK('In Process Calc.'!AE4),"",'In Process Calc.'!AE4)</f>
        <v>-2.4081659067576311E-4</v>
      </c>
      <c r="CP4" s="245">
        <f>IF(ISBLANK('In Process Calc.'!AF4),"",'In Process Calc.'!AF4)</f>
        <v>1.7460050055490227E-3</v>
      </c>
      <c r="CQ4" s="245">
        <f>IF(ISBLANK('In Process Calc.'!AG4),"",'In Process Calc.'!AG4)</f>
        <v>-5.0027446862363264E-3</v>
      </c>
      <c r="CR4" s="245">
        <f>IF(ISBLANK('In Process Calc.'!AH4),"",'In Process Calc.'!AH4)</f>
        <v>2.9510948358900537E-4</v>
      </c>
      <c r="CS4" s="245">
        <f>IF(ISBLANK('In Process Calc.'!AI4),"",'In Process Calc.'!AI4)</f>
        <v>-3.5447058456769156E-3</v>
      </c>
      <c r="CT4" s="245">
        <f>IF(ISBLANK('In Process Calc.'!AJ4),"",'In Process Calc.'!AJ4)</f>
        <v>-8.4019564333416953E-4</v>
      </c>
      <c r="CU4" s="245">
        <f>IF(ISBLANK('In Process Calc.'!AK4),"",'In Process Calc.'!AK4)</f>
        <v>0</v>
      </c>
      <c r="CV4" s="245">
        <f>IF(ISBLANK('In Process Calc.'!AL4),"",'In Process Calc.'!AL4)</f>
        <v>5.9451523518321663E-2</v>
      </c>
      <c r="CW4" s="245">
        <f>IF(ISBLANK('In Process Calc.'!AM4),"",'In Process Calc.'!AM4)</f>
        <v>1.3718039588797979E-2</v>
      </c>
      <c r="CX4" s="245">
        <f>IF(ISBLANK('In Process Calc.'!AN4),"",'In Process Calc.'!AN4)</f>
        <v>5.7238349989406641E-2</v>
      </c>
      <c r="CY4" s="245">
        <f>IF(ISBLANK('In Process Calc.'!AO4),"",'In Process Calc.'!AO4)</f>
        <v>0</v>
      </c>
      <c r="CZ4" s="245">
        <f>IF(ISBLANK('In Process Calc.'!AP4),"",'In Process Calc.'!AP4)</f>
        <v>0.41899999999999998</v>
      </c>
      <c r="DA4" s="245">
        <f>IF(ISBLANK('In Process Calc.'!AQ4),"",'In Process Calc.'!AQ4)</f>
        <v>3.1455786554109064E-2</v>
      </c>
      <c r="DB4" s="245">
        <f>IF(ISBLANK('In Process Calc.'!AR4),"",'In Process Calc.'!AR4)</f>
        <v>3.2037585500066176E-2</v>
      </c>
      <c r="DC4" s="245">
        <f>IF(ISBLANK('In Process Calc.'!AS4),"",'In Process Calc.'!AS4)</f>
        <v>5.8179894595711355E-4</v>
      </c>
      <c r="DD4" s="245">
        <f>IF(ISBLANK('In Process Calc.'!AT4),"",'In Process Calc.'!AT4)</f>
        <v>0.11517295582325648</v>
      </c>
      <c r="DE4" s="245">
        <f>IF(ISBLANK('In Process Calc.'!AU4),"",'In Process Calc.'!AU4)</f>
        <v>-1.2698342077411055E-2</v>
      </c>
      <c r="DF4" s="245">
        <f>IF(ISBLANK('In Process Calc.'!AV4),"",'In Process Calc.'!AV4)</f>
        <v>-1.8496039372017839E-3</v>
      </c>
      <c r="DG4" s="245">
        <f>IF(ISBLANK('In Process Calc.'!AW4),"",'In Process Calc.'!AW4)</f>
        <v>-4.0728211349170878E-3</v>
      </c>
      <c r="DH4" s="245">
        <f>IF(ISBLANK('In Process Calc.'!AX4),"",'In Process Calc.'!AX4)</f>
        <v>-7.2175118414544775E-3</v>
      </c>
      <c r="DI4" s="245">
        <f>IF(ISBLANK('In Process Calc.'!AY4),"",'In Process Calc.'!AY4)</f>
        <v>3.8339397986070435E-3</v>
      </c>
      <c r="DJ4" s="245">
        <f>IF(ISBLANK('In Process Calc.'!AZ4),"",'In Process Calc.'!AZ4)</f>
        <v>0.22059875586191408</v>
      </c>
      <c r="DK4" s="245">
        <f>IF(ISBLANK('In Process Calc.'!BA4),"",'In Process Calc.'!BA4)</f>
        <v>4.2385190069315397E-2</v>
      </c>
      <c r="DL4" s="245">
        <f>IF(ISBLANK('In Process Calc.'!BB4),"",'In Process Calc.'!BB4)</f>
        <v>-1.1388175464246109E-2</v>
      </c>
      <c r="DM4" s="245">
        <f>IF(ISBLANK('In Process Calc.'!BC4),"",'In Process Calc.'!BC4)</f>
        <v>-6.1481749838314427E-3</v>
      </c>
      <c r="DN4" s="245">
        <f>IF(ISBLANK('In Process Calc.'!BD4),"",'In Process Calc.'!BD4)</f>
        <v>2.1621315717597189E-3</v>
      </c>
      <c r="DO4" s="245">
        <f>IF(ISBLANK('In Process Calc.'!BE4),"",'In Process Calc.'!BE4)</f>
        <v>-5.2532351476614969E-4</v>
      </c>
      <c r="DP4" s="245">
        <f>IF(ISBLANK('In Process Calc.'!BF4),"",'In Process Calc.'!BF4)</f>
        <v>0.31144708624849926</v>
      </c>
      <c r="DQ4" s="245">
        <f>IF(ISBLANK('In Process Calc.'!BG4),"",'In Process Calc.'!BG4)</f>
        <v>1.7129267803119642E-3</v>
      </c>
      <c r="DR4" s="245">
        <f>IF(ISBLANK('In Process Calc.'!BH4),"",'In Process Calc.'!BH4)</f>
        <v>-2.0561903489416419E-3</v>
      </c>
      <c r="DS4" s="245">
        <f>IF(ISBLANK('In Process Calc.'!BI4),"",'In Process Calc.'!BI4)</f>
        <v>8.4958931427741441E-4</v>
      </c>
      <c r="DT4" s="245">
        <f>IF(ISBLANK('In Process Calc.'!BJ4),"",'In Process Calc.'!BJ4)</f>
        <v>-5.3878051335346899E-2</v>
      </c>
      <c r="DU4" s="245">
        <f>IF(ISBLANK('In Process Calc.'!BK4),"",'In Process Calc.'!BK4)</f>
        <v>-5.692069169762207E-4</v>
      </c>
      <c r="DV4" s="245">
        <f>IF(ISBLANK('In Process Calc.'!BL4),"",'In Process Calc.'!BL4)</f>
        <v>-3.505680893643583E-4</v>
      </c>
      <c r="DW4" s="245">
        <f>IF(ISBLANK('In Process Calc.'!BM4),"",'In Process Calc.'!BM4)</f>
        <v>2.54174198338375E-3</v>
      </c>
      <c r="DX4" s="245">
        <f>IF(ISBLANK('In Process Calc.'!BN4),"",'In Process Calc.'!BN4)</f>
        <v>-7.2827318139093477E-3</v>
      </c>
      <c r="DY4" s="245">
        <f>IF(ISBLANK('In Process Calc.'!BO4),"",'In Process Calc.'!BO4)</f>
        <v>4.2960481885732612E-4</v>
      </c>
      <c r="DZ4" s="245">
        <f>IF(ISBLANK('In Process Calc.'!BP4),"",'In Process Calc.'!BP4)</f>
        <v>-5.1601957829838811E-3</v>
      </c>
      <c r="EA4" s="245">
        <f>IF(ISBLANK('In Process Calc.'!BQ4),"",'In Process Calc.'!BQ4)</f>
        <v>-1.2231124963167337E-3</v>
      </c>
      <c r="EB4" s="245">
        <f>IF(ISBLANK('In Process Calc.'!BR4),"",'In Process Calc.'!BR4)</f>
        <v>0</v>
      </c>
      <c r="EC4" s="245">
        <f>IF(ISBLANK('In Process Calc.'!BS4),"",'In Process Calc.'!BS4)</f>
        <v>8.2282847186909994E-2</v>
      </c>
      <c r="ED4" s="245">
        <f>IF(ISBLANK('In Process Calc.'!BT4),"",'In Process Calc.'!BT4)</f>
        <v>4.1103137928974146E-2</v>
      </c>
      <c r="EE4" s="245">
        <f>IF(ISBLANK('In Process Calc.'!BU4),"",'In Process Calc.'!BU4)</f>
        <v>4.1272843318628846E-3</v>
      </c>
      <c r="EF4" s="245">
        <f>IF(ISBLANK('In Process Calc.'!BV4),"",'In Process Calc.'!BV4)</f>
        <v>0.27177153104761692</v>
      </c>
      <c r="EG4" s="245">
        <f>IF(ISBLANK('In Process Calc.'!BW4),"",'In Process Calc.'!BW4)</f>
        <v>1.4118261230967801</v>
      </c>
      <c r="EH4" s="245">
        <f>IF(ISBLANK('In Process Calc.'!BX4),"",'In Process Calc.'!BX4)</f>
        <v>1.8993760792661818</v>
      </c>
      <c r="EI4" s="245">
        <f>IF(ISBLANK('In Process Calc.'!BY4),"",'In Process Calc.'!BY4)</f>
        <v>0.19213703134321763</v>
      </c>
      <c r="EJ4" s="245">
        <f>IF(ISBLANK('In Process Calc.'!BZ4),"",'In Process Calc.'!BZ4)</f>
        <v>-1.2711527598964742</v>
      </c>
      <c r="EK4" s="245">
        <f>IF(ISBLANK('Post Process Calc.'!A4),"",'Post Process Calc.'!A4)</f>
        <v>3.9566000000000004E-2</v>
      </c>
      <c r="EL4" s="245">
        <f>IF(ISBLANK('Post Process Calc.'!B4),"",'Post Process Calc.'!B4)</f>
        <v>4.3384290653048455E-2</v>
      </c>
      <c r="EM4" s="245">
        <f>IF(ISBLANK('Post Process Calc.'!C4),"",'Post Process Calc.'!C4)</f>
        <v>0.41899999999999998</v>
      </c>
      <c r="EN4" s="245">
        <f>IF(ISBLANK('Post Process Calc.'!D4),"",'Post Process Calc.'!D4)</f>
        <v>-8.1501115204046362E-2</v>
      </c>
      <c r="EO4" s="245">
        <f>IF(ISBLANK('Post Process Calc.'!E4),"",'Post Process Calc.'!E4)</f>
        <v>5.5158724093944105E-3</v>
      </c>
      <c r="EP4" s="245">
        <f>IF(ISBLANK('Post Process Calc.'!F4),"",'Post Process Calc.'!F4)</f>
        <v>-3.0093812064472102E-3</v>
      </c>
      <c r="EQ4" s="245">
        <f>IF(ISBLANK('Post Process Calc.'!G4),"",'Post Process Calc.'!G4)</f>
        <v>-1.2150185437253616E-2</v>
      </c>
      <c r="ER4" s="245">
        <f>IF(ISBLANK('Post Process Calc.'!H4),"",'Post Process Calc.'!H4)</f>
        <v>-1.164592694990519E-2</v>
      </c>
      <c r="ES4" s="245">
        <f>IF(ISBLANK('Post Process Calc.'!I4),"",'Post Process Calc.'!I4)</f>
        <v>1.752702390348156E-3</v>
      </c>
      <c r="ET4" s="245">
        <f>IF(ISBLANK('Post Process Calc.'!J4),"",'Post Process Calc.'!J4)</f>
        <v>0.22035290172208355</v>
      </c>
      <c r="EU4" s="245">
        <f>IF(ISBLANK('Post Process Calc.'!K4),"",'Post Process Calc.'!K4)</f>
        <v>4.8008843518233285E-2</v>
      </c>
      <c r="EV4" s="245">
        <f>IF(ISBLANK('Post Process Calc.'!L4),"",'Post Process Calc.'!L4)</f>
        <v>-2.1630905822340372E-2</v>
      </c>
      <c r="EW4" s="245">
        <f>IF(ISBLANK('Post Process Calc.'!M4),"",'Post Process Calc.'!M4)</f>
        <v>-1.2537344117314397E-2</v>
      </c>
      <c r="EX4" s="245">
        <f>IF(ISBLANK('Post Process Calc.'!N4),"",'Post Process Calc.'!N4)</f>
        <v>4.7586204229361738E-3</v>
      </c>
      <c r="EY4" s="245">
        <f>IF(ISBLANK('Post Process Calc.'!O4),"",'Post Process Calc.'!O4)</f>
        <v>-5.4649318573260558E-3</v>
      </c>
      <c r="EZ4" s="245">
        <f>IF(ISBLANK('Post Process Calc.'!P4),"",'Post Process Calc.'!P4)</f>
        <v>0.51786954899056481</v>
      </c>
      <c r="FA4" s="245">
        <f>IF(ISBLANK('Post Process Calc.'!Q4),"",'Post Process Calc.'!Q4)</f>
        <v>-7.100444584980329E-3</v>
      </c>
      <c r="FB4" s="245">
        <f>IF(ISBLANK('Post Process Calc.'!R4),"",'Post Process Calc.'!R4)</f>
        <v>-3.2015269492285023E-3</v>
      </c>
      <c r="FC4" s="245">
        <f>IF(ISBLANK('Post Process Calc.'!S4),"",'Post Process Calc.'!S4)</f>
        <v>-9.5102199009606907E-4</v>
      </c>
      <c r="FD4" s="245">
        <f>IF(ISBLANK('Post Process Calc.'!T4),"",'Post Process Calc.'!T4)</f>
        <v>-6.9147682398681409E-2</v>
      </c>
      <c r="FE4" s="245">
        <f>IF(ISBLANK('Post Process Calc.'!U4),"",'Post Process Calc.'!U4)</f>
        <v>-8.3500781308246488E-4</v>
      </c>
      <c r="FF4" s="245">
        <f>IF(ISBLANK('Post Process Calc.'!V4),"",'Post Process Calc.'!V4)</f>
        <v>-3.4044620435602522E-3</v>
      </c>
      <c r="FG4" s="245">
        <f>IF(ISBLANK('Post Process Calc.'!W4),"",'Post Process Calc.'!W4)</f>
        <v>1.0258534114590415E-2</v>
      </c>
      <c r="FH4" s="245">
        <f>IF(ISBLANK('Post Process Calc.'!X4),"",'Post Process Calc.'!X4)</f>
        <v>-9.3459465623802456E-3</v>
      </c>
      <c r="FI4" s="245">
        <f>IF(ISBLANK('Post Process Calc.'!Y4),"",'Post Process Calc.'!Y4)</f>
        <v>-6.284192015902321E-4</v>
      </c>
      <c r="FJ4" s="245">
        <f>IF(ISBLANK('Post Process Calc.'!Z4),"",'Post Process Calc.'!Z4)</f>
        <v>-2.1561738740451691E-3</v>
      </c>
      <c r="FK4" s="245">
        <f>IF(ISBLANK('Post Process Calc.'!AA4),"",'Post Process Calc.'!AA4)</f>
        <v>-3.5880950069440715E-3</v>
      </c>
      <c r="FL4" s="245">
        <f>IF(ISBLANK('Post Process Calc.'!AB4),"",'Post Process Calc.'!AB4)</f>
        <v>0</v>
      </c>
      <c r="FM4" s="245">
        <f>IF(ISBLANK('Post Process Calc.'!AC4),"",'Post Process Calc.'!AC4)</f>
        <v>7.3285148004717554E-2</v>
      </c>
      <c r="FN4" s="245">
        <f>IF(ISBLANK('Post Process Calc.'!AD4),"",'Post Process Calc.'!AD4)</f>
        <v>9.6533380154307825E-3</v>
      </c>
      <c r="FO4" s="245">
        <f>IF(ISBLANK('Post Process Calc.'!AE4),"",'Post Process Calc.'!AE4)</f>
        <v>-0.18616949224851922</v>
      </c>
      <c r="FP4" s="245">
        <f>IF(ISBLANK('Post Process Calc.'!AF4),"",'Post Process Calc.'!AF4)</f>
        <v>2.3501825705191721</v>
      </c>
      <c r="FQ4" s="245">
        <f>IF(ISBLANK('Post Process Calc.'!AG4),"",'Post Process Calc.'!AG4)</f>
        <v>1.9014952683875106</v>
      </c>
      <c r="FR4" s="245">
        <f>IF(ISBLANK('Post Process Calc.'!AH4),"",'Post Process Calc.'!AH4)</f>
        <v>0.21787252694672316</v>
      </c>
      <c r="FS4" s="245">
        <f>IF(ISBLANK('Post Process Calc.'!AI4),"",'Post Process Calc.'!AI4)</f>
        <v>-1.440311353728398</v>
      </c>
    </row>
    <row r="5" spans="1:175" x14ac:dyDescent="0.15">
      <c r="A5" s="240" t="str">
        <f>IF(Glutamine!B9&lt;&gt;0,Glutamine!$B$1,"")</f>
        <v>NIIMBL VS-001</v>
      </c>
      <c r="B5" s="240">
        <f>IF(ISBLANK(Glutamine!A9),"",Glutamine!A9)</f>
        <v>2</v>
      </c>
      <c r="C5" s="247">
        <f>IF(ISBLANK(Glutamine!B9),"",Glutamine!B9)</f>
        <v>43695.334722222222</v>
      </c>
      <c r="D5" s="248">
        <f>IF(ISBLANK(Glutamine!C9),"",Glutamine!C9)</f>
        <v>43695.334722222222</v>
      </c>
      <c r="E5" s="240">
        <f>IF(ISBLANK(Glutamine!D9),"",Glutamine!D9)</f>
        <v>1.5</v>
      </c>
      <c r="F5" s="240">
        <f>IF(ISBLANK(Glutamine!E10),"",Glutamine!E10)</f>
        <v>0</v>
      </c>
      <c r="G5" s="240" t="str">
        <f>IF(ISBLANK(Glutamine!G9),"",Glutamine!G9)</f>
        <v/>
      </c>
      <c r="H5" s="245">
        <f>IF(ISBLANK(Glutamine!H9),"",Glutamine!H9)</f>
        <v>0.94</v>
      </c>
      <c r="I5" s="245">
        <f>IF(ISBLANK(Glutamine!I9),"",Glutamine!I9)</f>
        <v>5.6740442655934809E-3</v>
      </c>
      <c r="J5" s="245">
        <f>IF(ISBLANK(Glutamine!J9),"",Glutamine!J9)</f>
        <v>0.94567404426559343</v>
      </c>
      <c r="K5" s="245">
        <f>IF(ISBLANK(Glutamine!K9),"",Glutamine!K9)</f>
        <v>99.4</v>
      </c>
      <c r="L5" s="240">
        <f>IF(ISBLANK(Glutamine!L9),"",Glutamine!L9)</f>
        <v>7.28</v>
      </c>
      <c r="M5" s="240" t="str">
        <f>IF(ISBLANK(Glutamine!M9),"",Glutamine!M9)</f>
        <v/>
      </c>
      <c r="N5" s="240" t="str">
        <f>IF(ISBLANK(Glutamine!N9),"",Glutamine!N9)</f>
        <v/>
      </c>
      <c r="O5" s="240">
        <f>IF(ISBLANK(Glutamine!O9),"",Glutamine!O9)</f>
        <v>0.35981874142819009</v>
      </c>
      <c r="P5" s="240" t="str">
        <f>IF(ISBLANK(Glutamine!P9),"",Glutamine!P9)</f>
        <v/>
      </c>
      <c r="Q5" s="240" t="str">
        <f>IF(ISBLANK(Glutamine!Q9),"",Glutamine!Q9)</f>
        <v/>
      </c>
      <c r="R5" s="240">
        <f>IF(ISBLANK(Glutamine!R9),"",Glutamine!R9)</f>
        <v>345</v>
      </c>
      <c r="S5" s="240">
        <f>IF(ISBLANK(Glutamine!S9),"",Glutamine!S9)</f>
        <v>1.7707139870843496</v>
      </c>
      <c r="T5" s="245">
        <f>IF(ISBLANK(Glutamine!T9),"",Glutamine!T9)</f>
        <v>0.31252353313677161</v>
      </c>
      <c r="U5" s="245">
        <f>IF(ISBLANK(Glutamine!U9),"",Glutamine!U9)</f>
        <v>2.7491435044610353</v>
      </c>
      <c r="V5" s="245">
        <f>IF(ISBLANK(Glutamine!V9),"",Glutamine!V9)</f>
        <v>3.7034550114540341</v>
      </c>
      <c r="W5" s="245">
        <f>IF(ISBLANK(Glutamine!W9),"",Glutamine!W9)</f>
        <v>1.6366201537906375</v>
      </c>
      <c r="X5" s="245">
        <f>IF(ISBLANK(Glutamine!X9),"",Glutamine!X9)</f>
        <v>0.52486953219131804</v>
      </c>
      <c r="Y5" s="245">
        <f>IF(ISBLANK(Glutamine!Y9),"",Glutamine!Y9)</f>
        <v>23.974880573733945</v>
      </c>
      <c r="Z5" s="245">
        <f>IF(ISBLANK(Glutamine!Z9),"",Glutamine!Z9)</f>
        <v>1.5946714658830339</v>
      </c>
      <c r="AA5" s="245">
        <f>IF(ISBLANK(Glutamine!AA9),"",Glutamine!AA9)</f>
        <v>1.047754658713991</v>
      </c>
      <c r="AB5" s="245">
        <f>IF(ISBLANK(Glutamine!AB9),"",Glutamine!AB9)</f>
        <v>2.4787807547250966</v>
      </c>
      <c r="AC5" s="245">
        <f>IF(ISBLANK(Glutamine!AC9),"",Glutamine!AC9)</f>
        <v>0.82469358291131312</v>
      </c>
      <c r="AD5" s="245">
        <f>IF(ISBLANK(Glutamine!AD9),"",Glutamine!AD9)</f>
        <v>1.6188277982726513</v>
      </c>
      <c r="AE5" s="245">
        <f>IF(ISBLANK(Glutamine!AE9),"",Glutamine!AE9)</f>
        <v>6.8900560797677288</v>
      </c>
      <c r="AF5" s="245">
        <f>IF(ISBLANK(Glutamine!AF9),"",Glutamine!AF9)</f>
        <v>3.3753277288252468</v>
      </c>
      <c r="AG5" s="245">
        <f>IF(ISBLANK(Glutamine!AG9),"",Glutamine!AG9)</f>
        <v>2.9227037311976494</v>
      </c>
      <c r="AH5" s="245">
        <f>IF(ISBLANK(Glutamine!AH9),"",Glutamine!AH9)</f>
        <v>0.95890021108056467</v>
      </c>
      <c r="AI5" s="245">
        <f>IF(ISBLANK(Glutamine!AI9),"",Glutamine!AI9)</f>
        <v>2.5608856740000001</v>
      </c>
      <c r="AJ5" s="245">
        <f>IF(ISBLANK(Glutamine!AJ9),"",Glutamine!AJ9)</f>
        <v>0.73470583130394718</v>
      </c>
      <c r="AK5" s="245">
        <f>IF(ISBLANK(Glutamine!AK9),"",Glutamine!AK9)</f>
        <v>2.5173911766727057</v>
      </c>
      <c r="AL5" s="245">
        <f>IF(ISBLANK(Glutamine!AL9),"",Glutamine!AL9)</f>
        <v>4.5289298536887683</v>
      </c>
      <c r="AM5" s="245">
        <f>IF(ISBLANK(Glutamine!AM9),"",Glutamine!AM9)</f>
        <v>3.2856664352320077</v>
      </c>
      <c r="AN5" s="245">
        <f>IF(ISBLANK(Glutamine!AN9),"",Glutamine!AN9)</f>
        <v>0.37658840415304912</v>
      </c>
      <c r="AO5" s="245">
        <f>IF(ISBLANK(Glutamine!AO9),"",Glutamine!AO9)</f>
        <v>1.4917804986280718</v>
      </c>
      <c r="AP5" s="245">
        <f>IF(ISBLANK(Glutamine!AP9),"",Glutamine!AP9)</f>
        <v>1.8489617245533294</v>
      </c>
      <c r="AQ5" s="245">
        <f>IF(ISBLANK(Glutamine!AQ9),"",Glutamine!AQ9)</f>
        <v>0</v>
      </c>
      <c r="AR5" s="245">
        <f>IF(ISBLANK(Glutamine!AR9),"",Glutamine!AR9)</f>
        <v>0</v>
      </c>
      <c r="AS5" s="245">
        <f>IF(ISBLANK(Glutamine!AS9),"",Glutamine!AS9)</f>
        <v>12.385297147441527</v>
      </c>
      <c r="AT5" s="245">
        <f>IF(ISBLANK(Glutamine!AT9),"",Glutamine!AT9)</f>
        <v>16.655562958027982</v>
      </c>
      <c r="AU5" s="245">
        <f>IF(ISBLANK(Glutamine!AU9),"",Glutamine!AU9)</f>
        <v>3.7565740045078888</v>
      </c>
      <c r="AV5" s="245">
        <f>IF(ISBLANK(Glutamine!AV9),"",Glutamine!AV9)</f>
        <v>7.1163031659009528</v>
      </c>
      <c r="AW5" s="245">
        <f>IF(ISBLANK(Glutamine!AW9),"",Glutamine!AW9)</f>
        <v>400</v>
      </c>
      <c r="AX5" s="245">
        <f>IF(ISBLANK(Glutamine!AX9),"",Glutamine!AX9)</f>
        <v>200</v>
      </c>
      <c r="AY5" s="245">
        <f>IF(ISBLANK(Glutamine!AY9),"",Glutamine!AY9)</f>
        <v>11.556764106050306</v>
      </c>
      <c r="AZ5" s="245">
        <f>IF(ISBLANK(Glutamine!AZ9),"",Glutamine!AZ9)</f>
        <v>0</v>
      </c>
      <c r="BA5" s="245">
        <f>IF(ISBLANK(Glutamine!BA9),"",Glutamine!BA9)</f>
        <v>0</v>
      </c>
      <c r="BB5" s="245">
        <f>IF(ISBLANK(Glutamine!BB9),"",Glutamine!BB9)</f>
        <v>14.238739330269205</v>
      </c>
      <c r="BC5" s="245">
        <f>IF(ISBLANK(Glutamine!BD9),"",Glutamine!BD9)</f>
        <v>26.873276428102425</v>
      </c>
      <c r="BD5" s="245">
        <f>IF(ISBLANK(Glutamine!BE9),"",Glutamine!BE9)</f>
        <v>16.685489166119506</v>
      </c>
      <c r="BE5" s="245">
        <f>IF(ISBLANK(Glutamine!BF9),"",Glutamine!BF9)</f>
        <v>5.4088471849865956</v>
      </c>
      <c r="BF5" s="245">
        <f>IF(ISBLANK(Glutamine!BH9),"",Glutamine!BH9)</f>
        <v>13.577481840193705</v>
      </c>
      <c r="BG5" s="245">
        <f>IF(ISBLANK(Glutamine!BI9),"",Glutamine!BI9)</f>
        <v>19.002757715036115</v>
      </c>
      <c r="BH5" s="245">
        <f>IF(ISBLANK(Glutamine!BJ9),"",Glutamine!BJ9)</f>
        <v>36.308277830637493</v>
      </c>
      <c r="BI5" s="245">
        <f>IF(ISBLANK(Glutamine!BK9),"",Glutamine!BK9)</f>
        <v>20.663308144416458</v>
      </c>
      <c r="BJ5" s="245">
        <f>IF(ISBLANK(Glutamine!BL9),"",Glutamine!BL9)</f>
        <v>4.4368266405484817</v>
      </c>
      <c r="BK5" s="245">
        <f>IF(ISBLANK(Glutamine!BM9),"",Glutamine!BM9)</f>
        <v>0</v>
      </c>
      <c r="BL5" s="245">
        <f>IF(ISBLANK(Glutamine!BN9),"",Glutamine!BN9)</f>
        <v>24.26789231779383</v>
      </c>
      <c r="BM5" s="245">
        <f>IF(ISBLANK(Glutamine!BO9),"",Glutamine!BO9)</f>
        <v>0</v>
      </c>
      <c r="BN5" s="240">
        <f>IF(ISBLANK('In Process Calc.'!B5),"",ROUND('In Process Calc.'!B5,2))</f>
        <v>1.61</v>
      </c>
      <c r="BO5" s="240">
        <f>IF(ISBLANK('In Process Calc.'!C5),"",ROUND('In Process Calc.'!C5,2))</f>
        <v>38.549999999999997</v>
      </c>
      <c r="BP5" s="240">
        <f>IF(ISBLANK('In Process Calc.'!D5),"",'In Process Calc.'!D5)</f>
        <v>71.5</v>
      </c>
      <c r="BQ5" s="240">
        <f>IF(ISBLANK('In Process Calc.'!E5),"",'In Process Calc.'!E5)</f>
        <v>0</v>
      </c>
      <c r="BR5" s="240">
        <f>IF(ISBLANK('In Process Calc.'!G5),"",'In Process Calc.'!G5)</f>
        <v>0</v>
      </c>
      <c r="BS5" s="240">
        <f>IF(ISBLANK('In Process Calc.'!I5),"",'In Process Calc.'!I5)</f>
        <v>70</v>
      </c>
      <c r="BT5" s="245">
        <f>IF(ISBLANK('In Process Calc.'!J5),"",'In Process Calc.'!J5)</f>
        <v>20.278033333292349</v>
      </c>
      <c r="BU5" s="245">
        <f>IF(ISBLANK('In Process Calc.'!K5),"",'In Process Calc.'!K5)</f>
        <v>50.064999999999998</v>
      </c>
      <c r="BV5" s="245">
        <f>IF(ISBLANK('In Process Calc.'!L5),"",'In Process Calc.'!L5)</f>
        <v>0</v>
      </c>
      <c r="BW5" s="245">
        <f>IF(ISBLANK('In Process Calc.'!M5),"",'In Process Calc.'!M5)</f>
        <v>0.12823172210662195</v>
      </c>
      <c r="BX5" s="245">
        <f>IF(ISBLANK('In Process Calc.'!N5),"",'In Process Calc.'!N5)</f>
        <v>-1.7057642570926082E-2</v>
      </c>
      <c r="BY5" s="245">
        <f>IF(ISBLANK('In Process Calc.'!O5),"",'In Process Calc.'!O5)</f>
        <v>-2.716958792025821E-3</v>
      </c>
      <c r="BZ5" s="245">
        <f>IF(ISBLANK('In Process Calc.'!P5),"",'In Process Calc.'!P5)</f>
        <v>-3.4896532165695363E-3</v>
      </c>
      <c r="CA5" s="245">
        <f>IF(ISBLANK('In Process Calc.'!Q5),"",'In Process Calc.'!Q5)</f>
        <v>-9.2115885325463574E-3</v>
      </c>
      <c r="CB5" s="245">
        <f>IF(ISBLANK('In Process Calc.'!R5),"",'In Process Calc.'!R5)</f>
        <v>4.655346928709953E-3</v>
      </c>
      <c r="CC5" s="245">
        <f>IF(ISBLANK('In Process Calc.'!S5),"",'In Process Calc.'!S5)</f>
        <v>0.25533060700250304</v>
      </c>
      <c r="CD5" s="245">
        <f>IF(ISBLANK('In Process Calc.'!T5),"",'In Process Calc.'!T5)</f>
        <v>5.6134941521521042E-2</v>
      </c>
      <c r="CE5" s="245">
        <f>IF(ISBLANK('In Process Calc.'!U5),"",'In Process Calc.'!U5)</f>
        <v>-1.8278691145729789E-2</v>
      </c>
      <c r="CF5" s="245">
        <f>IF(ISBLANK('In Process Calc.'!V5),"",'In Process Calc.'!V5)</f>
        <v>-1.0546385107710108E-2</v>
      </c>
      <c r="CG5" s="245">
        <f>IF(ISBLANK('In Process Calc.'!W5),"",'In Process Calc.'!W5)</f>
        <v>4.3291921042071663E-3</v>
      </c>
      <c r="CH5" s="245">
        <f>IF(ISBLANK('In Process Calc.'!X5),"",'In Process Calc.'!X5)</f>
        <v>-8.9605570023323369E-4</v>
      </c>
      <c r="CI5" s="245">
        <f>IF(ISBLANK('In Process Calc.'!Y5),"",'In Process Calc.'!Y5)</f>
        <v>0.49703510089813874</v>
      </c>
      <c r="CJ5" s="245">
        <f>IF(ISBLANK('In Process Calc.'!Z5),"",'In Process Calc.'!Z5)</f>
        <v>1.4594838359628568E-3</v>
      </c>
      <c r="CK5" s="245">
        <f>IF(ISBLANK('In Process Calc.'!AA5),"",'In Process Calc.'!AA5)</f>
        <v>-4.063668669832053E-5</v>
      </c>
      <c r="CL5" s="245">
        <f>IF(ISBLANK('In Process Calc.'!AB5),"",'In Process Calc.'!AB5)</f>
        <v>1.2866125784030372E-3</v>
      </c>
      <c r="CM5" s="245">
        <f>IF(ISBLANK('In Process Calc.'!AC5),"",'In Process Calc.'!AC5)</f>
        <v>-6.9880737583499997E-2</v>
      </c>
      <c r="CN5" s="245">
        <f>IF(ISBLANK('In Process Calc.'!AD5),"",'In Process Calc.'!AD5)</f>
        <v>1.6472812895869279E-4</v>
      </c>
      <c r="CO5" s="245">
        <f>IF(ISBLANK('In Process Calc.'!AE5),"",'In Process Calc.'!AE5)</f>
        <v>-5.2545020156981076E-4</v>
      </c>
      <c r="CP5" s="245">
        <f>IF(ISBLANK('In Process Calc.'!AF5),"",'In Process Calc.'!AF5)</f>
        <v>6.5706619163687485E-3</v>
      </c>
      <c r="CQ5" s="245">
        <f>IF(ISBLANK('In Process Calc.'!AG5),"",'In Process Calc.'!AG5)</f>
        <v>-9.5207603746594593E-3</v>
      </c>
      <c r="CR5" s="245">
        <f>IF(ISBLANK('In Process Calc.'!AH5),"",'In Process Calc.'!AH5)</f>
        <v>7.7380951800603626E-4</v>
      </c>
      <c r="CS5" s="245">
        <f>IF(ISBLANK('In Process Calc.'!AI5),"",'In Process Calc.'!AI5)</f>
        <v>-1.5435107379460069E-4</v>
      </c>
      <c r="CT5" s="245">
        <f>IF(ISBLANK('In Process Calc.'!AJ5),"",'In Process Calc.'!AJ5)</f>
        <v>-1.0556609926551347E-3</v>
      </c>
      <c r="CU5" s="245">
        <f>IF(ISBLANK('In Process Calc.'!AK5),"",'In Process Calc.'!AK5)</f>
        <v>0</v>
      </c>
      <c r="CV5" s="245">
        <f>IF(ISBLANK('In Process Calc.'!AL5),"",'In Process Calc.'!AL5)</f>
        <v>0.13030299561782532</v>
      </c>
      <c r="CW5" s="245">
        <f>IF(ISBLANK('In Process Calc.'!AM5),"",'In Process Calc.'!AM5)</f>
        <v>4.3364615463399245E-2</v>
      </c>
      <c r="CX5" s="245">
        <f>IF(ISBLANK('In Process Calc.'!AN5),"",'In Process Calc.'!AN5)</f>
        <v>0.19806042188528841</v>
      </c>
      <c r="CY5" s="245">
        <f>IF(ISBLANK('In Process Calc.'!AO5),"",'In Process Calc.'!AO5)</f>
        <v>0</v>
      </c>
      <c r="CZ5" s="245">
        <f>IF(ISBLANK('In Process Calc.'!AP5),"",'In Process Calc.'!AP5)</f>
        <v>0.35981874142819009</v>
      </c>
      <c r="DA5" s="245">
        <f>IF(ISBLANK('In Process Calc.'!AQ5),"",'In Process Calc.'!AQ5)</f>
        <v>3.6621273463475615E-2</v>
      </c>
      <c r="DB5" s="245">
        <f>IF(ISBLANK('In Process Calc.'!AR5),"",'In Process Calc.'!AR5)</f>
        <v>3.6639611408897634E-2</v>
      </c>
      <c r="DC5" s="245">
        <f>IF(ISBLANK('In Process Calc.'!AS5),"",'In Process Calc.'!AS5)</f>
        <v>1.833794542201758E-5</v>
      </c>
      <c r="DD5" s="245">
        <f>IF(ISBLANK('In Process Calc.'!AT5),"",'In Process Calc.'!AT5)</f>
        <v>6.3206904093872376E-2</v>
      </c>
      <c r="DE5" s="245">
        <f>IF(ISBLANK('In Process Calc.'!AU5),"",'In Process Calc.'!AU5)</f>
        <v>-1.0725964657163061E-2</v>
      </c>
      <c r="DF5" s="245">
        <f>IF(ISBLANK('In Process Calc.'!AV5),"",'In Process Calc.'!AV5)</f>
        <v>-1.8613776748140616E-3</v>
      </c>
      <c r="DG5" s="245">
        <f>IF(ISBLANK('In Process Calc.'!AW5),"",'In Process Calc.'!AW5)</f>
        <v>-8.9040550668412558E-4</v>
      </c>
      <c r="DH5" s="245">
        <f>IF(ISBLANK('In Process Calc.'!AX5),"",'In Process Calc.'!AX5)</f>
        <v>-5.4740105174382273E-3</v>
      </c>
      <c r="DI5" s="245">
        <f>IF(ISBLANK('In Process Calc.'!AY5),"",'In Process Calc.'!AY5)</f>
        <v>2.6017091732809978E-3</v>
      </c>
      <c r="DJ5" s="245">
        <f>IF(ISBLANK('In Process Calc.'!AZ5),"",'In Process Calc.'!AZ5)</f>
        <v>0.13357256801702319</v>
      </c>
      <c r="DK5" s="245">
        <f>IF(ISBLANK('In Process Calc.'!BA5),"",'In Process Calc.'!BA5)</f>
        <v>3.4770944622204807E-2</v>
      </c>
      <c r="DL5" s="245">
        <f>IF(ISBLANK('In Process Calc.'!BB5),"",'In Process Calc.'!BB5)</f>
        <v>-1.3455533873598345E-2</v>
      </c>
      <c r="DM5" s="245">
        <f>IF(ISBLANK('In Process Calc.'!BC5),"",'In Process Calc.'!BC5)</f>
        <v>-8.1370653892866556E-3</v>
      </c>
      <c r="DN5" s="245">
        <f>IF(ISBLANK('In Process Calc.'!BD5),"",'In Process Calc.'!BD5)</f>
        <v>3.6598801671435398E-3</v>
      </c>
      <c r="DO5" s="245">
        <f>IF(ISBLANK('In Process Calc.'!BE5),"",'In Process Calc.'!BE5)</f>
        <v>-6.8874033210939193E-4</v>
      </c>
      <c r="DP5" s="245">
        <f>IF(ISBLANK('In Process Calc.'!BF5),"",'In Process Calc.'!BF5)</f>
        <v>0.36431069346835609</v>
      </c>
      <c r="DQ5" s="245">
        <f>IF(ISBLANK('In Process Calc.'!BG5),"",'In Process Calc.'!BG5)</f>
        <v>3.6395921386402232E-4</v>
      </c>
      <c r="DR5" s="245">
        <f>IF(ISBLANK('In Process Calc.'!BH5),"",'In Process Calc.'!BH5)</f>
        <v>1.765402442917645E-3</v>
      </c>
      <c r="DS5" s="245">
        <f>IF(ISBLANK('In Process Calc.'!BI5),"",'In Process Calc.'!BI5)</f>
        <v>9.0469244849841258E-4</v>
      </c>
      <c r="DT5" s="245">
        <f>IF(ISBLANK('In Process Calc.'!BJ5),"",'In Process Calc.'!BJ5)</f>
        <v>-4.2300558612552129E-2</v>
      </c>
      <c r="DU5" s="245">
        <f>IF(ISBLANK('In Process Calc.'!BK5),"",'In Process Calc.'!BK5)</f>
        <v>7.1517436383235179E-4</v>
      </c>
      <c r="DV5" s="245">
        <f>IF(ISBLANK('In Process Calc.'!BL5),"",'In Process Calc.'!BL5)</f>
        <v>-3.6629459540525822E-4</v>
      </c>
      <c r="DW5" s="245">
        <f>IF(ISBLANK('In Process Calc.'!BM5),"",'In Process Calc.'!BM5)</f>
        <v>6.208844224569585E-3</v>
      </c>
      <c r="DX5" s="245">
        <f>IF(ISBLANK('In Process Calc.'!BN5),"",'In Process Calc.'!BN5)</f>
        <v>-5.8142280647298242E-3</v>
      </c>
      <c r="DY5" s="245">
        <f>IF(ISBLANK('In Process Calc.'!BO5),"",'In Process Calc.'!BO5)</f>
        <v>6.16038404166331E-4</v>
      </c>
      <c r="DZ5" s="245">
        <f>IF(ISBLANK('In Process Calc.'!BP5),"",'In Process Calc.'!BP5)</f>
        <v>4.3630428098289263E-3</v>
      </c>
      <c r="EA5" s="245">
        <f>IF(ISBLANK('In Process Calc.'!BQ5),"",'In Process Calc.'!BQ5)</f>
        <v>-2.7728205641446273E-4</v>
      </c>
      <c r="EB5" s="245">
        <f>IF(ISBLANK('In Process Calc.'!BR5),"",'In Process Calc.'!BR5)</f>
        <v>0</v>
      </c>
      <c r="EC5" s="245">
        <f>IF(ISBLANK('In Process Calc.'!BS5),"",'In Process Calc.'!BS5)</f>
        <v>8.7960912683498566E-2</v>
      </c>
      <c r="ED5" s="245">
        <f>IF(ISBLANK('In Process Calc.'!BT5),"",'In Process Calc.'!BT5)</f>
        <v>5.6386318728109494E-2</v>
      </c>
      <c r="EE5" s="245">
        <f>IF(ISBLANK('In Process Calc.'!BU5),"",'In Process Calc.'!BU5)</f>
        <v>0.11255567041597664</v>
      </c>
      <c r="EF5" s="245">
        <f>IF(ISBLANK('In Process Calc.'!BV5),"",'In Process Calc.'!BV5)</f>
        <v>0.2955185321900789</v>
      </c>
      <c r="EG5" s="245">
        <f>IF(ISBLANK('In Process Calc.'!BW5),"",'In Process Calc.'!BW5)</f>
        <v>2.7274364705028837</v>
      </c>
      <c r="EH5" s="245">
        <f>IF(ISBLANK('In Process Calc.'!BX5),"",'In Process Calc.'!BX5)</f>
        <v>2.6938071699148054</v>
      </c>
      <c r="EI5" s="245">
        <f>IF(ISBLANK('In Process Calc.'!BY5),"",'In Process Calc.'!BY5)</f>
        <v>0.26031501182019212</v>
      </c>
      <c r="EJ5" s="245">
        <f>IF(ISBLANK('In Process Calc.'!BZ5),"",'In Process Calc.'!BZ5)</f>
        <v>-1.2165490202281963</v>
      </c>
      <c r="EK5" s="245">
        <f>IF(ISBLANK('Post Process Calc.'!A5),"",'Post Process Calc.'!A5)</f>
        <v>6.7209999999999992E-2</v>
      </c>
      <c r="EL5" s="245">
        <f>IF(ISBLANK('Post Process Calc.'!B5),"",'Post Process Calc.'!B5)</f>
        <v>4.2180041627828402E-2</v>
      </c>
      <c r="EM5" s="245">
        <f>IF(ISBLANK('Post Process Calc.'!C5),"",'Post Process Calc.'!C5)</f>
        <v>0.35981874142819009</v>
      </c>
      <c r="EN5" s="245">
        <f>IF(ISBLANK('Post Process Calc.'!D5),"",'Post Process Calc.'!D5)</f>
        <v>0.16008660789225998</v>
      </c>
      <c r="EO5" s="245">
        <f>IF(ISBLANK('Post Process Calc.'!E5),"",'Post Process Calc.'!E5)</f>
        <v>-2.2937082289184705E-2</v>
      </c>
      <c r="EP5" s="245">
        <f>IF(ISBLANK('Post Process Calc.'!F5),"",'Post Process Calc.'!F5)</f>
        <v>1.9565488295592839E-3</v>
      </c>
      <c r="EQ5" s="245">
        <f>IF(ISBLANK('Post Process Calc.'!G5),"",'Post Process Calc.'!G5)</f>
        <v>1.0160286932618303E-2</v>
      </c>
      <c r="ER5" s="245">
        <f>IF(ISBLANK('Post Process Calc.'!H5),"",'Post Process Calc.'!H5)</f>
        <v>-4.2894383997735762E-4</v>
      </c>
      <c r="ES5" s="245">
        <f>IF(ISBLANK('Post Process Calc.'!I5),"",'Post Process Calc.'!I5)</f>
        <v>3.3541109775403052E-3</v>
      </c>
      <c r="ET5" s="245">
        <f>IF(ISBLANK('Post Process Calc.'!J5),"",'Post Process Calc.'!J5)</f>
        <v>0.16820330845654546</v>
      </c>
      <c r="EU5" s="245">
        <f>IF(ISBLANK('Post Process Calc.'!K5),"",'Post Process Calc.'!K5)</f>
        <v>3.2327227002250367E-2</v>
      </c>
      <c r="EV5" s="245">
        <f>IF(ISBLANK('Post Process Calc.'!L5),"",'Post Process Calc.'!L5)</f>
        <v>-8.7882249427316018E-3</v>
      </c>
      <c r="EW5" s="245">
        <f>IF(ISBLANK('Post Process Calc.'!M5),"",'Post Process Calc.'!M5)</f>
        <v>-4.2498759825749374E-3</v>
      </c>
      <c r="EX5" s="245">
        <f>IF(ISBLANK('Post Process Calc.'!N5),"",'Post Process Calc.'!N5)</f>
        <v>2.2873953516792905E-3</v>
      </c>
      <c r="EY5" s="245">
        <f>IF(ISBLANK('Post Process Calc.'!O5),"",'Post Process Calc.'!O5)</f>
        <v>1.2567115549961567E-3</v>
      </c>
      <c r="EZ5" s="245">
        <f>IF(ISBLANK('Post Process Calc.'!P5),"",'Post Process Calc.'!P5)</f>
        <v>0.36781767801930543</v>
      </c>
      <c r="FA5" s="245">
        <f>IF(ISBLANK('Post Process Calc.'!Q5),"",'Post Process Calc.'!Q5)</f>
        <v>4.3706338191497615E-3</v>
      </c>
      <c r="FB5" s="245">
        <f>IF(ISBLANK('Post Process Calc.'!R5),"",'Post Process Calc.'!R5)</f>
        <v>3.4077121333345346E-3</v>
      </c>
      <c r="FC5" s="245">
        <f>IF(ISBLANK('Post Process Calc.'!S5),"",'Post Process Calc.'!S5)</f>
        <v>1.6462246288720199E-3</v>
      </c>
      <c r="FD5" s="245">
        <f>IF(ISBLANK('Post Process Calc.'!T5),"",'Post Process Calc.'!T5)</f>
        <v>-4.5550648813808346E-2</v>
      </c>
      <c r="FE5" s="245">
        <f>IF(ISBLANK('Post Process Calc.'!U5),"",'Post Process Calc.'!U5)</f>
        <v>1.9939994808942318E-3</v>
      </c>
      <c r="FF5" s="245">
        <f>IF(ISBLANK('Post Process Calc.'!V5),"",'Post Process Calc.'!V5)</f>
        <v>1.7217746934592661E-3</v>
      </c>
      <c r="FG5" s="245">
        <f>IF(ISBLANK('Post Process Calc.'!W5),"",'Post Process Calc.'!W5)</f>
        <v>1.3427912456593246E-2</v>
      </c>
      <c r="FH5" s="245">
        <f>IF(ISBLANK('Post Process Calc.'!X5),"",'Post Process Calc.'!X5)</f>
        <v>-2.0633509014218025E-3</v>
      </c>
      <c r="FI5" s="245">
        <f>IF(ISBLANK('Post Process Calc.'!Y5),"",'Post Process Calc.'!Y5)</f>
        <v>6.9707781671211953E-4</v>
      </c>
      <c r="FJ5" s="245">
        <f>IF(ISBLANK('Post Process Calc.'!Z5),"",'Post Process Calc.'!Z5)</f>
        <v>8.5084398554516718E-4</v>
      </c>
      <c r="FK5" s="245">
        <f>IF(ISBLANK('Post Process Calc.'!AA5),"",'Post Process Calc.'!AA5)</f>
        <v>2.4034193725517216E-3</v>
      </c>
      <c r="FL5" s="245">
        <f>IF(ISBLANK('Post Process Calc.'!AB5),"",'Post Process Calc.'!AB5)</f>
        <v>0</v>
      </c>
      <c r="FM5" s="245">
        <f>IF(ISBLANK('Post Process Calc.'!AC5),"",'Post Process Calc.'!AC5)</f>
        <v>0.15007350353903978</v>
      </c>
      <c r="FN5" s="245">
        <f>IF(ISBLANK('Post Process Calc.'!AD5),"",'Post Process Calc.'!AD5)</f>
        <v>8.1585772436046852E-2</v>
      </c>
      <c r="FO5" s="245">
        <f>IF(ISBLANK('Post Process Calc.'!AE5),"",'Post Process Calc.'!AE5)</f>
        <v>0.41819239011078163</v>
      </c>
      <c r="FP5" s="245">
        <f>IF(ISBLANK('Post Process Calc.'!AF5),"",'Post Process Calc.'!AF5)</f>
        <v>2.1867446092139704</v>
      </c>
      <c r="FQ5" s="245">
        <f>IF(ISBLANK('Post Process Calc.'!AG5),"",'Post Process Calc.'!AG5)</f>
        <v>2.1391894412180816</v>
      </c>
      <c r="FR5" s="245">
        <f>IF(ISBLANK('Post Process Calc.'!AH5),"",'Post Process Calc.'!AH5)</f>
        <v>0.19219138612010092</v>
      </c>
      <c r="FS5" s="245">
        <f>IF(ISBLANK('Post Process Calc.'!AI5),"",'Post Process Calc.'!AI5)</f>
        <v>-1.4090490598107122</v>
      </c>
    </row>
    <row r="6" spans="1:175" x14ac:dyDescent="0.15">
      <c r="A6" s="240" t="str">
        <f>IF(Glutamine!B10&lt;&gt;0,Glutamine!$B$1,"")</f>
        <v>NIIMBL VS-001</v>
      </c>
      <c r="B6" s="240">
        <f>IF(ISBLANK(Glutamine!A10),"",Glutamine!A10)</f>
        <v>3</v>
      </c>
      <c r="C6" s="247">
        <f>IF(ISBLANK(Glutamine!B10),"",Glutamine!B10)</f>
        <v>43695.711111111108</v>
      </c>
      <c r="D6" s="248">
        <f>IF(ISBLANK(Glutamine!C10),"",Glutamine!C10)</f>
        <v>43695.711111111108</v>
      </c>
      <c r="E6" s="240">
        <f>IF(ISBLANK(Glutamine!D10),"",Glutamine!D10)</f>
        <v>1.5</v>
      </c>
      <c r="F6" s="240" t="e">
        <f>IF(ISBLANK(Glutamine!#REF!),"",Glutamine!#REF!)</f>
        <v>#REF!</v>
      </c>
      <c r="G6" s="240" t="str">
        <f>IF(ISBLANK(Glutamine!G10),"",Glutamine!G10)</f>
        <v/>
      </c>
      <c r="H6" s="245">
        <f>IF(ISBLANK(Glutamine!H10),"",Glutamine!H10)</f>
        <v>1.43</v>
      </c>
      <c r="I6" s="245">
        <f>IF(ISBLANK(Glutamine!I10),"",Glutamine!I10)</f>
        <v>1.1532258064516077E-2</v>
      </c>
      <c r="J6" s="245">
        <f>IF(ISBLANK(Glutamine!J10),"",Glutamine!J10)</f>
        <v>1.441532258064516</v>
      </c>
      <c r="K6" s="245">
        <f>IF(ISBLANK(Glutamine!K10),"",Glutamine!K10)</f>
        <v>99.2</v>
      </c>
      <c r="L6" s="240">
        <f>IF(ISBLANK(Glutamine!L10),"",Glutamine!L10)</f>
        <v>7.17</v>
      </c>
      <c r="M6" s="240" t="str">
        <f>IF(ISBLANK(Glutamine!M10),"",Glutamine!M10)</f>
        <v/>
      </c>
      <c r="N6" s="240" t="str">
        <f>IF(ISBLANK(Glutamine!N10),"",Glutamine!N10)</f>
        <v/>
      </c>
      <c r="O6" s="240">
        <f>IF(ISBLANK(Glutamine!O10),"",Glutamine!O10)</f>
        <v>0.33363074997383863</v>
      </c>
      <c r="P6" s="240" t="str">
        <f>IF(ISBLANK(Glutamine!P10),"",Glutamine!P10)</f>
        <v/>
      </c>
      <c r="Q6" s="240" t="str">
        <f>IF(ISBLANK(Glutamine!Q10),"",Glutamine!Q10)</f>
        <v/>
      </c>
      <c r="R6" s="240">
        <f>IF(ISBLANK(Glutamine!R10),"",Glutamine!R10)</f>
        <v>348</v>
      </c>
      <c r="S6" s="240">
        <f>IF(ISBLANK(Glutamine!S10),"",Glutamine!S10)</f>
        <v>2.7156864658976447</v>
      </c>
      <c r="T6" s="245">
        <f>IF(ISBLANK(Glutamine!T10),"",Glutamine!T10)</f>
        <v>0.42848595234369125</v>
      </c>
      <c r="U6" s="245">
        <f>IF(ISBLANK(Glutamine!U10),"",Glutamine!U10)</f>
        <v>2.731908387302282</v>
      </c>
      <c r="V6" s="245">
        <f>IF(ISBLANK(Glutamine!V10),"",Glutamine!V10)</f>
        <v>3.6818178242372395</v>
      </c>
      <c r="W6" s="245">
        <f>IF(ISBLANK(Glutamine!W10),"",Glutamine!W10)</f>
        <v>1.6689911923545755</v>
      </c>
      <c r="X6" s="245">
        <f>IF(ISBLANK(Glutamine!X10),"",Glutamine!X10)</f>
        <v>0.50386422035016931</v>
      </c>
      <c r="Y6" s="245">
        <f>IF(ISBLANK(Glutamine!Y10),"",Glutamine!Y10)</f>
        <v>21.466012738492722</v>
      </c>
      <c r="Z6" s="245">
        <f>IF(ISBLANK(Glutamine!Z10),"",Glutamine!Z10)</f>
        <v>1.2751367581620883</v>
      </c>
      <c r="AA6" s="245">
        <f>IF(ISBLANK(Glutamine!AA10),"",Glutamine!AA10)</f>
        <v>1.1574115349606136</v>
      </c>
      <c r="AB6" s="245">
        <f>IF(ISBLANK(Glutamine!AB10),"",Glutamine!AB10)</f>
        <v>2.5375153175465406</v>
      </c>
      <c r="AC6" s="245">
        <f>IF(ISBLANK(Glutamine!AC10),"",Glutamine!AC10)</f>
        <v>0.80790727342614599</v>
      </c>
      <c r="AD6" s="245">
        <f>IF(ISBLANK(Glutamine!AD10),"",Glutamine!AD10)</f>
        <v>1.6093219141902695</v>
      </c>
      <c r="AE6" s="245">
        <f>IF(ISBLANK(Glutamine!AE10),"",Glutamine!AE10)</f>
        <v>8.9363115563543634</v>
      </c>
      <c r="AF6" s="245">
        <f>IF(ISBLANK(Glutamine!AF10),"",Glutamine!AF10)</f>
        <v>3.3501650025542822</v>
      </c>
      <c r="AG6" s="245">
        <f>IF(ISBLANK(Glutamine!AG10),"",Glutamine!AG10)</f>
        <v>2.9295654812241172</v>
      </c>
      <c r="AH6" s="245">
        <f>IF(ISBLANK(Glutamine!AH10),"",Glutamine!AH10)</f>
        <v>0.9631056372784309</v>
      </c>
      <c r="AI6" s="245">
        <f>IF(ISBLANK(Glutamine!AI10),"",Glutamine!AI10)</f>
        <v>3.1934062499999998</v>
      </c>
      <c r="AJ6" s="245">
        <f>IF(ISBLANK(Glutamine!AJ10),"",Glutamine!AJ10)</f>
        <v>0.73102647039570401</v>
      </c>
      <c r="AK6" s="245">
        <f>IF(ISBLANK(Glutamine!AK10),"",Glutamine!AK10)</f>
        <v>2.5136869320380693</v>
      </c>
      <c r="AL6" s="245">
        <f>IF(ISBLANK(Glutamine!AL10),"",Glutamine!AL10)</f>
        <v>4.4431861561438408</v>
      </c>
      <c r="AM6" s="245">
        <f>IF(ISBLANK(Glutamine!AM10),"",Glutamine!AM10)</f>
        <v>3.3253894150667036</v>
      </c>
      <c r="AN6" s="245">
        <f>IF(ISBLANK(Glutamine!AN10),"",Glutamine!AN10)</f>
        <v>0.37936668702761933</v>
      </c>
      <c r="AO6" s="245">
        <f>IF(ISBLANK(Glutamine!AO10),"",Glutamine!AO10)</f>
        <v>1.5329469305921741</v>
      </c>
      <c r="AP6" s="245">
        <f>IF(ISBLANK(Glutamine!AP10),"",Glutamine!AP10)</f>
        <v>1.8398875071376599</v>
      </c>
      <c r="AQ6" s="245">
        <f>IF(ISBLANK(Glutamine!AQ10),"",Glutamine!AQ10)</f>
        <v>0</v>
      </c>
      <c r="AR6" s="245">
        <f>IF(ISBLANK(Glutamine!AR10),"",Glutamine!AR10)</f>
        <v>0</v>
      </c>
      <c r="AS6" s="245">
        <f>IF(ISBLANK(Glutamine!AS10),"",Glutamine!AS10)</f>
        <v>12.385297147441527</v>
      </c>
      <c r="AT6" s="245">
        <f>IF(ISBLANK(Glutamine!AT10),"",Glutamine!AT10)</f>
        <v>16.655562958027982</v>
      </c>
      <c r="AU6" s="245">
        <f>IF(ISBLANK(Glutamine!AU10),"",Glutamine!AU10)</f>
        <v>3.7565740045078888</v>
      </c>
      <c r="AV6" s="245">
        <f>IF(ISBLANK(Glutamine!AV10),"",Glutamine!AV10)</f>
        <v>7.1163031659009528</v>
      </c>
      <c r="AW6" s="245">
        <f>IF(ISBLANK(Glutamine!AW10),"",Glutamine!AW10)</f>
        <v>400</v>
      </c>
      <c r="AX6" s="245">
        <f>IF(ISBLANK(Glutamine!AX10),"",Glutamine!AX10)</f>
        <v>200</v>
      </c>
      <c r="AY6" s="245">
        <f>IF(ISBLANK(Glutamine!AY10),"",Glutamine!AY10)</f>
        <v>11.556764106050306</v>
      </c>
      <c r="AZ6" s="245">
        <f>IF(ISBLANK(Glutamine!AZ10),"",Glutamine!AZ10)</f>
        <v>0</v>
      </c>
      <c r="BA6" s="245">
        <f>IF(ISBLANK(Glutamine!BA10),"",Glutamine!BA10)</f>
        <v>0</v>
      </c>
      <c r="BB6" s="245">
        <f>IF(ISBLANK(Glutamine!BB10),"",Glutamine!BB10)</f>
        <v>14.238739330269205</v>
      </c>
      <c r="BC6" s="245">
        <f>IF(ISBLANK(Glutamine!BD10),"",Glutamine!BD10)</f>
        <v>26.873276428102425</v>
      </c>
      <c r="BD6" s="245">
        <f>IF(ISBLANK(Glutamine!BE10),"",Glutamine!BE10)</f>
        <v>16.685489166119506</v>
      </c>
      <c r="BE6" s="245">
        <f>IF(ISBLANK(Glutamine!BF10),"",Glutamine!BF10)</f>
        <v>5.4088471849865956</v>
      </c>
      <c r="BF6" s="245">
        <f>IF(ISBLANK(Glutamine!BH10),"",Glutamine!BH10)</f>
        <v>13.577481840193705</v>
      </c>
      <c r="BG6" s="245">
        <f>IF(ISBLANK(Glutamine!BI10),"",Glutamine!BI10)</f>
        <v>19.002757715036115</v>
      </c>
      <c r="BH6" s="245">
        <f>IF(ISBLANK(Glutamine!BJ10),"",Glutamine!BJ10)</f>
        <v>36.308277830637493</v>
      </c>
      <c r="BI6" s="245">
        <f>IF(ISBLANK(Glutamine!BK10),"",Glutamine!BK10)</f>
        <v>20.663308144416458</v>
      </c>
      <c r="BJ6" s="245">
        <f>IF(ISBLANK(Glutamine!BL10),"",Glutamine!BL10)</f>
        <v>4.4368266405484817</v>
      </c>
      <c r="BK6" s="245">
        <f>IF(ISBLANK(Glutamine!BM10),"",Glutamine!BM10)</f>
        <v>0</v>
      </c>
      <c r="BL6" s="245">
        <f>IF(ISBLANK(Glutamine!BN10),"",Glutamine!BN10)</f>
        <v>24.26789231779383</v>
      </c>
      <c r="BM6" s="245">
        <f>IF(ISBLANK(Glutamine!BO10),"",Glutamine!BO10)</f>
        <v>0</v>
      </c>
      <c r="BN6" s="240">
        <f>IF(ISBLANK('In Process Calc.'!B6),"",ROUND('In Process Calc.'!B6,2))</f>
        <v>1.98</v>
      </c>
      <c r="BO6" s="240">
        <f>IF(ISBLANK('In Process Calc.'!C6),"",ROUND('In Process Calc.'!C6,2))</f>
        <v>47.58</v>
      </c>
      <c r="BP6" s="240">
        <f>IF(ISBLANK('In Process Calc.'!D6),"",'In Process Calc.'!D6)</f>
        <v>70</v>
      </c>
      <c r="BQ6" s="240">
        <f>IF(ISBLANK('In Process Calc.'!E6),"",'In Process Calc.'!E6)</f>
        <v>0</v>
      </c>
      <c r="BR6" s="240">
        <f>IF(ISBLANK('In Process Calc.'!G6),"",'In Process Calc.'!G6)</f>
        <v>0</v>
      </c>
      <c r="BS6" s="240">
        <f>IF(ISBLANK('In Process Calc.'!I6),"",'In Process Calc.'!I6)</f>
        <v>68.5</v>
      </c>
      <c r="BT6" s="245">
        <f>IF(ISBLANK('In Process Calc.'!J6),"",'In Process Calc.'!J6)</f>
        <v>30.982533333214178</v>
      </c>
      <c r="BU6" s="245">
        <f>IF(ISBLANK('In Process Calc.'!K6),"",'In Process Calc.'!K6)</f>
        <v>84.364999999999995</v>
      </c>
      <c r="BV6" s="245">
        <f>IF(ISBLANK('In Process Calc.'!L6),"",'In Process Calc.'!L6)</f>
        <v>0</v>
      </c>
      <c r="BW6" s="245">
        <f>IF(ISBLANK('In Process Calc.'!M6),"",'In Process Calc.'!M6)</f>
        <v>0.19437979562355262</v>
      </c>
      <c r="BX6" s="245">
        <f>IF(ISBLANK('In Process Calc.'!N6),"",'In Process Calc.'!N6)</f>
        <v>-2.5175011915410456E-2</v>
      </c>
      <c r="BY6" s="245">
        <f>IF(ISBLANK('In Process Calc.'!O6),"",'In Process Calc.'!O6)</f>
        <v>-1.5105005909130968E-3</v>
      </c>
      <c r="BZ6" s="245">
        <f>IF(ISBLANK('In Process Calc.'!P6),"",'In Process Calc.'!P6)</f>
        <v>-1.9750501113938983E-3</v>
      </c>
      <c r="CA6" s="245">
        <f>IF(ISBLANK('In Process Calc.'!Q6),"",'In Process Calc.'!Q6)</f>
        <v>-1.1477561232022012E-2</v>
      </c>
      <c r="CB6" s="245">
        <f>IF(ISBLANK('In Process Calc.'!R6),"",'In Process Calc.'!R6)</f>
        <v>6.1257187575903625E-3</v>
      </c>
      <c r="CC6" s="245">
        <f>IF(ISBLANK('In Process Calc.'!S6),"",'In Process Calc.'!S6)</f>
        <v>0.43095135546938856</v>
      </c>
      <c r="CD6" s="245">
        <f>IF(ISBLANK('In Process Calc.'!T6),"",'In Process Calc.'!T6)</f>
        <v>7.8502371061987236E-2</v>
      </c>
      <c r="CE6" s="245">
        <f>IF(ISBLANK('In Process Calc.'!U6),"",'In Process Calc.'!U6)</f>
        <v>-2.5954672482993369E-2</v>
      </c>
      <c r="CF6" s="245">
        <f>IF(ISBLANK('In Process Calc.'!V6),"",'In Process Calc.'!V6)</f>
        <v>-1.4657804505211175E-2</v>
      </c>
      <c r="CG6" s="245">
        <f>IF(ISBLANK('In Process Calc.'!W6),"",'In Process Calc.'!W6)</f>
        <v>5.5042337681688661E-3</v>
      </c>
      <c r="CH6" s="245">
        <f>IF(ISBLANK('In Process Calc.'!X6),"",'In Process Calc.'!X6)</f>
        <v>-2.3064381446650378E-4</v>
      </c>
      <c r="CI6" s="245">
        <f>IF(ISBLANK('In Process Calc.'!Y6),"",'In Process Calc.'!Y6)</f>
        <v>0.6402729842592032</v>
      </c>
      <c r="CJ6" s="245">
        <f>IF(ISBLANK('In Process Calc.'!Z6),"",'In Process Calc.'!Z6)</f>
        <v>3.2208746749303714E-3</v>
      </c>
      <c r="CK6" s="245">
        <f>IF(ISBLANK('In Process Calc.'!AA6),"",'In Process Calc.'!AA6)</f>
        <v>-5.2095918855107469E-4</v>
      </c>
      <c r="CL6" s="245">
        <f>IF(ISBLANK('In Process Calc.'!AB6),"",'In Process Calc.'!AB6)</f>
        <v>9.9223274455241019E-4</v>
      </c>
      <c r="CM6" s="245">
        <f>IF(ISBLANK('In Process Calc.'!AC6),"",'In Process Calc.'!AC6)</f>
        <v>-0.11415717790349997</v>
      </c>
      <c r="CN6" s="245">
        <f>IF(ISBLANK('In Process Calc.'!AD6),"",'In Process Calc.'!AD6)</f>
        <v>4.2228339253571077E-4</v>
      </c>
      <c r="CO6" s="245">
        <f>IF(ISBLANK('In Process Calc.'!AE6),"",'In Process Calc.'!AE6)</f>
        <v>-2.6615307714524753E-4</v>
      </c>
      <c r="CP6" s="245">
        <f>IF(ISBLANK('In Process Calc.'!AF6),"",'In Process Calc.'!AF6)</f>
        <v>1.2572720744513674E-2</v>
      </c>
      <c r="CQ6" s="245">
        <f>IF(ISBLANK('In Process Calc.'!AG6),"",'In Process Calc.'!AG6)</f>
        <v>-1.2301368963088179E-2</v>
      </c>
      <c r="CR6" s="245">
        <f>IF(ISBLANK('In Process Calc.'!AH6),"",'In Process Calc.'!AH6)</f>
        <v>5.7932971678612336E-4</v>
      </c>
      <c r="CS6" s="245">
        <f>IF(ISBLANK('In Process Calc.'!AI6),"",'In Process Calc.'!AI6)</f>
        <v>-3.0360013112817655E-3</v>
      </c>
      <c r="CT6" s="245">
        <f>IF(ISBLANK('In Process Calc.'!AJ6),"",'In Process Calc.'!AJ6)</f>
        <v>-4.2046577355827719E-4</v>
      </c>
      <c r="CU6" s="245">
        <f>IF(ISBLANK('In Process Calc.'!AK6),"",'In Process Calc.'!AK6)</f>
        <v>0</v>
      </c>
      <c r="CV6" s="245">
        <f>IF(ISBLANK('In Process Calc.'!AL6),"",'In Process Calc.'!AL6)</f>
        <v>0.2137391257985469</v>
      </c>
      <c r="CW6" s="245">
        <f>IF(ISBLANK('In Process Calc.'!AM6),"",'In Process Calc.'!AM6)</f>
        <v>7.4406935979636477E-2</v>
      </c>
      <c r="CX6" s="245">
        <f>IF(ISBLANK('In Process Calc.'!AN6),"",'In Process Calc.'!AN6)</f>
        <v>0.30355973736403385</v>
      </c>
      <c r="CY6" s="245">
        <f>IF(ISBLANK('In Process Calc.'!AO6),"",'In Process Calc.'!AO6)</f>
        <v>0</v>
      </c>
      <c r="CZ6" s="245">
        <f>IF(ISBLANK('In Process Calc.'!AP6),"",'In Process Calc.'!AP6)</f>
        <v>0.33363074997383863</v>
      </c>
      <c r="DA6" s="245">
        <f>IF(ISBLANK('In Process Calc.'!AQ6),"",'In Process Calc.'!AQ6)</f>
        <v>4.577514129605105E-2</v>
      </c>
      <c r="DB6" s="245">
        <f>IF(ISBLANK('In Process Calc.'!AR6),"",'In Process Calc.'!AR6)</f>
        <v>4.6322407753986064E-2</v>
      </c>
      <c r="DC6" s="245">
        <f>IF(ISBLANK('In Process Calc.'!AS6),"",'In Process Calc.'!AS6)</f>
        <v>5.47266457935016E-4</v>
      </c>
      <c r="DD6" s="245">
        <f>IF(ISBLANK('In Process Calc.'!AT6),"",'In Process Calc.'!AT6)</f>
        <v>8.8278058650118771E-2</v>
      </c>
      <c r="DE6" s="245">
        <f>IF(ISBLANK('In Process Calc.'!AU6),"",'In Process Calc.'!AU6)</f>
        <v>-1.0833053314752346E-2</v>
      </c>
      <c r="DF6" s="245">
        <f>IF(ISBLANK('In Process Calc.'!AV6),"",'In Process Calc.'!AV6)</f>
        <v>1.6100814759100446E-3</v>
      </c>
      <c r="DG6" s="245">
        <f>IF(ISBLANK('In Process Calc.'!AW6),"",'In Process Calc.'!AW6)</f>
        <v>2.0213169430569242E-3</v>
      </c>
      <c r="DH6" s="245">
        <f>IF(ISBLANK('In Process Calc.'!AX6),"",'In Process Calc.'!AX6)</f>
        <v>-3.0240589064575015E-3</v>
      </c>
      <c r="DI6" s="245">
        <f>IF(ISBLANK('In Process Calc.'!AY6),"",'In Process Calc.'!AY6)</f>
        <v>1.9622879948901968E-3</v>
      </c>
      <c r="DJ6" s="245">
        <f>IF(ISBLANK('In Process Calc.'!AZ6),"",'In Process Calc.'!AZ6)</f>
        <v>0.23437506051282581</v>
      </c>
      <c r="DK6" s="245">
        <f>IF(ISBLANK('In Process Calc.'!BA6),"",'In Process Calc.'!BA6)</f>
        <v>2.9850502846772778E-2</v>
      </c>
      <c r="DL6" s="245">
        <f>IF(ISBLANK('In Process Calc.'!BB6),"",'In Process Calc.'!BB6)</f>
        <v>-1.0243997967903536E-2</v>
      </c>
      <c r="DM6" s="245">
        <f>IF(ISBLANK('In Process Calc.'!BC6),"",'In Process Calc.'!BC6)</f>
        <v>-5.4869039022721984E-3</v>
      </c>
      <c r="DN6" s="245">
        <f>IF(ISBLANK('In Process Calc.'!BD6),"",'In Process Calc.'!BD6)</f>
        <v>1.5681544663729955E-3</v>
      </c>
      <c r="DO6" s="245">
        <f>IF(ISBLANK('In Process Calc.'!BE6),"",'In Process Calc.'!BE6)</f>
        <v>8.8802691227533078E-4</v>
      </c>
      <c r="DP6" s="245">
        <f>IF(ISBLANK('In Process Calc.'!BF6),"",'In Process Calc.'!BF6)</f>
        <v>0.19115843585422757</v>
      </c>
      <c r="DQ6" s="245">
        <f>IF(ISBLANK('In Process Calc.'!BG6),"",'In Process Calc.'!BG6)</f>
        <v>2.350668062137256E-3</v>
      </c>
      <c r="DR6" s="245">
        <f>IF(ISBLANK('In Process Calc.'!BH6),"",'In Process Calc.'!BH6)</f>
        <v>-6.4101546326479782E-4</v>
      </c>
      <c r="DS6" s="245">
        <f>IF(ISBLANK('In Process Calc.'!BI6),"",'In Process Calc.'!BI6)</f>
        <v>-3.9286526207639894E-4</v>
      </c>
      <c r="DT6" s="245">
        <f>IF(ISBLANK('In Process Calc.'!BJ6),"",'In Process Calc.'!BJ6)</f>
        <v>-5.9089221916448116E-2</v>
      </c>
      <c r="DU6" s="245">
        <f>IF(ISBLANK('In Process Calc.'!BK6),"",'In Process Calc.'!BK6)</f>
        <v>3.437209499061128E-4</v>
      </c>
      <c r="DV6" s="245">
        <f>IF(ISBLANK('In Process Calc.'!BL6),"",'In Process Calc.'!BL6)</f>
        <v>3.4604555417475541E-4</v>
      </c>
      <c r="DW6" s="245">
        <f>IF(ISBLANK('In Process Calc.'!BM6),"",'In Process Calc.'!BM6)</f>
        <v>8.0100609599284122E-3</v>
      </c>
      <c r="DX6" s="245">
        <f>IF(ISBLANK('In Process Calc.'!BN6),"",'In Process Calc.'!BN6)</f>
        <v>-3.7108673768028485E-3</v>
      </c>
      <c r="DY6" s="245">
        <f>IF(ISBLANK('In Process Calc.'!BO6),"",'In Process Calc.'!BO6)</f>
        <v>-2.5954345131397766E-4</v>
      </c>
      <c r="DZ6" s="245">
        <f>IF(ISBLANK('In Process Calc.'!BP6),"",'In Process Calc.'!BP6)</f>
        <v>-3.8457127343082807E-3</v>
      </c>
      <c r="EA6" s="245">
        <f>IF(ISBLANK('In Process Calc.'!BQ6),"",'In Process Calc.'!BQ6)</f>
        <v>8.4770119255786459E-4</v>
      </c>
      <c r="EB6" s="245">
        <f>IF(ISBLANK('In Process Calc.'!BR6),"",'In Process Calc.'!BR6)</f>
        <v>0</v>
      </c>
      <c r="EC6" s="245">
        <f>IF(ISBLANK('In Process Calc.'!BS6),"",'In Process Calc.'!BS6)</f>
        <v>0.10964712858231995</v>
      </c>
      <c r="ED6" s="245">
        <f>IF(ISBLANK('In Process Calc.'!BT6),"",'In Process Calc.'!BT6)</f>
        <v>6.1390959980624181E-2</v>
      </c>
      <c r="EE6" s="245">
        <f>IF(ISBLANK('In Process Calc.'!BU6),"",'In Process Calc.'!BU6)</f>
        <v>7.7612830412848124E-2</v>
      </c>
      <c r="EF6" s="245">
        <f>IF(ISBLANK('In Process Calc.'!BV6),"",'In Process Calc.'!BV6)</f>
        <v>0.24070550063820989</v>
      </c>
      <c r="EG6" s="245">
        <f>IF(ISBLANK('In Process Calc.'!BW6),"",'In Process Calc.'!BW6)</f>
        <v>0.81560911573083827</v>
      </c>
      <c r="EH6" s="245">
        <f>IF(ISBLANK('In Process Calc.'!BX6),"",'In Process Calc.'!BX6)</f>
        <v>1.4234908323600464</v>
      </c>
      <c r="EI6" s="245">
        <f>IF(ISBLANK('In Process Calc.'!BY6),"",'In Process Calc.'!BY6)</f>
        <v>0.12736211259618749</v>
      </c>
      <c r="EJ6" s="245">
        <f>IF(ISBLANK('In Process Calc.'!BZ6),"",'In Process Calc.'!BZ6)</f>
        <v>-1.9795050763386526</v>
      </c>
      <c r="EK6" s="245">
        <f>IF(ISBLANK('Post Process Calc.'!A6),"",'Post Process Calc.'!A6)</f>
        <v>0.10009999999999999</v>
      </c>
      <c r="EL6" s="245">
        <f>IF(ISBLANK('Post Process Calc.'!B6),"",'Post Process Calc.'!B6)</f>
        <v>4.1001769559542621E-2</v>
      </c>
      <c r="EM6" s="245">
        <f>IF(ISBLANK('Post Process Calc.'!C6),"",'Post Process Calc.'!C6)</f>
        <v>0.33363074997383863</v>
      </c>
      <c r="EN6" s="245">
        <f>IF(ISBLANK('Post Process Calc.'!D6),"",'Post Process Calc.'!D6)</f>
        <v>0.18815655703135628</v>
      </c>
      <c r="EO6" s="245">
        <f>IF(ISBLANK('Post Process Calc.'!E6),"",'Post Process Calc.'!E6)</f>
        <v>-2.4616929813996428E-2</v>
      </c>
      <c r="EP6" s="245">
        <f>IF(ISBLANK('Post Process Calc.'!F6),"",'Post Process Calc.'!F6)</f>
        <v>2.6984308264081029E-3</v>
      </c>
      <c r="EQ6" s="245">
        <f>IF(ISBLANK('Post Process Calc.'!G6),"",'Post Process Calc.'!G6)</f>
        <v>1.2845101629979035E-2</v>
      </c>
      <c r="ER6" s="245">
        <f>IF(ISBLANK('Post Process Calc.'!H6),"",'Post Process Calc.'!H6)</f>
        <v>2.1102404862469184E-3</v>
      </c>
      <c r="ES6" s="245">
        <f>IF(ISBLANK('Post Process Calc.'!I6),"",'Post Process Calc.'!I6)</f>
        <v>3.1078503570746902E-3</v>
      </c>
      <c r="ET6" s="245">
        <f>IF(ISBLANK('Post Process Calc.'!J6),"",'Post Process Calc.'!J6)</f>
        <v>0.1336602956652182</v>
      </c>
      <c r="EU6" s="245">
        <f>IF(ISBLANK('Post Process Calc.'!K6),"",'Post Process Calc.'!K6)</f>
        <v>2.3174068512277272E-2</v>
      </c>
      <c r="EV6" s="245">
        <f>IF(ISBLANK('Post Process Calc.'!L6),"",'Post Process Calc.'!L6)</f>
        <v>-3.770719421191393E-3</v>
      </c>
      <c r="EW6" s="245">
        <f>IF(ISBLANK('Post Process Calc.'!M6),"",'Post Process Calc.'!M6)</f>
        <v>-1.6754341957265168E-3</v>
      </c>
      <c r="EX6" s="245">
        <f>IF(ISBLANK('Post Process Calc.'!N6),"",'Post Process Calc.'!N6)</f>
        <v>1.326348438570907E-3</v>
      </c>
      <c r="EY6" s="245">
        <f>IF(ISBLANK('Post Process Calc.'!O6),"",'Post Process Calc.'!O6)</f>
        <v>2.5312404027163378E-3</v>
      </c>
      <c r="EZ6" s="245">
        <f>IF(ISBLANK('Post Process Calc.'!P6),"",'Post Process Calc.'!P6)</f>
        <v>0.23687510811796636</v>
      </c>
      <c r="FA6" s="245">
        <f>IF(ISBLANK('Post Process Calc.'!Q6),"",'Post Process Calc.'!Q6)</f>
        <v>6.1478379660084206E-3</v>
      </c>
      <c r="FB6" s="245">
        <f>IF(ISBLANK('Post Process Calc.'!R6),"",'Post Process Calc.'!R6)</f>
        <v>4.2546537029301548E-3</v>
      </c>
      <c r="FC6" s="245">
        <f>IF(ISBLANK('Post Process Calc.'!S6),"",'Post Process Calc.'!S6)</f>
        <v>1.9267722447670087E-3</v>
      </c>
      <c r="FD6" s="245">
        <f>IF(ISBLANK('Post Process Calc.'!T6),"",'Post Process Calc.'!T6)</f>
        <v>-3.2191051814357226E-2</v>
      </c>
      <c r="FE6" s="245">
        <f>IF(ISBLANK('Post Process Calc.'!U6),"",'Post Process Calc.'!U6)</f>
        <v>2.2701766490785995E-3</v>
      </c>
      <c r="FF6" s="245">
        <f>IF(ISBLANK('Post Process Calc.'!V6),"",'Post Process Calc.'!V6)</f>
        <v>2.5799791986244711E-3</v>
      </c>
      <c r="FG6" s="245">
        <f>IF(ISBLANK('Post Process Calc.'!W6),"",'Post Process Calc.'!W6)</f>
        <v>1.1721286992183465E-2</v>
      </c>
      <c r="FH6" s="245">
        <f>IF(ISBLANK('Post Process Calc.'!X6),"",'Post Process Calc.'!X6)</f>
        <v>-5.6381236079930339E-5</v>
      </c>
      <c r="FI6" s="245">
        <f>IF(ISBLANK('Post Process Calc.'!Y6),"",'Post Process Calc.'!Y6)</f>
        <v>8.6814932432062279E-4</v>
      </c>
      <c r="FJ6" s="245">
        <f>IF(ISBLANK('Post Process Calc.'!Z6),"",'Post Process Calc.'!Z6)</f>
        <v>1.351702244062358E-3</v>
      </c>
      <c r="FK6" s="245">
        <f>IF(ISBLANK('Post Process Calc.'!AA6),"",'Post Process Calc.'!AA6)</f>
        <v>3.3301952142284668E-3</v>
      </c>
      <c r="FL6" s="245">
        <f>IF(ISBLANK('Post Process Calc.'!AB6),"",'Post Process Calc.'!AB6)</f>
        <v>0</v>
      </c>
      <c r="FM6" s="245">
        <f>IF(ISBLANK('Post Process Calc.'!AC6),"",'Post Process Calc.'!AC6)</f>
        <v>0.14040572651392824</v>
      </c>
      <c r="FN6" s="245">
        <f>IF(ISBLANK('Post Process Calc.'!AD6),"",'Post Process Calc.'!AD6)</f>
        <v>8.3597744885574615E-2</v>
      </c>
      <c r="FO6" s="245">
        <f>IF(ISBLANK('Post Process Calc.'!AE6),"",'Post Process Calc.'!AE6)</f>
        <v>0.47482056681761947</v>
      </c>
      <c r="FP6" s="245">
        <f>IF(ISBLANK('Post Process Calc.'!AF6),"",'Post Process Calc.'!AF6)</f>
        <v>1.7722174482635629</v>
      </c>
      <c r="FQ6" s="245">
        <f>IF(ISBLANK('Post Process Calc.'!AG6),"",'Post Process Calc.'!AG6)</f>
        <v>2.4961096211360378</v>
      </c>
      <c r="FR6" s="245">
        <f>IF(ISBLANK('Post Process Calc.'!AH6),"",'Post Process Calc.'!AH6)</f>
        <v>0.17338034752161446</v>
      </c>
      <c r="FS6" s="245">
        <f>IF(ISBLANK('Post Process Calc.'!AI6),"",'Post Process Calc.'!AI6)</f>
        <v>-1.3890979823979934</v>
      </c>
    </row>
    <row r="7" spans="1:175" x14ac:dyDescent="0.15">
      <c r="A7" s="240" t="e">
        <f>IF(Glutamine!#REF!&lt;&gt;0,Glutamine!$B$1,"")</f>
        <v>#REF!</v>
      </c>
      <c r="B7" s="240" t="e">
        <f>IF(ISBLANK(Glutamine!#REF!),"",Glutamine!#REF!)</f>
        <v>#REF!</v>
      </c>
      <c r="C7" s="247" t="e">
        <f>IF(ISBLANK(Glutamine!#REF!),"",Glutamine!#REF!)</f>
        <v>#REF!</v>
      </c>
      <c r="D7" s="248" t="e">
        <f>IF(ISBLANK(Glutamine!#REF!),"",Glutamine!#REF!)</f>
        <v>#REF!</v>
      </c>
      <c r="E7" s="240" t="e">
        <f>IF(ISBLANK(Glutamine!#REF!),"",Glutamine!#REF!)</f>
        <v>#REF!</v>
      </c>
      <c r="F7" s="240">
        <f>IF(ISBLANK(Glutamine!E11),"",Glutamine!E11)</f>
        <v>0</v>
      </c>
      <c r="G7" s="240" t="e">
        <f>IF(ISBLANK(Glutamine!#REF!),"",Glutamine!#REF!)</f>
        <v>#REF!</v>
      </c>
      <c r="H7" s="245" t="e">
        <f>IF(ISBLANK(Glutamine!#REF!),"",Glutamine!#REF!)</f>
        <v>#REF!</v>
      </c>
      <c r="I7" s="245" t="e">
        <f>IF(ISBLANK(Glutamine!#REF!),"",Glutamine!#REF!)</f>
        <v>#REF!</v>
      </c>
      <c r="J7" s="245" t="e">
        <f>IF(ISBLANK(Glutamine!#REF!),"",Glutamine!#REF!)</f>
        <v>#REF!</v>
      </c>
      <c r="K7" s="245" t="e">
        <f>IF(ISBLANK(Glutamine!#REF!),"",Glutamine!#REF!)</f>
        <v>#REF!</v>
      </c>
      <c r="L7" s="240" t="e">
        <f>IF(ISBLANK(Glutamine!#REF!),"",Glutamine!#REF!)</f>
        <v>#REF!</v>
      </c>
      <c r="M7" s="240" t="e">
        <f>IF(ISBLANK(Glutamine!#REF!),"",Glutamine!#REF!)</f>
        <v>#REF!</v>
      </c>
      <c r="N7" s="240" t="e">
        <f>IF(ISBLANK(Glutamine!#REF!),"",Glutamine!#REF!)</f>
        <v>#REF!</v>
      </c>
      <c r="O7" s="240" t="e">
        <f>IF(ISBLANK(Glutamine!#REF!),"",Glutamine!#REF!)</f>
        <v>#REF!</v>
      </c>
      <c r="P7" s="240" t="e">
        <f>IF(ISBLANK(Glutamine!#REF!),"",Glutamine!#REF!)</f>
        <v>#REF!</v>
      </c>
      <c r="Q7" s="240" t="e">
        <f>IF(ISBLANK(Glutamine!#REF!),"",Glutamine!#REF!)</f>
        <v>#REF!</v>
      </c>
      <c r="R7" s="240" t="e">
        <f>IF(ISBLANK(Glutamine!#REF!),"",Glutamine!#REF!)</f>
        <v>#REF!</v>
      </c>
      <c r="S7" s="240" t="e">
        <f>IF(ISBLANK(Glutamine!#REF!),"",Glutamine!#REF!)</f>
        <v>#REF!</v>
      </c>
      <c r="T7" s="245" t="e">
        <f>IF(ISBLANK(Glutamine!#REF!),"",Glutamine!#REF!)</f>
        <v>#REF!</v>
      </c>
      <c r="U7" s="245" t="e">
        <f>IF(ISBLANK(Glutamine!#REF!),"",Glutamine!#REF!)</f>
        <v>#REF!</v>
      </c>
      <c r="V7" s="245" t="e">
        <f>IF(ISBLANK(Glutamine!#REF!),"",Glutamine!#REF!)</f>
        <v>#REF!</v>
      </c>
      <c r="W7" s="245" t="e">
        <f>IF(ISBLANK(Glutamine!#REF!),"",Glutamine!#REF!)</f>
        <v>#REF!</v>
      </c>
      <c r="X7" s="245" t="e">
        <f>IF(ISBLANK(Glutamine!#REF!),"",Glutamine!#REF!)</f>
        <v>#REF!</v>
      </c>
      <c r="Y7" s="245" t="e">
        <f>IF(ISBLANK(Glutamine!#REF!),"",Glutamine!#REF!)</f>
        <v>#REF!</v>
      </c>
      <c r="Z7" s="245" t="e">
        <f>IF(ISBLANK(Glutamine!#REF!),"",Glutamine!#REF!)</f>
        <v>#REF!</v>
      </c>
      <c r="AA7" s="245" t="e">
        <f>IF(ISBLANK(Glutamine!#REF!),"",Glutamine!#REF!)</f>
        <v>#REF!</v>
      </c>
      <c r="AB7" s="245" t="e">
        <f>IF(ISBLANK(Glutamine!#REF!),"",Glutamine!#REF!)</f>
        <v>#REF!</v>
      </c>
      <c r="AC7" s="245" t="e">
        <f>IF(ISBLANK(Glutamine!#REF!),"",Glutamine!#REF!)</f>
        <v>#REF!</v>
      </c>
      <c r="AD7" s="245" t="e">
        <f>IF(ISBLANK(Glutamine!#REF!),"",Glutamine!#REF!)</f>
        <v>#REF!</v>
      </c>
      <c r="AE7" s="245" t="e">
        <f>IF(ISBLANK(Glutamine!#REF!),"",Glutamine!#REF!)</f>
        <v>#REF!</v>
      </c>
      <c r="AF7" s="245" t="e">
        <f>IF(ISBLANK(Glutamine!#REF!),"",Glutamine!#REF!)</f>
        <v>#REF!</v>
      </c>
      <c r="AG7" s="245" t="e">
        <f>IF(ISBLANK(Glutamine!#REF!),"",Glutamine!#REF!)</f>
        <v>#REF!</v>
      </c>
      <c r="AH7" s="245" t="e">
        <f>IF(ISBLANK(Glutamine!#REF!),"",Glutamine!#REF!)</f>
        <v>#REF!</v>
      </c>
      <c r="AI7" s="245" t="e">
        <f>IF(ISBLANK(Glutamine!#REF!),"",Glutamine!#REF!)</f>
        <v>#REF!</v>
      </c>
      <c r="AJ7" s="245" t="e">
        <f>IF(ISBLANK(Glutamine!#REF!),"",Glutamine!#REF!)</f>
        <v>#REF!</v>
      </c>
      <c r="AK7" s="245" t="e">
        <f>IF(ISBLANK(Glutamine!#REF!),"",Glutamine!#REF!)</f>
        <v>#REF!</v>
      </c>
      <c r="AL7" s="245" t="e">
        <f>IF(ISBLANK(Glutamine!#REF!),"",Glutamine!#REF!)</f>
        <v>#REF!</v>
      </c>
      <c r="AM7" s="245" t="e">
        <f>IF(ISBLANK(Glutamine!#REF!),"",Glutamine!#REF!)</f>
        <v>#REF!</v>
      </c>
      <c r="AN7" s="245" t="e">
        <f>IF(ISBLANK(Glutamine!#REF!),"",Glutamine!#REF!)</f>
        <v>#REF!</v>
      </c>
      <c r="AO7" s="245" t="e">
        <f>IF(ISBLANK(Glutamine!#REF!),"",Glutamine!#REF!)</f>
        <v>#REF!</v>
      </c>
      <c r="AP7" s="245" t="e">
        <f>IF(ISBLANK(Glutamine!#REF!),"",Glutamine!#REF!)</f>
        <v>#REF!</v>
      </c>
      <c r="AQ7" s="245" t="e">
        <f>IF(ISBLANK(Glutamine!#REF!),"",Glutamine!#REF!)</f>
        <v>#REF!</v>
      </c>
      <c r="AR7" s="245" t="e">
        <f>IF(ISBLANK(Glutamine!#REF!),"",Glutamine!#REF!)</f>
        <v>#REF!</v>
      </c>
      <c r="AS7" s="245" t="e">
        <f>IF(ISBLANK(Glutamine!#REF!),"",Glutamine!#REF!)</f>
        <v>#REF!</v>
      </c>
      <c r="AT7" s="245" t="e">
        <f>IF(ISBLANK(Glutamine!#REF!),"",Glutamine!#REF!)</f>
        <v>#REF!</v>
      </c>
      <c r="AU7" s="245" t="e">
        <f>IF(ISBLANK(Glutamine!#REF!),"",Glutamine!#REF!)</f>
        <v>#REF!</v>
      </c>
      <c r="AV7" s="245" t="e">
        <f>IF(ISBLANK(Glutamine!#REF!),"",Glutamine!#REF!)</f>
        <v>#REF!</v>
      </c>
      <c r="AW7" s="245" t="e">
        <f>IF(ISBLANK(Glutamine!#REF!),"",Glutamine!#REF!)</f>
        <v>#REF!</v>
      </c>
      <c r="AX7" s="245" t="e">
        <f>IF(ISBLANK(Glutamine!#REF!),"",Glutamine!#REF!)</f>
        <v>#REF!</v>
      </c>
      <c r="AY7" s="245" t="e">
        <f>IF(ISBLANK(Glutamine!#REF!),"",Glutamine!#REF!)</f>
        <v>#REF!</v>
      </c>
      <c r="AZ7" s="245" t="e">
        <f>IF(ISBLANK(Glutamine!#REF!),"",Glutamine!#REF!)</f>
        <v>#REF!</v>
      </c>
      <c r="BA7" s="245" t="e">
        <f>IF(ISBLANK(Glutamine!#REF!),"",Glutamine!#REF!)</f>
        <v>#REF!</v>
      </c>
      <c r="BB7" s="245" t="e">
        <f>IF(ISBLANK(Glutamine!#REF!),"",Glutamine!#REF!)</f>
        <v>#REF!</v>
      </c>
      <c r="BC7" s="245" t="e">
        <f>IF(ISBLANK(Glutamine!#REF!),"",Glutamine!#REF!)</f>
        <v>#REF!</v>
      </c>
      <c r="BD7" s="245" t="e">
        <f>IF(ISBLANK(Glutamine!#REF!),"",Glutamine!#REF!)</f>
        <v>#REF!</v>
      </c>
      <c r="BE7" s="245" t="e">
        <f>IF(ISBLANK(Glutamine!#REF!),"",Glutamine!#REF!)</f>
        <v>#REF!</v>
      </c>
      <c r="BF7" s="245" t="e">
        <f>IF(ISBLANK(Glutamine!#REF!),"",Glutamine!#REF!)</f>
        <v>#REF!</v>
      </c>
      <c r="BG7" s="245" t="e">
        <f>IF(ISBLANK(Glutamine!#REF!),"",Glutamine!#REF!)</f>
        <v>#REF!</v>
      </c>
      <c r="BH7" s="245" t="e">
        <f>IF(ISBLANK(Glutamine!#REF!),"",Glutamine!#REF!)</f>
        <v>#REF!</v>
      </c>
      <c r="BI7" s="245" t="e">
        <f>IF(ISBLANK(Glutamine!#REF!),"",Glutamine!#REF!)</f>
        <v>#REF!</v>
      </c>
      <c r="BJ7" s="245" t="e">
        <f>IF(ISBLANK(Glutamine!#REF!),"",Glutamine!#REF!)</f>
        <v>#REF!</v>
      </c>
      <c r="BK7" s="245" t="e">
        <f>IF(ISBLANK(Glutamine!#REF!),"",Glutamine!#REF!)</f>
        <v>#REF!</v>
      </c>
      <c r="BL7" s="245" t="e">
        <f>IF(ISBLANK(Glutamine!#REF!),"",Glutamine!#REF!)</f>
        <v>#REF!</v>
      </c>
      <c r="BM7" s="245" t="e">
        <f>IF(ISBLANK(Glutamine!#REF!),"",Glutamine!#REF!)</f>
        <v>#REF!</v>
      </c>
      <c r="BN7" s="240">
        <f>IF(ISBLANK('In Process Calc.'!B7),"",ROUND('In Process Calc.'!B7,2))</f>
        <v>2.61</v>
      </c>
      <c r="BO7" s="240">
        <f>IF(ISBLANK('In Process Calc.'!C7),"",ROUND('In Process Calc.'!C7,2))</f>
        <v>62.65</v>
      </c>
      <c r="BP7" s="240">
        <f>IF(ISBLANK('In Process Calc.'!D7),"",'In Process Calc.'!D7)</f>
        <v>68.5</v>
      </c>
      <c r="BQ7" s="240">
        <f>IF(ISBLANK('In Process Calc.'!E7),"",'In Process Calc.'!E7)</f>
        <v>0</v>
      </c>
      <c r="BR7" s="240">
        <f>IF(ISBLANK('In Process Calc.'!G7),"",'In Process Calc.'!G7)</f>
        <v>0</v>
      </c>
      <c r="BS7" s="240">
        <f>IF(ISBLANK('In Process Calc.'!I7),"",'In Process Calc.'!I7)</f>
        <v>67</v>
      </c>
      <c r="BT7" s="245">
        <f>IF(ISBLANK('In Process Calc.'!J7),"",'In Process Calc.'!J7)</f>
        <v>52.527866666608546</v>
      </c>
      <c r="BU7" s="245">
        <f>IF(ISBLANK('In Process Calc.'!K7),"",'In Process Calc.'!K7)</f>
        <v>199.44499999999999</v>
      </c>
      <c r="BV7" s="245">
        <f>IF(ISBLANK('In Process Calc.'!L7),"",'In Process Calc.'!L7)</f>
        <v>0</v>
      </c>
      <c r="BW7" s="245">
        <f>IF(ISBLANK('In Process Calc.'!M7),"",'In Process Calc.'!M7)</f>
        <v>0.30665987372183123</v>
      </c>
      <c r="BX7" s="245">
        <f>IF(ISBLANK('In Process Calc.'!N7),"",'In Process Calc.'!N7)</f>
        <v>-4.4109541418642498E-2</v>
      </c>
      <c r="BY7" s="245">
        <f>IF(ISBLANK('In Process Calc.'!O7),"",'In Process Calc.'!O7)</f>
        <v>8.0238639514547535E-4</v>
      </c>
      <c r="BZ7" s="245">
        <f>IF(ISBLANK('In Process Calc.'!P7),"",'In Process Calc.'!P7)</f>
        <v>1.1727582428124775E-3</v>
      </c>
      <c r="CA7" s="245">
        <f>IF(ISBLANK('In Process Calc.'!Q7),"",'In Process Calc.'!Q7)</f>
        <v>-1.6146198179618636E-2</v>
      </c>
      <c r="CB7" s="245">
        <f>IF(ISBLANK('In Process Calc.'!R7),"",'In Process Calc.'!R7)</f>
        <v>8.2579976500689427E-3</v>
      </c>
      <c r="CC7" s="245">
        <f>IF(ISBLANK('In Process Calc.'!S7),"",'In Process Calc.'!S7)</f>
        <v>0.7110527179178564</v>
      </c>
      <c r="CD7" s="245">
        <f>IF(ISBLANK('In Process Calc.'!T7),"",'In Process Calc.'!T7)</f>
        <v>0.1176727150554169</v>
      </c>
      <c r="CE7" s="245">
        <f>IF(ISBLANK('In Process Calc.'!U7),"",'In Process Calc.'!U7)</f>
        <v>-3.8380928511050634E-2</v>
      </c>
      <c r="CF7" s="245">
        <f>IF(ISBLANK('In Process Calc.'!V7),"",'In Process Calc.'!V7)</f>
        <v>-2.1229255520093176E-2</v>
      </c>
      <c r="CG7" s="245">
        <f>IF(ISBLANK('In Process Calc.'!W7),"",'In Process Calc.'!W7)</f>
        <v>9.5501240891231656E-3</v>
      </c>
      <c r="CH7" s="245">
        <f>IF(ISBLANK('In Process Calc.'!X7),"",'In Process Calc.'!X7)</f>
        <v>-6.2540184967033955E-4</v>
      </c>
      <c r="CI7" s="245">
        <f>IF(ISBLANK('In Process Calc.'!Y7),"",'In Process Calc.'!Y7)</f>
        <v>1.1339655138917772</v>
      </c>
      <c r="CJ7" s="245">
        <f>IF(ISBLANK('In Process Calc.'!Z7),"",'In Process Calc.'!Z7)</f>
        <v>6.9703535319899004E-3</v>
      </c>
      <c r="CK7" s="245">
        <f>IF(ISBLANK('In Process Calc.'!AA7),"",'In Process Calc.'!AA7)</f>
        <v>1.446040078678607E-3</v>
      </c>
      <c r="CL7" s="245">
        <f>IF(ISBLANK('In Process Calc.'!AB7),"",'In Process Calc.'!AB7)</f>
        <v>2.920355375164618E-3</v>
      </c>
      <c r="CM7" s="245">
        <f>IF(ISBLANK('In Process Calc.'!AC7),"",'In Process Calc.'!AC7)</f>
        <v>-0.17784251312900001</v>
      </c>
      <c r="CN7" s="245">
        <f>IF(ISBLANK('In Process Calc.'!AD7),"",'In Process Calc.'!AD7)</f>
        <v>2.042065027549981E-3</v>
      </c>
      <c r="CO7" s="245">
        <f>IF(ISBLANK('In Process Calc.'!AE7),"",'In Process Calc.'!AE7)</f>
        <v>-1.5492950438817835E-4</v>
      </c>
      <c r="CP7" s="245">
        <f>IF(ISBLANK('In Process Calc.'!AF7),"",'In Process Calc.'!AF7)</f>
        <v>2.8504812456430613E-2</v>
      </c>
      <c r="CQ7" s="245">
        <f>IF(ISBLANK('In Process Calc.'!AG7),"",'In Process Calc.'!AG7)</f>
        <v>-1.1283219725348402E-2</v>
      </c>
      <c r="CR7" s="245">
        <f>IF(ISBLANK('In Process Calc.'!AH7),"",'In Process Calc.'!AH7)</f>
        <v>9.5569056840207273E-4</v>
      </c>
      <c r="CS7" s="245">
        <f>IF(ISBLANK('In Process Calc.'!AI7),"",'In Process Calc.'!AI7)</f>
        <v>-7.8227302329862908E-4</v>
      </c>
      <c r="CT7" s="245">
        <f>IF(ISBLANK('In Process Calc.'!AJ7),"",'In Process Calc.'!AJ7)</f>
        <v>1.2259971076632183E-3</v>
      </c>
      <c r="CU7" s="245">
        <f>IF(ISBLANK('In Process Calc.'!AK7),"",'In Process Calc.'!AK7)</f>
        <v>0</v>
      </c>
      <c r="CV7" s="245">
        <f>IF(ISBLANK('In Process Calc.'!AL7),"",'In Process Calc.'!AL7)</f>
        <v>0.37766466993439729</v>
      </c>
      <c r="CW7" s="245">
        <f>IF(ISBLANK('In Process Calc.'!AM7),"",'In Process Calc.'!AM7)</f>
        <v>0.15571261538675479</v>
      </c>
      <c r="CX7" s="245">
        <f>IF(ISBLANK('In Process Calc.'!AN7),"",'In Process Calc.'!AN7)</f>
        <v>0.66703368321314371</v>
      </c>
      <c r="CY7" s="245">
        <f>IF(ISBLANK('In Process Calc.'!AO7),"",'In Process Calc.'!AO7)</f>
        <v>0</v>
      </c>
      <c r="CZ7" s="245">
        <f>IF(ISBLANK('In Process Calc.'!AP7),"",'In Process Calc.'!AP7)</f>
        <v>0.32849474605151852</v>
      </c>
      <c r="DA7" s="245">
        <f>IF(ISBLANK('In Process Calc.'!AQ7),"",'In Process Calc.'!AQ7)</f>
        <v>4.9120891972883329E-2</v>
      </c>
      <c r="DB7" s="245">
        <f>IF(ISBLANK('In Process Calc.'!AR7),"",'In Process Calc.'!AR7)</f>
        <v>5.1019740510114792E-2</v>
      </c>
      <c r="DC7" s="245">
        <f>IF(ISBLANK('In Process Calc.'!AS7),"",'In Process Calc.'!AS7)</f>
        <v>1.8988485372314653E-3</v>
      </c>
      <c r="DD7" s="245">
        <f>IF(ISBLANK('In Process Calc.'!AT7),"",'In Process Calc.'!AT7)</f>
        <v>4.792576978599624E-2</v>
      </c>
      <c r="DE7" s="245">
        <f>IF(ISBLANK('In Process Calc.'!AU7),"",'In Process Calc.'!AU7)</f>
        <v>-8.0820383931667836E-3</v>
      </c>
      <c r="DF7" s="245">
        <f>IF(ISBLANK('In Process Calc.'!AV7),"",'In Process Calc.'!AV7)</f>
        <v>9.8723559078615604E-4</v>
      </c>
      <c r="DG7" s="245">
        <f>IF(ISBLANK('In Process Calc.'!AW7),"",'In Process Calc.'!AW7)</f>
        <v>1.3436144779137213E-3</v>
      </c>
      <c r="DH7" s="245">
        <f>IF(ISBLANK('In Process Calc.'!AX7),"",'In Process Calc.'!AX7)</f>
        <v>-1.9927668679484323E-3</v>
      </c>
      <c r="DI7" s="245">
        <f>IF(ISBLANK('In Process Calc.'!AY7),"",'In Process Calc.'!AY7)</f>
        <v>9.1014460491396993E-4</v>
      </c>
      <c r="DJ7" s="245">
        <f>IF(ISBLANK('In Process Calc.'!AZ7),"",'In Process Calc.'!AZ7)</f>
        <v>0.11955881792047818</v>
      </c>
      <c r="DK7" s="245">
        <f>IF(ISBLANK('In Process Calc.'!BA7),"",'In Process Calc.'!BA7)</f>
        <v>1.6719518907211836E-2</v>
      </c>
      <c r="DL7" s="245">
        <f>IF(ISBLANK('In Process Calc.'!BB7),"",'In Process Calc.'!BB7)</f>
        <v>-5.3040387554882801E-3</v>
      </c>
      <c r="DM7" s="245">
        <f>IF(ISBLANK('In Process Calc.'!BC7),"",'In Process Calc.'!BC7)</f>
        <v>-2.8049664182057117E-3</v>
      </c>
      <c r="DN7" s="245">
        <f>IF(ISBLANK('In Process Calc.'!BD7),"",'In Process Calc.'!BD7)</f>
        <v>1.7269529144050262E-3</v>
      </c>
      <c r="DO7" s="245">
        <f>IF(ISBLANK('In Process Calc.'!BE7),"",'In Process Calc.'!BE7)</f>
        <v>-1.6849901635970885E-4</v>
      </c>
      <c r="DP7" s="245">
        <f>IF(ISBLANK('In Process Calc.'!BF7),"",'In Process Calc.'!BF7)</f>
        <v>0.21072834042319408</v>
      </c>
      <c r="DQ7" s="245">
        <f>IF(ISBLANK('In Process Calc.'!BG7),"",'In Process Calc.'!BG7)</f>
        <v>1.6004322722647827E-3</v>
      </c>
      <c r="DR7" s="245">
        <f>IF(ISBLANK('In Process Calc.'!BH7),"",'In Process Calc.'!BH7)</f>
        <v>8.3959644174773948E-4</v>
      </c>
      <c r="DS7" s="245">
        <f>IF(ISBLANK('In Process Calc.'!BI7),"",'In Process Calc.'!BI7)</f>
        <v>8.2300228926637028E-4</v>
      </c>
      <c r="DT7" s="245">
        <f>IF(ISBLANK('In Process Calc.'!BJ7),"",'In Process Calc.'!BJ7)</f>
        <v>-2.7183528605045616E-2</v>
      </c>
      <c r="DU7" s="245">
        <f>IF(ISBLANK('In Process Calc.'!BK7),"",'In Process Calc.'!BK7)</f>
        <v>6.9138963080636346E-4</v>
      </c>
      <c r="DV7" s="245">
        <f>IF(ISBLANK('In Process Calc.'!BL7),"",'In Process Calc.'!BL7)</f>
        <v>4.747480971705009E-5</v>
      </c>
      <c r="DW7" s="245">
        <f>IF(ISBLANK('In Process Calc.'!BM7),"",'In Process Calc.'!BM7)</f>
        <v>6.8004740691965746E-3</v>
      </c>
      <c r="DX7" s="245">
        <f>IF(ISBLANK('In Process Calc.'!BN7),"",'In Process Calc.'!BN7)</f>
        <v>4.3458810148843492E-4</v>
      </c>
      <c r="DY7" s="245">
        <f>IF(ISBLANK('In Process Calc.'!BO7),"",'In Process Calc.'!BO7)</f>
        <v>1.6064633937303984E-4</v>
      </c>
      <c r="DZ7" s="245">
        <f>IF(ISBLANK('In Process Calc.'!BP7),"",'In Process Calc.'!BP7)</f>
        <v>9.6198421767684176E-4</v>
      </c>
      <c r="EA7" s="245">
        <f>IF(ISBLANK('In Process Calc.'!BQ7),"",'In Process Calc.'!BQ7)</f>
        <v>7.0277828750298327E-4</v>
      </c>
      <c r="EB7" s="245">
        <f>IF(ISBLANK('In Process Calc.'!BR7),"",'In Process Calc.'!BR7)</f>
        <v>0</v>
      </c>
      <c r="EC7" s="245">
        <f>IF(ISBLANK('In Process Calc.'!BS7),"",'In Process Calc.'!BS7)</f>
        <v>6.8899394536189415E-2</v>
      </c>
      <c r="ED7" s="245">
        <f>IF(ISBLANK('In Process Calc.'!BT7),"",'In Process Calc.'!BT7)</f>
        <v>4.9797904324310582E-2</v>
      </c>
      <c r="EE7" s="245">
        <f>IF(ISBLANK('In Process Calc.'!BU7),"",'In Process Calc.'!BU7)</f>
        <v>0.10552892156893144</v>
      </c>
      <c r="EF7" s="245">
        <f>IF(ISBLANK('In Process Calc.'!BV7),"",'In Process Calc.'!BV7)</f>
        <v>0.1708872249322366</v>
      </c>
      <c r="EG7" s="245">
        <f>IF(ISBLANK('In Process Calc.'!BW7),"",'In Process Calc.'!BW7)</f>
        <v>1.7625495474817694</v>
      </c>
      <c r="EH7" s="245">
        <f>IF(ISBLANK('In Process Calc.'!BX7),"",'In Process Calc.'!BX7)</f>
        <v>2.7475576604480092</v>
      </c>
      <c r="EI7" s="245">
        <f>IF(ISBLANK('In Process Calc.'!BY7),"",'In Process Calc.'!BY7)</f>
        <v>0.1398434611350243</v>
      </c>
      <c r="EJ7" s="245">
        <f>IF(ISBLANK('In Process Calc.'!BZ7),"",'In Process Calc.'!BZ7)</f>
        <v>-1.6258559086481974</v>
      </c>
      <c r="EK7" s="245">
        <f>IF(ISBLANK('Post Process Calc.'!A7),"",'Post Process Calc.'!A7)</f>
        <v>0.213035</v>
      </c>
      <c r="EL7" s="245">
        <f>IF(ISBLANK('Post Process Calc.'!B7),"",'Post Process Calc.'!B7)</f>
        <v>3.7933963206143693E-2</v>
      </c>
      <c r="EM7" s="245">
        <f>IF(ISBLANK('Post Process Calc.'!C7),"",'Post Process Calc.'!C7)</f>
        <v>0.32849474605151852</v>
      </c>
      <c r="EN7" s="245">
        <f>IF(ISBLANK('Post Process Calc.'!D7),"",'Post Process Calc.'!D7)</f>
        <v>0.14734926728064207</v>
      </c>
      <c r="EO7" s="245">
        <f>IF(ISBLANK('Post Process Calc.'!E7),"",'Post Process Calc.'!E7)</f>
        <v>-1.7505208391071659E-2</v>
      </c>
      <c r="EP7" s="245">
        <f>IF(ISBLANK('Post Process Calc.'!F7),"",'Post Process Calc.'!F7)</f>
        <v>2.2280531409903334E-3</v>
      </c>
      <c r="EQ7" s="245">
        <f>IF(ISBLANK('Post Process Calc.'!G7),"",'Post Process Calc.'!G7)</f>
        <v>9.8942829260123995E-3</v>
      </c>
      <c r="ER7" s="245">
        <f>IF(ISBLANK('Post Process Calc.'!H7),"",'Post Process Calc.'!H7)</f>
        <v>2.6490197568027835E-3</v>
      </c>
      <c r="ES7" s="245">
        <f>IF(ISBLANK('Post Process Calc.'!I7),"",'Post Process Calc.'!I7)</f>
        <v>2.0476736927585704E-3</v>
      </c>
      <c r="ET7" s="245">
        <f>IF(ISBLANK('Post Process Calc.'!J7),"",'Post Process Calc.'!J7)</f>
        <v>8.1834037398654816E-2</v>
      </c>
      <c r="EU7" s="245">
        <f>IF(ISBLANK('Post Process Calc.'!K7),"",'Post Process Calc.'!K7)</f>
        <v>1.1870723762214607E-2</v>
      </c>
      <c r="EV7" s="245">
        <f>IF(ISBLANK('Post Process Calc.'!L7),"",'Post Process Calc.'!L7)</f>
        <v>1.7126315065866751E-4</v>
      </c>
      <c r="EW7" s="245">
        <f>IF(ISBLANK('Post Process Calc.'!M7),"",'Post Process Calc.'!M7)</f>
        <v>4.3047996935594214E-5</v>
      </c>
      <c r="EX7" s="245">
        <f>IF(ISBLANK('Post Process Calc.'!N7),"",'Post Process Calc.'!N7)</f>
        <v>4.6150089592940672E-4</v>
      </c>
      <c r="EY7" s="245">
        <f>IF(ISBLANK('Post Process Calc.'!O7),"",'Post Process Calc.'!O7)</f>
        <v>2.3821902109286844E-3</v>
      </c>
      <c r="EZ7" s="245">
        <f>IF(ISBLANK('Post Process Calc.'!P7),"",'Post Process Calc.'!P7)</f>
        <v>8.6398085847642817E-2</v>
      </c>
      <c r="FA7" s="245">
        <f>IF(ISBLANK('Post Process Calc.'!Q7),"",'Post Process Calc.'!Q7)</f>
        <v>5.1497716102684348E-3</v>
      </c>
      <c r="FB7" s="245">
        <f>IF(ISBLANK('Post Process Calc.'!R7),"",'Post Process Calc.'!R7)</f>
        <v>3.3634829182442256E-3</v>
      </c>
      <c r="FC7" s="245">
        <f>IF(ISBLANK('Post Process Calc.'!S7),"",'Post Process Calc.'!S7)</f>
        <v>1.476715161161424E-3</v>
      </c>
      <c r="FD7" s="245">
        <f>IF(ISBLANK('Post Process Calc.'!T7),"",'Post Process Calc.'!T7)</f>
        <v>-1.6069567100135018E-2</v>
      </c>
      <c r="FE7" s="245">
        <f>IF(ISBLANK('Post Process Calc.'!U7),"",'Post Process Calc.'!U7)</f>
        <v>1.7196765352465058E-3</v>
      </c>
      <c r="FF7" s="245">
        <f>IF(ISBLANK('Post Process Calc.'!V7),"",'Post Process Calc.'!V7)</f>
        <v>2.2350515195504765E-3</v>
      </c>
      <c r="FG7" s="245">
        <f>IF(ISBLANK('Post Process Calc.'!W7),"",'Post Process Calc.'!W7)</f>
        <v>7.3487391284205528E-3</v>
      </c>
      <c r="FH7" s="245">
        <f>IF(ISBLANK('Post Process Calc.'!X7),"",'Post Process Calc.'!X7)</f>
        <v>9.4097997696152317E-4</v>
      </c>
      <c r="FI7" s="245">
        <f>IF(ISBLANK('Post Process Calc.'!Y7),"",'Post Process Calc.'!Y7)</f>
        <v>6.8870219872921941E-4</v>
      </c>
      <c r="FJ7" s="245">
        <f>IF(ISBLANK('Post Process Calc.'!Z7),"",'Post Process Calc.'!Z7)</f>
        <v>1.1699672646380646E-3</v>
      </c>
      <c r="FK7" s="245">
        <f>IF(ISBLANK('Post Process Calc.'!AA7),"",'Post Process Calc.'!AA7)</f>
        <v>2.7896884992976117E-3</v>
      </c>
      <c r="FL7" s="245">
        <f>IF(ISBLANK('Post Process Calc.'!AB7),"",'Post Process Calc.'!AB7)</f>
        <v>0</v>
      </c>
      <c r="FM7" s="245">
        <f>IF(ISBLANK('Post Process Calc.'!AC7),"",'Post Process Calc.'!AC7)</f>
        <v>9.3392510661455916E-2</v>
      </c>
      <c r="FN7" s="245">
        <f>IF(ISBLANK('Post Process Calc.'!AD7),"",'Post Process Calc.'!AD7)</f>
        <v>5.9817735170249277E-2</v>
      </c>
      <c r="FO7" s="245">
        <f>IF(ISBLANK('Post Process Calc.'!AE7),"",'Post Process Calc.'!AE7)</f>
        <v>0.35586491717909408</v>
      </c>
      <c r="FP7" s="245">
        <f>IF(ISBLANK('Post Process Calc.'!AF7),"",'Post Process Calc.'!AF7)</f>
        <v>1.0557720062955493</v>
      </c>
      <c r="FQ7" s="245">
        <f>IF(ISBLANK('Post Process Calc.'!AG7),"",'Post Process Calc.'!AG7)</f>
        <v>4.0141578797005355</v>
      </c>
      <c r="FR7" s="245">
        <f>IF(ISBLANK('Post Process Calc.'!AH7),"",'Post Process Calc.'!AH7)</f>
        <v>0.14505851280911794</v>
      </c>
      <c r="FS7" s="245">
        <f>IF(ISBLANK('Post Process Calc.'!AI7),"",'Post Process Calc.'!AI7)</f>
        <v>-1.3537141813783622</v>
      </c>
    </row>
    <row r="8" spans="1:175" x14ac:dyDescent="0.15">
      <c r="A8" s="240" t="str">
        <f>IF(Glutamine!B11&lt;&gt;0,Glutamine!$B$1,"")</f>
        <v>NIIMBL VS-001</v>
      </c>
      <c r="B8" s="240">
        <f>IF(ISBLANK(Glutamine!A11),"",Glutamine!A11)</f>
        <v>4</v>
      </c>
      <c r="C8" s="247">
        <f>IF(ISBLANK(Glutamine!B11),"",Glutamine!B11)</f>
        <v>43696.338888888888</v>
      </c>
      <c r="D8" s="248">
        <f>IF(ISBLANK(Glutamine!C11),"",Glutamine!C11)</f>
        <v>43696.338888888888</v>
      </c>
      <c r="E8" s="240">
        <f>IF(ISBLANK(Glutamine!D11),"",Glutamine!D11)</f>
        <v>1.5</v>
      </c>
      <c r="F8" s="240">
        <f>IF(ISBLANK(Glutamine!E12),"",Glutamine!E12)</f>
        <v>1.31</v>
      </c>
      <c r="G8" s="240" t="str">
        <f>IF(ISBLANK(Glutamine!G11),"",Glutamine!G11)</f>
        <v/>
      </c>
      <c r="H8" s="245">
        <f>IF(ISBLANK(Glutamine!H11),"",Glutamine!H11)</f>
        <v>3.11</v>
      </c>
      <c r="I8" s="245">
        <f>IF(ISBLANK(Glutamine!I11),"",Glutamine!I11)</f>
        <v>7.6475409836065822E-2</v>
      </c>
      <c r="J8" s="245">
        <f>IF(ISBLANK(Glutamine!J11),"",Glutamine!J11)</f>
        <v>3.1864754098360657</v>
      </c>
      <c r="K8" s="245">
        <f>IF(ISBLANK(Glutamine!K11),"",Glutamine!K11)</f>
        <v>97.6</v>
      </c>
      <c r="L8" s="240">
        <f>IF(ISBLANK(Glutamine!L11),"",Glutamine!L11)</f>
        <v>6.88</v>
      </c>
      <c r="M8" s="240" t="str">
        <f>IF(ISBLANK(Glutamine!M11),"",Glutamine!M11)</f>
        <v/>
      </c>
      <c r="N8" s="240" t="str">
        <f>IF(ISBLANK(Glutamine!N11),"",Glutamine!N11)</f>
        <v/>
      </c>
      <c r="O8" s="240">
        <f>IF(ISBLANK(Glutamine!O11),"",Glutamine!O11)</f>
        <v>0.32849474605151852</v>
      </c>
      <c r="P8" s="240" t="str">
        <f>IF(ISBLANK(Glutamine!P11),"",Glutamine!P11)</f>
        <v/>
      </c>
      <c r="Q8" s="240" t="str">
        <f>IF(ISBLANK(Glutamine!Q11),"",Glutamine!Q11)</f>
        <v/>
      </c>
      <c r="R8" s="240">
        <f>IF(ISBLANK(Glutamine!R11),"",Glutamine!R11)</f>
        <v>344</v>
      </c>
      <c r="S8" s="240">
        <f>IF(ISBLANK(Glutamine!S11),"",Glutamine!S11)</f>
        <v>4.3548116936097419</v>
      </c>
      <c r="T8" s="245">
        <f>IF(ISBLANK(Glutamine!T11),"",Glutamine!T11)</f>
        <v>0.70490244144196923</v>
      </c>
      <c r="U8" s="245">
        <f>IF(ISBLANK(Glutamine!U11),"",Glutamine!U11)</f>
        <v>2.6981436137831789</v>
      </c>
      <c r="V8" s="245">
        <f>IF(ISBLANK(Glutamine!V11),"",Glutamine!V11)</f>
        <v>3.6358644176064896</v>
      </c>
      <c r="W8" s="245">
        <f>IF(ISBLANK(Glutamine!W11),"",Glutamine!W11)</f>
        <v>1.7371464762610955</v>
      </c>
      <c r="X8" s="245">
        <f>IF(ISBLANK(Glutamine!X11),"",Glutamine!X11)</f>
        <v>0.47273606133588347</v>
      </c>
      <c r="Y8" s="245">
        <f>IF(ISBLANK(Glutamine!Y11),"",Glutamine!Y11)</f>
        <v>17.376941753843557</v>
      </c>
      <c r="Z8" s="245">
        <f>IF(ISBLANK(Glutamine!Z11),"",Glutamine!Z11)</f>
        <v>0.70330691884194707</v>
      </c>
      <c r="AA8" s="245">
        <f>IF(ISBLANK(Glutamine!AA11),"",Glutamine!AA11)</f>
        <v>1.3388167324505007</v>
      </c>
      <c r="AB8" s="245">
        <f>IF(ISBLANK(Glutamine!AB11),"",Glutamine!AB11)</f>
        <v>2.633448909004672</v>
      </c>
      <c r="AC8" s="245">
        <f>IF(ISBLANK(Glutamine!AC11),"",Glutamine!AC11)</f>
        <v>0.74884318114944093</v>
      </c>
      <c r="AD8" s="245">
        <f>IF(ISBLANK(Glutamine!AD11),"",Glutamine!AD11)</f>
        <v>1.615084805215143</v>
      </c>
      <c r="AE8" s="245">
        <f>IF(ISBLANK(Glutamine!AE11),"",Glutamine!AE11)</f>
        <v>16.143501769968584</v>
      </c>
      <c r="AF8" s="245">
        <f>IF(ISBLANK(Glutamine!AF11),"",Glutamine!AF11)</f>
        <v>3.2954280849329751</v>
      </c>
      <c r="AG8" s="245">
        <f>IF(ISBLANK(Glutamine!AG11),"",Glutamine!AG11)</f>
        <v>2.9008501634543409</v>
      </c>
      <c r="AH8" s="245">
        <f>IF(ISBLANK(Glutamine!AH11),"",Glutamine!AH11)</f>
        <v>0.93495786164905548</v>
      </c>
      <c r="AI8" s="245">
        <f>IF(ISBLANK(Glutamine!AI11),"",Glutamine!AI11)</f>
        <v>4.1231191730000001</v>
      </c>
      <c r="AJ8" s="245">
        <f>IF(ISBLANK(Glutamine!AJ11),"",Glutamine!AJ11)</f>
        <v>0.70738002316921833</v>
      </c>
      <c r="AK8" s="245">
        <f>IF(ISBLANK(Glutamine!AK11),"",Glutamine!AK11)</f>
        <v>2.5120632302459951</v>
      </c>
      <c r="AL8" s="245">
        <f>IF(ISBLANK(Glutamine!AL11),"",Glutamine!AL11)</f>
        <v>4.2106008756779003</v>
      </c>
      <c r="AM8" s="245">
        <f>IF(ISBLANK(Glutamine!AM11),"",Glutamine!AM11)</f>
        <v>3.3105259225449548</v>
      </c>
      <c r="AN8" s="245">
        <f>IF(ISBLANK(Glutamine!AN11),"",Glutamine!AN11)</f>
        <v>0.3738723680259266</v>
      </c>
      <c r="AO8" s="245">
        <f>IF(ISBLANK(Glutamine!AO11),"",Glutamine!AO11)</f>
        <v>1.5000457877019093</v>
      </c>
      <c r="AP8" s="245">
        <f>IF(ISBLANK(Glutamine!AP11),"",Glutamine!AP11)</f>
        <v>1.8158515526672732</v>
      </c>
      <c r="AQ8" s="245">
        <f>IF(ISBLANK(Glutamine!AQ11),"",Glutamine!AQ11)</f>
        <v>0</v>
      </c>
      <c r="AR8" s="245">
        <f>IF(ISBLANK(Glutamine!AR11),"",Glutamine!AR11)</f>
        <v>0</v>
      </c>
      <c r="AS8" s="245">
        <f>IF(ISBLANK(Glutamine!AS11),"",Glutamine!AS11)</f>
        <v>12.385297147441527</v>
      </c>
      <c r="AT8" s="245">
        <f>IF(ISBLANK(Glutamine!AT11),"",Glutamine!AT11)</f>
        <v>16.655562958027982</v>
      </c>
      <c r="AU8" s="245">
        <f>IF(ISBLANK(Glutamine!AU11),"",Glutamine!AU11)</f>
        <v>3.7565740045078888</v>
      </c>
      <c r="AV8" s="245">
        <f>IF(ISBLANK(Glutamine!AV11),"",Glutamine!AV11)</f>
        <v>7.1163031659009528</v>
      </c>
      <c r="AW8" s="245">
        <f>IF(ISBLANK(Glutamine!AW11),"",Glutamine!AW11)</f>
        <v>400</v>
      </c>
      <c r="AX8" s="245">
        <f>IF(ISBLANK(Glutamine!AX11),"",Glutamine!AX11)</f>
        <v>200</v>
      </c>
      <c r="AY8" s="245">
        <f>IF(ISBLANK(Glutamine!AY11),"",Glutamine!AY11)</f>
        <v>11.556764106050306</v>
      </c>
      <c r="AZ8" s="245">
        <f>IF(ISBLANK(Glutamine!AZ11),"",Glutamine!AZ11)</f>
        <v>0</v>
      </c>
      <c r="BA8" s="245">
        <f>IF(ISBLANK(Glutamine!BA11),"",Glutamine!BA11)</f>
        <v>0</v>
      </c>
      <c r="BB8" s="245">
        <f>IF(ISBLANK(Glutamine!BB11),"",Glutamine!BB11)</f>
        <v>14.238739330269205</v>
      </c>
      <c r="BC8" s="245">
        <f>IF(ISBLANK(Glutamine!BD11),"",Glutamine!BD11)</f>
        <v>26.873276428102425</v>
      </c>
      <c r="BD8" s="245">
        <f>IF(ISBLANK(Glutamine!BE11),"",Glutamine!BE11)</f>
        <v>16.685489166119506</v>
      </c>
      <c r="BE8" s="245">
        <f>IF(ISBLANK(Glutamine!BF11),"",Glutamine!BF11)</f>
        <v>5.4088471849865956</v>
      </c>
      <c r="BF8" s="245">
        <f>IF(ISBLANK(Glutamine!BH11),"",Glutamine!BH11)</f>
        <v>13.577481840193705</v>
      </c>
      <c r="BG8" s="245">
        <f>IF(ISBLANK(Glutamine!BI11),"",Glutamine!BI11)</f>
        <v>19.002757715036115</v>
      </c>
      <c r="BH8" s="245">
        <f>IF(ISBLANK(Glutamine!BJ11),"",Glutamine!BJ11)</f>
        <v>36.308277830637493</v>
      </c>
      <c r="BI8" s="245">
        <f>IF(ISBLANK(Glutamine!BK11),"",Glutamine!BK11)</f>
        <v>20.663308144416458</v>
      </c>
      <c r="BJ8" s="245">
        <f>IF(ISBLANK(Glutamine!BL11),"",Glutamine!BL11)</f>
        <v>4.4368266405484817</v>
      </c>
      <c r="BK8" s="245">
        <f>IF(ISBLANK(Glutamine!BM11),"",Glutamine!BM11)</f>
        <v>0</v>
      </c>
      <c r="BL8" s="245">
        <f>IF(ISBLANK(Glutamine!BN11),"",Glutamine!BN11)</f>
        <v>24.26789231779383</v>
      </c>
      <c r="BM8" s="245">
        <f>IF(ISBLANK(Glutamine!BO11),"",Glutamine!BO11)</f>
        <v>0</v>
      </c>
      <c r="BN8" s="240">
        <f>IF(ISBLANK('In Process Calc.'!B8),"",ROUND('In Process Calc.'!B8,2))</f>
        <v>2.99</v>
      </c>
      <c r="BO8" s="240">
        <f>IF(ISBLANK('In Process Calc.'!C8),"",ROUND('In Process Calc.'!C8,2))</f>
        <v>71.75</v>
      </c>
      <c r="BP8" s="240">
        <f>IF(ISBLANK('In Process Calc.'!D8),"",'In Process Calc.'!D8)</f>
        <v>67</v>
      </c>
      <c r="BQ8" s="240">
        <f>IF(ISBLANK('In Process Calc.'!E8),"",'In Process Calc.'!E8)</f>
        <v>1.31</v>
      </c>
      <c r="BR8" s="240">
        <f>IF(ISBLANK('In Process Calc.'!G8),"",'In Process Calc.'!G8)</f>
        <v>0</v>
      </c>
      <c r="BS8" s="240">
        <f>IF(ISBLANK('In Process Calc.'!I8),"",'In Process Calc.'!I8)</f>
        <v>65.5</v>
      </c>
      <c r="BT8" s="245">
        <f>IF(ISBLANK('In Process Calc.'!J8),"",'In Process Calc.'!J8)</f>
        <v>80.828866666536129</v>
      </c>
      <c r="BU8" s="245">
        <f>IF(ISBLANK('In Process Calc.'!K8),"",'In Process Calc.'!K8)</f>
        <v>284.86999999999995</v>
      </c>
      <c r="BV8" s="245">
        <f>IF(ISBLANK('In Process Calc.'!L8),"",'In Process Calc.'!L8)</f>
        <v>0</v>
      </c>
      <c r="BW8" s="245">
        <f>IF(ISBLANK('In Process Calc.'!M8),"",'In Process Calc.'!M8)</f>
        <v>0.58363764842201138</v>
      </c>
      <c r="BX8" s="245">
        <f>IF(ISBLANK('In Process Calc.'!N8),"",'In Process Calc.'!N8)</f>
        <v>-6.1309344450598047E-2</v>
      </c>
      <c r="BY8" s="245">
        <f>IF(ISBLANK('In Process Calc.'!O8),"",'In Process Calc.'!O8)</f>
        <v>-8.5862718207292276E-4</v>
      </c>
      <c r="BZ8" s="245">
        <f>IF(ISBLANK('In Process Calc.'!P8),"",'In Process Calc.'!P8)</f>
        <v>7.9597887533350894E-3</v>
      </c>
      <c r="CA8" s="245">
        <f>IF(ISBLANK('In Process Calc.'!Q8),"",'In Process Calc.'!Q8)</f>
        <v>-1.6840570357738345E-2</v>
      </c>
      <c r="CB8" s="245">
        <f>IF(ISBLANK('In Process Calc.'!R8),"",'In Process Calc.'!R8)</f>
        <v>9.1437535177726365E-3</v>
      </c>
      <c r="CC8" s="245">
        <f>IF(ISBLANK('In Process Calc.'!S8),"",'In Process Calc.'!S8)</f>
        <v>0.86954167935510485</v>
      </c>
      <c r="CD8" s="245">
        <f>IF(ISBLANK('In Process Calc.'!T8),"",'In Process Calc.'!T8)</f>
        <v>0.13744751155450985</v>
      </c>
      <c r="CE8" s="245">
        <f>IF(ISBLANK('In Process Calc.'!U8),"",'In Process Calc.'!U8)</f>
        <v>-4.3858781473273961E-2</v>
      </c>
      <c r="CF8" s="245">
        <f>IF(ISBLANK('In Process Calc.'!V8),"",'In Process Calc.'!V8)</f>
        <v>-2.4229634314243298E-2</v>
      </c>
      <c r="CG8" s="245">
        <f>IF(ISBLANK('In Process Calc.'!W8),"",'In Process Calc.'!W8)</f>
        <v>1.1112630685132735E-2</v>
      </c>
      <c r="CH8" s="245">
        <f>IF(ISBLANK('In Process Calc.'!X8),"",'In Process Calc.'!X8)</f>
        <v>-9.8689263040549241E-4</v>
      </c>
      <c r="CI8" s="245">
        <f>IF(ISBLANK('In Process Calc.'!Y8),"",'In Process Calc.'!Y8)</f>
        <v>1.3018776372359961</v>
      </c>
      <c r="CJ8" s="245">
        <f>IF(ISBLANK('In Process Calc.'!Z8),"",'In Process Calc.'!Z8)</f>
        <v>8.0038342080235615E-3</v>
      </c>
      <c r="CK8" s="245">
        <f>IF(ISBLANK('In Process Calc.'!AA8),"",'In Process Calc.'!AA8)</f>
        <v>4.0070022335463029E-3</v>
      </c>
      <c r="CL8" s="245">
        <f>IF(ISBLANK('In Process Calc.'!AB8),"",'In Process Calc.'!AB8)</f>
        <v>3.2471674958844043E-3</v>
      </c>
      <c r="CM8" s="245">
        <f>IF(ISBLANK('In Process Calc.'!AC8),"",'In Process Calc.'!AC8)</f>
        <v>-0.209873085879</v>
      </c>
      <c r="CN8" s="245">
        <f>IF(ISBLANK('In Process Calc.'!AD8),"",'In Process Calc.'!AD8)</f>
        <v>3.5482984851518181E-3</v>
      </c>
      <c r="CO8" s="245">
        <f>IF(ISBLANK('In Process Calc.'!AE8),"",'In Process Calc.'!AE8)</f>
        <v>-2.0646750434923425E-4</v>
      </c>
      <c r="CP8" s="245">
        <f>IF(ISBLANK('In Process Calc.'!AF8),"",'In Process Calc.'!AF8)</f>
        <v>3.678583039748537E-2</v>
      </c>
      <c r="CQ8" s="245">
        <f>IF(ISBLANK('In Process Calc.'!AG8),"",'In Process Calc.'!AG8)</f>
        <v>-1.8847170660523771E-2</v>
      </c>
      <c r="CR8" s="245">
        <f>IF(ISBLANK('In Process Calc.'!AH8),"",'In Process Calc.'!AH8)</f>
        <v>1.5106918310086002E-3</v>
      </c>
      <c r="CS8" s="245">
        <f>IF(ISBLANK('In Process Calc.'!AI8),"",'In Process Calc.'!AI8)</f>
        <v>-6.6590150870469273E-4</v>
      </c>
      <c r="CT8" s="245">
        <f>IF(ISBLANK('In Process Calc.'!AJ8),"",'In Process Calc.'!AJ8)</f>
        <v>3.1866635569448645E-3</v>
      </c>
      <c r="CU8" s="245">
        <f>IF(ISBLANK('In Process Calc.'!AK8),"",'In Process Calc.'!AK8)</f>
        <v>0</v>
      </c>
      <c r="CV8" s="245">
        <f>IF(ISBLANK('In Process Calc.'!AL8),"",'In Process Calc.'!AL8)</f>
        <v>0.44774099623010466</v>
      </c>
      <c r="CW8" s="245">
        <f>IF(ISBLANK('In Process Calc.'!AM8),"",'In Process Calc.'!AM8)</f>
        <v>0.17655856590050661</v>
      </c>
      <c r="CX8" s="245">
        <f>IF(ISBLANK('In Process Calc.'!AN8),"",'In Process Calc.'!AN8)</f>
        <v>0.85908430292573501</v>
      </c>
      <c r="CY8" s="245">
        <f>IF(ISBLANK('In Process Calc.'!AO8),"",'In Process Calc.'!AO8)</f>
        <v>0</v>
      </c>
      <c r="CZ8" s="245">
        <f>IF(ISBLANK('In Process Calc.'!AP8),"",'In Process Calc.'!AP8)</f>
        <v>0.32</v>
      </c>
      <c r="DA8" s="245">
        <f>IF(ISBLANK('In Process Calc.'!AQ8),"",'In Process Calc.'!AQ8)</f>
        <v>3.7387562404335835E-2</v>
      </c>
      <c r="DB8" s="245">
        <f>IF(ISBLANK('In Process Calc.'!AR8),"",'In Process Calc.'!AR8)</f>
        <v>3.9670756747354756E-2</v>
      </c>
      <c r="DC8" s="245">
        <f>IF(ISBLANK('In Process Calc.'!AS8),"",'In Process Calc.'!AS8)</f>
        <v>2.2831943430189207E-3</v>
      </c>
      <c r="DD8" s="245">
        <f>IF(ISBLANK('In Process Calc.'!AT8),"",'In Process Calc.'!AT8)</f>
        <v>0.12122357431919298</v>
      </c>
      <c r="DE8" s="245">
        <f>IF(ISBLANK('In Process Calc.'!AU8),"",'In Process Calc.'!AU8)</f>
        <v>-7.5277577898685763E-3</v>
      </c>
      <c r="DF8" s="245">
        <f>IF(ISBLANK('In Process Calc.'!AV8),"",'In Process Calc.'!AV8)</f>
        <v>-7.2696808630613968E-4</v>
      </c>
      <c r="DG8" s="245">
        <f>IF(ISBLANK('In Process Calc.'!AW8),"",'In Process Calc.'!AW8)</f>
        <v>2.9704480743610834E-3</v>
      </c>
      <c r="DH8" s="245">
        <f>IF(ISBLANK('In Process Calc.'!AX8),"",'In Process Calc.'!AX8)</f>
        <v>-3.0390264139637361E-4</v>
      </c>
      <c r="DI8" s="245">
        <f>IF(ISBLANK('In Process Calc.'!AY8),"",'In Process Calc.'!AY8)</f>
        <v>3.8766465061490789E-4</v>
      </c>
      <c r="DJ8" s="245">
        <f>IF(ISBLANK('In Process Calc.'!AZ8),"",'In Process Calc.'!AZ8)</f>
        <v>6.9365126557020831E-2</v>
      </c>
      <c r="DK8" s="245">
        <f>IF(ISBLANK('In Process Calc.'!BA8),"",'In Process Calc.'!BA8)</f>
        <v>8.6547432033114366E-3</v>
      </c>
      <c r="DL8" s="245">
        <f>IF(ISBLANK('In Process Calc.'!BB8),"",'In Process Calc.'!BB8)</f>
        <v>-2.3974664263026121E-3</v>
      </c>
      <c r="DM8" s="245">
        <f>IF(ISBLANK('In Process Calc.'!BC8),"",'In Process Calc.'!BC8)</f>
        <v>-1.3131618308801129E-3</v>
      </c>
      <c r="DN8" s="245">
        <f>IF(ISBLANK('In Process Calc.'!BD8),"",'In Process Calc.'!BD8)</f>
        <v>6.8385499403563572E-4</v>
      </c>
      <c r="DO8" s="245">
        <f>IF(ISBLANK('In Process Calc.'!BE8),"",'In Process Calc.'!BE8)</f>
        <v>-1.5821198856690215E-4</v>
      </c>
      <c r="DP8" s="245">
        <f>IF(ISBLANK('In Process Calc.'!BF8),"",'In Process Calc.'!BF8)</f>
        <v>7.3489317997969247E-2</v>
      </c>
      <c r="DQ8" s="245">
        <f>IF(ISBLANK('In Process Calc.'!BG8),"",'In Process Calc.'!BG8)</f>
        <v>4.5231868034982395E-4</v>
      </c>
      <c r="DR8" s="245">
        <f>IF(ISBLANK('In Process Calc.'!BH8),"",'In Process Calc.'!BH8)</f>
        <v>1.120844394266999E-3</v>
      </c>
      <c r="DS8" s="245">
        <f>IF(ISBLANK('In Process Calc.'!BI8),"",'In Process Calc.'!BI8)</f>
        <v>1.4303434074222244E-4</v>
      </c>
      <c r="DT8" s="245">
        <f>IF(ISBLANK('In Process Calc.'!BJ8),"",'In Process Calc.'!BJ8)</f>
        <v>-1.4018671788554215E-2</v>
      </c>
      <c r="DU8" s="245">
        <f>IF(ISBLANK('In Process Calc.'!BK8),"",'In Process Calc.'!BK8)</f>
        <v>6.5922619129748009E-4</v>
      </c>
      <c r="DV8" s="245">
        <f>IF(ISBLANK('In Process Calc.'!BL8),"",'In Process Calc.'!BL8)</f>
        <v>-2.2556396719211426E-5</v>
      </c>
      <c r="DW8" s="245">
        <f>IF(ISBLANK('In Process Calc.'!BM8),"",'In Process Calc.'!BM8)</f>
        <v>3.6243146039521158E-3</v>
      </c>
      <c r="DX8" s="245">
        <f>IF(ISBLANK('In Process Calc.'!BN8),"",'In Process Calc.'!BN8)</f>
        <v>-3.3104792228528376E-3</v>
      </c>
      <c r="DY8" s="245">
        <f>IF(ISBLANK('In Process Calc.'!BO8),"",'In Process Calc.'!BO8)</f>
        <v>2.4290482107330099E-4</v>
      </c>
      <c r="DZ8" s="245">
        <f>IF(ISBLANK('In Process Calc.'!BP8),"",'In Process Calc.'!BP8)</f>
        <v>5.0931779502111511E-5</v>
      </c>
      <c r="EA8" s="245">
        <f>IF(ISBLANK('In Process Calc.'!BQ8),"",'In Process Calc.'!BQ8)</f>
        <v>8.5811576501732684E-4</v>
      </c>
      <c r="EB8" s="245">
        <f>IF(ISBLANK('In Process Calc.'!BR8),"",'In Process Calc.'!BR8)</f>
        <v>0</v>
      </c>
      <c r="EC8" s="245">
        <f>IF(ISBLANK('In Process Calc.'!BS8),"",'In Process Calc.'!BS8)</f>
        <v>3.0039410305278264E-2</v>
      </c>
      <c r="ED8" s="245">
        <f>IF(ISBLANK('In Process Calc.'!BT8),"",'In Process Calc.'!BT8)</f>
        <v>2.3548496306592625E-2</v>
      </c>
      <c r="EE8" s="245">
        <f>IF(ISBLANK('In Process Calc.'!BU8),"",'In Process Calc.'!BU8)</f>
        <v>3.7187020939039167E-2</v>
      </c>
      <c r="EF8" s="245">
        <f>IF(ISBLANK('In Process Calc.'!BV8),"",'In Process Calc.'!BV8)</f>
        <v>9.4265339991749339E-2</v>
      </c>
      <c r="EG8" s="245">
        <f>IF(ISBLANK('In Process Calc.'!BW8),"",'In Process Calc.'!BW8)</f>
        <v>1.0594562663640232</v>
      </c>
      <c r="EH8" s="245">
        <f>IF(ISBLANK('In Process Calc.'!BX8),"",'In Process Calc.'!BX8)</f>
        <v>4.6132691726143911</v>
      </c>
      <c r="EI8" s="245">
        <f>IF(ISBLANK('In Process Calc.'!BY8),"",'In Process Calc.'!BY8)</f>
        <v>0.12477081255228305</v>
      </c>
      <c r="EJ8" s="245">
        <f>IF(ISBLANK('In Process Calc.'!BZ8),"",'In Process Calc.'!BZ8)</f>
        <v>-1.6197675031178809</v>
      </c>
      <c r="EK8" s="245">
        <f>IF(ISBLANK('Post Process Calc.'!A8),"",'Post Process Calc.'!A8)</f>
        <v>0.29379499999999997</v>
      </c>
      <c r="EL8" s="245">
        <f>IF(ISBLANK('Post Process Calc.'!B8),"",'Post Process Calc.'!B8)</f>
        <v>3.5231991050145184E-2</v>
      </c>
      <c r="EM8" s="245">
        <f>IF(ISBLANK('Post Process Calc.'!C8),"",'Post Process Calc.'!C8)</f>
        <v>0.32</v>
      </c>
      <c r="EN8" s="245">
        <f>IF(ISBLANK('Post Process Calc.'!D8),"",'Post Process Calc.'!D8)</f>
        <v>0.13077718131554619</v>
      </c>
      <c r="EO8" s="245">
        <f>IF(ISBLANK('Post Process Calc.'!E8),"",'Post Process Calc.'!E8)</f>
        <v>-1.4729861298452279E-2</v>
      </c>
      <c r="EP8" s="245">
        <f>IF(ISBLANK('Post Process Calc.'!F8),"",'Post Process Calc.'!F8)</f>
        <v>1.98114348066222E-3</v>
      </c>
      <c r="EQ8" s="245">
        <f>IF(ISBLANK('Post Process Calc.'!G8),"",'Post Process Calc.'!G8)</f>
        <v>8.5024960514874532E-3</v>
      </c>
      <c r="ER8" s="245">
        <f>IF(ISBLANK('Post Process Calc.'!H8),"",'Post Process Calc.'!H8)</f>
        <v>2.5435036303283133E-3</v>
      </c>
      <c r="ES8" s="245">
        <f>IF(ISBLANK('Post Process Calc.'!I8),"",'Post Process Calc.'!I8)</f>
        <v>1.7054452569269715E-3</v>
      </c>
      <c r="ET8" s="245">
        <f>IF(ISBLANK('Post Process Calc.'!J8),"",'Post Process Calc.'!J8)</f>
        <v>6.8505713898632831E-2</v>
      </c>
      <c r="EU8" s="245">
        <f>IF(ISBLANK('Post Process Calc.'!K8),"",'Post Process Calc.'!K8)</f>
        <v>8.9633091880013636E-3</v>
      </c>
      <c r="EV8" s="245">
        <f>IF(ISBLANK('Post Process Calc.'!L8),"",'Post Process Calc.'!L8)</f>
        <v>1.0490219678282902E-3</v>
      </c>
      <c r="EW8" s="245">
        <f>IF(ISBLANK('Post Process Calc.'!M8),"",'Post Process Calc.'!M8)</f>
        <v>3.5402571723822834E-4</v>
      </c>
      <c r="EX8" s="245">
        <f>IF(ISBLANK('Post Process Calc.'!N8),"",'Post Process Calc.'!N8)</f>
        <v>2.6489038118342667E-4</v>
      </c>
      <c r="EY8" s="245">
        <f>IF(ISBLANK('Post Process Calc.'!O8),"",'Post Process Calc.'!O8)</f>
        <v>2.192830895341666E-3</v>
      </c>
      <c r="EZ8" s="245">
        <f>IF(ISBLANK('Post Process Calc.'!P8),"",'Post Process Calc.'!P8)</f>
        <v>4.7988709226411373E-2</v>
      </c>
      <c r="FA8" s="245">
        <f>IF(ISBLANK('Post Process Calc.'!Q8),"",'Post Process Calc.'!Q8)</f>
        <v>4.6114604058730404E-3</v>
      </c>
      <c r="FB8" s="245">
        <f>IF(ISBLANK('Post Process Calc.'!R8),"",'Post Process Calc.'!R8)</f>
        <v>2.9587252207648154E-3</v>
      </c>
      <c r="FC8" s="245">
        <f>IF(ISBLANK('Post Process Calc.'!S8),"",'Post Process Calc.'!S8)</f>
        <v>1.2892263671956822E-3</v>
      </c>
      <c r="FD8" s="245">
        <f>IF(ISBLANK('Post Process Calc.'!T8),"",'Post Process Calc.'!T8)</f>
        <v>-1.1926969313933817E-2</v>
      </c>
      <c r="FE8" s="245">
        <f>IF(ISBLANK('Post Process Calc.'!U8),"",'Post Process Calc.'!U8)</f>
        <v>1.4991533612490882E-3</v>
      </c>
      <c r="FF8" s="245">
        <f>IF(ISBLANK('Post Process Calc.'!V8),"",'Post Process Calc.'!V8)</f>
        <v>2.0276894166467662E-3</v>
      </c>
      <c r="FG8" s="245">
        <f>IF(ISBLANK('Post Process Calc.'!W8),"",'Post Process Calc.'!W8)</f>
        <v>6.0124892383424536E-3</v>
      </c>
      <c r="FH8" s="245">
        <f>IF(ISBLANK('Post Process Calc.'!X8),"",'Post Process Calc.'!X8)</f>
        <v>1.0734951701910581E-3</v>
      </c>
      <c r="FI8" s="245">
        <f>IF(ISBLANK('Post Process Calc.'!Y8),"",'Post Process Calc.'!Y8)</f>
        <v>6.0795723252698129E-4</v>
      </c>
      <c r="FJ8" s="245">
        <f>IF(ISBLANK('Post Process Calc.'!Z8),"",'Post Process Calc.'!Z8)</f>
        <v>1.0488732501089519E-3</v>
      </c>
      <c r="FK8" s="245">
        <f>IF(ISBLANK('Post Process Calc.'!AA8),"",'Post Process Calc.'!AA8)</f>
        <v>2.5064707151573229E-3</v>
      </c>
      <c r="FL8" s="245">
        <f>IF(ISBLANK('Post Process Calc.'!AB8),"",'Post Process Calc.'!AB8)</f>
        <v>0</v>
      </c>
      <c r="FM8" s="245">
        <f>IF(ISBLANK('Post Process Calc.'!AC8),"",'Post Process Calc.'!AC8)</f>
        <v>7.8126421859619308E-2</v>
      </c>
      <c r="FN8" s="245">
        <f>IF(ISBLANK('Post Process Calc.'!AD8),"",'Post Process Calc.'!AD8)</f>
        <v>5.1469591247233208E-2</v>
      </c>
      <c r="FO8" s="245">
        <f>IF(ISBLANK('Post Process Calc.'!AE8),"",'Post Process Calc.'!AE8)</f>
        <v>0.30770594848181027</v>
      </c>
      <c r="FP8" s="245">
        <f>IF(ISBLANK('Post Process Calc.'!AF8),"",'Post Process Calc.'!AF8)</f>
        <v>0.70050666572747133</v>
      </c>
      <c r="FQ8" s="245">
        <f>IF(ISBLANK('Post Process Calc.'!AG8),"",'Post Process Calc.'!AG8)</f>
        <v>4.671143205273367</v>
      </c>
      <c r="FR8" s="245">
        <f>IF(ISBLANK('Post Process Calc.'!AH8),"",'Post Process Calc.'!AH8)</f>
        <v>0.13084031503217783</v>
      </c>
      <c r="FS8" s="245">
        <f>IF(ISBLANK('Post Process Calc.'!AI8),"",'Post Process Calc.'!AI8)</f>
        <v>-1.3306435228073716</v>
      </c>
    </row>
    <row r="9" spans="1:175" x14ac:dyDescent="0.15">
      <c r="A9" s="240" t="str">
        <f>IF(Glutamine!B12&lt;&gt;0,Glutamine!$B$1,"")</f>
        <v>NIIMBL VS-001</v>
      </c>
      <c r="B9" s="240">
        <f>IF(ISBLANK(Glutamine!A12),"",Glutamine!A12)</f>
        <v>5</v>
      </c>
      <c r="C9" s="247">
        <f>IF(ISBLANK(Glutamine!B12),"",Glutamine!B12)</f>
        <v>43696.718055555553</v>
      </c>
      <c r="D9" s="248">
        <f>IF(ISBLANK(Glutamine!C12),"",Glutamine!C12)</f>
        <v>43696.718055555553</v>
      </c>
      <c r="E9" s="240">
        <f>IF(ISBLANK(Glutamine!D12),"",Glutamine!D12)</f>
        <v>1.5</v>
      </c>
      <c r="F9" s="240">
        <f>IF(ISBLANK(Glutamine!E13),"",Glutamine!E13)</f>
        <v>1.969125</v>
      </c>
      <c r="G9" s="240" t="str">
        <f>IF(ISBLANK(Glutamine!G12),"",Glutamine!G12)</f>
        <v/>
      </c>
      <c r="H9" s="245">
        <f>IF(ISBLANK(Glutamine!H12),"",Glutamine!H12)</f>
        <v>4.3849999999999998</v>
      </c>
      <c r="I9" s="245">
        <f>IF(ISBLANK(Glutamine!I12),"",Glutamine!I12)</f>
        <v>0.15433747412008358</v>
      </c>
      <c r="J9" s="245">
        <f>IF(ISBLANK(Glutamine!J12),"",Glutamine!J12)</f>
        <v>4.5393374741200834</v>
      </c>
      <c r="K9" s="245">
        <f>IF(ISBLANK(Glutamine!K12),"",Glutamine!K12)</f>
        <v>96.6</v>
      </c>
      <c r="L9" s="240">
        <f>IF(ISBLANK(Glutamine!L12),"",Glutamine!L12)</f>
        <v>6.77</v>
      </c>
      <c r="M9" s="240" t="str">
        <f>IF(ISBLANK(Glutamine!M12),"",Glutamine!M12)</f>
        <v/>
      </c>
      <c r="N9" s="240" t="str">
        <f>IF(ISBLANK(Glutamine!N12),"",Glutamine!N12)</f>
        <v/>
      </c>
      <c r="O9" s="240">
        <f>IF(ISBLANK(Glutamine!O12),"",Glutamine!O12)</f>
        <v>0.32</v>
      </c>
      <c r="P9" s="240" t="str">
        <f>IF(ISBLANK(Glutamine!P12),"",Glutamine!P12)</f>
        <v/>
      </c>
      <c r="Q9" s="240" t="str">
        <f>IF(ISBLANK(Glutamine!Q12),"",Glutamine!Q12)</f>
        <v/>
      </c>
      <c r="R9" s="240">
        <f>IF(ISBLANK(Glutamine!R12),"",Glutamine!R12)</f>
        <v>348</v>
      </c>
      <c r="S9" s="240">
        <f>IF(ISBLANK(Glutamine!S12),"",Glutamine!S12)</f>
        <v>8.4888083309258633</v>
      </c>
      <c r="T9" s="245">
        <f>IF(ISBLANK(Glutamine!T12),"",Glutamine!T12)</f>
        <v>0.96161591953085801</v>
      </c>
      <c r="U9" s="245">
        <f>IF(ISBLANK(Glutamine!U12),"",Glutamine!U12)</f>
        <v>2.7229348612043491</v>
      </c>
      <c r="V9" s="245">
        <f>IF(ISBLANK(Glutamine!V12),"",Glutamine!V12)</f>
        <v>3.5345654547628689</v>
      </c>
      <c r="W9" s="245">
        <f>IF(ISBLANK(Glutamine!W12),"",Glutamine!W12)</f>
        <v>1.7475102401136284</v>
      </c>
      <c r="X9" s="245">
        <f>IF(ISBLANK(Glutamine!X12),"",Glutamine!X12)</f>
        <v>0.45951582450448508</v>
      </c>
      <c r="Y9" s="245">
        <f>IF(ISBLANK(Glutamine!Y12),"",Glutamine!Y12)</f>
        <v>15.011434866720444</v>
      </c>
      <c r="Z9" s="245">
        <f>IF(ISBLANK(Glutamine!Z12),"",Glutamine!Z12)</f>
        <v>0.40816070243757463</v>
      </c>
      <c r="AA9" s="245">
        <f>IF(ISBLANK(Glutamine!AA12),"",Glutamine!AA12)</f>
        <v>1.4205757318866696</v>
      </c>
      <c r="AB9" s="245">
        <f>IF(ISBLANK(Glutamine!AB12),"",Glutamine!AB12)</f>
        <v>2.6782306820516886</v>
      </c>
      <c r="AC9" s="245">
        <f>IF(ISBLANK(Glutamine!AC12),"",Glutamine!AC12)</f>
        <v>0.72552218717914885</v>
      </c>
      <c r="AD9" s="245">
        <f>IF(ISBLANK(Glutamine!AD12),"",Glutamine!AD12)</f>
        <v>1.6204801900022348</v>
      </c>
      <c r="AE9" s="245">
        <f>IF(ISBLANK(Glutamine!AE12),"",Glutamine!AE12)</f>
        <v>18.649652864658417</v>
      </c>
      <c r="AF9" s="245">
        <f>IF(ISBLANK(Glutamine!AF12),"",Glutamine!AF12)</f>
        <v>3.280003000216055</v>
      </c>
      <c r="AG9" s="245">
        <f>IF(ISBLANK(Glutamine!AG12),"",Glutamine!AG12)</f>
        <v>2.8626268477100467</v>
      </c>
      <c r="AH9" s="245">
        <f>IF(ISBLANK(Glutamine!AH12),"",Glutamine!AH12)</f>
        <v>0.9300800688024915</v>
      </c>
      <c r="AI9" s="245">
        <f>IF(ISBLANK(Glutamine!AI12),"",Glutamine!AI12)</f>
        <v>4.6011874229999998</v>
      </c>
      <c r="AJ9" s="245">
        <f>IF(ISBLANK(Glutamine!AJ12),"",Glutamine!AJ12)</f>
        <v>0.6848989267871014</v>
      </c>
      <c r="AK9" s="245">
        <f>IF(ISBLANK(Glutamine!AK12),"",Glutamine!AK12)</f>
        <v>2.512832454126011</v>
      </c>
      <c r="AL9" s="245">
        <f>IF(ISBLANK(Glutamine!AL12),"",Glutamine!AL12)</f>
        <v>4.0870035929755906</v>
      </c>
      <c r="AM9" s="245">
        <f>IF(ISBLANK(Glutamine!AM12),"",Glutamine!AM12)</f>
        <v>3.4234207126221992</v>
      </c>
      <c r="AN9" s="245">
        <f>IF(ISBLANK(Glutamine!AN12),"",Glutamine!AN12)</f>
        <v>0.36558876709150079</v>
      </c>
      <c r="AO9" s="245">
        <f>IF(ISBLANK(Glutamine!AO12),"",Glutamine!AO12)</f>
        <v>1.4983088994243878</v>
      </c>
      <c r="AP9" s="245">
        <f>IF(ISBLANK(Glutamine!AP12),"",Glutamine!AP12)</f>
        <v>1.7865878743197858</v>
      </c>
      <c r="AQ9" s="245">
        <f>IF(ISBLANK(Glutamine!AQ12),"",Glutamine!AQ12)</f>
        <v>0</v>
      </c>
      <c r="AR9" s="245">
        <f>IF(ISBLANK(Glutamine!AR12),"",Glutamine!AR12)</f>
        <v>0</v>
      </c>
      <c r="AS9" s="245">
        <f>IF(ISBLANK(Glutamine!AS12),"",Glutamine!AS12)</f>
        <v>12.385297147441527</v>
      </c>
      <c r="AT9" s="245">
        <f>IF(ISBLANK(Glutamine!AT12),"",Glutamine!AT12)</f>
        <v>16.655562958027982</v>
      </c>
      <c r="AU9" s="245">
        <f>IF(ISBLANK(Glutamine!AU12),"",Glutamine!AU12)</f>
        <v>3.7565740045078888</v>
      </c>
      <c r="AV9" s="245">
        <f>IF(ISBLANK(Glutamine!AV12),"",Glutamine!AV12)</f>
        <v>7.1163031659009528</v>
      </c>
      <c r="AW9" s="245">
        <f>IF(ISBLANK(Glutamine!AW12),"",Glutamine!AW12)</f>
        <v>400</v>
      </c>
      <c r="AX9" s="245">
        <f>IF(ISBLANK(Glutamine!AX12),"",Glutamine!AX12)</f>
        <v>200</v>
      </c>
      <c r="AY9" s="245">
        <f>IF(ISBLANK(Glutamine!AY12),"",Glutamine!AY12)</f>
        <v>11.556764106050306</v>
      </c>
      <c r="AZ9" s="245">
        <f>IF(ISBLANK(Glutamine!AZ12),"",Glutamine!AZ12)</f>
        <v>0</v>
      </c>
      <c r="BA9" s="245">
        <f>IF(ISBLANK(Glutamine!BA12),"",Glutamine!BA12)</f>
        <v>0</v>
      </c>
      <c r="BB9" s="245">
        <f>IF(ISBLANK(Glutamine!BB12),"",Glutamine!BB12)</f>
        <v>14.238739330269205</v>
      </c>
      <c r="BC9" s="245">
        <f>IF(ISBLANK(Glutamine!BD12),"",Glutamine!BD12)</f>
        <v>26.873276428102425</v>
      </c>
      <c r="BD9" s="245">
        <f>IF(ISBLANK(Glutamine!BE12),"",Glutamine!BE12)</f>
        <v>16.685489166119506</v>
      </c>
      <c r="BE9" s="245">
        <f>IF(ISBLANK(Glutamine!BF12),"",Glutamine!BF12)</f>
        <v>5.4088471849865956</v>
      </c>
      <c r="BF9" s="245">
        <f>IF(ISBLANK(Glutamine!BH12),"",Glutamine!BH12)</f>
        <v>13.577481840193705</v>
      </c>
      <c r="BG9" s="245">
        <f>IF(ISBLANK(Glutamine!BI12),"",Glutamine!BI12)</f>
        <v>19.002757715036115</v>
      </c>
      <c r="BH9" s="245">
        <f>IF(ISBLANK(Glutamine!BJ12),"",Glutamine!BJ12)</f>
        <v>36.308277830637493</v>
      </c>
      <c r="BI9" s="245">
        <f>IF(ISBLANK(Glutamine!BK12),"",Glutamine!BK12)</f>
        <v>20.663308144416458</v>
      </c>
      <c r="BJ9" s="245">
        <f>IF(ISBLANK(Glutamine!BL12),"",Glutamine!BL12)</f>
        <v>4.4368266405484817</v>
      </c>
      <c r="BK9" s="245">
        <f>IF(ISBLANK(Glutamine!BM12),"",Glutamine!BM12)</f>
        <v>0</v>
      </c>
      <c r="BL9" s="245">
        <f>IF(ISBLANK(Glutamine!BN12),"",Glutamine!BN12)</f>
        <v>24.26789231779383</v>
      </c>
      <c r="BM9" s="245">
        <f>IF(ISBLANK(Glutamine!BO12),"",Glutamine!BO12)</f>
        <v>0</v>
      </c>
      <c r="BN9" s="240">
        <f>IF(ISBLANK('In Process Calc.'!B9),"",ROUND('In Process Calc.'!B9,2))</f>
        <v>3.98</v>
      </c>
      <c r="BO9" s="240">
        <f>IF(ISBLANK('In Process Calc.'!C9),"",ROUND('In Process Calc.'!C9,2))</f>
        <v>95.53</v>
      </c>
      <c r="BP9" s="240">
        <f>IF(ISBLANK('In Process Calc.'!D9),"",'In Process Calc.'!D9)</f>
        <v>67.137500000000003</v>
      </c>
      <c r="BQ9" s="240">
        <f>IF(ISBLANK('In Process Calc.'!E9),"",'In Process Calc.'!E9)</f>
        <v>1.969125</v>
      </c>
      <c r="BR9" s="240">
        <f>IF(ISBLANK('In Process Calc.'!G9),"",'In Process Calc.'!G9)</f>
        <v>0</v>
      </c>
      <c r="BS9" s="240">
        <f>IF(ISBLANK('In Process Calc.'!I9),"",'In Process Calc.'!I9)</f>
        <v>65.637500000000003</v>
      </c>
      <c r="BT9" s="245">
        <f>IF(ISBLANK('In Process Calc.'!J9),"",'In Process Calc.'!J9)</f>
        <v>169.95690833317371</v>
      </c>
      <c r="BU9" s="245">
        <f>IF(ISBLANK('In Process Calc.'!K9),"",'In Process Calc.'!K9)</f>
        <v>638.14425000000006</v>
      </c>
      <c r="BV9" s="245">
        <f>IF(ISBLANK('In Process Calc.'!L9),"",'In Process Calc.'!L9)</f>
        <v>0</v>
      </c>
      <c r="BW9" s="245">
        <f>IF(ISBLANK('In Process Calc.'!M9),"",'In Process Calc.'!M9)</f>
        <v>1.6430734353863077</v>
      </c>
      <c r="BX9" s="245">
        <f>IF(ISBLANK('In Process Calc.'!N9),"",'In Process Calc.'!N9)</f>
        <v>-0.14017711105396985</v>
      </c>
      <c r="BY9" s="245">
        <f>IF(ISBLANK('In Process Calc.'!O9),"",'In Process Calc.'!O9)</f>
        <v>2.1200340845942158E-2</v>
      </c>
      <c r="BZ9" s="245">
        <f>IF(ISBLANK('In Process Calc.'!P9),"",'In Process Calc.'!P9)</f>
        <v>7.1997979424369155E-2</v>
      </c>
      <c r="CA9" s="245">
        <f>IF(ISBLANK('In Process Calc.'!Q9),"",'In Process Calc.'!Q9)</f>
        <v>7.6782659462496343E-3</v>
      </c>
      <c r="CB9" s="245">
        <f>IF(ISBLANK('In Process Calc.'!R9),"",'In Process Calc.'!R9)</f>
        <v>2.5476299862473885E-2</v>
      </c>
      <c r="CC9" s="245">
        <f>IF(ISBLANK('In Process Calc.'!S9),"",'In Process Calc.'!S9)</f>
        <v>1.333046026276929</v>
      </c>
      <c r="CD9" s="245">
        <f>IF(ISBLANK('In Process Calc.'!T9),"",'In Process Calc.'!T9)</f>
        <v>0.21929068136062507</v>
      </c>
      <c r="CE9" s="245">
        <f>IF(ISBLANK('In Process Calc.'!U9),"",'In Process Calc.'!U9)</f>
        <v>-3.0335005414104374E-2</v>
      </c>
      <c r="CF9" s="245">
        <f>IF(ISBLANK('In Process Calc.'!V9),"",'In Process Calc.'!V9)</f>
        <v>-1.9293629739386687E-2</v>
      </c>
      <c r="CG9" s="245">
        <f>IF(ISBLANK('In Process Calc.'!W9),"",'In Process Calc.'!W9)</f>
        <v>1.2589319089584649E-2</v>
      </c>
      <c r="CH9" s="245">
        <f>IF(ISBLANK('In Process Calc.'!X9),"",'In Process Calc.'!X9)</f>
        <v>1.8724506138375518E-2</v>
      </c>
      <c r="CI9" s="245">
        <f>IF(ISBLANK('In Process Calc.'!Y9),"",'In Process Calc.'!Y9)</f>
        <v>1.3937559148117873</v>
      </c>
      <c r="CJ9" s="245">
        <f>IF(ISBLANK('In Process Calc.'!Z9),"",'In Process Calc.'!Z9)</f>
        <v>4.8198114479136078E-2</v>
      </c>
      <c r="CK9" s="245">
        <f>IF(ISBLANK('In Process Calc.'!AA9),"",'In Process Calc.'!AA9)</f>
        <v>3.2813771499688227E-2</v>
      </c>
      <c r="CL9" s="245">
        <f>IF(ISBLANK('In Process Calc.'!AB9),"",'In Process Calc.'!AB9)</f>
        <v>1.5523838227876563E-2</v>
      </c>
      <c r="CM9" s="245">
        <f>IF(ISBLANK('In Process Calc.'!AC9),"",'In Process Calc.'!AC9)</f>
        <v>-0.32679658796167499</v>
      </c>
      <c r="CN9" s="245">
        <f>IF(ISBLANK('In Process Calc.'!AD9),"",'In Process Calc.'!AD9)</f>
        <v>1.8580638386627733E-2</v>
      </c>
      <c r="CO9" s="245">
        <f>IF(ISBLANK('In Process Calc.'!AE9),"",'In Process Calc.'!AE9)</f>
        <v>2.0717094359406538E-2</v>
      </c>
      <c r="CP9" s="245">
        <f>IF(ISBLANK('In Process Calc.'!AF9),"",'In Process Calc.'!AF9)</f>
        <v>9.9208557987421259E-2</v>
      </c>
      <c r="CQ9" s="245">
        <f>IF(ISBLANK('In Process Calc.'!AG9),"",'In Process Calc.'!AG9)</f>
        <v>-5.1655783999369678E-3</v>
      </c>
      <c r="CR9" s="245">
        <f>IF(ISBLANK('In Process Calc.'!AH9),"",'In Process Calc.'!AH9)</f>
        <v>6.9683764043153851E-3</v>
      </c>
      <c r="CS9" s="245">
        <f>IF(ISBLANK('In Process Calc.'!AI9),"",'In Process Calc.'!AI9)</f>
        <v>9.0134477871632295E-3</v>
      </c>
      <c r="CT9" s="245">
        <f>IF(ISBLANK('In Process Calc.'!AJ9),"",'In Process Calc.'!AJ9)</f>
        <v>2.6321475561080308E-2</v>
      </c>
      <c r="CU9" s="245">
        <f>IF(ISBLANK('In Process Calc.'!AK9),"",'In Process Calc.'!AK9)</f>
        <v>0</v>
      </c>
      <c r="CV9" s="245">
        <f>IF(ISBLANK('In Process Calc.'!AL9),"",'In Process Calc.'!AL9)</f>
        <v>1.2314547399830804</v>
      </c>
      <c r="CW9" s="245">
        <f>IF(ISBLANK('In Process Calc.'!AM9),"",'In Process Calc.'!AM9)</f>
        <v>0.76448104096743563</v>
      </c>
      <c r="CX9" s="245">
        <f>IF(ISBLANK('In Process Calc.'!AN9),"",'In Process Calc.'!AN9)</f>
        <v>3.5142158635053393</v>
      </c>
      <c r="CY9" s="245">
        <f>IF(ISBLANK('In Process Calc.'!AO9),"",'In Process Calc.'!AO9)</f>
        <v>0</v>
      </c>
      <c r="CZ9" s="245">
        <f>IF(ISBLANK('In Process Calc.'!AP9),"",'In Process Calc.'!AP9)</f>
        <v>0.152</v>
      </c>
      <c r="DA9" s="245">
        <f>IF(ISBLANK('In Process Calc.'!AQ9),"",'In Process Calc.'!AQ9)</f>
        <v>3.2022657408067715E-2</v>
      </c>
      <c r="DB9" s="245">
        <f>IF(ISBLANK('In Process Calc.'!AR9),"",'In Process Calc.'!AR9)</f>
        <v>3.3087596838551565E-2</v>
      </c>
      <c r="DC9" s="245">
        <f>IF(ISBLANK('In Process Calc.'!AS9),"",'In Process Calc.'!AS9)</f>
        <v>1.0649394304838484E-3</v>
      </c>
      <c r="DD9" s="245">
        <f>IF(ISBLANK('In Process Calc.'!AT9),"",'In Process Calc.'!AT9)</f>
        <v>9.6032895836037482E-2</v>
      </c>
      <c r="DE9" s="245">
        <f>IF(ISBLANK('In Process Calc.'!AU9),"",'In Process Calc.'!AU9)</f>
        <v>-7.1489939345401451E-3</v>
      </c>
      <c r="DF9" s="245">
        <f>IF(ISBLANK('In Process Calc.'!AV9),"",'In Process Calc.'!AV9)</f>
        <v>1.9995422138371129E-3</v>
      </c>
      <c r="DG9" s="245">
        <f>IF(ISBLANK('In Process Calc.'!AW9),"",'In Process Calc.'!AW9)</f>
        <v>5.8047622799879735E-3</v>
      </c>
      <c r="DH9" s="245">
        <f>IF(ISBLANK('In Process Calc.'!AX9),"",'In Process Calc.'!AX9)</f>
        <v>2.2225177606550717E-3</v>
      </c>
      <c r="DI9" s="245">
        <f>IF(ISBLANK('In Process Calc.'!AY9),"",'In Process Calc.'!AY9)</f>
        <v>1.4804688883997535E-3</v>
      </c>
      <c r="DJ9" s="245">
        <f>IF(ISBLANK('In Process Calc.'!AZ9),"",'In Process Calc.'!AZ9)</f>
        <v>4.2014499807522733E-2</v>
      </c>
      <c r="DK9" s="245">
        <f>IF(ISBLANK('In Process Calc.'!BA9),"",'In Process Calc.'!BA9)</f>
        <v>7.4187003097212403E-3</v>
      </c>
      <c r="DL9" s="245">
        <f>IF(ISBLANK('In Process Calc.'!BB9),"",'In Process Calc.'!BB9)</f>
        <v>1.2258670073072566E-3</v>
      </c>
      <c r="DM9" s="245">
        <f>IF(ISBLANK('In Process Calc.'!BC9),"",'In Process Calc.'!BC9)</f>
        <v>4.4742571377701074E-4</v>
      </c>
      <c r="DN9" s="245">
        <f>IF(ISBLANK('In Process Calc.'!BD9),"",'In Process Calc.'!BD9)</f>
        <v>1.3385489283249414E-4</v>
      </c>
      <c r="DO9" s="245">
        <f>IF(ISBLANK('In Process Calc.'!BE9),"",'In Process Calc.'!BE9)</f>
        <v>1.7867460473172949E-3</v>
      </c>
      <c r="DP9" s="245">
        <f>IF(ISBLANK('In Process Calc.'!BF9),"",'In Process Calc.'!BF9)</f>
        <v>8.3283358638590529E-3</v>
      </c>
      <c r="DQ9" s="245">
        <f>IF(ISBLANK('In Process Calc.'!BG9),"",'In Process Calc.'!BG9)</f>
        <v>3.6434233938241775E-3</v>
      </c>
      <c r="DR9" s="245">
        <f>IF(ISBLANK('In Process Calc.'!BH9),"",'In Process Calc.'!BH9)</f>
        <v>2.6111988157724963E-3</v>
      </c>
      <c r="DS9" s="245">
        <f>IF(ISBLANK('In Process Calc.'!BI9),"",'In Process Calc.'!BI9)</f>
        <v>1.1128227459607845E-3</v>
      </c>
      <c r="DT9" s="245">
        <f>IF(ISBLANK('In Process Calc.'!BJ9),"",'In Process Calc.'!BJ9)</f>
        <v>-1.0598568251563741E-2</v>
      </c>
      <c r="DU9" s="245">
        <f>IF(ISBLANK('In Process Calc.'!BK9),"",'In Process Calc.'!BK9)</f>
        <v>1.3626112594014126E-3</v>
      </c>
      <c r="DV9" s="245">
        <f>IF(ISBLANK('In Process Calc.'!BL9),"",'In Process Calc.'!BL9)</f>
        <v>1.8966229588473027E-3</v>
      </c>
      <c r="DW9" s="245">
        <f>IF(ISBLANK('In Process Calc.'!BM9),"",'In Process Calc.'!BM9)</f>
        <v>5.6583281121951367E-3</v>
      </c>
      <c r="DX9" s="245">
        <f>IF(ISBLANK('In Process Calc.'!BN9),"",'In Process Calc.'!BN9)</f>
        <v>1.2401723073720821E-3</v>
      </c>
      <c r="DY9" s="245">
        <f>IF(ISBLANK('In Process Calc.'!BO9),"",'In Process Calc.'!BO9)</f>
        <v>4.9471356412843378E-4</v>
      </c>
      <c r="DZ9" s="245">
        <f>IF(ISBLANK('In Process Calc.'!BP9),"",'In Process Calc.'!BP9)</f>
        <v>8.7738771346793564E-4</v>
      </c>
      <c r="EA9" s="245">
        <f>IF(ISBLANK('In Process Calc.'!BQ9),"",'In Process Calc.'!BQ9)</f>
        <v>2.0970624352283857E-3</v>
      </c>
      <c r="EB9" s="245">
        <f>IF(ISBLANK('In Process Calc.'!BR9),"",'In Process Calc.'!BR9)</f>
        <v>0</v>
      </c>
      <c r="EC9" s="245">
        <f>IF(ISBLANK('In Process Calc.'!BS9),"",'In Process Calc.'!BS9)</f>
        <v>6.9064800569714979E-2</v>
      </c>
      <c r="ED9" s="245">
        <f>IF(ISBLANK('In Process Calc.'!BT9),"",'In Process Calc.'!BT9)</f>
        <v>6.561522625269138E-2</v>
      </c>
      <c r="EE9" s="245">
        <f>IF(ISBLANK('In Process Calc.'!BU9),"",'In Process Calc.'!BU9)</f>
        <v>0.19431829116214222</v>
      </c>
      <c r="EF9" s="245">
        <f>IF(ISBLANK('In Process Calc.'!BV9),"",'In Process Calc.'!BV9)</f>
        <v>0.21576527296576262</v>
      </c>
      <c r="EG9" s="245">
        <f>IF(ISBLANK('In Process Calc.'!BW9),"",'In Process Calc.'!BW9)</f>
        <v>0.19822527703561657</v>
      </c>
      <c r="EH9" s="245">
        <f>IF(ISBLANK('In Process Calc.'!BX9),"",'In Process Calc.'!BX9)</f>
        <v>3.6177986337179782</v>
      </c>
      <c r="EI9" s="245">
        <f>IF(ISBLANK('In Process Calc.'!BY9),"",'In Process Calc.'!BY9)</f>
        <v>0.17657476213468845</v>
      </c>
      <c r="EJ9" s="245">
        <f>IF(ISBLANK('In Process Calc.'!BZ9),"",'In Process Calc.'!BZ9)</f>
        <v>-1.4286287097587294</v>
      </c>
      <c r="EK9" s="245">
        <f>IF(ISBLANK('Post Process Calc.'!A9),"",'Post Process Calc.'!A9)</f>
        <v>0.64049175000000003</v>
      </c>
      <c r="EL9" s="245">
        <f>IF(ISBLANK('Post Process Calc.'!B9),"",'Post Process Calc.'!B9)</f>
        <v>2.508666578103556E-2</v>
      </c>
      <c r="EM9" s="245">
        <f>IF(ISBLANK('Post Process Calc.'!C9),"",'Post Process Calc.'!C9)</f>
        <v>0.152</v>
      </c>
      <c r="EN9" s="245">
        <f>IF(ISBLANK('Post Process Calc.'!D9),"",'Post Process Calc.'!D9)</f>
        <v>8.5610826588302824E-2</v>
      </c>
      <c r="EO9" s="245">
        <f>IF(ISBLANK('Post Process Calc.'!E9),"",'Post Process Calc.'!E9)</f>
        <v>-8.277910505419421E-3</v>
      </c>
      <c r="EP9" s="245">
        <f>IF(ISBLANK('Post Process Calc.'!F9),"",'Post Process Calc.'!F9)</f>
        <v>1.2573656855198712E-3</v>
      </c>
      <c r="EQ9" s="245">
        <f>IF(ISBLANK('Post Process Calc.'!G9),"",'Post Process Calc.'!G9)</f>
        <v>4.9407097532594667E-3</v>
      </c>
      <c r="ER9" s="245">
        <f>IF(ISBLANK('Post Process Calc.'!H9),"",'Post Process Calc.'!H9)</f>
        <v>1.7312959314561577E-3</v>
      </c>
      <c r="ES9" s="245">
        <f>IF(ISBLANK('Post Process Calc.'!I9),"",'Post Process Calc.'!I9)</f>
        <v>9.8711768118692526E-4</v>
      </c>
      <c r="ET9" s="245">
        <f>IF(ISBLANK('Post Process Calc.'!J9),"",'Post Process Calc.'!J9)</f>
        <v>4.2845765793755562E-2</v>
      </c>
      <c r="EU9" s="245">
        <f>IF(ISBLANK('Post Process Calc.'!K9),"",'Post Process Calc.'!K9)</f>
        <v>4.4166795664590816E-3</v>
      </c>
      <c r="EV9" s="245">
        <f>IF(ISBLANK('Post Process Calc.'!L9),"",'Post Process Calc.'!L9)</f>
        <v>1.6011935649845612E-3</v>
      </c>
      <c r="EW9" s="245">
        <f>IF(ISBLANK('Post Process Calc.'!M9),"",'Post Process Calc.'!M9)</f>
        <v>4.8280177251769899E-4</v>
      </c>
      <c r="EX9" s="245">
        <f>IF(ISBLANK('Post Process Calc.'!N9),"",'Post Process Calc.'!N9)</f>
        <v>3.9639286246633626E-5</v>
      </c>
      <c r="EY9" s="245">
        <f>IF(ISBLANK('Post Process Calc.'!O9),"",'Post Process Calc.'!O9)</f>
        <v>1.4710094980943255E-3</v>
      </c>
      <c r="EZ9" s="245">
        <f>IF(ISBLANK('Post Process Calc.'!P9),"",'Post Process Calc.'!P9)</f>
        <v>5.0357830071265973E-3</v>
      </c>
      <c r="FA9" s="245">
        <f>IF(ISBLANK('Post Process Calc.'!Q9),"",'Post Process Calc.'!Q9)</f>
        <v>2.982757728715498E-3</v>
      </c>
      <c r="FB9" s="245">
        <f>IF(ISBLANK('Post Process Calc.'!R9),"",'Post Process Calc.'!R9)</f>
        <v>1.8536035941387329E-3</v>
      </c>
      <c r="FC9" s="245">
        <f>IF(ISBLANK('Post Process Calc.'!S9),"",'Post Process Calc.'!S9)</f>
        <v>8.0137615160949841E-4</v>
      </c>
      <c r="FD9" s="245">
        <f>IF(ISBLANK('Post Process Calc.'!T9),"",'Post Process Calc.'!T9)</f>
        <v>-5.5740923629665571E-3</v>
      </c>
      <c r="FE9" s="245">
        <f>IF(ISBLANK('Post Process Calc.'!U9),"",'Post Process Calc.'!U9)</f>
        <v>9.3489277840701798E-4</v>
      </c>
      <c r="FF9" s="245">
        <f>IF(ISBLANK('Post Process Calc.'!V9),"",'Post Process Calc.'!V9)</f>
        <v>1.3513216852607719E-3</v>
      </c>
      <c r="FG9" s="245">
        <f>IF(ISBLANK('Post Process Calc.'!W9),"",'Post Process Calc.'!W9)</f>
        <v>3.3778184769615374E-3</v>
      </c>
      <c r="FH9" s="245">
        <f>IF(ISBLANK('Post Process Calc.'!X9),"",'Post Process Calc.'!X9)</f>
        <v>9.0830389345469657E-4</v>
      </c>
      <c r="FI9" s="245">
        <f>IF(ISBLANK('Post Process Calc.'!Y9),"",'Post Process Calc.'!Y9)</f>
        <v>3.8553888669425236E-4</v>
      </c>
      <c r="FJ9" s="245">
        <f>IF(ISBLANK('Post Process Calc.'!Z9),"",'Post Process Calc.'!Z9)</f>
        <v>6.6649619469941147E-4</v>
      </c>
      <c r="FK9" s="245">
        <f>IF(ISBLANK('Post Process Calc.'!AA9),"",'Post Process Calc.'!AA9)</f>
        <v>1.6433378659616619E-3</v>
      </c>
      <c r="FL9" s="245">
        <f>IF(ISBLANK('Post Process Calc.'!AB9),"",'Post Process Calc.'!AB9)</f>
        <v>0</v>
      </c>
      <c r="FM9" s="245">
        <f>IF(ISBLANK('Post Process Calc.'!AC9),"",'Post Process Calc.'!AC9)</f>
        <v>4.5698407446357239E-2</v>
      </c>
      <c r="FN9" s="245">
        <f>IF(ISBLANK('Post Process Calc.'!AD9),"",'Post Process Calc.'!AD9)</f>
        <v>3.1846404577971277E-2</v>
      </c>
      <c r="FO9" s="245">
        <f>IF(ISBLANK('Post Process Calc.'!AE9),"",'Post Process Calc.'!AE9)</f>
        <v>0.18685210137657091</v>
      </c>
      <c r="FP9" s="245">
        <f>IF(ISBLANK('Post Process Calc.'!AF9),"",'Post Process Calc.'!AF9)</f>
        <v>0.11753280432346767</v>
      </c>
      <c r="FQ9" s="245">
        <f>IF(ISBLANK('Post Process Calc.'!AG9),"",'Post Process Calc.'!AG9)</f>
        <v>3.5476084318733969</v>
      </c>
      <c r="FR9" s="245">
        <f>IF(ISBLANK('Post Process Calc.'!AH9),"",'Post Process Calc.'!AH9)</f>
        <v>0.1030832215187709</v>
      </c>
      <c r="FS9" s="245">
        <f>IF(ISBLANK('Post Process Calc.'!AI9),"",'Post Process Calc.'!AI9)</f>
        <v>-1.2620549621251764</v>
      </c>
    </row>
    <row r="10" spans="1:175" x14ac:dyDescent="0.15">
      <c r="A10" s="240" t="str">
        <f>IF(Glutamine!B13&lt;&gt;0,Glutamine!$B$1,"")</f>
        <v>NIIMBL VS-001</v>
      </c>
      <c r="B10" s="240">
        <f>IF(ISBLANK(Glutamine!A13),"",Glutamine!A13)</f>
        <v>6</v>
      </c>
      <c r="C10" s="247">
        <f>IF(ISBLANK(Glutamine!B13),"",Glutamine!B13)</f>
        <v>43697.709027777775</v>
      </c>
      <c r="D10" s="248">
        <f>IF(ISBLANK(Glutamine!C13),"",Glutamine!C13)</f>
        <v>43697.709027777775</v>
      </c>
      <c r="E10" s="240">
        <f>IF(ISBLANK(Glutamine!D13),"",Glutamine!D13)</f>
        <v>1.5</v>
      </c>
      <c r="F10" s="240" t="e">
        <f>IF(ISBLANK(Glutamine!#REF!),"",Glutamine!#REF!)</f>
        <v>#REF!</v>
      </c>
      <c r="G10" s="240" t="str">
        <f>IF(ISBLANK(Glutamine!G13),"",Glutamine!G13)</f>
        <v/>
      </c>
      <c r="H10" s="245">
        <f>IF(ISBLANK(Glutamine!H13),"",Glutamine!H13)</f>
        <v>9.5399999999999991</v>
      </c>
      <c r="I10" s="245">
        <f>IF(ISBLANK(Glutamine!I13),"",Glutamine!I13)</f>
        <v>0.32556359875904839</v>
      </c>
      <c r="J10" s="245">
        <f>IF(ISBLANK(Glutamine!J13),"",Glutamine!J13)</f>
        <v>9.8655635987590475</v>
      </c>
      <c r="K10" s="245">
        <f>IF(ISBLANK(Glutamine!K13),"",Glutamine!K13)</f>
        <v>96.7</v>
      </c>
      <c r="L10" s="240">
        <f>IF(ISBLANK(Glutamine!L13),"",Glutamine!L13)</f>
        <v>6.76</v>
      </c>
      <c r="M10" s="240" t="str">
        <f>IF(ISBLANK(Glutamine!M13),"",Glutamine!M13)</f>
        <v/>
      </c>
      <c r="N10" s="240" t="str">
        <f>IF(ISBLANK(Glutamine!N13),"",Glutamine!N13)</f>
        <v/>
      </c>
      <c r="O10" s="240">
        <f>IF(ISBLANK(Glutamine!O13),"",Glutamine!O13)</f>
        <v>0.152</v>
      </c>
      <c r="P10" s="240" t="str">
        <f>IF(ISBLANK(Glutamine!P13),"",Glutamine!P13)</f>
        <v/>
      </c>
      <c r="Q10" s="240" t="str">
        <f>IF(ISBLANK(Glutamine!Q13),"",Glutamine!Q13)</f>
        <v/>
      </c>
      <c r="R10" s="240">
        <f>IF(ISBLANK(Glutamine!R13),"",Glutamine!R13)</f>
        <v>343</v>
      </c>
      <c r="S10" s="240">
        <f>IF(ISBLANK(Glutamine!S13),"",Glutamine!S13)</f>
        <v>24.061854144702142</v>
      </c>
      <c r="T10" s="245">
        <f>IF(ISBLANK(Glutamine!T13),"",Glutamine!T13)</f>
        <v>2.1128819114897488</v>
      </c>
      <c r="U10" s="245">
        <f>IF(ISBLANK(Glutamine!U13),"",Glutamine!U13)</f>
        <v>2.5696221134837933</v>
      </c>
      <c r="V10" s="245">
        <f>IF(ISBLANK(Glutamine!V13),"",Glutamine!V13)</f>
        <v>2.819506744977851</v>
      </c>
      <c r="W10" s="245">
        <f>IF(ISBLANK(Glutamine!W13),"",Glutamine!W13)</f>
        <v>1.4129837478214116</v>
      </c>
      <c r="X10" s="245">
        <f>IF(ISBLANK(Glutamine!X13),"",Glutamine!X13)</f>
        <v>0.34389271729916621</v>
      </c>
      <c r="Y10" s="245">
        <f>IF(ISBLANK(Glutamine!Y13),"",Glutamine!Y13)</f>
        <v>15.546373291355277</v>
      </c>
      <c r="Z10" s="245">
        <f>IF(ISBLANK(Glutamine!Z13),"",Glutamine!Z13)</f>
        <v>0.1547772288742644</v>
      </c>
      <c r="AA10" s="245">
        <f>IF(ISBLANK(Glutamine!AA13),"",Glutamine!AA13)</f>
        <v>1.4099913663501495</v>
      </c>
      <c r="AB10" s="245">
        <f>IF(ISBLANK(Glutamine!AB13),"",Glutamine!AB13)</f>
        <v>2.5393871547127755</v>
      </c>
      <c r="AC10" s="245">
        <f>IF(ISBLANK(Glutamine!AC13),"",Glutamine!AC13)</f>
        <v>0.68583153760241788</v>
      </c>
      <c r="AD10" s="245">
        <f>IF(ISBLANK(Glutamine!AD13),"",Glutamine!AD13)</f>
        <v>1.5651878934875147</v>
      </c>
      <c r="AE10" s="245">
        <f>IF(ISBLANK(Glutamine!AE13),"",Glutamine!AE13)</f>
        <v>19.563292350935281</v>
      </c>
      <c r="AF10" s="245">
        <f>IF(ISBLANK(Glutamine!AF13),"",Glutamine!AF13)</f>
        <v>3.1256735559687692</v>
      </c>
      <c r="AG10" s="245">
        <f>IF(ISBLANK(Glutamine!AG13),"",Glutamine!AG13)</f>
        <v>2.6893059775309283</v>
      </c>
      <c r="AH10" s="245">
        <f>IF(ISBLANK(Glutamine!AH13),"",Glutamine!AH13)</f>
        <v>0.83007504877160265</v>
      </c>
      <c r="AI10" s="245">
        <f>IF(ISBLANK(Glutamine!AI13),"",Glutamine!AI13)</f>
        <v>6.230516154</v>
      </c>
      <c r="AJ10" s="245">
        <f>IF(ISBLANK(Glutamine!AJ13),"",Glutamine!AJ13)</f>
        <v>0.7092167717554716</v>
      </c>
      <c r="AK10" s="245">
        <f>IF(ISBLANK(Glutamine!AK13),"",Glutamine!AK13)</f>
        <v>2.5106769910734723</v>
      </c>
      <c r="AL10" s="245">
        <f>IF(ISBLANK(Glutamine!AL13),"",Glutamine!AL13)</f>
        <v>3.7660003978119589</v>
      </c>
      <c r="AM10" s="245">
        <f>IF(ISBLANK(Glutamine!AM13),"",Glutamine!AM13)</f>
        <v>3.5393244920551523</v>
      </c>
      <c r="AN10" s="245">
        <f>IF(ISBLANK(Glutamine!AN13),"",Glutamine!AN13)</f>
        <v>0.36195304517304078</v>
      </c>
      <c r="AO10" s="245">
        <f>IF(ISBLANK(Glutamine!AO13),"",Glutamine!AO13)</f>
        <v>1.3175927554113496</v>
      </c>
      <c r="AP10" s="245">
        <f>IF(ISBLANK(Glutamine!AP13),"",Glutamine!AP13)</f>
        <v>1.8719438868012725</v>
      </c>
      <c r="AQ10" s="245">
        <f>IF(ISBLANK(Glutamine!AQ13),"",Glutamine!AQ13)</f>
        <v>0</v>
      </c>
      <c r="AR10" s="245">
        <f>IF(ISBLANK(Glutamine!AR13),"",Glutamine!AR13)</f>
        <v>0</v>
      </c>
      <c r="AS10" s="245">
        <f>IF(ISBLANK(Glutamine!AS13),"",Glutamine!AS13)</f>
        <v>12.385297147441527</v>
      </c>
      <c r="AT10" s="245">
        <f>IF(ISBLANK(Glutamine!AT13),"",Glutamine!AT13)</f>
        <v>16.655562958027982</v>
      </c>
      <c r="AU10" s="245">
        <f>IF(ISBLANK(Glutamine!AU13),"",Glutamine!AU13)</f>
        <v>3.7565740045078888</v>
      </c>
      <c r="AV10" s="245">
        <f>IF(ISBLANK(Glutamine!AV13),"",Glutamine!AV13)</f>
        <v>7.1163031659009528</v>
      </c>
      <c r="AW10" s="245">
        <f>IF(ISBLANK(Glutamine!AW13),"",Glutamine!AW13)</f>
        <v>400</v>
      </c>
      <c r="AX10" s="245">
        <f>IF(ISBLANK(Glutamine!AX13),"",Glutamine!AX13)</f>
        <v>200</v>
      </c>
      <c r="AY10" s="245">
        <f>IF(ISBLANK(Glutamine!AY13),"",Glutamine!AY13)</f>
        <v>11.556764106050306</v>
      </c>
      <c r="AZ10" s="245">
        <f>IF(ISBLANK(Glutamine!AZ13),"",Glutamine!AZ13)</f>
        <v>0</v>
      </c>
      <c r="BA10" s="245">
        <f>IF(ISBLANK(Glutamine!BA13),"",Glutamine!BA13)</f>
        <v>0</v>
      </c>
      <c r="BB10" s="245">
        <f>IF(ISBLANK(Glutamine!BB13),"",Glutamine!BB13)</f>
        <v>14.238739330269205</v>
      </c>
      <c r="BC10" s="245">
        <f>IF(ISBLANK(Glutamine!BD13),"",Glutamine!BD13)</f>
        <v>26.873276428102425</v>
      </c>
      <c r="BD10" s="245">
        <f>IF(ISBLANK(Glutamine!BE13),"",Glutamine!BE13)</f>
        <v>16.685489166119506</v>
      </c>
      <c r="BE10" s="245">
        <f>IF(ISBLANK(Glutamine!BF13),"",Glutamine!BF13)</f>
        <v>5.4088471849865956</v>
      </c>
      <c r="BF10" s="245">
        <f>IF(ISBLANK(Glutamine!BH13),"",Glutamine!BH13)</f>
        <v>13.577481840193705</v>
      </c>
      <c r="BG10" s="245">
        <f>IF(ISBLANK(Glutamine!BI13),"",Glutamine!BI13)</f>
        <v>19.002757715036115</v>
      </c>
      <c r="BH10" s="245">
        <f>IF(ISBLANK(Glutamine!BJ13),"",Glutamine!BJ13)</f>
        <v>36.308277830637493</v>
      </c>
      <c r="BI10" s="245">
        <f>IF(ISBLANK(Glutamine!BK13),"",Glutamine!BK13)</f>
        <v>20.663308144416458</v>
      </c>
      <c r="BJ10" s="245">
        <f>IF(ISBLANK(Glutamine!BL13),"",Glutamine!BL13)</f>
        <v>4.4368266405484817</v>
      </c>
      <c r="BK10" s="245">
        <f>IF(ISBLANK(Glutamine!BM13),"",Glutamine!BM13)</f>
        <v>0</v>
      </c>
      <c r="BL10" s="245">
        <f>IF(ISBLANK(Glutamine!BN13),"",Glutamine!BN13)</f>
        <v>24.26789231779383</v>
      </c>
      <c r="BM10" s="245">
        <f>IF(ISBLANK(Glutamine!BO13),"",Glutamine!BO13)</f>
        <v>0</v>
      </c>
      <c r="BN10" s="240">
        <f>IF(ISBLANK('In Process Calc.'!B10),"",ROUND('In Process Calc.'!B10,2))</f>
        <v>5.05</v>
      </c>
      <c r="BO10" s="240">
        <f>IF(ISBLANK('In Process Calc.'!C10),"",ROUND('In Process Calc.'!C10,2))</f>
        <v>121.1</v>
      </c>
      <c r="BP10" s="240">
        <f>IF(ISBLANK('In Process Calc.'!D10),"",'In Process Calc.'!D10)</f>
        <v>67.934812500000007</v>
      </c>
      <c r="BQ10" s="240">
        <f>IF(ISBLANK('In Process Calc.'!E10),"",'In Process Calc.'!E10)</f>
        <v>1.7380443750000001</v>
      </c>
      <c r="BR10" s="240">
        <f>IF(ISBLANK('In Process Calc.'!G10),"",'In Process Calc.'!G10)</f>
        <v>0</v>
      </c>
      <c r="BS10" s="240">
        <f>IF(ISBLANK('In Process Calc.'!I10),"",'In Process Calc.'!I10)</f>
        <v>57.934812500000007</v>
      </c>
      <c r="BT10" s="245">
        <f>IF(ISBLANK('In Process Calc.'!J10),"",'In Process Calc.'!J10)</f>
        <v>347.96482500013758</v>
      </c>
      <c r="BU10" s="245">
        <f>IF(ISBLANK('In Process Calc.'!K10),"",'In Process Calc.'!K10)</f>
        <v>1112.5064625000005</v>
      </c>
      <c r="BV10" s="245">
        <f>IF(ISBLANK('In Process Calc.'!L10),"",'In Process Calc.'!L10)</f>
        <v>0</v>
      </c>
      <c r="BW10" s="245">
        <f>IF(ISBLANK('In Process Calc.'!M10),"",'In Process Calc.'!M10)</f>
        <v>3.9102374846871202</v>
      </c>
      <c r="BX10" s="245">
        <f>IF(ISBLANK('In Process Calc.'!N10),"",'In Process Calc.'!N10)</f>
        <v>-0.33788087293785923</v>
      </c>
      <c r="BY10" s="245">
        <f>IF(ISBLANK('In Process Calc.'!O10),"",'In Process Calc.'!O10)</f>
        <v>4.8646898456672395E-2</v>
      </c>
      <c r="BZ10" s="245">
        <f>IF(ISBLANK('In Process Calc.'!P10),"",'In Process Calc.'!P10)</f>
        <v>0.19701116159916399</v>
      </c>
      <c r="CA10" s="245">
        <f>IF(ISBLANK('In Process Calc.'!Q10),"",'In Process Calc.'!Q10)</f>
        <v>5.1257258176468201E-2</v>
      </c>
      <c r="CB10" s="245">
        <f>IF(ISBLANK('In Process Calc.'!R10),"",'In Process Calc.'!R10)</f>
        <v>4.7521588353230337E-2</v>
      </c>
      <c r="CC10" s="245">
        <f>IF(ISBLANK('In Process Calc.'!S10),"",'In Process Calc.'!S10)</f>
        <v>2.2144211716402289</v>
      </c>
      <c r="CD10" s="245">
        <f>IF(ISBLANK('In Process Calc.'!T10),"",'In Process Calc.'!T10)</f>
        <v>0.29078282259221511</v>
      </c>
      <c r="CE10" s="245">
        <f>IF(ISBLANK('In Process Calc.'!U10),"",'In Process Calc.'!U10)</f>
        <v>2.1163491636611326E-2</v>
      </c>
      <c r="CF10" s="245">
        <f>IF(ISBLANK('In Process Calc.'!V10),"",'In Process Calc.'!V10)</f>
        <v>-2.9061249413513783E-3</v>
      </c>
      <c r="CG10" s="245">
        <f>IF(ISBLANK('In Process Calc.'!W10),"",'In Process Calc.'!W10)</f>
        <v>1.1516472836341975E-2</v>
      </c>
      <c r="CH10" s="245">
        <f>IF(ISBLANK('In Process Calc.'!X10),"",'In Process Calc.'!X10)</f>
        <v>4.9540133619654245E-2</v>
      </c>
      <c r="CI10" s="245">
        <f>IF(ISBLANK('In Process Calc.'!Y10),"",'In Process Calc.'!Y10)</f>
        <v>1.367322145715506</v>
      </c>
      <c r="CJ10" s="245">
        <f>IF(ISBLANK('In Process Calc.'!Z10),"",'In Process Calc.'!Z10)</f>
        <v>0.11065059476417455</v>
      </c>
      <c r="CK10" s="245">
        <f>IF(ISBLANK('In Process Calc.'!AA10),"",'In Process Calc.'!AA10)</f>
        <v>7.6615504731070955E-2</v>
      </c>
      <c r="CL10" s="245">
        <f>IF(ISBLANK('In Process Calc.'!AB10),"",'In Process Calc.'!AB10)</f>
        <v>3.3177941032526387E-2</v>
      </c>
      <c r="CM10" s="245">
        <f>IF(ISBLANK('In Process Calc.'!AC10),"",'In Process Calc.'!AC10)</f>
        <v>-0.38599437915716367</v>
      </c>
      <c r="CN10" s="245">
        <f>IF(ISBLANK('In Process Calc.'!AD10),"",'In Process Calc.'!AD10)</f>
        <v>3.9680210874625428E-2</v>
      </c>
      <c r="CO10" s="245">
        <f>IF(ISBLANK('In Process Calc.'!AE10),"",'In Process Calc.'!AE10)</f>
        <v>5.2312308173042735E-2</v>
      </c>
      <c r="CP10" s="245">
        <f>IF(ISBLANK('In Process Calc.'!AF10),"",'In Process Calc.'!AF10)</f>
        <v>0.17901866293879665</v>
      </c>
      <c r="CQ10" s="245">
        <f>IF(ISBLANK('In Process Calc.'!AG10),"",'In Process Calc.'!AG10)</f>
        <v>1.6380605501982129E-2</v>
      </c>
      <c r="CR10" s="245">
        <f>IF(ISBLANK('In Process Calc.'!AH10),"",'In Process Calc.'!AH10)</f>
        <v>1.5741247459568994E-2</v>
      </c>
      <c r="CS10" s="245">
        <f>IF(ISBLANK('In Process Calc.'!AI10),"",'In Process Calc.'!AI10)</f>
        <v>2.3002757319098663E-2</v>
      </c>
      <c r="CT10" s="245">
        <f>IF(ISBLANK('In Process Calc.'!AJ10),"",'In Process Calc.'!AJ10)</f>
        <v>6.1598885987650148E-2</v>
      </c>
      <c r="CU10" s="245">
        <f>IF(ISBLANK('In Process Calc.'!AK10),"",'In Process Calc.'!AK10)</f>
        <v>0</v>
      </c>
      <c r="CV10" s="245">
        <f>IF(ISBLANK('In Process Calc.'!AL10),"",'In Process Calc.'!AL10)</f>
        <v>2.1674718931087975</v>
      </c>
      <c r="CW10" s="245">
        <f>IF(ISBLANK('In Process Calc.'!AM10),"",'In Process Calc.'!AM10)</f>
        <v>1.4435966410137746</v>
      </c>
      <c r="CX10" s="245">
        <f>IF(ISBLANK('In Process Calc.'!AN10),"",'In Process Calc.'!AN10)</f>
        <v>7.7029072983335931</v>
      </c>
      <c r="CY10" s="245">
        <f>IF(ISBLANK('In Process Calc.'!AO10),"",'In Process Calc.'!AO10)</f>
        <v>0</v>
      </c>
      <c r="CZ10" s="245">
        <f>IF(ISBLANK('In Process Calc.'!AP10),"",'In Process Calc.'!AP10)</f>
        <v>0.13600000000000004</v>
      </c>
      <c r="DA10" s="245">
        <f>IF(ISBLANK('In Process Calc.'!AQ10),"",'In Process Calc.'!AQ10)</f>
        <v>2.1490306836763142E-2</v>
      </c>
      <c r="DB10" s="245">
        <f>IF(ISBLANK('In Process Calc.'!AR10),"",'In Process Calc.'!AR10)</f>
        <v>2.211726943746202E-2</v>
      </c>
      <c r="DC10" s="245">
        <f>IF(ISBLANK('In Process Calc.'!AS10),"",'In Process Calc.'!AS10)</f>
        <v>6.2696260069887628E-4</v>
      </c>
      <c r="DD10" s="245">
        <f>IF(ISBLANK('In Process Calc.'!AT10),"",'In Process Calc.'!AT10)</f>
        <v>0.10271064976271232</v>
      </c>
      <c r="DE10" s="245">
        <f>IF(ISBLANK('In Process Calc.'!AU10),"",'In Process Calc.'!AU10)</f>
        <v>-8.9566883569317541E-3</v>
      </c>
      <c r="DF10" s="245">
        <f>IF(ISBLANK('In Process Calc.'!AV10),"",'In Process Calc.'!AV10)</f>
        <v>1.2434273412271198E-3</v>
      </c>
      <c r="DG10" s="245">
        <f>IF(ISBLANK('In Process Calc.'!AW10),"",'In Process Calc.'!AW10)</f>
        <v>5.6635448034902391E-3</v>
      </c>
      <c r="DH10" s="245">
        <f>IF(ISBLANK('In Process Calc.'!AX10),"",'In Process Calc.'!AX10)</f>
        <v>1.9742843969982387E-3</v>
      </c>
      <c r="DI10" s="245">
        <f>IF(ISBLANK('In Process Calc.'!AY10),"",'In Process Calc.'!AY10)</f>
        <v>9.987305090649874E-4</v>
      </c>
      <c r="DJ10" s="245">
        <f>IF(ISBLANK('In Process Calc.'!AZ10),"",'In Process Calc.'!AZ10)</f>
        <v>3.9929450139652545E-2</v>
      </c>
      <c r="DK10" s="245">
        <f>IF(ISBLANK('In Process Calc.'!BA10),"",'In Process Calc.'!BA10)</f>
        <v>3.2388499990059268E-3</v>
      </c>
      <c r="DL10" s="245">
        <f>IF(ISBLANK('In Process Calc.'!BB10),"",'In Process Calc.'!BB10)</f>
        <v>2.3330663237684031E-3</v>
      </c>
      <c r="DM10" s="245">
        <f>IF(ISBLANK('In Process Calc.'!BC10),"",'In Process Calc.'!BC10)</f>
        <v>7.424126482222837E-4</v>
      </c>
      <c r="DN10" s="245">
        <f>IF(ISBLANK('In Process Calc.'!BD10),"",'In Process Calc.'!BD10)</f>
        <v>-4.8603776952104374E-5</v>
      </c>
      <c r="DO10" s="245">
        <f>IF(ISBLANK('In Process Calc.'!BE10),"",'In Process Calc.'!BE10)</f>
        <v>1.3960582704299403E-3</v>
      </c>
      <c r="DP10" s="245">
        <f>IF(ISBLANK('In Process Calc.'!BF10),"",'In Process Calc.'!BF10)</f>
        <v>-1.1975443948989315E-3</v>
      </c>
      <c r="DQ10" s="245">
        <f>IF(ISBLANK('In Process Calc.'!BG10),"",'In Process Calc.'!BG10)</f>
        <v>2.8293209886366662E-3</v>
      </c>
      <c r="DR10" s="245">
        <f>IF(ISBLANK('In Process Calc.'!BH10),"",'In Process Calc.'!BH10)</f>
        <v>1.9843753619486685E-3</v>
      </c>
      <c r="DS10" s="245">
        <f>IF(ISBLANK('In Process Calc.'!BI10),"",'In Process Calc.'!BI10)</f>
        <v>7.9979407339425275E-4</v>
      </c>
      <c r="DT10" s="245">
        <f>IF(ISBLANK('In Process Calc.'!BJ10),"",'In Process Calc.'!BJ10)</f>
        <v>-2.6818719183912361E-3</v>
      </c>
      <c r="DU10" s="245">
        <f>IF(ISBLANK('In Process Calc.'!BK10),"",'In Process Calc.'!BK10)</f>
        <v>9.5588618769163857E-4</v>
      </c>
      <c r="DV10" s="245">
        <f>IF(ISBLANK('In Process Calc.'!BL10),"",'In Process Calc.'!BL10)</f>
        <v>1.4313763228519781E-3</v>
      </c>
      <c r="DW10" s="245">
        <f>IF(ISBLANK('In Process Calc.'!BM10),"",'In Process Calc.'!BM10)</f>
        <v>3.6156835407274877E-3</v>
      </c>
      <c r="DX10" s="245">
        <f>IF(ISBLANK('In Process Calc.'!BN10),"",'In Process Calc.'!BN10)</f>
        <v>9.7611928398189498E-4</v>
      </c>
      <c r="DY10" s="245">
        <f>IF(ISBLANK('In Process Calc.'!BO10),"",'In Process Calc.'!BO10)</f>
        <v>3.9744247296417593E-4</v>
      </c>
      <c r="DZ10" s="245">
        <f>IF(ISBLANK('In Process Calc.'!BP10),"",'In Process Calc.'!BP10)</f>
        <v>6.3376581513804192E-4</v>
      </c>
      <c r="EA10" s="245">
        <f>IF(ISBLANK('In Process Calc.'!BQ10),"",'In Process Calc.'!BQ10)</f>
        <v>1.5981930147385267E-3</v>
      </c>
      <c r="EB10" s="245">
        <f>IF(ISBLANK('In Process Calc.'!BR10),"",'In Process Calc.'!BR10)</f>
        <v>0</v>
      </c>
      <c r="EC10" s="245">
        <f>IF(ISBLANK('In Process Calc.'!BS10),"",'In Process Calc.'!BS10)</f>
        <v>4.1008755773009824E-2</v>
      </c>
      <c r="ED10" s="245">
        <f>IF(ISBLANK('In Process Calc.'!BT10),"",'In Process Calc.'!BT10)</f>
        <v>4.7283572211550343E-2</v>
      </c>
      <c r="EE10" s="245">
        <f>IF(ISBLANK('In Process Calc.'!BU10),"",'In Process Calc.'!BU10)</f>
        <v>0.13324049353796419</v>
      </c>
      <c r="EF10" s="245">
        <f>IF(ISBLANK('In Process Calc.'!BV10),"",'In Process Calc.'!BV10)</f>
        <v>0.16040218127047204</v>
      </c>
      <c r="EG10" s="245">
        <f>IF(ISBLANK('In Process Calc.'!BW10),"",'In Process Calc.'!BW10)</f>
        <v>-2.9991507288744054E-2</v>
      </c>
      <c r="EH10" s="245">
        <f>IF(ISBLANK('In Process Calc.'!BX10),"",'In Process Calc.'!BX10)</f>
        <v>3.4060073335430978</v>
      </c>
      <c r="EI10" s="245">
        <f>IF(ISBLANK('In Process Calc.'!BY10),"",'In Process Calc.'!BY10)</f>
        <v>8.1114315065148809E-2</v>
      </c>
      <c r="EJ10" s="245">
        <f>IF(ISBLANK('In Process Calc.'!BZ10),"",'In Process Calc.'!BZ10)</f>
        <v>-0.82803214697017791</v>
      </c>
      <c r="EK10" s="245">
        <f>IF(ISBLANK('Post Process Calc.'!A10),"",'Post Process Calc.'!A10)</f>
        <v>1.1005439625000004</v>
      </c>
      <c r="EL10" s="245">
        <f>IF(ISBLANK('Post Process Calc.'!B10),"",'Post Process Calc.'!B10)</f>
        <v>1.2925468316676269E-2</v>
      </c>
      <c r="EM10" s="245">
        <f>IF(ISBLANK('Post Process Calc.'!C10),"",'Post Process Calc.'!C10)</f>
        <v>0.13600000000000004</v>
      </c>
      <c r="EN10" s="245">
        <f>IF(ISBLANK('Post Process Calc.'!D10),"",'Post Process Calc.'!D10)</f>
        <v>6.2973406292830145E-2</v>
      </c>
      <c r="EO10" s="245">
        <f>IF(ISBLANK('Post Process Calc.'!E10),"",'Post Process Calc.'!E10)</f>
        <v>-4.9052772322088585E-3</v>
      </c>
      <c r="EP10" s="245">
        <f>IF(ISBLANK('Post Process Calc.'!F10),"",'Post Process Calc.'!F10)</f>
        <v>8.6570485591197575E-4</v>
      </c>
      <c r="EQ10" s="245">
        <f>IF(ISBLANK('Post Process Calc.'!G10),"",'Post Process Calc.'!G10)</f>
        <v>3.0531487777909136E-3</v>
      </c>
      <c r="ER10" s="245">
        <f>IF(ISBLANK('Post Process Calc.'!H10),"",'Post Process Calc.'!H10)</f>
        <v>1.1745856280659631E-3</v>
      </c>
      <c r="ES10" s="245">
        <f>IF(ISBLANK('Post Process Calc.'!I10),"",'Post Process Calc.'!I10)</f>
        <v>6.4657459580460402E-4</v>
      </c>
      <c r="ET10" s="245">
        <f>IF(ISBLANK('Post Process Calc.'!J10),"",'Post Process Calc.'!J10)</f>
        <v>3.142869575867803E-2</v>
      </c>
      <c r="EU10" s="245">
        <f>IF(ISBLANK('Post Process Calc.'!K10),"",'Post Process Calc.'!K10)</f>
        <v>2.6475354081636252E-3</v>
      </c>
      <c r="EV10" s="245">
        <f>IF(ISBLANK('Post Process Calc.'!L10),"",'Post Process Calc.'!L10)</f>
        <v>1.5181152507785689E-3</v>
      </c>
      <c r="EW10" s="245">
        <f>IF(ISBLANK('Post Process Calc.'!M10),"",'Post Process Calc.'!M10)</f>
        <v>4.1891135085096661E-4</v>
      </c>
      <c r="EX10" s="245">
        <f>IF(ISBLANK('Post Process Calc.'!N10),"",'Post Process Calc.'!N10)</f>
        <v>-2.6501483032083389E-5</v>
      </c>
      <c r="EY10" s="245">
        <f>IF(ISBLANK('Post Process Calc.'!O10),"",'Post Process Calc.'!O10)</f>
        <v>1.0599032720574767E-3</v>
      </c>
      <c r="EZ10" s="245">
        <f>IF(ISBLANK('Post Process Calc.'!P10),"",'Post Process Calc.'!P10)</f>
        <v>-2.4272513696380294E-3</v>
      </c>
      <c r="FA10" s="245">
        <f>IF(ISBLANK('Post Process Calc.'!Q10),"",'Post Process Calc.'!Q10)</f>
        <v>2.1056010008039597E-3</v>
      </c>
      <c r="FB10" s="245">
        <f>IF(ISBLANK('Post Process Calc.'!R10),"",'Post Process Calc.'!R10)</f>
        <v>1.2703270980678409E-3</v>
      </c>
      <c r="FC10" s="245">
        <f>IF(ISBLANK('Post Process Calc.'!S10),"",'Post Process Calc.'!S10)</f>
        <v>5.4906584061353402E-4</v>
      </c>
      <c r="FD10" s="245">
        <f>IF(ISBLANK('Post Process Calc.'!T10),"",'Post Process Calc.'!T10)</f>
        <v>-3.0962054391994493E-3</v>
      </c>
      <c r="FE10" s="245">
        <f>IF(ISBLANK('Post Process Calc.'!U10),"",'Post Process Calc.'!U10)</f>
        <v>6.4701367122726528E-4</v>
      </c>
      <c r="FF10" s="245">
        <f>IF(ISBLANK('Post Process Calc.'!V10),"",'Post Process Calc.'!V10)</f>
        <v>9.8729735164678921E-4</v>
      </c>
      <c r="FG10" s="245">
        <f>IF(ISBLANK('Post Process Calc.'!W10),"",'Post Process Calc.'!W10)</f>
        <v>2.1659256846470504E-3</v>
      </c>
      <c r="FH10" s="245">
        <f>IF(ISBLANK('Post Process Calc.'!X10),"",'Post Process Calc.'!X10)</f>
        <v>7.389713967676869E-4</v>
      </c>
      <c r="FI10" s="245">
        <f>IF(ISBLANK('Post Process Calc.'!Y10),"",'Post Process Calc.'!Y10)</f>
        <v>2.690530815173358E-4</v>
      </c>
      <c r="FJ10" s="245">
        <f>IF(ISBLANK('Post Process Calc.'!Z10),"",'Post Process Calc.'!Z10)</f>
        <v>4.5221274956618209E-4</v>
      </c>
      <c r="FK10" s="245">
        <f>IF(ISBLANK('Post Process Calc.'!AA10),"",'Post Process Calc.'!AA10)</f>
        <v>1.1842849769297648E-3</v>
      </c>
      <c r="FL10" s="245">
        <f>IF(ISBLANK('Post Process Calc.'!AB10),"",'Post Process Calc.'!AB10)</f>
        <v>0</v>
      </c>
      <c r="FM10" s="245">
        <f>IF(ISBLANK('Post Process Calc.'!AC10),"",'Post Process Calc.'!AC10)</f>
        <v>3.0311030077499277E-2</v>
      </c>
      <c r="FN10" s="245">
        <f>IF(ISBLANK('Post Process Calc.'!AD10),"",'Post Process Calc.'!AD10)</f>
        <v>2.2309547406090972E-2</v>
      </c>
      <c r="FO10" s="245">
        <f>IF(ISBLANK('Post Process Calc.'!AE10),"",'Post Process Calc.'!AE10)</f>
        <v>0.12435203568385804</v>
      </c>
      <c r="FP10" s="245">
        <f>IF(ISBLANK('Post Process Calc.'!AF10),"",'Post Process Calc.'!AF10)</f>
        <v>-7.7230419877281145E-2</v>
      </c>
      <c r="FQ10" s="245">
        <f>IF(ISBLANK('Post Process Calc.'!AG10),"",'Post Process Calc.'!AG10)</f>
        <v>4.3272556088315559</v>
      </c>
      <c r="FR10" s="245">
        <f>IF(ISBLANK('Post Process Calc.'!AH10),"",'Post Process Calc.'!AH10)</f>
        <v>8.4239429739383725E-2</v>
      </c>
      <c r="FS10" s="245">
        <f>IF(ISBLANK('Post Process Calc.'!AI10),"",'Post Process Calc.'!AI10)</f>
        <v>-1.1694670559088118</v>
      </c>
    </row>
    <row r="11" spans="1:175" x14ac:dyDescent="0.15">
      <c r="A11" s="240" t="e">
        <f>IF(Glutamine!#REF!&lt;&gt;0,Glutamine!$B$1,"")</f>
        <v>#REF!</v>
      </c>
      <c r="B11" s="240" t="e">
        <f>IF(ISBLANK(Glutamine!#REF!),"",Glutamine!#REF!)</f>
        <v>#REF!</v>
      </c>
      <c r="C11" s="247" t="e">
        <f>IF(ISBLANK(Glutamine!#REF!),"",Glutamine!#REF!)</f>
        <v>#REF!</v>
      </c>
      <c r="D11" s="248" t="e">
        <f>IF(ISBLANK(Glutamine!#REF!),"",Glutamine!#REF!)</f>
        <v>#REF!</v>
      </c>
      <c r="E11" s="240" t="e">
        <f>IF(ISBLANK(Glutamine!#REF!),"",Glutamine!#REF!)</f>
        <v>#REF!</v>
      </c>
      <c r="F11" s="240">
        <f>IF(ISBLANK(Glutamine!E14),"",Glutamine!E14)</f>
        <v>1.7380443750000001</v>
      </c>
      <c r="G11" s="240" t="e">
        <f>IF(ISBLANK(Glutamine!#REF!),"",Glutamine!#REF!)</f>
        <v>#REF!</v>
      </c>
      <c r="H11" s="245" t="e">
        <f>IF(ISBLANK(Glutamine!#REF!),"",Glutamine!#REF!)</f>
        <v>#REF!</v>
      </c>
      <c r="I11" s="245" t="e">
        <f>IF(ISBLANK(Glutamine!#REF!),"",Glutamine!#REF!)</f>
        <v>#REF!</v>
      </c>
      <c r="J11" s="245" t="e">
        <f>IF(ISBLANK(Glutamine!#REF!),"",Glutamine!#REF!)</f>
        <v>#REF!</v>
      </c>
      <c r="K11" s="245" t="e">
        <f>IF(ISBLANK(Glutamine!#REF!),"",Glutamine!#REF!)</f>
        <v>#REF!</v>
      </c>
      <c r="L11" s="240" t="e">
        <f>IF(ISBLANK(Glutamine!#REF!),"",Glutamine!#REF!)</f>
        <v>#REF!</v>
      </c>
      <c r="M11" s="240" t="e">
        <f>IF(ISBLANK(Glutamine!#REF!),"",Glutamine!#REF!)</f>
        <v>#REF!</v>
      </c>
      <c r="N11" s="240" t="e">
        <f>IF(ISBLANK(Glutamine!#REF!),"",Glutamine!#REF!)</f>
        <v>#REF!</v>
      </c>
      <c r="O11" s="240" t="e">
        <f>IF(ISBLANK(Glutamine!#REF!),"",Glutamine!#REF!)</f>
        <v>#REF!</v>
      </c>
      <c r="P11" s="240" t="e">
        <f>IF(ISBLANK(Glutamine!#REF!),"",Glutamine!#REF!)</f>
        <v>#REF!</v>
      </c>
      <c r="Q11" s="240" t="e">
        <f>IF(ISBLANK(Glutamine!#REF!),"",Glutamine!#REF!)</f>
        <v>#REF!</v>
      </c>
      <c r="R11" s="240" t="e">
        <f>IF(ISBLANK(Glutamine!#REF!),"",Glutamine!#REF!)</f>
        <v>#REF!</v>
      </c>
      <c r="S11" s="240" t="e">
        <f>IF(ISBLANK(Glutamine!#REF!),"",Glutamine!#REF!)</f>
        <v>#REF!</v>
      </c>
      <c r="T11" s="245" t="e">
        <f>IF(ISBLANK(Glutamine!#REF!),"",Glutamine!#REF!)</f>
        <v>#REF!</v>
      </c>
      <c r="U11" s="245" t="e">
        <f>IF(ISBLANK(Glutamine!#REF!),"",Glutamine!#REF!)</f>
        <v>#REF!</v>
      </c>
      <c r="V11" s="245" t="e">
        <f>IF(ISBLANK(Glutamine!#REF!),"",Glutamine!#REF!)</f>
        <v>#REF!</v>
      </c>
      <c r="W11" s="245" t="e">
        <f>IF(ISBLANK(Glutamine!#REF!),"",Glutamine!#REF!)</f>
        <v>#REF!</v>
      </c>
      <c r="X11" s="245" t="e">
        <f>IF(ISBLANK(Glutamine!#REF!),"",Glutamine!#REF!)</f>
        <v>#REF!</v>
      </c>
      <c r="Y11" s="245" t="e">
        <f>IF(ISBLANK(Glutamine!#REF!),"",Glutamine!#REF!)</f>
        <v>#REF!</v>
      </c>
      <c r="Z11" s="245" t="e">
        <f>IF(ISBLANK(Glutamine!#REF!),"",Glutamine!#REF!)</f>
        <v>#REF!</v>
      </c>
      <c r="AA11" s="245" t="e">
        <f>IF(ISBLANK(Glutamine!#REF!),"",Glutamine!#REF!)</f>
        <v>#REF!</v>
      </c>
      <c r="AB11" s="245" t="e">
        <f>IF(ISBLANK(Glutamine!#REF!),"",Glutamine!#REF!)</f>
        <v>#REF!</v>
      </c>
      <c r="AC11" s="245" t="e">
        <f>IF(ISBLANK(Glutamine!#REF!),"",Glutamine!#REF!)</f>
        <v>#REF!</v>
      </c>
      <c r="AD11" s="245" t="e">
        <f>IF(ISBLANK(Glutamine!#REF!),"",Glutamine!#REF!)</f>
        <v>#REF!</v>
      </c>
      <c r="AE11" s="245" t="e">
        <f>IF(ISBLANK(Glutamine!#REF!),"",Glutamine!#REF!)</f>
        <v>#REF!</v>
      </c>
      <c r="AF11" s="245" t="e">
        <f>IF(ISBLANK(Glutamine!#REF!),"",Glutamine!#REF!)</f>
        <v>#REF!</v>
      </c>
      <c r="AG11" s="245" t="e">
        <f>IF(ISBLANK(Glutamine!#REF!),"",Glutamine!#REF!)</f>
        <v>#REF!</v>
      </c>
      <c r="AH11" s="245" t="e">
        <f>IF(ISBLANK(Glutamine!#REF!),"",Glutamine!#REF!)</f>
        <v>#REF!</v>
      </c>
      <c r="AI11" s="245" t="e">
        <f>IF(ISBLANK(Glutamine!#REF!),"",Glutamine!#REF!)</f>
        <v>#REF!</v>
      </c>
      <c r="AJ11" s="245" t="e">
        <f>IF(ISBLANK(Glutamine!#REF!),"",Glutamine!#REF!)</f>
        <v>#REF!</v>
      </c>
      <c r="AK11" s="245" t="e">
        <f>IF(ISBLANK(Glutamine!#REF!),"",Glutamine!#REF!)</f>
        <v>#REF!</v>
      </c>
      <c r="AL11" s="245" t="e">
        <f>IF(ISBLANK(Glutamine!#REF!),"",Glutamine!#REF!)</f>
        <v>#REF!</v>
      </c>
      <c r="AM11" s="245" t="e">
        <f>IF(ISBLANK(Glutamine!#REF!),"",Glutamine!#REF!)</f>
        <v>#REF!</v>
      </c>
      <c r="AN11" s="245" t="e">
        <f>IF(ISBLANK(Glutamine!#REF!),"",Glutamine!#REF!)</f>
        <v>#REF!</v>
      </c>
      <c r="AO11" s="245" t="e">
        <f>IF(ISBLANK(Glutamine!#REF!),"",Glutamine!#REF!)</f>
        <v>#REF!</v>
      </c>
      <c r="AP11" s="245" t="e">
        <f>IF(ISBLANK(Glutamine!#REF!),"",Glutamine!#REF!)</f>
        <v>#REF!</v>
      </c>
      <c r="AQ11" s="245" t="e">
        <f>IF(ISBLANK(Glutamine!#REF!),"",Glutamine!#REF!)</f>
        <v>#REF!</v>
      </c>
      <c r="AR11" s="245" t="e">
        <f>IF(ISBLANK(Glutamine!#REF!),"",Glutamine!#REF!)</f>
        <v>#REF!</v>
      </c>
      <c r="AS11" s="245" t="e">
        <f>IF(ISBLANK(Glutamine!#REF!),"",Glutamine!#REF!)</f>
        <v>#REF!</v>
      </c>
      <c r="AT11" s="245" t="e">
        <f>IF(ISBLANK(Glutamine!#REF!),"",Glutamine!#REF!)</f>
        <v>#REF!</v>
      </c>
      <c r="AU11" s="245" t="e">
        <f>IF(ISBLANK(Glutamine!#REF!),"",Glutamine!#REF!)</f>
        <v>#REF!</v>
      </c>
      <c r="AV11" s="245" t="e">
        <f>IF(ISBLANK(Glutamine!#REF!),"",Glutamine!#REF!)</f>
        <v>#REF!</v>
      </c>
      <c r="AW11" s="245" t="e">
        <f>IF(ISBLANK(Glutamine!#REF!),"",Glutamine!#REF!)</f>
        <v>#REF!</v>
      </c>
      <c r="AX11" s="245" t="e">
        <f>IF(ISBLANK(Glutamine!#REF!),"",Glutamine!#REF!)</f>
        <v>#REF!</v>
      </c>
      <c r="AY11" s="245" t="e">
        <f>IF(ISBLANK(Glutamine!#REF!),"",Glutamine!#REF!)</f>
        <v>#REF!</v>
      </c>
      <c r="AZ11" s="245" t="e">
        <f>IF(ISBLANK(Glutamine!#REF!),"",Glutamine!#REF!)</f>
        <v>#REF!</v>
      </c>
      <c r="BA11" s="245" t="e">
        <f>IF(ISBLANK(Glutamine!#REF!),"",Glutamine!#REF!)</f>
        <v>#REF!</v>
      </c>
      <c r="BB11" s="245" t="e">
        <f>IF(ISBLANK(Glutamine!#REF!),"",Glutamine!#REF!)</f>
        <v>#REF!</v>
      </c>
      <c r="BC11" s="245" t="e">
        <f>IF(ISBLANK(Glutamine!#REF!),"",Glutamine!#REF!)</f>
        <v>#REF!</v>
      </c>
      <c r="BD11" s="245" t="e">
        <f>IF(ISBLANK(Glutamine!#REF!),"",Glutamine!#REF!)</f>
        <v>#REF!</v>
      </c>
      <c r="BE11" s="245" t="e">
        <f>IF(ISBLANK(Glutamine!#REF!),"",Glutamine!#REF!)</f>
        <v>#REF!</v>
      </c>
      <c r="BF11" s="245" t="e">
        <f>IF(ISBLANK(Glutamine!#REF!),"",Glutamine!#REF!)</f>
        <v>#REF!</v>
      </c>
      <c r="BG11" s="245" t="e">
        <f>IF(ISBLANK(Glutamine!#REF!),"",Glutamine!#REF!)</f>
        <v>#REF!</v>
      </c>
      <c r="BH11" s="245" t="e">
        <f>IF(ISBLANK(Glutamine!#REF!),"",Glutamine!#REF!)</f>
        <v>#REF!</v>
      </c>
      <c r="BI11" s="245" t="e">
        <f>IF(ISBLANK(Glutamine!#REF!),"",Glutamine!#REF!)</f>
        <v>#REF!</v>
      </c>
      <c r="BJ11" s="245" t="e">
        <f>IF(ISBLANK(Glutamine!#REF!),"",Glutamine!#REF!)</f>
        <v>#REF!</v>
      </c>
      <c r="BK11" s="245" t="e">
        <f>IF(ISBLANK(Glutamine!#REF!),"",Glutamine!#REF!)</f>
        <v>#REF!</v>
      </c>
      <c r="BL11" s="245" t="e">
        <f>IF(ISBLANK(Glutamine!#REF!),"",Glutamine!#REF!)</f>
        <v>#REF!</v>
      </c>
      <c r="BM11" s="245" t="e">
        <f>IF(ISBLANK(Glutamine!#REF!),"",Glutamine!#REF!)</f>
        <v>#REF!</v>
      </c>
      <c r="BN11" s="240">
        <f>IF(ISBLANK('In Process Calc.'!B11),"",ROUND('In Process Calc.'!B11,2))</f>
        <v>5.99</v>
      </c>
      <c r="BO11" s="240">
        <f>IF(ISBLANK('In Process Calc.'!C11),"",ROUND('In Process Calc.'!C11,2))</f>
        <v>143.83000000000001</v>
      </c>
      <c r="BP11" s="240">
        <f>IF(ISBLANK('In Process Calc.'!D11),"",'In Process Calc.'!D11)</f>
        <v>59.962530937500006</v>
      </c>
      <c r="BQ11" s="240">
        <f>IF(ISBLANK('In Process Calc.'!E11),"",'In Process Calc.'!E11)</f>
        <v>1.753875928125</v>
      </c>
      <c r="BR11" s="240">
        <f>IF(ISBLANK('In Process Calc.'!G11),"",'In Process Calc.'!G11)</f>
        <v>0</v>
      </c>
      <c r="BS11" s="240">
        <f>IF(ISBLANK('In Process Calc.'!I11),"",'In Process Calc.'!I11)</f>
        <v>58.462530937500006</v>
      </c>
      <c r="BT11" s="245">
        <f>IF(ISBLANK('In Process Calc.'!J11),"",'In Process Calc.'!J11)</f>
        <v>564.84082500072986</v>
      </c>
      <c r="BU11" s="245">
        <f>IF(ISBLANK('In Process Calc.'!K11),"",'In Process Calc.'!K11)</f>
        <v>1301.2580816250002</v>
      </c>
      <c r="BV11" s="245">
        <f>IF(ISBLANK('In Process Calc.'!L11),"",'In Process Calc.'!L11)</f>
        <v>0</v>
      </c>
      <c r="BW11" s="245">
        <f>IF(ISBLANK('In Process Calc.'!M11),"",'In Process Calc.'!M11)</f>
        <v>4.337746709617516</v>
      </c>
      <c r="BX11" s="245">
        <f>IF(ISBLANK('In Process Calc.'!N11),"",'In Process Calc.'!N11)</f>
        <v>-0.5452543959802657</v>
      </c>
      <c r="BY11" s="245">
        <f>IF(ISBLANK('In Process Calc.'!O11),"",'In Process Calc.'!O11)</f>
        <v>7.3033734175821208E-2</v>
      </c>
      <c r="BZ11" s="245">
        <f>IF(ISBLANK('In Process Calc.'!P11),"",'In Process Calc.'!P11)</f>
        <v>0.30310463223537559</v>
      </c>
      <c r="CA11" s="245">
        <f>IF(ISBLANK('In Process Calc.'!Q11),"",'In Process Calc.'!Q11)</f>
        <v>9.5755410072326214E-2</v>
      </c>
      <c r="CB11" s="245">
        <f>IF(ISBLANK('In Process Calc.'!R11),"",'In Process Calc.'!R11)</f>
        <v>6.8377633930741727E-2</v>
      </c>
      <c r="CC11" s="245">
        <f>IF(ISBLANK('In Process Calc.'!S11),"",'In Process Calc.'!S11)</f>
        <v>3.0133918230894428</v>
      </c>
      <c r="CD11" s="245">
        <f>IF(ISBLANK('In Process Calc.'!T11),"",'In Process Calc.'!T11)</f>
        <v>0.34915077262540134</v>
      </c>
      <c r="CE11" s="245">
        <f>IF(ISBLANK('In Process Calc.'!U11),"",'In Process Calc.'!U11)</f>
        <v>7.7207615029289453E-2</v>
      </c>
      <c r="CF11" s="245">
        <f>IF(ISBLANK('In Process Calc.'!V11),"",'In Process Calc.'!V11)</f>
        <v>6.7744331516590827E-3</v>
      </c>
      <c r="CG11" s="245">
        <f>IF(ISBLANK('In Process Calc.'!W11),"",'In Process Calc.'!W11)</f>
        <v>9.913091749108708E-3</v>
      </c>
      <c r="CH11" s="245">
        <f>IF(ISBLANK('In Process Calc.'!X11),"",'In Process Calc.'!X11)</f>
        <v>8.3575913697149423E-2</v>
      </c>
      <c r="CI11" s="245">
        <f>IF(ISBLANK('In Process Calc.'!Y11),"",'In Process Calc.'!Y11)</f>
        <v>1.3003262864825884</v>
      </c>
      <c r="CJ11" s="245">
        <f>IF(ISBLANK('In Process Calc.'!Z11),"",'In Process Calc.'!Z11)</f>
        <v>0.17092815614586282</v>
      </c>
      <c r="CK11" s="245">
        <f>IF(ISBLANK('In Process Calc.'!AA11),"",'In Process Calc.'!AA11)</f>
        <v>0.10764289364246617</v>
      </c>
      <c r="CL11" s="245">
        <f>IF(ISBLANK('In Process Calc.'!AB11),"",'In Process Calc.'!AB11)</f>
        <v>4.7861497769476367E-2</v>
      </c>
      <c r="CM11" s="245">
        <f>IF(ISBLANK('In Process Calc.'!AC11),"",'In Process Calc.'!AC11)</f>
        <v>-0.39580739817692151</v>
      </c>
      <c r="CN11" s="245">
        <f>IF(ISBLANK('In Process Calc.'!AD11),"",'In Process Calc.'!AD11)</f>
        <v>5.6805792612790208E-2</v>
      </c>
      <c r="CO11" s="245">
        <f>IF(ISBLANK('In Process Calc.'!AE11),"",'In Process Calc.'!AE11)</f>
        <v>8.0218481240887221E-2</v>
      </c>
      <c r="CP11" s="245">
        <f>IF(ISBLANK('In Process Calc.'!AF11),"",'In Process Calc.'!AF11)</f>
        <v>0.22320189140876961</v>
      </c>
      <c r="CQ11" s="245">
        <f>IF(ISBLANK('In Process Calc.'!AG11),"",'In Process Calc.'!AG11)</f>
        <v>4.8956568155824789E-2</v>
      </c>
      <c r="CR11" s="245">
        <f>IF(ISBLANK('In Process Calc.'!AH11),"",'In Process Calc.'!AH11)</f>
        <v>2.284996146886481E-2</v>
      </c>
      <c r="CS11" s="245">
        <f>IF(ISBLANK('In Process Calc.'!AI11),"",'In Process Calc.'!AI11)</f>
        <v>3.740945926243476E-2</v>
      </c>
      <c r="CT11" s="245">
        <f>IF(ISBLANK('In Process Calc.'!AJ11),"",'In Process Calc.'!AJ11)</f>
        <v>9.9435893869191772E-2</v>
      </c>
      <c r="CU11" s="245">
        <f>IF(ISBLANK('In Process Calc.'!AK11),"",'In Process Calc.'!AK11)</f>
        <v>0</v>
      </c>
      <c r="CV11" s="245">
        <f>IF(ISBLANK('In Process Calc.'!AL11),"",'In Process Calc.'!AL11)</f>
        <v>2.9028101143686276</v>
      </c>
      <c r="CW11" s="245">
        <f>IF(ISBLANK('In Process Calc.'!AM11),"",'In Process Calc.'!AM11)</f>
        <v>1.9617483202114401</v>
      </c>
      <c r="CX11" s="245">
        <f>IF(ISBLANK('In Process Calc.'!AN11),"",'In Process Calc.'!AN11)</f>
        <v>11.559670856077197</v>
      </c>
      <c r="CY11" s="245">
        <f>IF(ISBLANK('In Process Calc.'!AO11),"",'In Process Calc.'!AO11)</f>
        <v>0</v>
      </c>
      <c r="CZ11" s="245">
        <f>IF(ISBLANK('In Process Calc.'!AP11),"",'In Process Calc.'!AP11)</f>
        <v>0.13511353740914939</v>
      </c>
      <c r="DA11" s="245">
        <f>IF(ISBLANK('In Process Calc.'!AQ11),"",'In Process Calc.'!AQ11)</f>
        <v>8.0382401139049119E-3</v>
      </c>
      <c r="DB11" s="245">
        <f>IF(ISBLANK('In Process Calc.'!AR11),"",'In Process Calc.'!AR11)</f>
        <v>9.7695849364607124E-3</v>
      </c>
      <c r="DC11" s="245">
        <f>IF(ISBLANK('In Process Calc.'!AS11),"",'In Process Calc.'!AS11)</f>
        <v>1.7313448225558014E-3</v>
      </c>
      <c r="DD11" s="245">
        <f>IF(ISBLANK('In Process Calc.'!AT11),"",'In Process Calc.'!AT11)</f>
        <v>1.820605204252131E-2</v>
      </c>
      <c r="DE11" s="245">
        <f>IF(ISBLANK('In Process Calc.'!AU11),"",'In Process Calc.'!AU11)</f>
        <v>-8.8312787948979093E-3</v>
      </c>
      <c r="DF11" s="245">
        <f>IF(ISBLANK('In Process Calc.'!AV11),"",'In Process Calc.'!AV11)</f>
        <v>1.0385460110890663E-3</v>
      </c>
      <c r="DG11" s="245">
        <f>IF(ISBLANK('In Process Calc.'!AW11),"",'In Process Calc.'!AW11)</f>
        <v>4.5181323235517455E-3</v>
      </c>
      <c r="DH11" s="245">
        <f>IF(ISBLANK('In Process Calc.'!AX11),"",'In Process Calc.'!AX11)</f>
        <v>1.8950133049033277E-3</v>
      </c>
      <c r="DI11" s="245">
        <f>IF(ISBLANK('In Process Calc.'!AY11),"",'In Process Calc.'!AY11)</f>
        <v>8.8818259125797818E-4</v>
      </c>
      <c r="DJ11" s="245">
        <f>IF(ISBLANK('In Process Calc.'!AZ11),"",'In Process Calc.'!AZ11)</f>
        <v>3.4025233638174342E-2</v>
      </c>
      <c r="DK11" s="245">
        <f>IF(ISBLANK('In Process Calc.'!BA11),"",'In Process Calc.'!BA11)</f>
        <v>2.4856772063631743E-3</v>
      </c>
      <c r="DL11" s="245">
        <f>IF(ISBLANK('In Process Calc.'!BB11),"",'In Process Calc.'!BB11)</f>
        <v>2.3867139412739207E-3</v>
      </c>
      <c r="DM11" s="245">
        <f>IF(ISBLANK('In Process Calc.'!BC11),"",'In Process Calc.'!BC11)</f>
        <v>4.1225951199227176E-4</v>
      </c>
      <c r="DN11" s="245">
        <f>IF(ISBLANK('In Process Calc.'!BD11),"",'In Process Calc.'!BD11)</f>
        <v>-6.8282127766753999E-5</v>
      </c>
      <c r="DO11" s="245">
        <f>IF(ISBLANK('In Process Calc.'!BE11),"",'In Process Calc.'!BE11)</f>
        <v>1.4494592099143023E-3</v>
      </c>
      <c r="DP11" s="245">
        <f>IF(ISBLANK('In Process Calc.'!BF11),"",'In Process Calc.'!BF11)</f>
        <v>-2.8531082575505092E-3</v>
      </c>
      <c r="DQ11" s="245">
        <f>IF(ISBLANK('In Process Calc.'!BG11),"",'In Process Calc.'!BG11)</f>
        <v>2.5670005593211786E-3</v>
      </c>
      <c r="DR11" s="245">
        <f>IF(ISBLANK('In Process Calc.'!BH11),"",'In Process Calc.'!BH11)</f>
        <v>1.321342849049353E-3</v>
      </c>
      <c r="DS11" s="245">
        <f>IF(ISBLANK('In Process Calc.'!BI11),"",'In Process Calc.'!BI11)</f>
        <v>6.2531889964655293E-4</v>
      </c>
      <c r="DT11" s="245">
        <f>IF(ISBLANK('In Process Calc.'!BJ11),"",'In Process Calc.'!BJ11)</f>
        <v>-4.1790053769494761E-4</v>
      </c>
      <c r="DU11" s="245">
        <f>IF(ISBLANK('In Process Calc.'!BK11),"",'In Process Calc.'!BK11)</f>
        <v>7.2931579999061772E-4</v>
      </c>
      <c r="DV11" s="245">
        <f>IF(ISBLANK('In Process Calc.'!BL11),"",'In Process Calc.'!BL11)</f>
        <v>1.1884216984171568E-3</v>
      </c>
      <c r="DW11" s="245">
        <f>IF(ISBLANK('In Process Calc.'!BM11),"",'In Process Calc.'!BM11)</f>
        <v>1.8816018696717117E-3</v>
      </c>
      <c r="DX11" s="245">
        <f>IF(ISBLANK('In Process Calc.'!BN11),"",'In Process Calc.'!BN11)</f>
        <v>1.3872909327457235E-3</v>
      </c>
      <c r="DY11" s="245">
        <f>IF(ISBLANK('In Process Calc.'!BO11),"",'In Process Calc.'!BO11)</f>
        <v>3.0273409241569357E-4</v>
      </c>
      <c r="DZ11" s="245">
        <f>IF(ISBLANK('In Process Calc.'!BP11),"",'In Process Calc.'!BP11)</f>
        <v>6.1352866802856499E-4</v>
      </c>
      <c r="EA11" s="245">
        <f>IF(ISBLANK('In Process Calc.'!BQ11),"",'In Process Calc.'!BQ11)</f>
        <v>1.6113395792495282E-3</v>
      </c>
      <c r="EB11" s="245">
        <f>IF(ISBLANK('In Process Calc.'!BR11),"",'In Process Calc.'!BR11)</f>
        <v>0</v>
      </c>
      <c r="EC11" s="245">
        <f>IF(ISBLANK('In Process Calc.'!BS11),"",'In Process Calc.'!BS11)</f>
        <v>3.0124444820610111E-2</v>
      </c>
      <c r="ED11" s="245">
        <f>IF(ISBLANK('In Process Calc.'!BT11),"",'In Process Calc.'!BT11)</f>
        <v>3.8537823077813074E-2</v>
      </c>
      <c r="EE11" s="245">
        <f>IF(ISBLANK('In Process Calc.'!BU11),"",'In Process Calc.'!BU11)</f>
        <v>0.10913862225688697</v>
      </c>
      <c r="EF11" s="245">
        <f>IF(ISBLANK('In Process Calc.'!BV11),"",'In Process Calc.'!BV11)</f>
        <v>0.13604215140818124</v>
      </c>
      <c r="EG11" s="245">
        <f>IF(ISBLANK('In Process Calc.'!BW11),"",'In Process Calc.'!BW11)</f>
        <v>-8.3852716130933105E-2</v>
      </c>
      <c r="EH11" s="245">
        <f>IF(ISBLANK('In Process Calc.'!BX11),"",'In Process Calc.'!BX11)</f>
        <v>3.9709804448648907</v>
      </c>
      <c r="EI11" s="245">
        <f>IF(ISBLANK('In Process Calc.'!BY11),"",'In Process Calc.'!BY11)</f>
        <v>7.3053934994127073E-2</v>
      </c>
      <c r="EJ11" s="245">
        <f>IF(ISBLANK('In Process Calc.'!BZ11),"",'In Process Calc.'!BZ11)</f>
        <v>-0.16812341386288976</v>
      </c>
      <c r="EK11" s="245">
        <f>IF(ISBLANK('Post Process Calc.'!A11),"",'Post Process Calc.'!A11)</f>
        <v>1.1272955816250001</v>
      </c>
      <c r="EL11" s="245">
        <f>IF(ISBLANK('Post Process Calc.'!B11),"",'Post Process Calc.'!B11)</f>
        <v>5.7284056797194264E-3</v>
      </c>
      <c r="EM11" s="245">
        <f>IF(ISBLANK('Post Process Calc.'!C11),"",'Post Process Calc.'!C11)</f>
        <v>0.13511353740914939</v>
      </c>
      <c r="EN11" s="245">
        <f>IF(ISBLANK('Post Process Calc.'!D11),"",'Post Process Calc.'!D11)</f>
        <v>7.0446922022811082E-2</v>
      </c>
      <c r="EO11" s="245">
        <f>IF(ISBLANK('Post Process Calc.'!E11),"",'Post Process Calc.'!E11)</f>
        <v>-4.1309384839955197E-3</v>
      </c>
      <c r="EP11" s="245">
        <f>IF(ISBLANK('Post Process Calc.'!F11),"",'Post Process Calc.'!F11)</f>
        <v>8.8994245875885221E-4</v>
      </c>
      <c r="EQ11" s="245">
        <f>IF(ISBLANK('Post Process Calc.'!G11),"",'Post Process Calc.'!G11)</f>
        <v>2.7796013232854132E-3</v>
      </c>
      <c r="ER11" s="245">
        <f>IF(ISBLANK('Post Process Calc.'!H11),"",'Post Process Calc.'!H11)</f>
        <v>1.1173246710436231E-3</v>
      </c>
      <c r="ES11" s="245">
        <f>IF(ISBLANK('Post Process Calc.'!I11),"",'Post Process Calc.'!I11)</f>
        <v>6.4619554467986969E-4</v>
      </c>
      <c r="ET11" s="245">
        <f>IF(ISBLANK('Post Process Calc.'!J11),"",'Post Process Calc.'!J11)</f>
        <v>3.4656233722531439E-2</v>
      </c>
      <c r="EU11" s="245">
        <f>IF(ISBLANK('Post Process Calc.'!K11),"",'Post Process Calc.'!K11)</f>
        <v>2.5549714304979611E-3</v>
      </c>
      <c r="EV11" s="245">
        <f>IF(ISBLANK('Post Process Calc.'!L11),"",'Post Process Calc.'!L11)</f>
        <v>1.7627887561206302E-3</v>
      </c>
      <c r="EW11" s="245">
        <f>IF(ISBLANK('Post Process Calc.'!M11),"",'Post Process Calc.'!M11)</f>
        <v>4.7558686723830798E-4</v>
      </c>
      <c r="EX11" s="245">
        <f>IF(ISBLANK('Post Process Calc.'!N11),"",'Post Process Calc.'!N11)</f>
        <v>-6.7505036115083321E-5</v>
      </c>
      <c r="EY11" s="245">
        <f>IF(ISBLANK('Post Process Calc.'!O11),"",'Post Process Calc.'!O11)</f>
        <v>1.1375887724218415E-3</v>
      </c>
      <c r="EZ11" s="245">
        <f>IF(ISBLANK('Post Process Calc.'!P11),"",'Post Process Calc.'!P11)</f>
        <v>-1.0825168658934819E-3</v>
      </c>
      <c r="FA11" s="245">
        <f>IF(ISBLANK('Post Process Calc.'!Q11),"",'Post Process Calc.'!Q11)</f>
        <v>2.2295826797363084E-3</v>
      </c>
      <c r="FB11" s="245">
        <f>IF(ISBLANK('Post Process Calc.'!R11),"",'Post Process Calc.'!R11)</f>
        <v>1.3053748168858606E-3</v>
      </c>
      <c r="FC11" s="245">
        <f>IF(ISBLANK('Post Process Calc.'!S11),"",'Post Process Calc.'!S11)</f>
        <v>5.664358891824885E-4</v>
      </c>
      <c r="FD11" s="245">
        <f>IF(ISBLANK('Post Process Calc.'!T11),"",'Post Process Calc.'!T11)</f>
        <v>-2.714037369470958E-3</v>
      </c>
      <c r="FE11" s="245">
        <f>IF(ISBLANK('Post Process Calc.'!U11),"",'Post Process Calc.'!U11)</f>
        <v>6.7704757946228974E-4</v>
      </c>
      <c r="FF11" s="245">
        <f>IF(ISBLANK('Post Process Calc.'!V11),"",'Post Process Calc.'!V11)</f>
        <v>1.0849919038271696E-3</v>
      </c>
      <c r="FG11" s="245">
        <f>IF(ISBLANK('Post Process Calc.'!W11),"",'Post Process Calc.'!W11)</f>
        <v>2.1287737801367608E-3</v>
      </c>
      <c r="FH11" s="245">
        <f>IF(ISBLANK('Post Process Calc.'!X11),"",'Post Process Calc.'!X11)</f>
        <v>8.6170894460064367E-4</v>
      </c>
      <c r="FI11" s="245">
        <f>IF(ISBLANK('Post Process Calc.'!Y11),"",'Post Process Calc.'!Y11)</f>
        <v>2.8271447594460745E-4</v>
      </c>
      <c r="FJ11" s="245">
        <f>IF(ISBLANK('Post Process Calc.'!Z11),"",'Post Process Calc.'!Z11)</f>
        <v>4.5344259857269523E-4</v>
      </c>
      <c r="FK11" s="245">
        <f>IF(ISBLANK('Post Process Calc.'!AA11),"",'Post Process Calc.'!AA11)</f>
        <v>1.2852708197666055E-3</v>
      </c>
      <c r="FL11" s="245">
        <f>IF(ISBLANK('Post Process Calc.'!AB11),"",'Post Process Calc.'!AB11)</f>
        <v>0</v>
      </c>
      <c r="FM11" s="245">
        <f>IF(ISBLANK('Post Process Calc.'!AC11),"",'Post Process Calc.'!AC11)</f>
        <v>3.0732199147412143E-2</v>
      </c>
      <c r="FN11" s="245">
        <f>IF(ISBLANK('Post Process Calc.'!AD11),"",'Post Process Calc.'!AD11)</f>
        <v>2.3887223293945669E-2</v>
      </c>
      <c r="FO11" s="245">
        <f>IF(ISBLANK('Post Process Calc.'!AE11),"",'Post Process Calc.'!AE11)</f>
        <v>0.1239168816711323</v>
      </c>
      <c r="FP11" s="245">
        <f>IF(ISBLANK('Post Process Calc.'!AF11),"",'Post Process Calc.'!AF11)</f>
        <v>-3.1235848492956499E-2</v>
      </c>
      <c r="FQ11" s="245">
        <f>IF(ISBLANK('Post Process Calc.'!AG11),"",'Post Process Calc.'!AG11)</f>
        <v>3.8986791955210798</v>
      </c>
      <c r="FR11" s="245">
        <f>IF(ISBLANK('Post Process Calc.'!AH11),"",'Post Process Calc.'!AH11)</f>
        <v>7.3723286002566099E-2</v>
      </c>
      <c r="FS11" s="245">
        <f>IF(ISBLANK('Post Process Calc.'!AI11),"",'Post Process Calc.'!AI11)</f>
        <v>-1.0622574237325211</v>
      </c>
    </row>
    <row r="12" spans="1:175" x14ac:dyDescent="0.15">
      <c r="A12" s="240" t="str">
        <f>IF(Glutamine!B14&lt;&gt;0,Glutamine!$B$1,"")</f>
        <v>NIIMBL VS-001</v>
      </c>
      <c r="B12" s="240">
        <f>IF(ISBLANK(Glutamine!A14),"",Glutamine!A14)</f>
        <v>7</v>
      </c>
      <c r="C12" s="247">
        <f>IF(ISBLANK(Glutamine!B14),"",Glutamine!B14)</f>
        <v>43698.774305555555</v>
      </c>
      <c r="D12" s="248">
        <f>IF(ISBLANK(Glutamine!C14),"",Glutamine!C14)</f>
        <v>43698.774305555555</v>
      </c>
      <c r="E12" s="240">
        <f>IF(ISBLANK(Glutamine!D14),"",Glutamine!D14)</f>
        <v>10</v>
      </c>
      <c r="F12" s="240" t="e">
        <f>IF(ISBLANK(Glutamine!#REF!),"",Glutamine!#REF!)</f>
        <v>#REF!</v>
      </c>
      <c r="G12" s="240" t="str">
        <f>IF(ISBLANK(Glutamine!G14),"",Glutamine!G14)</f>
        <v/>
      </c>
      <c r="H12" s="245">
        <f>IF(ISBLANK(Glutamine!H14),"",Glutamine!H14)</f>
        <v>16.200000000000003</v>
      </c>
      <c r="I12" s="245">
        <f>IF(ISBLANK(Glutamine!I14),"",Glutamine!I14)</f>
        <v>0.51826625386996739</v>
      </c>
      <c r="J12" s="245">
        <f>IF(ISBLANK(Glutamine!J14),"",Glutamine!J14)</f>
        <v>16.71826625386997</v>
      </c>
      <c r="K12" s="245">
        <f>IF(ISBLANK(Glutamine!K14),"",Glutamine!K14)</f>
        <v>96.9</v>
      </c>
      <c r="L12" s="240">
        <f>IF(ISBLANK(Glutamine!L14),"",Glutamine!L14)</f>
        <v>6.85</v>
      </c>
      <c r="M12" s="240" t="str">
        <f>IF(ISBLANK(Glutamine!M14),"",Glutamine!M14)</f>
        <v/>
      </c>
      <c r="N12" s="240" t="str">
        <f>IF(ISBLANK(Glutamine!N14),"",Glutamine!N14)</f>
        <v/>
      </c>
      <c r="O12" s="240">
        <f>IF(ISBLANK(Glutamine!O14),"",Glutamine!O14)</f>
        <v>0.13600000000000004</v>
      </c>
      <c r="P12" s="240" t="str">
        <f>IF(ISBLANK(Glutamine!P14),"",Glutamine!P14)</f>
        <v/>
      </c>
      <c r="Q12" s="240" t="str">
        <f>IF(ISBLANK(Glutamine!Q14),"",Glutamine!Q14)</f>
        <v/>
      </c>
      <c r="R12" s="240">
        <f>IF(ISBLANK(Glutamine!R14),"",Glutamine!R14)</f>
        <v>338</v>
      </c>
      <c r="S12" s="240">
        <f>IF(ISBLANK(Glutamine!S14),"",Glutamine!S14)</f>
        <v>56.620808377497163</v>
      </c>
      <c r="T12" s="245">
        <f>IF(ISBLANK(Glutamine!T14),"",Glutamine!T14)</f>
        <v>4.95162989298451</v>
      </c>
      <c r="U12" s="245">
        <f>IF(ISBLANK(Glutamine!U14),"",Glutamine!U14)</f>
        <v>2.4377076496460197</v>
      </c>
      <c r="V12" s="245">
        <f>IF(ISBLANK(Glutamine!V14),"",Glutamine!V14)</f>
        <v>1.3667378151432403</v>
      </c>
      <c r="W12" s="245">
        <f>IF(ISBLANK(Glutamine!W14),"",Glutamine!W14)</f>
        <v>0.8326054083690293</v>
      </c>
      <c r="X12" s="245">
        <f>IF(ISBLANK(Glutamine!X14),"",Glutamine!X14)</f>
        <v>0.21402664815660277</v>
      </c>
      <c r="Y12" s="245">
        <f>IF(ISBLANK(Glutamine!Y14),"",Glutamine!Y14)</f>
        <v>13.641016990339555</v>
      </c>
      <c r="Z12" s="245">
        <f>IF(ISBLANK(Glutamine!Z14),"",Glutamine!Z14)</f>
        <v>6.3362935293955411E-2</v>
      </c>
      <c r="AA12" s="245">
        <f>IF(ISBLANK(Glutamine!AA14),"",Glutamine!AA14)</f>
        <v>0.93923162558840578</v>
      </c>
      <c r="AB12" s="245">
        <f>IF(ISBLANK(Glutamine!AB14),"",Glutamine!AB14)</f>
        <v>2.2122901946542428</v>
      </c>
      <c r="AC12" s="245">
        <f>IF(ISBLANK(Glutamine!AC14),"",Glutamine!AC14)</f>
        <v>0.67843145666474569</v>
      </c>
      <c r="AD12" s="245">
        <f>IF(ISBLANK(Glutamine!AD14),"",Glutamine!AD14)</f>
        <v>1.4713700793863878</v>
      </c>
      <c r="AE12" s="245">
        <f>IF(ISBLANK(Glutamine!AE14),"",Glutamine!AE14)</f>
        <v>18.512626830142985</v>
      </c>
      <c r="AF12" s="245">
        <f>IF(ISBLANK(Glutamine!AF14),"",Glutamine!AF14)</f>
        <v>2.879609893548301</v>
      </c>
      <c r="AG12" s="245">
        <f>IF(ISBLANK(Glutamine!AG14),"",Glutamine!AG14)</f>
        <v>2.4372394009777927</v>
      </c>
      <c r="AH12" s="245">
        <f>IF(ISBLANK(Glutamine!AH14),"",Glutamine!AH14)</f>
        <v>0.69891477837276683</v>
      </c>
      <c r="AI12" s="245">
        <f>IF(ISBLANK(Glutamine!AI14),"",Glutamine!AI14)</f>
        <v>6.8912134739999997</v>
      </c>
      <c r="AJ12" s="245">
        <f>IF(ISBLANK(Glutamine!AJ14),"",Glutamine!AJ14)</f>
        <v>0.76819822379981539</v>
      </c>
      <c r="AK12" s="245">
        <f>IF(ISBLANK(Glutamine!AK14),"",Glutamine!AK14)</f>
        <v>2.5114980993517766</v>
      </c>
      <c r="AL12" s="245">
        <f>IF(ISBLANK(Glutamine!AL14),"",Glutamine!AL14)</f>
        <v>3.5162573495475695</v>
      </c>
      <c r="AM12" s="245">
        <f>IF(ISBLANK(Glutamine!AM14),"",Glutamine!AM14)</f>
        <v>3.7014139708595648</v>
      </c>
      <c r="AN12" s="245">
        <f>IF(ISBLANK(Glutamine!AN14),"",Glutamine!AN14)</f>
        <v>0.34918015275101977</v>
      </c>
      <c r="AO12" s="245">
        <f>IF(ISBLANK(Glutamine!AO14),"",Glutamine!AO14)</f>
        <v>1.0671139329541393</v>
      </c>
      <c r="AP12" s="245">
        <f>IF(ISBLANK(Glutamine!AP14),"",Glutamine!AP14)</f>
        <v>1.9927753521601972</v>
      </c>
      <c r="AQ12" s="245">
        <f>IF(ISBLANK(Glutamine!AQ14),"",Glutamine!AQ14)</f>
        <v>0</v>
      </c>
      <c r="AR12" s="245">
        <f>IF(ISBLANK(Glutamine!AR14),"",Glutamine!AR14)</f>
        <v>0</v>
      </c>
      <c r="AS12" s="245">
        <f>IF(ISBLANK(Glutamine!AS14),"",Glutamine!AS14)</f>
        <v>12.385297147441527</v>
      </c>
      <c r="AT12" s="245">
        <f>IF(ISBLANK(Glutamine!AT14),"",Glutamine!AT14)</f>
        <v>16.655562958027982</v>
      </c>
      <c r="AU12" s="245">
        <f>IF(ISBLANK(Glutamine!AU14),"",Glutamine!AU14)</f>
        <v>3.7565740045078888</v>
      </c>
      <c r="AV12" s="245">
        <f>IF(ISBLANK(Glutamine!AV14),"",Glutamine!AV14)</f>
        <v>7.1163031659009528</v>
      </c>
      <c r="AW12" s="245">
        <f>IF(ISBLANK(Glutamine!AW14),"",Glutamine!AW14)</f>
        <v>400</v>
      </c>
      <c r="AX12" s="245">
        <f>IF(ISBLANK(Glutamine!AX14),"",Glutamine!AX14)</f>
        <v>200</v>
      </c>
      <c r="AY12" s="245">
        <f>IF(ISBLANK(Glutamine!AY14),"",Glutamine!AY14)</f>
        <v>11.556764106050306</v>
      </c>
      <c r="AZ12" s="245">
        <f>IF(ISBLANK(Glutamine!AZ14),"",Glutamine!AZ14)</f>
        <v>0</v>
      </c>
      <c r="BA12" s="245">
        <f>IF(ISBLANK(Glutamine!BA14),"",Glutamine!BA14)</f>
        <v>0</v>
      </c>
      <c r="BB12" s="245">
        <f>IF(ISBLANK(Glutamine!BB14),"",Glutamine!BB14)</f>
        <v>14.238739330269205</v>
      </c>
      <c r="BC12" s="245">
        <f>IF(ISBLANK(Glutamine!BD14),"",Glutamine!BD14)</f>
        <v>26.873276428102425</v>
      </c>
      <c r="BD12" s="245">
        <f>IF(ISBLANK(Glutamine!BE14),"",Glutamine!BE14)</f>
        <v>16.685489166119506</v>
      </c>
      <c r="BE12" s="245">
        <f>IF(ISBLANK(Glutamine!BF14),"",Glutamine!BF14)</f>
        <v>5.4088471849865956</v>
      </c>
      <c r="BF12" s="245">
        <f>IF(ISBLANK(Glutamine!BH14),"",Glutamine!BH14)</f>
        <v>13.577481840193705</v>
      </c>
      <c r="BG12" s="245">
        <f>IF(ISBLANK(Glutamine!BI14),"",Glutamine!BI14)</f>
        <v>19.002757715036115</v>
      </c>
      <c r="BH12" s="245">
        <f>IF(ISBLANK(Glutamine!BJ14),"",Glutamine!BJ14)</f>
        <v>36.308277830637493</v>
      </c>
      <c r="BI12" s="245">
        <f>IF(ISBLANK(Glutamine!BK14),"",Glutamine!BK14)</f>
        <v>20.663308144416458</v>
      </c>
      <c r="BJ12" s="245">
        <f>IF(ISBLANK(Glutamine!BL14),"",Glutamine!BL14)</f>
        <v>4.4368266405484817</v>
      </c>
      <c r="BK12" s="245">
        <f>IF(ISBLANK(Glutamine!BM14),"",Glutamine!BM14)</f>
        <v>0</v>
      </c>
      <c r="BL12" s="245">
        <f>IF(ISBLANK(Glutamine!BN14),"",Glutamine!BN14)</f>
        <v>24.26789231779383</v>
      </c>
      <c r="BM12" s="245">
        <f>IF(ISBLANK(Glutamine!BO14),"",Glutamine!BO14)</f>
        <v>0</v>
      </c>
      <c r="BN12" s="240">
        <f>IF(ISBLANK('In Process Calc.'!B12),"",ROUND('In Process Calc.'!B12,2))</f>
        <v>6.97</v>
      </c>
      <c r="BO12" s="240">
        <f>IF(ISBLANK('In Process Calc.'!C12),"",ROUND('In Process Calc.'!C12,2))</f>
        <v>167.4</v>
      </c>
      <c r="BP12" s="240">
        <f>IF(ISBLANK('In Process Calc.'!D12),"",'In Process Calc.'!D12)</f>
        <v>60.508719520312503</v>
      </c>
      <c r="BQ12" s="240">
        <f>IF(ISBLANK('In Process Calc.'!E12),"",'In Process Calc.'!E12)</f>
        <v>1.7702615856093751</v>
      </c>
      <c r="BR12" s="240">
        <f>IF(ISBLANK('In Process Calc.'!G12),"",'In Process Calc.'!G12)</f>
        <v>0</v>
      </c>
      <c r="BS12" s="240">
        <f>IF(ISBLANK('In Process Calc.'!I12),"",'In Process Calc.'!I12)</f>
        <v>59.008719520312503</v>
      </c>
      <c r="BT12" s="245">
        <f>IF(ISBLANK('In Process Calc.'!J12),"",'In Process Calc.'!J12)</f>
        <v>946.62082500047848</v>
      </c>
      <c r="BU12" s="245">
        <f>IF(ISBLANK('In Process Calc.'!K12),"",'In Process Calc.'!K12)</f>
        <v>1430.4895062623441</v>
      </c>
      <c r="BV12" s="245">
        <f>IF(ISBLANK('In Process Calc.'!L12),"",'In Process Calc.'!L12)</f>
        <v>0</v>
      </c>
      <c r="BW12" s="245">
        <f>IF(ISBLANK('In Process Calc.'!M12),"",'In Process Calc.'!M12)</f>
        <v>7.5713743594298872</v>
      </c>
      <c r="BX12" s="245">
        <f>IF(ISBLANK('In Process Calc.'!N12),"",'In Process Calc.'!N12)</f>
        <v>-0.58846598795704685</v>
      </c>
      <c r="BY12" s="245">
        <f>IF(ISBLANK('In Process Calc.'!O12),"",'In Process Calc.'!O12)</f>
        <v>9.3753030411568045E-2</v>
      </c>
      <c r="BZ12" s="245">
        <f>IF(ISBLANK('In Process Calc.'!P12),"",'In Process Calc.'!P12)</f>
        <v>0.33160686402991879</v>
      </c>
      <c r="CA12" s="245">
        <f>IF(ISBLANK('In Process Calc.'!Q12),"",'In Process Calc.'!Q12)</f>
        <v>0.10864397523483066</v>
      </c>
      <c r="CB12" s="245">
        <f>IF(ISBLANK('In Process Calc.'!R12),"",'In Process Calc.'!R12)</f>
        <v>7.8201442051341052E-2</v>
      </c>
      <c r="CC12" s="245">
        <f>IF(ISBLANK('In Process Calc.'!S12),"",'In Process Calc.'!S12)</f>
        <v>3.950864872363729</v>
      </c>
      <c r="CD12" s="245">
        <f>IF(ISBLANK('In Process Calc.'!T12),"",'In Process Calc.'!T12)</f>
        <v>0.41077009066916004</v>
      </c>
      <c r="CE12" s="245">
        <f>IF(ISBLANK('In Process Calc.'!U12),"",'In Process Calc.'!U12)</f>
        <v>0.11547130431894811</v>
      </c>
      <c r="CF12" s="245">
        <f>IF(ISBLANK('In Process Calc.'!V12),"",'In Process Calc.'!V12)</f>
        <v>2.3688265912023117E-2</v>
      </c>
      <c r="CG12" s="245">
        <f>IF(ISBLANK('In Process Calc.'!W12),"",'In Process Calc.'!W12)</f>
        <v>5.2211958895085281E-3</v>
      </c>
      <c r="CH12" s="245">
        <f>IF(ISBLANK('In Process Calc.'!X12),"",'In Process Calc.'!X12)</f>
        <v>0.1154385070594595</v>
      </c>
      <c r="CI12" s="245">
        <f>IF(ISBLANK('In Process Calc.'!Y12),"",'In Process Calc.'!Y12)</f>
        <v>1.4212341733409666</v>
      </c>
      <c r="CJ12" s="245">
        <f>IF(ISBLANK('In Process Calc.'!Z12),"",'In Process Calc.'!Z12)</f>
        <v>0.23782817116743202</v>
      </c>
      <c r="CK12" s="245">
        <f>IF(ISBLANK('In Process Calc.'!AA12),"",'In Process Calc.'!AA12)</f>
        <v>0.14145689249661242</v>
      </c>
      <c r="CL12" s="245">
        <f>IF(ISBLANK('In Process Calc.'!AB12),"",'In Process Calc.'!AB12)</f>
        <v>6.2476474413407486E-2</v>
      </c>
      <c r="CM12" s="245">
        <f>IF(ISBLANK('In Process Calc.'!AC12),"",'In Process Calc.'!AC12)</f>
        <v>-0.46278410076567333</v>
      </c>
      <c r="CN12" s="245">
        <f>IF(ISBLANK('In Process Calc.'!AD12),"",'In Process Calc.'!AD12)</f>
        <v>7.2327877223055614E-2</v>
      </c>
      <c r="CO12" s="245">
        <f>IF(ISBLANK('In Process Calc.'!AE12),"",'In Process Calc.'!AE12)</f>
        <v>0.10841188837009286</v>
      </c>
      <c r="CP12" s="245">
        <f>IF(ISBLANK('In Process Calc.'!AF12),"",'In Process Calc.'!AF12)</f>
        <v>0.26535181739253438</v>
      </c>
      <c r="CQ12" s="245">
        <f>IF(ISBLANK('In Process Calc.'!AG12),"",'In Process Calc.'!AG12)</f>
        <v>6.5039605459399144E-2</v>
      </c>
      <c r="CR12" s="245">
        <f>IF(ISBLANK('In Process Calc.'!AH12),"",'In Process Calc.'!AH12)</f>
        <v>2.9751850846325225E-2</v>
      </c>
      <c r="CS12" s="245">
        <f>IF(ISBLANK('In Process Calc.'!AI12),"",'In Process Calc.'!AI12)</f>
        <v>4.7740796038239386E-2</v>
      </c>
      <c r="CT12" s="245">
        <f>IF(ISBLANK('In Process Calc.'!AJ12),"",'In Process Calc.'!AJ12)</f>
        <v>0.13021966216818345</v>
      </c>
      <c r="CU12" s="245">
        <f>IF(ISBLANK('In Process Calc.'!AK12),"",'In Process Calc.'!AK12)</f>
        <v>0</v>
      </c>
      <c r="CV12" s="245">
        <f>IF(ISBLANK('In Process Calc.'!AL12),"",'In Process Calc.'!AL12)</f>
        <v>3.601206447067745</v>
      </c>
      <c r="CW12" s="245">
        <f>IF(ISBLANK('In Process Calc.'!AM12),"",'In Process Calc.'!AM12)</f>
        <v>2.5499563583450247</v>
      </c>
      <c r="CX12" s="245">
        <f>IF(ISBLANK('In Process Calc.'!AN12),"",'In Process Calc.'!AN12)</f>
        <v>14.206022679585105</v>
      </c>
      <c r="CY12" s="245">
        <f>IF(ISBLANK('In Process Calc.'!AO12),"",'In Process Calc.'!AO12)</f>
        <v>0</v>
      </c>
      <c r="CZ12" s="245">
        <f>IF(ISBLANK('In Process Calc.'!AP12),"",'In Process Calc.'!AP12)</f>
        <v>0.11047999999999999</v>
      </c>
      <c r="DA12" s="245">
        <f>IF(ISBLANK('In Process Calc.'!AQ12),"",'In Process Calc.'!AQ12)</f>
        <v>4.712210945183341E-3</v>
      </c>
      <c r="DB12" s="245">
        <f>IF(ISBLANK('In Process Calc.'!AR12),"",'In Process Calc.'!AR12)</f>
        <v>5.3643869045412393E-3</v>
      </c>
      <c r="DC12" s="245">
        <f>IF(ISBLANK('In Process Calc.'!AS12),"",'In Process Calc.'!AS12)</f>
        <v>6.5217595935789874E-4</v>
      </c>
      <c r="DD12" s="245">
        <f>IF(ISBLANK('In Process Calc.'!AT12),"",'In Process Calc.'!AT12)</f>
        <v>0.11790890371172273</v>
      </c>
      <c r="DE12" s="245">
        <f>IF(ISBLANK('In Process Calc.'!AU12),"",'In Process Calc.'!AU12)</f>
        <v>-1.5756394951398237E-3</v>
      </c>
      <c r="DF12" s="245">
        <f>IF(ISBLANK('In Process Calc.'!AV12),"",'In Process Calc.'!AV12)</f>
        <v>7.5549499490984548E-4</v>
      </c>
      <c r="DG12" s="245">
        <f>IF(ISBLANK('In Process Calc.'!AW12),"",'In Process Calc.'!AW12)</f>
        <v>1.039286914938087E-3</v>
      </c>
      <c r="DH12" s="245">
        <f>IF(ISBLANK('In Process Calc.'!AX12),"",'In Process Calc.'!AX12)</f>
        <v>4.6996029020724718E-4</v>
      </c>
      <c r="DI12" s="245">
        <f>IF(ISBLANK('In Process Calc.'!AY12),"",'In Process Calc.'!AY12)</f>
        <v>3.5820897493915111E-4</v>
      </c>
      <c r="DJ12" s="245">
        <f>IF(ISBLANK('In Process Calc.'!AZ12),"",'In Process Calc.'!AZ12)</f>
        <v>3.4183409925267895E-2</v>
      </c>
      <c r="DK12" s="245">
        <f>IF(ISBLANK('In Process Calc.'!BA12),"",'In Process Calc.'!BA12)</f>
        <v>2.2468468929702332E-3</v>
      </c>
      <c r="DL12" s="245">
        <f>IF(ISBLANK('In Process Calc.'!BB12),"",'In Process Calc.'!BB12)</f>
        <v>1.395222377063551E-3</v>
      </c>
      <c r="DM12" s="245">
        <f>IF(ISBLANK('In Process Calc.'!BC12),"",'In Process Calc.'!BC12)</f>
        <v>6.1673504011931031E-4</v>
      </c>
      <c r="DN12" s="245">
        <f>IF(ISBLANK('In Process Calc.'!BD12),"",'In Process Calc.'!BD12)</f>
        <v>-1.710822509719473E-4</v>
      </c>
      <c r="DO12" s="245">
        <f>IF(ISBLANK('In Process Calc.'!BE12),"",'In Process Calc.'!BE12)</f>
        <v>1.1618169621293241E-3</v>
      </c>
      <c r="DP12" s="245">
        <f>IF(ISBLANK('In Process Calc.'!BF12),"",'In Process Calc.'!BF12)</f>
        <v>4.4087068560288867E-3</v>
      </c>
      <c r="DQ12" s="245">
        <f>IF(ISBLANK('In Process Calc.'!BG12),"",'In Process Calc.'!BG12)</f>
        <v>2.439398806460821E-3</v>
      </c>
      <c r="DR12" s="245">
        <f>IF(ISBLANK('In Process Calc.'!BH12),"",'In Process Calc.'!BH12)</f>
        <v>1.232971747762354E-3</v>
      </c>
      <c r="DS12" s="245">
        <f>IF(ISBLANK('In Process Calc.'!BI12),"",'In Process Calc.'!BI12)</f>
        <v>5.3291104000744815E-4</v>
      </c>
      <c r="DT12" s="245">
        <f>IF(ISBLANK('In Process Calc.'!BJ12),"",'In Process Calc.'!BJ12)</f>
        <v>-2.4421950922284001E-3</v>
      </c>
      <c r="DU12" s="245">
        <f>IF(ISBLANK('In Process Calc.'!BK12),"",'In Process Calc.'!BK12)</f>
        <v>5.6598723722046127E-4</v>
      </c>
      <c r="DV12" s="245">
        <f>IF(ISBLANK('In Process Calc.'!BL12),"",'In Process Calc.'!BL12)</f>
        <v>1.0280261324137898E-3</v>
      </c>
      <c r="DW12" s="245">
        <f>IF(ISBLANK('In Process Calc.'!BM12),"",'In Process Calc.'!BM12)</f>
        <v>1.5369275941725486E-3</v>
      </c>
      <c r="DX12" s="245">
        <f>IF(ISBLANK('In Process Calc.'!BN12),"",'In Process Calc.'!BN12)</f>
        <v>5.864414528151461E-4</v>
      </c>
      <c r="DY12" s="245">
        <f>IF(ISBLANK('In Process Calc.'!BO12),"",'In Process Calc.'!BO12)</f>
        <v>2.5166602285923729E-4</v>
      </c>
      <c r="DZ12" s="245">
        <f>IF(ISBLANK('In Process Calc.'!BP12),"",'In Process Calc.'!BP12)</f>
        <v>3.7671517101927623E-4</v>
      </c>
      <c r="EA12" s="245">
        <f>IF(ISBLANK('In Process Calc.'!BQ12),"",'In Process Calc.'!BQ12)</f>
        <v>1.1224793839390884E-3</v>
      </c>
      <c r="EB12" s="245">
        <f>IF(ISBLANK('In Process Calc.'!BR12),"",'In Process Calc.'!BR12)</f>
        <v>0</v>
      </c>
      <c r="EC12" s="245">
        <f>IF(ISBLANK('In Process Calc.'!BS12),"",'In Process Calc.'!BS12)</f>
        <v>2.4855996420519867E-2</v>
      </c>
      <c r="ED12" s="245">
        <f>IF(ISBLANK('In Process Calc.'!BT12),"",'In Process Calc.'!BT12)</f>
        <v>2.3989440823431293E-2</v>
      </c>
      <c r="EE12" s="245">
        <f>IF(ISBLANK('In Process Calc.'!BU12),"",'In Process Calc.'!BU12)</f>
        <v>8.5279359318121126E-2</v>
      </c>
      <c r="EF12" s="245">
        <f>IF(ISBLANK('In Process Calc.'!BV12),"",'In Process Calc.'!BV12)</f>
        <v>9.1032771309372304E-2</v>
      </c>
      <c r="EG12" s="245">
        <f>IF(ISBLANK('In Process Calc.'!BW12),"",'In Process Calc.'!BW12)</f>
        <v>0.12897212026732396</v>
      </c>
      <c r="EH12" s="245">
        <f>IF(ISBLANK('In Process Calc.'!BX12),"",'In Process Calc.'!BX12)</f>
        <v>3.2319771562150308</v>
      </c>
      <c r="EI12" s="245">
        <f>IF(ISBLANK('In Process Calc.'!BY12),"",'In Process Calc.'!BY12)</f>
        <v>6.5729162125203772E-2</v>
      </c>
      <c r="EJ12" s="245">
        <f>IF(ISBLANK('In Process Calc.'!BZ12),"",'In Process Calc.'!BZ12)</f>
        <v>-1.0869432625201823</v>
      </c>
      <c r="EK12" s="245">
        <f>IF(ISBLANK('Post Process Calc.'!A12),"",'Post Process Calc.'!A12)</f>
        <v>1.2283270062623439</v>
      </c>
      <c r="EL12" s="245">
        <f>IF(ISBLANK('Post Process Calc.'!B12),"",'Post Process Calc.'!B12)</f>
        <v>2.1763677866978143E-3</v>
      </c>
      <c r="EM12" s="245">
        <f>IF(ISBLANK('Post Process Calc.'!C12),"",'Post Process Calc.'!C12)</f>
        <v>0.11047999999999999</v>
      </c>
      <c r="EN12" s="245">
        <f>IF(ISBLANK('Post Process Calc.'!D12),"",'Post Process Calc.'!D12)</f>
        <v>7.0952778852669415E-2</v>
      </c>
      <c r="EO12" s="245">
        <f>IF(ISBLANK('Post Process Calc.'!E12),"",'Post Process Calc.'!E12)</f>
        <v>-2.4957346207759097E-3</v>
      </c>
      <c r="EP12" s="245">
        <f>IF(ISBLANK('Post Process Calc.'!F12),"",'Post Process Calc.'!F12)</f>
        <v>7.9414565965443492E-4</v>
      </c>
      <c r="EQ12" s="245">
        <f>IF(ISBLANK('Post Process Calc.'!G12),"",'Post Process Calc.'!G12)</f>
        <v>2.0779542028866284E-3</v>
      </c>
      <c r="ER12" s="245">
        <f>IF(ISBLANK('Post Process Calc.'!H12),"",'Post Process Calc.'!H12)</f>
        <v>8.2374561497956193E-4</v>
      </c>
      <c r="ES12" s="245">
        <f>IF(ISBLANK('Post Process Calc.'!I12),"",'Post Process Calc.'!I12)</f>
        <v>5.6385423407612114E-4</v>
      </c>
      <c r="ET12" s="245">
        <f>IF(ISBLANK('Post Process Calc.'!J12),"",'Post Process Calc.'!J12)</f>
        <v>3.3060380268641894E-2</v>
      </c>
      <c r="EU12" s="245">
        <f>IF(ISBLANK('Post Process Calc.'!K12),"",'Post Process Calc.'!K12)</f>
        <v>2.2283518763973622E-3</v>
      </c>
      <c r="EV12" s="245">
        <f>IF(ISBLANK('Post Process Calc.'!L12),"",'Post Process Calc.'!L12)</f>
        <v>1.5576150004959542E-3</v>
      </c>
      <c r="EW12" s="245">
        <f>IF(ISBLANK('Post Process Calc.'!M12),"",'Post Process Calc.'!M12)</f>
        <v>4.5140361898059027E-4</v>
      </c>
      <c r="EX12" s="245">
        <f>IF(ISBLANK('Post Process Calc.'!N12),"",'Post Process Calc.'!N12)</f>
        <v>-1.0028575708081181E-4</v>
      </c>
      <c r="EY12" s="245">
        <f>IF(ISBLANK('Post Process Calc.'!O12),"",'Post Process Calc.'!O12)</f>
        <v>1.0742952246670092E-3</v>
      </c>
      <c r="EZ12" s="245">
        <f>IF(ISBLANK('Post Process Calc.'!P12),"",'Post Process Calc.'!P12)</f>
        <v>3.2746253070394756E-3</v>
      </c>
      <c r="FA12" s="245">
        <f>IF(ISBLANK('Post Process Calc.'!Q12),"",'Post Process Calc.'!Q12)</f>
        <v>2.0776435457318227E-3</v>
      </c>
      <c r="FB12" s="245">
        <f>IF(ISBLANK('Post Process Calc.'!R12),"",'Post Process Calc.'!R12)</f>
        <v>1.167822938251055E-3</v>
      </c>
      <c r="FC12" s="245">
        <f>IF(ISBLANK('Post Process Calc.'!S12),"",'Post Process Calc.'!S12)</f>
        <v>5.1103370092449383E-4</v>
      </c>
      <c r="FD12" s="245">
        <f>IF(ISBLANK('Post Process Calc.'!T12),"",'Post Process Calc.'!T12)</f>
        <v>-2.0325940586263039E-3</v>
      </c>
      <c r="FE12" s="245">
        <f>IF(ISBLANK('Post Process Calc.'!U12),"",'Post Process Calc.'!U12)</f>
        <v>6.2444935667167799E-4</v>
      </c>
      <c r="FF12" s="245">
        <f>IF(ISBLANK('Post Process Calc.'!V12),"",'Post Process Calc.'!V12)</f>
        <v>1.0624342094009366E-3</v>
      </c>
      <c r="FG12" s="245">
        <f>IF(ISBLANK('Post Process Calc.'!W12),"",'Post Process Calc.'!W12)</f>
        <v>1.8218026668539403E-3</v>
      </c>
      <c r="FH12" s="245">
        <f>IF(ISBLANK('Post Process Calc.'!X12),"",'Post Process Calc.'!X12)</f>
        <v>8.856791322383379E-4</v>
      </c>
      <c r="FI12" s="245">
        <f>IF(ISBLANK('Post Process Calc.'!Y12),"",'Post Process Calc.'!Y12)</f>
        <v>2.6144380825243209E-4</v>
      </c>
      <c r="FJ12" s="245">
        <f>IF(ISBLANK('Post Process Calc.'!Z12),"",'Post Process Calc.'!Z12)</f>
        <v>3.8750815040373141E-4</v>
      </c>
      <c r="FK12" s="245">
        <f>IF(ISBLANK('Post Process Calc.'!AA12),"",'Post Process Calc.'!AA12)</f>
        <v>1.2396758612172869E-3</v>
      </c>
      <c r="FL12" s="245">
        <f>IF(ISBLANK('Post Process Calc.'!AB12),"",'Post Process Calc.'!AB12)</f>
        <v>0</v>
      </c>
      <c r="FM12" s="245">
        <f>IF(ISBLANK('Post Process Calc.'!AC12),"",'Post Process Calc.'!AC12)</f>
        <v>2.7388012748230134E-2</v>
      </c>
      <c r="FN12" s="245">
        <f>IF(ISBLANK('Post Process Calc.'!AD12),"",'Post Process Calc.'!AD12)</f>
        <v>2.2859684068827942E-2</v>
      </c>
      <c r="FO12" s="245">
        <f>IF(ISBLANK('Post Process Calc.'!AE12),"",'Post Process Calc.'!AE12)</f>
        <v>0.10605565654802369</v>
      </c>
      <c r="FP12" s="245">
        <f>IF(ISBLANK('Post Process Calc.'!AF12),"",'Post Process Calc.'!AF12)</f>
        <v>9.904983791567247E-2</v>
      </c>
      <c r="FQ12" s="245">
        <f>IF(ISBLANK('Post Process Calc.'!AG12),"",'Post Process Calc.'!AG12)</f>
        <v>3.3417643445798895</v>
      </c>
      <c r="FR12" s="245">
        <f>IF(ISBLANK('Post Process Calc.'!AH12),"",'Post Process Calc.'!AH12)</f>
        <v>6.7402487759978258E-2</v>
      </c>
      <c r="FS12" s="245">
        <f>IF(ISBLANK('Post Process Calc.'!AI12),"",'Post Process Calc.'!AI12)</f>
        <v>-0.91215129897368574</v>
      </c>
    </row>
    <row r="13" spans="1:175" x14ac:dyDescent="0.15">
      <c r="A13" s="240" t="e">
        <f>IF(Glutamine!#REF!&lt;&gt;0,Glutamine!$B$1,"")</f>
        <v>#REF!</v>
      </c>
      <c r="B13" s="240" t="e">
        <f>IF(ISBLANK(Glutamine!#REF!),"",Glutamine!#REF!)</f>
        <v>#REF!</v>
      </c>
      <c r="C13" s="247" t="e">
        <f>IF(ISBLANK(Glutamine!#REF!),"",Glutamine!#REF!)</f>
        <v>#REF!</v>
      </c>
      <c r="D13" s="248" t="e">
        <f>IF(ISBLANK(Glutamine!#REF!),"",Glutamine!#REF!)</f>
        <v>#REF!</v>
      </c>
      <c r="E13" s="240" t="e">
        <f>IF(ISBLANK(Glutamine!#REF!),"",Glutamine!#REF!)</f>
        <v>#REF!</v>
      </c>
      <c r="F13" s="240" t="e">
        <f>IF(ISBLANK(Glutamine!#REF!),"",Glutamine!#REF!)</f>
        <v>#REF!</v>
      </c>
      <c r="G13" s="240" t="e">
        <f>IF(ISBLANK(Glutamine!#REF!),"",Glutamine!#REF!)</f>
        <v>#REF!</v>
      </c>
      <c r="H13" s="245" t="e">
        <f>IF(ISBLANK(Glutamine!#REF!),"",Glutamine!#REF!)</f>
        <v>#REF!</v>
      </c>
      <c r="I13" s="245" t="e">
        <f>IF(ISBLANK(Glutamine!#REF!),"",Glutamine!#REF!)</f>
        <v>#REF!</v>
      </c>
      <c r="J13" s="245" t="e">
        <f>IF(ISBLANK(Glutamine!#REF!),"",Glutamine!#REF!)</f>
        <v>#REF!</v>
      </c>
      <c r="K13" s="245" t="e">
        <f>IF(ISBLANK(Glutamine!#REF!),"",Glutamine!#REF!)</f>
        <v>#REF!</v>
      </c>
      <c r="L13" s="240" t="e">
        <f>IF(ISBLANK(Glutamine!#REF!),"",Glutamine!#REF!)</f>
        <v>#REF!</v>
      </c>
      <c r="M13" s="240" t="e">
        <f>IF(ISBLANK(Glutamine!#REF!),"",Glutamine!#REF!)</f>
        <v>#REF!</v>
      </c>
      <c r="N13" s="240" t="e">
        <f>IF(ISBLANK(Glutamine!#REF!),"",Glutamine!#REF!)</f>
        <v>#REF!</v>
      </c>
      <c r="O13" s="240" t="e">
        <f>IF(ISBLANK(Glutamine!#REF!),"",Glutamine!#REF!)</f>
        <v>#REF!</v>
      </c>
      <c r="P13" s="240" t="e">
        <f>IF(ISBLANK(Glutamine!#REF!),"",Glutamine!#REF!)</f>
        <v>#REF!</v>
      </c>
      <c r="Q13" s="240" t="e">
        <f>IF(ISBLANK(Glutamine!#REF!),"",Glutamine!#REF!)</f>
        <v>#REF!</v>
      </c>
      <c r="R13" s="240" t="e">
        <f>IF(ISBLANK(Glutamine!#REF!),"",Glutamine!#REF!)</f>
        <v>#REF!</v>
      </c>
      <c r="S13" s="240" t="e">
        <f>IF(ISBLANK(Glutamine!#REF!),"",Glutamine!#REF!)</f>
        <v>#REF!</v>
      </c>
      <c r="T13" s="245" t="e">
        <f>IF(ISBLANK(Glutamine!#REF!),"",Glutamine!#REF!)</f>
        <v>#REF!</v>
      </c>
      <c r="U13" s="245" t="e">
        <f>IF(ISBLANK(Glutamine!#REF!),"",Glutamine!#REF!)</f>
        <v>#REF!</v>
      </c>
      <c r="V13" s="245" t="e">
        <f>IF(ISBLANK(Glutamine!#REF!),"",Glutamine!#REF!)</f>
        <v>#REF!</v>
      </c>
      <c r="W13" s="245" t="e">
        <f>IF(ISBLANK(Glutamine!#REF!),"",Glutamine!#REF!)</f>
        <v>#REF!</v>
      </c>
      <c r="X13" s="245" t="e">
        <f>IF(ISBLANK(Glutamine!#REF!),"",Glutamine!#REF!)</f>
        <v>#REF!</v>
      </c>
      <c r="Y13" s="245" t="e">
        <f>IF(ISBLANK(Glutamine!#REF!),"",Glutamine!#REF!)</f>
        <v>#REF!</v>
      </c>
      <c r="Z13" s="245" t="e">
        <f>IF(ISBLANK(Glutamine!#REF!),"",Glutamine!#REF!)</f>
        <v>#REF!</v>
      </c>
      <c r="AA13" s="245" t="e">
        <f>IF(ISBLANK(Glutamine!#REF!),"",Glutamine!#REF!)</f>
        <v>#REF!</v>
      </c>
      <c r="AB13" s="245" t="e">
        <f>IF(ISBLANK(Glutamine!#REF!),"",Glutamine!#REF!)</f>
        <v>#REF!</v>
      </c>
      <c r="AC13" s="245" t="e">
        <f>IF(ISBLANK(Glutamine!#REF!),"",Glutamine!#REF!)</f>
        <v>#REF!</v>
      </c>
      <c r="AD13" s="245" t="e">
        <f>IF(ISBLANK(Glutamine!#REF!),"",Glutamine!#REF!)</f>
        <v>#REF!</v>
      </c>
      <c r="AE13" s="245" t="e">
        <f>IF(ISBLANK(Glutamine!#REF!),"",Glutamine!#REF!)</f>
        <v>#REF!</v>
      </c>
      <c r="AF13" s="245" t="e">
        <f>IF(ISBLANK(Glutamine!#REF!),"",Glutamine!#REF!)</f>
        <v>#REF!</v>
      </c>
      <c r="AG13" s="245" t="e">
        <f>IF(ISBLANK(Glutamine!#REF!),"",Glutamine!#REF!)</f>
        <v>#REF!</v>
      </c>
      <c r="AH13" s="245" t="e">
        <f>IF(ISBLANK(Glutamine!#REF!),"",Glutamine!#REF!)</f>
        <v>#REF!</v>
      </c>
      <c r="AI13" s="245" t="e">
        <f>IF(ISBLANK(Glutamine!#REF!),"",Glutamine!#REF!)</f>
        <v>#REF!</v>
      </c>
      <c r="AJ13" s="245" t="e">
        <f>IF(ISBLANK(Glutamine!#REF!),"",Glutamine!#REF!)</f>
        <v>#REF!</v>
      </c>
      <c r="AK13" s="245" t="e">
        <f>IF(ISBLANK(Glutamine!#REF!),"",Glutamine!#REF!)</f>
        <v>#REF!</v>
      </c>
      <c r="AL13" s="245" t="e">
        <f>IF(ISBLANK(Glutamine!#REF!),"",Glutamine!#REF!)</f>
        <v>#REF!</v>
      </c>
      <c r="AM13" s="245" t="e">
        <f>IF(ISBLANK(Glutamine!#REF!),"",Glutamine!#REF!)</f>
        <v>#REF!</v>
      </c>
      <c r="AN13" s="245" t="e">
        <f>IF(ISBLANK(Glutamine!#REF!),"",Glutamine!#REF!)</f>
        <v>#REF!</v>
      </c>
      <c r="AO13" s="245" t="e">
        <f>IF(ISBLANK(Glutamine!#REF!),"",Glutamine!#REF!)</f>
        <v>#REF!</v>
      </c>
      <c r="AP13" s="245" t="e">
        <f>IF(ISBLANK(Glutamine!#REF!),"",Glutamine!#REF!)</f>
        <v>#REF!</v>
      </c>
      <c r="AQ13" s="245" t="e">
        <f>IF(ISBLANK(Glutamine!#REF!),"",Glutamine!#REF!)</f>
        <v>#REF!</v>
      </c>
      <c r="AR13" s="245" t="e">
        <f>IF(ISBLANK(Glutamine!#REF!),"",Glutamine!#REF!)</f>
        <v>#REF!</v>
      </c>
      <c r="AS13" s="245" t="e">
        <f>IF(ISBLANK(Glutamine!#REF!),"",Glutamine!#REF!)</f>
        <v>#REF!</v>
      </c>
      <c r="AT13" s="245" t="e">
        <f>IF(ISBLANK(Glutamine!#REF!),"",Glutamine!#REF!)</f>
        <v>#REF!</v>
      </c>
      <c r="AU13" s="245" t="e">
        <f>IF(ISBLANK(Glutamine!#REF!),"",Glutamine!#REF!)</f>
        <v>#REF!</v>
      </c>
      <c r="AV13" s="245" t="e">
        <f>IF(ISBLANK(Glutamine!#REF!),"",Glutamine!#REF!)</f>
        <v>#REF!</v>
      </c>
      <c r="AW13" s="245" t="e">
        <f>IF(ISBLANK(Glutamine!#REF!),"",Glutamine!#REF!)</f>
        <v>#REF!</v>
      </c>
      <c r="AX13" s="245" t="e">
        <f>IF(ISBLANK(Glutamine!#REF!),"",Glutamine!#REF!)</f>
        <v>#REF!</v>
      </c>
      <c r="AY13" s="245" t="e">
        <f>IF(ISBLANK(Glutamine!#REF!),"",Glutamine!#REF!)</f>
        <v>#REF!</v>
      </c>
      <c r="AZ13" s="245" t="e">
        <f>IF(ISBLANK(Glutamine!#REF!),"",Glutamine!#REF!)</f>
        <v>#REF!</v>
      </c>
      <c r="BA13" s="245" t="e">
        <f>IF(ISBLANK(Glutamine!#REF!),"",Glutamine!#REF!)</f>
        <v>#REF!</v>
      </c>
      <c r="BB13" s="245" t="e">
        <f>IF(ISBLANK(Glutamine!#REF!),"",Glutamine!#REF!)</f>
        <v>#REF!</v>
      </c>
      <c r="BC13" s="245" t="e">
        <f>IF(ISBLANK(Glutamine!#REF!),"",Glutamine!#REF!)</f>
        <v>#REF!</v>
      </c>
      <c r="BD13" s="245" t="e">
        <f>IF(ISBLANK(Glutamine!#REF!),"",Glutamine!#REF!)</f>
        <v>#REF!</v>
      </c>
      <c r="BE13" s="245" t="e">
        <f>IF(ISBLANK(Glutamine!#REF!),"",Glutamine!#REF!)</f>
        <v>#REF!</v>
      </c>
      <c r="BF13" s="245" t="e">
        <f>IF(ISBLANK(Glutamine!#REF!),"",Glutamine!#REF!)</f>
        <v>#REF!</v>
      </c>
      <c r="BG13" s="245" t="e">
        <f>IF(ISBLANK(Glutamine!#REF!),"",Glutamine!#REF!)</f>
        <v>#REF!</v>
      </c>
      <c r="BH13" s="245" t="e">
        <f>IF(ISBLANK(Glutamine!#REF!),"",Glutamine!#REF!)</f>
        <v>#REF!</v>
      </c>
      <c r="BI13" s="245" t="e">
        <f>IF(ISBLANK(Glutamine!#REF!),"",Glutamine!#REF!)</f>
        <v>#REF!</v>
      </c>
      <c r="BJ13" s="245" t="e">
        <f>IF(ISBLANK(Glutamine!#REF!),"",Glutamine!#REF!)</f>
        <v>#REF!</v>
      </c>
      <c r="BK13" s="245" t="e">
        <f>IF(ISBLANK(Glutamine!#REF!),"",Glutamine!#REF!)</f>
        <v>#REF!</v>
      </c>
      <c r="BL13" s="245" t="e">
        <f>IF(ISBLANK(Glutamine!#REF!),"",Glutamine!#REF!)</f>
        <v>#REF!</v>
      </c>
      <c r="BM13" s="245" t="e">
        <f>IF(ISBLANK(Glutamine!#REF!),"",Glutamine!#REF!)</f>
        <v>#REF!</v>
      </c>
      <c r="BN13" s="240" t="e">
        <f>IF(ISBLANK('In Process Calc.'!#REF!),"",ROUND('In Process Calc.'!#REF!,2))</f>
        <v>#REF!</v>
      </c>
      <c r="BO13" s="240" t="e">
        <f>IF(ISBLANK('In Process Calc.'!#REF!),"",ROUND('In Process Calc.'!#REF!,2))</f>
        <v>#REF!</v>
      </c>
      <c r="BP13" s="240" t="e">
        <f>IF(ISBLANK('In Process Calc.'!#REF!),"",'In Process Calc.'!#REF!)</f>
        <v>#REF!</v>
      </c>
      <c r="BQ13" s="240" t="e">
        <f>IF(ISBLANK('In Process Calc.'!#REF!),"",'In Process Calc.'!#REF!)</f>
        <v>#REF!</v>
      </c>
      <c r="BR13" s="240" t="e">
        <f>IF(ISBLANK('In Process Calc.'!#REF!),"",'In Process Calc.'!#REF!)</f>
        <v>#REF!</v>
      </c>
      <c r="BS13" s="240" t="e">
        <f>IF(ISBLANK('In Process Calc.'!#REF!),"",'In Process Calc.'!#REF!)</f>
        <v>#REF!</v>
      </c>
      <c r="BT13" s="245" t="e">
        <f>IF(ISBLANK('In Process Calc.'!#REF!),"",'In Process Calc.'!#REF!)</f>
        <v>#REF!</v>
      </c>
      <c r="BU13" s="245" t="e">
        <f>IF(ISBLANK('In Process Calc.'!#REF!),"",'In Process Calc.'!#REF!)</f>
        <v>#REF!</v>
      </c>
      <c r="BV13" s="245" t="e">
        <f>IF(ISBLANK('In Process Calc.'!#REF!),"",'In Process Calc.'!#REF!)</f>
        <v>#REF!</v>
      </c>
      <c r="BW13" s="245" t="e">
        <f>IF(ISBLANK('In Process Calc.'!#REF!),"",'In Process Calc.'!#REF!)</f>
        <v>#REF!</v>
      </c>
      <c r="BX13" s="245" t="e">
        <f>IF(ISBLANK('In Process Calc.'!#REF!),"",'In Process Calc.'!#REF!)</f>
        <v>#REF!</v>
      </c>
      <c r="BY13" s="245" t="e">
        <f>IF(ISBLANK('In Process Calc.'!#REF!),"",'In Process Calc.'!#REF!)</f>
        <v>#REF!</v>
      </c>
      <c r="BZ13" s="245" t="e">
        <f>IF(ISBLANK('In Process Calc.'!#REF!),"",'In Process Calc.'!#REF!)</f>
        <v>#REF!</v>
      </c>
      <c r="CA13" s="245" t="e">
        <f>IF(ISBLANK('In Process Calc.'!#REF!),"",'In Process Calc.'!#REF!)</f>
        <v>#REF!</v>
      </c>
      <c r="CB13" s="245" t="e">
        <f>IF(ISBLANK('In Process Calc.'!#REF!),"",'In Process Calc.'!#REF!)</f>
        <v>#REF!</v>
      </c>
      <c r="CC13" s="245" t="e">
        <f>IF(ISBLANK('In Process Calc.'!#REF!),"",'In Process Calc.'!#REF!)</f>
        <v>#REF!</v>
      </c>
      <c r="CD13" s="245" t="e">
        <f>IF(ISBLANK('In Process Calc.'!#REF!),"",'In Process Calc.'!#REF!)</f>
        <v>#REF!</v>
      </c>
      <c r="CE13" s="245" t="e">
        <f>IF(ISBLANK('In Process Calc.'!#REF!),"",'In Process Calc.'!#REF!)</f>
        <v>#REF!</v>
      </c>
      <c r="CF13" s="245" t="e">
        <f>IF(ISBLANK('In Process Calc.'!#REF!),"",'In Process Calc.'!#REF!)</f>
        <v>#REF!</v>
      </c>
      <c r="CG13" s="245" t="e">
        <f>IF(ISBLANK('In Process Calc.'!#REF!),"",'In Process Calc.'!#REF!)</f>
        <v>#REF!</v>
      </c>
      <c r="CH13" s="245" t="e">
        <f>IF(ISBLANK('In Process Calc.'!#REF!),"",'In Process Calc.'!#REF!)</f>
        <v>#REF!</v>
      </c>
      <c r="CI13" s="245" t="e">
        <f>IF(ISBLANK('In Process Calc.'!#REF!),"",'In Process Calc.'!#REF!)</f>
        <v>#REF!</v>
      </c>
      <c r="CJ13" s="245" t="e">
        <f>IF(ISBLANK('In Process Calc.'!#REF!),"",'In Process Calc.'!#REF!)</f>
        <v>#REF!</v>
      </c>
      <c r="CK13" s="245" t="e">
        <f>IF(ISBLANK('In Process Calc.'!#REF!),"",'In Process Calc.'!#REF!)</f>
        <v>#REF!</v>
      </c>
      <c r="CL13" s="245" t="e">
        <f>IF(ISBLANK('In Process Calc.'!#REF!),"",'In Process Calc.'!#REF!)</f>
        <v>#REF!</v>
      </c>
      <c r="CM13" s="245" t="e">
        <f>IF(ISBLANK('In Process Calc.'!#REF!),"",'In Process Calc.'!#REF!)</f>
        <v>#REF!</v>
      </c>
      <c r="CN13" s="245" t="e">
        <f>IF(ISBLANK('In Process Calc.'!#REF!),"",'In Process Calc.'!#REF!)</f>
        <v>#REF!</v>
      </c>
      <c r="CO13" s="245" t="e">
        <f>IF(ISBLANK('In Process Calc.'!#REF!),"",'In Process Calc.'!#REF!)</f>
        <v>#REF!</v>
      </c>
      <c r="CP13" s="245" t="e">
        <f>IF(ISBLANK('In Process Calc.'!#REF!),"",'In Process Calc.'!#REF!)</f>
        <v>#REF!</v>
      </c>
      <c r="CQ13" s="245" t="e">
        <f>IF(ISBLANK('In Process Calc.'!#REF!),"",'In Process Calc.'!#REF!)</f>
        <v>#REF!</v>
      </c>
      <c r="CR13" s="245" t="e">
        <f>IF(ISBLANK('In Process Calc.'!#REF!),"",'In Process Calc.'!#REF!)</f>
        <v>#REF!</v>
      </c>
      <c r="CS13" s="245" t="e">
        <f>IF(ISBLANK('In Process Calc.'!#REF!),"",'In Process Calc.'!#REF!)</f>
        <v>#REF!</v>
      </c>
      <c r="CT13" s="245" t="e">
        <f>IF(ISBLANK('In Process Calc.'!#REF!),"",'In Process Calc.'!#REF!)</f>
        <v>#REF!</v>
      </c>
      <c r="CU13" s="245" t="e">
        <f>IF(ISBLANK('In Process Calc.'!#REF!),"",'In Process Calc.'!#REF!)</f>
        <v>#REF!</v>
      </c>
      <c r="CV13" s="245" t="e">
        <f>IF(ISBLANK('In Process Calc.'!#REF!),"",'In Process Calc.'!#REF!)</f>
        <v>#REF!</v>
      </c>
      <c r="CW13" s="245" t="e">
        <f>IF(ISBLANK('In Process Calc.'!#REF!),"",'In Process Calc.'!#REF!)</f>
        <v>#REF!</v>
      </c>
      <c r="CX13" s="245" t="e">
        <f>IF(ISBLANK('In Process Calc.'!#REF!),"",'In Process Calc.'!#REF!)</f>
        <v>#REF!</v>
      </c>
      <c r="CY13" s="245" t="e">
        <f>IF(ISBLANK('In Process Calc.'!#REF!),"",'In Process Calc.'!#REF!)</f>
        <v>#REF!</v>
      </c>
      <c r="CZ13" s="245" t="e">
        <f>IF(ISBLANK('In Process Calc.'!#REF!),"",'In Process Calc.'!#REF!)</f>
        <v>#REF!</v>
      </c>
      <c r="DA13" s="245" t="e">
        <f>IF(ISBLANK('In Process Calc.'!#REF!),"",'In Process Calc.'!#REF!)</f>
        <v>#REF!</v>
      </c>
      <c r="DB13" s="245" t="e">
        <f>IF(ISBLANK('In Process Calc.'!#REF!),"",'In Process Calc.'!#REF!)</f>
        <v>#REF!</v>
      </c>
      <c r="DC13" s="245" t="e">
        <f>IF(ISBLANK('In Process Calc.'!#REF!),"",'In Process Calc.'!#REF!)</f>
        <v>#REF!</v>
      </c>
      <c r="DD13" s="245" t="e">
        <f>IF(ISBLANK('In Process Calc.'!#REF!),"",'In Process Calc.'!#REF!)</f>
        <v>#REF!</v>
      </c>
      <c r="DE13" s="245" t="e">
        <f>IF(ISBLANK('In Process Calc.'!#REF!),"",'In Process Calc.'!#REF!)</f>
        <v>#REF!</v>
      </c>
      <c r="DF13" s="245" t="e">
        <f>IF(ISBLANK('In Process Calc.'!#REF!),"",'In Process Calc.'!#REF!)</f>
        <v>#REF!</v>
      </c>
      <c r="DG13" s="245" t="e">
        <f>IF(ISBLANK('In Process Calc.'!#REF!),"",'In Process Calc.'!#REF!)</f>
        <v>#REF!</v>
      </c>
      <c r="DH13" s="245" t="e">
        <f>IF(ISBLANK('In Process Calc.'!#REF!),"",'In Process Calc.'!#REF!)</f>
        <v>#REF!</v>
      </c>
      <c r="DI13" s="245" t="e">
        <f>IF(ISBLANK('In Process Calc.'!#REF!),"",'In Process Calc.'!#REF!)</f>
        <v>#REF!</v>
      </c>
      <c r="DJ13" s="245" t="e">
        <f>IF(ISBLANK('In Process Calc.'!#REF!),"",'In Process Calc.'!#REF!)</f>
        <v>#REF!</v>
      </c>
      <c r="DK13" s="245" t="e">
        <f>IF(ISBLANK('In Process Calc.'!#REF!),"",'In Process Calc.'!#REF!)</f>
        <v>#REF!</v>
      </c>
      <c r="DL13" s="245" t="e">
        <f>IF(ISBLANK('In Process Calc.'!#REF!),"",'In Process Calc.'!#REF!)</f>
        <v>#REF!</v>
      </c>
      <c r="DM13" s="245" t="e">
        <f>IF(ISBLANK('In Process Calc.'!#REF!),"",'In Process Calc.'!#REF!)</f>
        <v>#REF!</v>
      </c>
      <c r="DN13" s="245" t="e">
        <f>IF(ISBLANK('In Process Calc.'!#REF!),"",'In Process Calc.'!#REF!)</f>
        <v>#REF!</v>
      </c>
      <c r="DO13" s="245" t="e">
        <f>IF(ISBLANK('In Process Calc.'!#REF!),"",'In Process Calc.'!#REF!)</f>
        <v>#REF!</v>
      </c>
      <c r="DP13" s="245" t="e">
        <f>IF(ISBLANK('In Process Calc.'!#REF!),"",'In Process Calc.'!#REF!)</f>
        <v>#REF!</v>
      </c>
      <c r="DQ13" s="245" t="e">
        <f>IF(ISBLANK('In Process Calc.'!#REF!),"",'In Process Calc.'!#REF!)</f>
        <v>#REF!</v>
      </c>
      <c r="DR13" s="245" t="e">
        <f>IF(ISBLANK('In Process Calc.'!#REF!),"",'In Process Calc.'!#REF!)</f>
        <v>#REF!</v>
      </c>
      <c r="DS13" s="245" t="e">
        <f>IF(ISBLANK('In Process Calc.'!#REF!),"",'In Process Calc.'!#REF!)</f>
        <v>#REF!</v>
      </c>
      <c r="DT13" s="245" t="e">
        <f>IF(ISBLANK('In Process Calc.'!#REF!),"",'In Process Calc.'!#REF!)</f>
        <v>#REF!</v>
      </c>
      <c r="DU13" s="245" t="e">
        <f>IF(ISBLANK('In Process Calc.'!#REF!),"",'In Process Calc.'!#REF!)</f>
        <v>#REF!</v>
      </c>
      <c r="DV13" s="245" t="e">
        <f>IF(ISBLANK('In Process Calc.'!#REF!),"",'In Process Calc.'!#REF!)</f>
        <v>#REF!</v>
      </c>
      <c r="DW13" s="245" t="e">
        <f>IF(ISBLANK('In Process Calc.'!#REF!),"",'In Process Calc.'!#REF!)</f>
        <v>#REF!</v>
      </c>
      <c r="DX13" s="245" t="e">
        <f>IF(ISBLANK('In Process Calc.'!#REF!),"",'In Process Calc.'!#REF!)</f>
        <v>#REF!</v>
      </c>
      <c r="DY13" s="245" t="e">
        <f>IF(ISBLANK('In Process Calc.'!#REF!),"",'In Process Calc.'!#REF!)</f>
        <v>#REF!</v>
      </c>
      <c r="DZ13" s="245" t="e">
        <f>IF(ISBLANK('In Process Calc.'!#REF!),"",'In Process Calc.'!#REF!)</f>
        <v>#REF!</v>
      </c>
      <c r="EA13" s="245" t="e">
        <f>IF(ISBLANK('In Process Calc.'!#REF!),"",'In Process Calc.'!#REF!)</f>
        <v>#REF!</v>
      </c>
      <c r="EB13" s="245" t="e">
        <f>IF(ISBLANK('In Process Calc.'!#REF!),"",'In Process Calc.'!#REF!)</f>
        <v>#REF!</v>
      </c>
      <c r="EC13" s="245" t="e">
        <f>IF(ISBLANK('In Process Calc.'!#REF!),"",'In Process Calc.'!#REF!)</f>
        <v>#REF!</v>
      </c>
      <c r="ED13" s="245" t="e">
        <f>IF(ISBLANK('In Process Calc.'!#REF!),"",'In Process Calc.'!#REF!)</f>
        <v>#REF!</v>
      </c>
      <c r="EE13" s="245" t="e">
        <f>IF(ISBLANK('In Process Calc.'!#REF!),"",'In Process Calc.'!#REF!)</f>
        <v>#REF!</v>
      </c>
      <c r="EF13" s="245" t="e">
        <f>IF(ISBLANK('In Process Calc.'!#REF!),"",'In Process Calc.'!#REF!)</f>
        <v>#REF!</v>
      </c>
      <c r="EG13" s="245" t="e">
        <f>IF(ISBLANK('In Process Calc.'!#REF!),"",'In Process Calc.'!#REF!)</f>
        <v>#REF!</v>
      </c>
      <c r="EH13" s="245" t="e">
        <f>IF(ISBLANK('In Process Calc.'!#REF!),"",'In Process Calc.'!#REF!)</f>
        <v>#REF!</v>
      </c>
      <c r="EI13" s="245" t="e">
        <f>IF(ISBLANK('In Process Calc.'!#REF!),"",'In Process Calc.'!#REF!)</f>
        <v>#REF!</v>
      </c>
      <c r="EJ13" s="245" t="e">
        <f>IF(ISBLANK('In Process Calc.'!#REF!),"",'In Process Calc.'!#REF!)</f>
        <v>#REF!</v>
      </c>
      <c r="EK13" s="245">
        <f>IF(ISBLANK('Post Process Calc.'!A13),"",'Post Process Calc.'!A13)</f>
        <v>1.1420842619558882</v>
      </c>
      <c r="EL13" s="245">
        <f>IF(ISBLANK('Post Process Calc.'!B13),"",'Post Process Calc.'!B13)</f>
        <v>7.4790586991493023E-4</v>
      </c>
      <c r="EM13" s="245">
        <f>IF(ISBLANK('Post Process Calc.'!C13),"",'Post Process Calc.'!C13)</f>
        <v>7.7413849323293801E-2</v>
      </c>
      <c r="EN13" s="245">
        <f>IF(ISBLANK('Post Process Calc.'!D13),"",'Post Process Calc.'!D13)</f>
        <v>8.07771402240577E-2</v>
      </c>
      <c r="EO13" s="245">
        <f>IF(ISBLANK('Post Process Calc.'!E13),"",'Post Process Calc.'!E13)</f>
        <v>-4.4794813649565976E-4</v>
      </c>
      <c r="EP13" s="245">
        <f>IF(ISBLANK('Post Process Calc.'!F13),"",'Post Process Calc.'!F13)</f>
        <v>7.5259196236636926E-4</v>
      </c>
      <c r="EQ13" s="245">
        <f>IF(ISBLANK('Post Process Calc.'!G13),"",'Post Process Calc.'!G13)</f>
        <v>1.4236976571481007E-3</v>
      </c>
      <c r="ER13" s="245">
        <f>IF(ISBLANK('Post Process Calc.'!H13),"",'Post Process Calc.'!H13)</f>
        <v>4.3970278003929117E-4</v>
      </c>
      <c r="ES13" s="245">
        <f>IF(ISBLANK('Post Process Calc.'!I13),"",'Post Process Calc.'!I13)</f>
        <v>5.2293974294216671E-4</v>
      </c>
      <c r="ET13" s="245">
        <f>IF(ISBLANK('Post Process Calc.'!J13),"",'Post Process Calc.'!J13)</f>
        <v>3.2853740582470821E-2</v>
      </c>
      <c r="EU13" s="245">
        <f>IF(ISBLANK('Post Process Calc.'!K13),"",'Post Process Calc.'!K13)</f>
        <v>2.1628769763731952E-3</v>
      </c>
      <c r="EV13" s="245">
        <f>IF(ISBLANK('Post Process Calc.'!L13),"",'Post Process Calc.'!L13)</f>
        <v>1.0882445766113638E-3</v>
      </c>
      <c r="EW13" s="245">
        <f>IF(ISBLANK('Post Process Calc.'!M13),"",'Post Process Calc.'!M13)</f>
        <v>4.4567758634591589E-4</v>
      </c>
      <c r="EX13" s="245">
        <f>IF(ISBLANK('Post Process Calc.'!N13),"",'Post Process Calc.'!N13)</f>
        <v>-1.49404312677284E-4</v>
      </c>
      <c r="EY13" s="245">
        <f>IF(ISBLANK('Post Process Calc.'!O13),"",'Post Process Calc.'!O13)</f>
        <v>1.1104965657458333E-3</v>
      </c>
      <c r="EZ13" s="245">
        <f>IF(ISBLANK('Post Process Calc.'!P13),"",'Post Process Calc.'!P13)</f>
        <v>4.8285870638237107E-3</v>
      </c>
      <c r="FA13" s="245">
        <f>IF(ISBLANK('Post Process Calc.'!Q13),"",'Post Process Calc.'!Q13)</f>
        <v>2.113280132219883E-3</v>
      </c>
      <c r="FB13" s="245">
        <f>IF(ISBLANK('Post Process Calc.'!R13),"",'Post Process Calc.'!R13)</f>
        <v>1.114430917942901E-3</v>
      </c>
      <c r="FC13" s="245">
        <f>IF(ISBLANK('Post Process Calc.'!S13),"",'Post Process Calc.'!S13)</f>
        <v>4.9565939568807266E-4</v>
      </c>
      <c r="FD13" s="245">
        <f>IF(ISBLANK('Post Process Calc.'!T13),"",'Post Process Calc.'!T13)</f>
        <v>-1.479510311155519E-3</v>
      </c>
      <c r="FE13" s="245">
        <f>IF(ISBLANK('Post Process Calc.'!U13),"",'Post Process Calc.'!U13)</f>
        <v>6.2824770158545604E-4</v>
      </c>
      <c r="FF13" s="245">
        <f>IF(ISBLANK('Post Process Calc.'!V13),"",'Post Process Calc.'!V13)</f>
        <v>1.1608213884784766E-3</v>
      </c>
      <c r="FG13" s="245">
        <f>IF(ISBLANK('Post Process Calc.'!W13),"",'Post Process Calc.'!W13)</f>
        <v>1.6414644853128023E-3</v>
      </c>
      <c r="FH13" s="245">
        <f>IF(ISBLANK('Post Process Calc.'!X13),"",'Post Process Calc.'!X13)</f>
        <v>1.013949528177331E-3</v>
      </c>
      <c r="FI13" s="245">
        <f>IF(ISBLANK('Post Process Calc.'!Y13),"",'Post Process Calc.'!Y13)</f>
        <v>2.6345388310794433E-4</v>
      </c>
      <c r="FJ13" s="245">
        <f>IF(ISBLANK('Post Process Calc.'!Z13),"",'Post Process Calc.'!Z13)</f>
        <v>3.3788048666139265E-4</v>
      </c>
      <c r="FK13" s="245">
        <f>IF(ISBLANK('Post Process Calc.'!AA13),"",'Post Process Calc.'!AA13)</f>
        <v>1.3275599914118917E-3</v>
      </c>
      <c r="FL13" s="245">
        <f>IF(ISBLANK('Post Process Calc.'!AB13),"",'Post Process Calc.'!AB13)</f>
        <v>0</v>
      </c>
      <c r="FM13" s="245">
        <f>IF(ISBLANK('Post Process Calc.'!AC13),"",'Post Process Calc.'!AC13)</f>
        <v>2.6318818218909929E-2</v>
      </c>
      <c r="FN13" s="245">
        <f>IF(ISBLANK('Post Process Calc.'!AD13),"",'Post Process Calc.'!AD13)</f>
        <v>2.4391359771258784E-2</v>
      </c>
      <c r="FO13" s="245">
        <f>IF(ISBLANK('Post Process Calc.'!AE13),"",'Post Process Calc.'!AE13)</f>
        <v>9.3702360329814591E-2</v>
      </c>
      <c r="FP13" s="245">
        <f>IF(ISBLANK('Post Process Calc.'!AF13),"",'Post Process Calc.'!AF13)</f>
        <v>0.1469722161987245</v>
      </c>
      <c r="FQ13" s="245">
        <f>IF(ISBLANK('Post Process Calc.'!AG13),"",'Post Process Calc.'!AG13)</f>
        <v>2.3563176658367513</v>
      </c>
      <c r="FR13" s="245">
        <f>IF(ISBLANK('Post Process Calc.'!AH13),"",'Post Process Calc.'!AH13)</f>
        <v>6.5833507479729797E-2</v>
      </c>
      <c r="FS13" s="245">
        <f>IF(ISBLANK('Post Process Calc.'!AI13),"",'Post Process Calc.'!AI13)</f>
        <v>-0.68404737177258468</v>
      </c>
    </row>
    <row r="14" spans="1:175" x14ac:dyDescent="0.15">
      <c r="A14" s="240" t="e">
        <f>IF(Glutamine!#REF!&lt;&gt;0,Glutamine!$B$1,"")</f>
        <v>#REF!</v>
      </c>
      <c r="B14" s="240" t="e">
        <f>IF(ISBLANK(Glutamine!#REF!),"",Glutamine!#REF!)</f>
        <v>#REF!</v>
      </c>
      <c r="C14" s="247" t="e">
        <f>IF(ISBLANK(Glutamine!#REF!),"",Glutamine!#REF!)</f>
        <v>#REF!</v>
      </c>
      <c r="D14" s="248" t="e">
        <f>IF(ISBLANK(Glutamine!#REF!),"",Glutamine!#REF!)</f>
        <v>#REF!</v>
      </c>
      <c r="E14" s="240" t="e">
        <f>IF(ISBLANK(Glutamine!#REF!),"",Glutamine!#REF!)</f>
        <v>#REF!</v>
      </c>
      <c r="F14" s="240" t="e">
        <f>IF(ISBLANK(Glutamine!#REF!),"",Glutamine!#REF!)</f>
        <v>#REF!</v>
      </c>
      <c r="G14" s="240" t="e">
        <f>IF(ISBLANK(Glutamine!#REF!),"",Glutamine!#REF!)</f>
        <v>#REF!</v>
      </c>
      <c r="H14" s="245" t="e">
        <f>IF(ISBLANK(Glutamine!#REF!),"",Glutamine!#REF!)</f>
        <v>#REF!</v>
      </c>
      <c r="I14" s="245" t="e">
        <f>IF(ISBLANK(Glutamine!#REF!),"",Glutamine!#REF!)</f>
        <v>#REF!</v>
      </c>
      <c r="J14" s="245" t="e">
        <f>IF(ISBLANK(Glutamine!#REF!),"",Glutamine!#REF!)</f>
        <v>#REF!</v>
      </c>
      <c r="K14" s="245" t="e">
        <f>IF(ISBLANK(Glutamine!#REF!),"",Glutamine!#REF!)</f>
        <v>#REF!</v>
      </c>
      <c r="L14" s="240" t="e">
        <f>IF(ISBLANK(Glutamine!#REF!),"",Glutamine!#REF!)</f>
        <v>#REF!</v>
      </c>
      <c r="M14" s="240" t="e">
        <f>IF(ISBLANK(Glutamine!#REF!),"",Glutamine!#REF!)</f>
        <v>#REF!</v>
      </c>
      <c r="N14" s="240" t="e">
        <f>IF(ISBLANK(Glutamine!#REF!),"",Glutamine!#REF!)</f>
        <v>#REF!</v>
      </c>
      <c r="O14" s="240" t="e">
        <f>IF(ISBLANK(Glutamine!#REF!),"",Glutamine!#REF!)</f>
        <v>#REF!</v>
      </c>
      <c r="P14" s="240" t="e">
        <f>IF(ISBLANK(Glutamine!#REF!),"",Glutamine!#REF!)</f>
        <v>#REF!</v>
      </c>
      <c r="Q14" s="240" t="e">
        <f>IF(ISBLANK(Glutamine!#REF!),"",Glutamine!#REF!)</f>
        <v>#REF!</v>
      </c>
      <c r="R14" s="240" t="e">
        <f>IF(ISBLANK(Glutamine!#REF!),"",Glutamine!#REF!)</f>
        <v>#REF!</v>
      </c>
      <c r="S14" s="240" t="e">
        <f>IF(ISBLANK(Glutamine!#REF!),"",Glutamine!#REF!)</f>
        <v>#REF!</v>
      </c>
      <c r="T14" s="245" t="e">
        <f>IF(ISBLANK(Glutamine!#REF!),"",Glutamine!#REF!)</f>
        <v>#REF!</v>
      </c>
      <c r="U14" s="245" t="e">
        <f>IF(ISBLANK(Glutamine!#REF!),"",Glutamine!#REF!)</f>
        <v>#REF!</v>
      </c>
      <c r="V14" s="245" t="e">
        <f>IF(ISBLANK(Glutamine!#REF!),"",Glutamine!#REF!)</f>
        <v>#REF!</v>
      </c>
      <c r="W14" s="245" t="e">
        <f>IF(ISBLANK(Glutamine!#REF!),"",Glutamine!#REF!)</f>
        <v>#REF!</v>
      </c>
      <c r="X14" s="245" t="e">
        <f>IF(ISBLANK(Glutamine!#REF!),"",Glutamine!#REF!)</f>
        <v>#REF!</v>
      </c>
      <c r="Y14" s="245" t="e">
        <f>IF(ISBLANK(Glutamine!#REF!),"",Glutamine!#REF!)</f>
        <v>#REF!</v>
      </c>
      <c r="Z14" s="245" t="e">
        <f>IF(ISBLANK(Glutamine!#REF!),"",Glutamine!#REF!)</f>
        <v>#REF!</v>
      </c>
      <c r="AA14" s="245" t="e">
        <f>IF(ISBLANK(Glutamine!#REF!),"",Glutamine!#REF!)</f>
        <v>#REF!</v>
      </c>
      <c r="AB14" s="245" t="e">
        <f>IF(ISBLANK(Glutamine!#REF!),"",Glutamine!#REF!)</f>
        <v>#REF!</v>
      </c>
      <c r="AC14" s="245" t="e">
        <f>IF(ISBLANK(Glutamine!#REF!),"",Glutamine!#REF!)</f>
        <v>#REF!</v>
      </c>
      <c r="AD14" s="245" t="e">
        <f>IF(ISBLANK(Glutamine!#REF!),"",Glutamine!#REF!)</f>
        <v>#REF!</v>
      </c>
      <c r="AE14" s="245" t="e">
        <f>IF(ISBLANK(Glutamine!#REF!),"",Glutamine!#REF!)</f>
        <v>#REF!</v>
      </c>
      <c r="AF14" s="245" t="e">
        <f>IF(ISBLANK(Glutamine!#REF!),"",Glutamine!#REF!)</f>
        <v>#REF!</v>
      </c>
      <c r="AG14" s="245" t="e">
        <f>IF(ISBLANK(Glutamine!#REF!),"",Glutamine!#REF!)</f>
        <v>#REF!</v>
      </c>
      <c r="AH14" s="245" t="e">
        <f>IF(ISBLANK(Glutamine!#REF!),"",Glutamine!#REF!)</f>
        <v>#REF!</v>
      </c>
      <c r="AI14" s="245" t="e">
        <f>IF(ISBLANK(Glutamine!#REF!),"",Glutamine!#REF!)</f>
        <v>#REF!</v>
      </c>
      <c r="AJ14" s="245" t="e">
        <f>IF(ISBLANK(Glutamine!#REF!),"",Glutamine!#REF!)</f>
        <v>#REF!</v>
      </c>
      <c r="AK14" s="245" t="e">
        <f>IF(ISBLANK(Glutamine!#REF!),"",Glutamine!#REF!)</f>
        <v>#REF!</v>
      </c>
      <c r="AL14" s="245" t="e">
        <f>IF(ISBLANK(Glutamine!#REF!),"",Glutamine!#REF!)</f>
        <v>#REF!</v>
      </c>
      <c r="AM14" s="245" t="e">
        <f>IF(ISBLANK(Glutamine!#REF!),"",Glutamine!#REF!)</f>
        <v>#REF!</v>
      </c>
      <c r="AN14" s="245" t="e">
        <f>IF(ISBLANK(Glutamine!#REF!),"",Glutamine!#REF!)</f>
        <v>#REF!</v>
      </c>
      <c r="AO14" s="245" t="e">
        <f>IF(ISBLANK(Glutamine!#REF!),"",Glutamine!#REF!)</f>
        <v>#REF!</v>
      </c>
      <c r="AP14" s="245" t="e">
        <f>IF(ISBLANK(Glutamine!#REF!),"",Glutamine!#REF!)</f>
        <v>#REF!</v>
      </c>
      <c r="AQ14" s="245" t="e">
        <f>IF(ISBLANK(Glutamine!#REF!),"",Glutamine!#REF!)</f>
        <v>#REF!</v>
      </c>
      <c r="AR14" s="245" t="e">
        <f>IF(ISBLANK(Glutamine!#REF!),"",Glutamine!#REF!)</f>
        <v>#REF!</v>
      </c>
      <c r="AS14" s="245" t="e">
        <f>IF(ISBLANK(Glutamine!#REF!),"",Glutamine!#REF!)</f>
        <v>#REF!</v>
      </c>
      <c r="AT14" s="245" t="e">
        <f>IF(ISBLANK(Glutamine!#REF!),"",Glutamine!#REF!)</f>
        <v>#REF!</v>
      </c>
      <c r="AU14" s="245" t="e">
        <f>IF(ISBLANK(Glutamine!#REF!),"",Glutamine!#REF!)</f>
        <v>#REF!</v>
      </c>
      <c r="AV14" s="245" t="e">
        <f>IF(ISBLANK(Glutamine!#REF!),"",Glutamine!#REF!)</f>
        <v>#REF!</v>
      </c>
      <c r="AW14" s="245" t="e">
        <f>IF(ISBLANK(Glutamine!#REF!),"",Glutamine!#REF!)</f>
        <v>#REF!</v>
      </c>
      <c r="AX14" s="245" t="e">
        <f>IF(ISBLANK(Glutamine!#REF!),"",Glutamine!#REF!)</f>
        <v>#REF!</v>
      </c>
      <c r="AY14" s="245" t="e">
        <f>IF(ISBLANK(Glutamine!#REF!),"",Glutamine!#REF!)</f>
        <v>#REF!</v>
      </c>
      <c r="AZ14" s="245" t="e">
        <f>IF(ISBLANK(Glutamine!#REF!),"",Glutamine!#REF!)</f>
        <v>#REF!</v>
      </c>
      <c r="BA14" s="245" t="e">
        <f>IF(ISBLANK(Glutamine!#REF!),"",Glutamine!#REF!)</f>
        <v>#REF!</v>
      </c>
      <c r="BB14" s="245" t="e">
        <f>IF(ISBLANK(Glutamine!#REF!),"",Glutamine!#REF!)</f>
        <v>#REF!</v>
      </c>
      <c r="BC14" s="245" t="e">
        <f>IF(ISBLANK(Glutamine!#REF!),"",Glutamine!#REF!)</f>
        <v>#REF!</v>
      </c>
      <c r="BD14" s="245" t="e">
        <f>IF(ISBLANK(Glutamine!#REF!),"",Glutamine!#REF!)</f>
        <v>#REF!</v>
      </c>
      <c r="BE14" s="245" t="e">
        <f>IF(ISBLANK(Glutamine!#REF!),"",Glutamine!#REF!)</f>
        <v>#REF!</v>
      </c>
      <c r="BF14" s="245" t="e">
        <f>IF(ISBLANK(Glutamine!#REF!),"",Glutamine!#REF!)</f>
        <v>#REF!</v>
      </c>
      <c r="BG14" s="245" t="e">
        <f>IF(ISBLANK(Glutamine!#REF!),"",Glutamine!#REF!)</f>
        <v>#REF!</v>
      </c>
      <c r="BH14" s="245" t="e">
        <f>IF(ISBLANK(Glutamine!#REF!),"",Glutamine!#REF!)</f>
        <v>#REF!</v>
      </c>
      <c r="BI14" s="245" t="e">
        <f>IF(ISBLANK(Glutamine!#REF!),"",Glutamine!#REF!)</f>
        <v>#REF!</v>
      </c>
      <c r="BJ14" s="245" t="e">
        <f>IF(ISBLANK(Glutamine!#REF!),"",Glutamine!#REF!)</f>
        <v>#REF!</v>
      </c>
      <c r="BK14" s="245" t="e">
        <f>IF(ISBLANK(Glutamine!#REF!),"",Glutamine!#REF!)</f>
        <v>#REF!</v>
      </c>
      <c r="BL14" s="245" t="e">
        <f>IF(ISBLANK(Glutamine!#REF!),"",Glutamine!#REF!)</f>
        <v>#REF!</v>
      </c>
      <c r="BM14" s="245" t="e">
        <f>IF(ISBLANK(Glutamine!#REF!),"",Glutamine!#REF!)</f>
        <v>#REF!</v>
      </c>
      <c r="BN14" s="240" t="e">
        <f>IF(ISBLANK('In Process Calc.'!#REF!),"",ROUND('In Process Calc.'!#REF!,2))</f>
        <v>#REF!</v>
      </c>
      <c r="BO14" s="240" t="e">
        <f>IF(ISBLANK('In Process Calc.'!#REF!),"",ROUND('In Process Calc.'!#REF!,2))</f>
        <v>#REF!</v>
      </c>
      <c r="BP14" s="240" t="e">
        <f>IF(ISBLANK('In Process Calc.'!#REF!),"",'In Process Calc.'!#REF!)</f>
        <v>#REF!</v>
      </c>
      <c r="BQ14" s="240" t="e">
        <f>IF(ISBLANK('In Process Calc.'!#REF!),"",'In Process Calc.'!#REF!)</f>
        <v>#REF!</v>
      </c>
      <c r="BR14" s="240" t="e">
        <f>IF(ISBLANK('In Process Calc.'!#REF!),"",'In Process Calc.'!#REF!)</f>
        <v>#REF!</v>
      </c>
      <c r="BS14" s="240" t="e">
        <f>IF(ISBLANK('In Process Calc.'!#REF!),"",'In Process Calc.'!#REF!)</f>
        <v>#REF!</v>
      </c>
      <c r="BT14" s="245" t="e">
        <f>IF(ISBLANK('In Process Calc.'!#REF!),"",'In Process Calc.'!#REF!)</f>
        <v>#REF!</v>
      </c>
      <c r="BU14" s="245" t="e">
        <f>IF(ISBLANK('In Process Calc.'!#REF!),"",'In Process Calc.'!#REF!)</f>
        <v>#REF!</v>
      </c>
      <c r="BV14" s="245" t="e">
        <f>IF(ISBLANK('In Process Calc.'!#REF!),"",'In Process Calc.'!#REF!)</f>
        <v>#REF!</v>
      </c>
      <c r="BW14" s="245" t="e">
        <f>IF(ISBLANK('In Process Calc.'!#REF!),"",'In Process Calc.'!#REF!)</f>
        <v>#REF!</v>
      </c>
      <c r="BX14" s="245" t="e">
        <f>IF(ISBLANK('In Process Calc.'!#REF!),"",'In Process Calc.'!#REF!)</f>
        <v>#REF!</v>
      </c>
      <c r="BY14" s="245" t="e">
        <f>IF(ISBLANK('In Process Calc.'!#REF!),"",'In Process Calc.'!#REF!)</f>
        <v>#REF!</v>
      </c>
      <c r="BZ14" s="245" t="e">
        <f>IF(ISBLANK('In Process Calc.'!#REF!),"",'In Process Calc.'!#REF!)</f>
        <v>#REF!</v>
      </c>
      <c r="CA14" s="245" t="e">
        <f>IF(ISBLANK('In Process Calc.'!#REF!),"",'In Process Calc.'!#REF!)</f>
        <v>#REF!</v>
      </c>
      <c r="CB14" s="245" t="e">
        <f>IF(ISBLANK('In Process Calc.'!#REF!),"",'In Process Calc.'!#REF!)</f>
        <v>#REF!</v>
      </c>
      <c r="CC14" s="245" t="e">
        <f>IF(ISBLANK('In Process Calc.'!#REF!),"",'In Process Calc.'!#REF!)</f>
        <v>#REF!</v>
      </c>
      <c r="CD14" s="245" t="e">
        <f>IF(ISBLANK('In Process Calc.'!#REF!),"",'In Process Calc.'!#REF!)</f>
        <v>#REF!</v>
      </c>
      <c r="CE14" s="245" t="e">
        <f>IF(ISBLANK('In Process Calc.'!#REF!),"",'In Process Calc.'!#REF!)</f>
        <v>#REF!</v>
      </c>
      <c r="CF14" s="245" t="e">
        <f>IF(ISBLANK('In Process Calc.'!#REF!),"",'In Process Calc.'!#REF!)</f>
        <v>#REF!</v>
      </c>
      <c r="CG14" s="245" t="e">
        <f>IF(ISBLANK('In Process Calc.'!#REF!),"",'In Process Calc.'!#REF!)</f>
        <v>#REF!</v>
      </c>
      <c r="CH14" s="245" t="e">
        <f>IF(ISBLANK('In Process Calc.'!#REF!),"",'In Process Calc.'!#REF!)</f>
        <v>#REF!</v>
      </c>
      <c r="CI14" s="245" t="e">
        <f>IF(ISBLANK('In Process Calc.'!#REF!),"",'In Process Calc.'!#REF!)</f>
        <v>#REF!</v>
      </c>
      <c r="CJ14" s="245" t="e">
        <f>IF(ISBLANK('In Process Calc.'!#REF!),"",'In Process Calc.'!#REF!)</f>
        <v>#REF!</v>
      </c>
      <c r="CK14" s="245" t="e">
        <f>IF(ISBLANK('In Process Calc.'!#REF!),"",'In Process Calc.'!#REF!)</f>
        <v>#REF!</v>
      </c>
      <c r="CL14" s="245" t="e">
        <f>IF(ISBLANK('In Process Calc.'!#REF!),"",'In Process Calc.'!#REF!)</f>
        <v>#REF!</v>
      </c>
      <c r="CM14" s="245" t="e">
        <f>IF(ISBLANK('In Process Calc.'!#REF!),"",'In Process Calc.'!#REF!)</f>
        <v>#REF!</v>
      </c>
      <c r="CN14" s="245" t="e">
        <f>IF(ISBLANK('In Process Calc.'!#REF!),"",'In Process Calc.'!#REF!)</f>
        <v>#REF!</v>
      </c>
      <c r="CO14" s="245" t="e">
        <f>IF(ISBLANK('In Process Calc.'!#REF!),"",'In Process Calc.'!#REF!)</f>
        <v>#REF!</v>
      </c>
      <c r="CP14" s="245" t="e">
        <f>IF(ISBLANK('In Process Calc.'!#REF!),"",'In Process Calc.'!#REF!)</f>
        <v>#REF!</v>
      </c>
      <c r="CQ14" s="245" t="e">
        <f>IF(ISBLANK('In Process Calc.'!#REF!),"",'In Process Calc.'!#REF!)</f>
        <v>#REF!</v>
      </c>
      <c r="CR14" s="245" t="e">
        <f>IF(ISBLANK('In Process Calc.'!#REF!),"",'In Process Calc.'!#REF!)</f>
        <v>#REF!</v>
      </c>
      <c r="CS14" s="245" t="e">
        <f>IF(ISBLANK('In Process Calc.'!#REF!),"",'In Process Calc.'!#REF!)</f>
        <v>#REF!</v>
      </c>
      <c r="CT14" s="245" t="e">
        <f>IF(ISBLANK('In Process Calc.'!#REF!),"",'In Process Calc.'!#REF!)</f>
        <v>#REF!</v>
      </c>
      <c r="CU14" s="245" t="e">
        <f>IF(ISBLANK('In Process Calc.'!#REF!),"",'In Process Calc.'!#REF!)</f>
        <v>#REF!</v>
      </c>
      <c r="CV14" s="245" t="e">
        <f>IF(ISBLANK('In Process Calc.'!#REF!),"",'In Process Calc.'!#REF!)</f>
        <v>#REF!</v>
      </c>
      <c r="CW14" s="245" t="e">
        <f>IF(ISBLANK('In Process Calc.'!#REF!),"",'In Process Calc.'!#REF!)</f>
        <v>#REF!</v>
      </c>
      <c r="CX14" s="245" t="e">
        <f>IF(ISBLANK('In Process Calc.'!#REF!),"",'In Process Calc.'!#REF!)</f>
        <v>#REF!</v>
      </c>
      <c r="CY14" s="245" t="e">
        <f>IF(ISBLANK('In Process Calc.'!#REF!),"",'In Process Calc.'!#REF!)</f>
        <v>#REF!</v>
      </c>
      <c r="CZ14" s="245" t="e">
        <f>IF(ISBLANK('In Process Calc.'!#REF!),"",'In Process Calc.'!#REF!)</f>
        <v>#REF!</v>
      </c>
      <c r="DA14" s="245" t="e">
        <f>IF(ISBLANK('In Process Calc.'!#REF!),"",'In Process Calc.'!#REF!)</f>
        <v>#REF!</v>
      </c>
      <c r="DB14" s="245" t="e">
        <f>IF(ISBLANK('In Process Calc.'!#REF!),"",'In Process Calc.'!#REF!)</f>
        <v>#REF!</v>
      </c>
      <c r="DC14" s="245" t="e">
        <f>IF(ISBLANK('In Process Calc.'!#REF!),"",'In Process Calc.'!#REF!)</f>
        <v>#REF!</v>
      </c>
      <c r="DD14" s="245" t="e">
        <f>IF(ISBLANK('In Process Calc.'!#REF!),"",'In Process Calc.'!#REF!)</f>
        <v>#REF!</v>
      </c>
      <c r="DE14" s="245" t="e">
        <f>IF(ISBLANK('In Process Calc.'!#REF!),"",'In Process Calc.'!#REF!)</f>
        <v>#REF!</v>
      </c>
      <c r="DF14" s="245" t="e">
        <f>IF(ISBLANK('In Process Calc.'!#REF!),"",'In Process Calc.'!#REF!)</f>
        <v>#REF!</v>
      </c>
      <c r="DG14" s="245" t="e">
        <f>IF(ISBLANK('In Process Calc.'!#REF!),"",'In Process Calc.'!#REF!)</f>
        <v>#REF!</v>
      </c>
      <c r="DH14" s="245" t="e">
        <f>IF(ISBLANK('In Process Calc.'!#REF!),"",'In Process Calc.'!#REF!)</f>
        <v>#REF!</v>
      </c>
      <c r="DI14" s="245" t="e">
        <f>IF(ISBLANK('In Process Calc.'!#REF!),"",'In Process Calc.'!#REF!)</f>
        <v>#REF!</v>
      </c>
      <c r="DJ14" s="245" t="e">
        <f>IF(ISBLANK('In Process Calc.'!#REF!),"",'In Process Calc.'!#REF!)</f>
        <v>#REF!</v>
      </c>
      <c r="DK14" s="245" t="e">
        <f>IF(ISBLANK('In Process Calc.'!#REF!),"",'In Process Calc.'!#REF!)</f>
        <v>#REF!</v>
      </c>
      <c r="DL14" s="245" t="e">
        <f>IF(ISBLANK('In Process Calc.'!#REF!),"",'In Process Calc.'!#REF!)</f>
        <v>#REF!</v>
      </c>
      <c r="DM14" s="245" t="e">
        <f>IF(ISBLANK('In Process Calc.'!#REF!),"",'In Process Calc.'!#REF!)</f>
        <v>#REF!</v>
      </c>
      <c r="DN14" s="245" t="e">
        <f>IF(ISBLANK('In Process Calc.'!#REF!),"",'In Process Calc.'!#REF!)</f>
        <v>#REF!</v>
      </c>
      <c r="DO14" s="245" t="e">
        <f>IF(ISBLANK('In Process Calc.'!#REF!),"",'In Process Calc.'!#REF!)</f>
        <v>#REF!</v>
      </c>
      <c r="DP14" s="245" t="e">
        <f>IF(ISBLANK('In Process Calc.'!#REF!),"",'In Process Calc.'!#REF!)</f>
        <v>#REF!</v>
      </c>
      <c r="DQ14" s="245" t="e">
        <f>IF(ISBLANK('In Process Calc.'!#REF!),"",'In Process Calc.'!#REF!)</f>
        <v>#REF!</v>
      </c>
      <c r="DR14" s="245" t="e">
        <f>IF(ISBLANK('In Process Calc.'!#REF!),"",'In Process Calc.'!#REF!)</f>
        <v>#REF!</v>
      </c>
      <c r="DS14" s="245" t="e">
        <f>IF(ISBLANK('In Process Calc.'!#REF!),"",'In Process Calc.'!#REF!)</f>
        <v>#REF!</v>
      </c>
      <c r="DT14" s="245" t="e">
        <f>IF(ISBLANK('In Process Calc.'!#REF!),"",'In Process Calc.'!#REF!)</f>
        <v>#REF!</v>
      </c>
      <c r="DU14" s="245" t="e">
        <f>IF(ISBLANK('In Process Calc.'!#REF!),"",'In Process Calc.'!#REF!)</f>
        <v>#REF!</v>
      </c>
      <c r="DV14" s="245" t="e">
        <f>IF(ISBLANK('In Process Calc.'!#REF!),"",'In Process Calc.'!#REF!)</f>
        <v>#REF!</v>
      </c>
      <c r="DW14" s="245" t="e">
        <f>IF(ISBLANK('In Process Calc.'!#REF!),"",'In Process Calc.'!#REF!)</f>
        <v>#REF!</v>
      </c>
      <c r="DX14" s="245" t="e">
        <f>IF(ISBLANK('In Process Calc.'!#REF!),"",'In Process Calc.'!#REF!)</f>
        <v>#REF!</v>
      </c>
      <c r="DY14" s="245" t="e">
        <f>IF(ISBLANK('In Process Calc.'!#REF!),"",'In Process Calc.'!#REF!)</f>
        <v>#REF!</v>
      </c>
      <c r="DZ14" s="245" t="e">
        <f>IF(ISBLANK('In Process Calc.'!#REF!),"",'In Process Calc.'!#REF!)</f>
        <v>#REF!</v>
      </c>
      <c r="EA14" s="245" t="e">
        <f>IF(ISBLANK('In Process Calc.'!#REF!),"",'In Process Calc.'!#REF!)</f>
        <v>#REF!</v>
      </c>
      <c r="EB14" s="245" t="e">
        <f>IF(ISBLANK('In Process Calc.'!#REF!),"",'In Process Calc.'!#REF!)</f>
        <v>#REF!</v>
      </c>
      <c r="EC14" s="245" t="e">
        <f>IF(ISBLANK('In Process Calc.'!#REF!),"",'In Process Calc.'!#REF!)</f>
        <v>#REF!</v>
      </c>
      <c r="ED14" s="245" t="e">
        <f>IF(ISBLANK('In Process Calc.'!#REF!),"",'In Process Calc.'!#REF!)</f>
        <v>#REF!</v>
      </c>
      <c r="EE14" s="245" t="e">
        <f>IF(ISBLANK('In Process Calc.'!#REF!),"",'In Process Calc.'!#REF!)</f>
        <v>#REF!</v>
      </c>
      <c r="EF14" s="245" t="e">
        <f>IF(ISBLANK('In Process Calc.'!#REF!),"",'In Process Calc.'!#REF!)</f>
        <v>#REF!</v>
      </c>
      <c r="EG14" s="245" t="e">
        <f>IF(ISBLANK('In Process Calc.'!#REF!),"",'In Process Calc.'!#REF!)</f>
        <v>#REF!</v>
      </c>
      <c r="EH14" s="245" t="e">
        <f>IF(ISBLANK('In Process Calc.'!#REF!),"",'In Process Calc.'!#REF!)</f>
        <v>#REF!</v>
      </c>
      <c r="EI14" s="245" t="e">
        <f>IF(ISBLANK('In Process Calc.'!#REF!),"",'In Process Calc.'!#REF!)</f>
        <v>#REF!</v>
      </c>
      <c r="EJ14" s="245" t="e">
        <f>IF(ISBLANK('In Process Calc.'!#REF!),"",'In Process Calc.'!#REF!)</f>
        <v>#REF!</v>
      </c>
      <c r="EK14" s="245">
        <f>IF(ISBLANK('Post Process Calc.'!A14),"",'Post Process Calc.'!A14)</f>
        <v>1.1036981686698271</v>
      </c>
      <c r="EL14" s="245">
        <f>IF(ISBLANK('Post Process Calc.'!B14),"",'Post Process Calc.'!B14)</f>
        <v>2.6234048747058778E-4</v>
      </c>
      <c r="EM14" s="245">
        <f>IF(ISBLANK('Post Process Calc.'!C14),"",'Post Process Calc.'!C14)</f>
        <v>0.10417364313118646</v>
      </c>
      <c r="EN14" s="245">
        <f>IF(ISBLANK('Post Process Calc.'!D14),"",'Post Process Calc.'!D14)</f>
        <v>8.5432288081014052E-2</v>
      </c>
      <c r="EO14" s="245">
        <f>IF(ISBLANK('Post Process Calc.'!E14),"",'Post Process Calc.'!E14)</f>
        <v>2.5403342363034317E-3</v>
      </c>
      <c r="EP14" s="245">
        <f>IF(ISBLANK('Post Process Calc.'!F14),"",'Post Process Calc.'!F14)</f>
        <v>6.0188156914478042E-4</v>
      </c>
      <c r="EQ14" s="245">
        <f>IF(ISBLANK('Post Process Calc.'!G14),"",'Post Process Calc.'!G14)</f>
        <v>4.3644194359956798E-4</v>
      </c>
      <c r="ER14" s="245">
        <f>IF(ISBLANK('Post Process Calc.'!H14),"",'Post Process Calc.'!H14)</f>
        <v>-2.2510321672218183E-4</v>
      </c>
      <c r="ES14" s="245">
        <f>IF(ISBLANK('Post Process Calc.'!I14),"",'Post Process Calc.'!I14)</f>
        <v>4.0752113133347159E-4</v>
      </c>
      <c r="ET14" s="245">
        <f>IF(ISBLANK('Post Process Calc.'!J14),"",'Post Process Calc.'!J14)</f>
        <v>2.6036762136045343E-2</v>
      </c>
      <c r="EU14" s="245">
        <f>IF(ISBLANK('Post Process Calc.'!K14),"",'Post Process Calc.'!K14)</f>
        <v>1.9029349134401573E-3</v>
      </c>
      <c r="EV14" s="245">
        <f>IF(ISBLANK('Post Process Calc.'!L14),"",'Post Process Calc.'!L14)</f>
        <v>-1.1401408614187483E-4</v>
      </c>
      <c r="EW14" s="245">
        <f>IF(ISBLANK('Post Process Calc.'!M14),"",'Post Process Calc.'!M14)</f>
        <v>3.6518755428849282E-4</v>
      </c>
      <c r="EX14" s="245">
        <f>IF(ISBLANK('Post Process Calc.'!N14),"",'Post Process Calc.'!N14)</f>
        <v>-1.9444618851670144E-4</v>
      </c>
      <c r="EY14" s="245">
        <f>IF(ISBLANK('Post Process Calc.'!O14),"",'Post Process Calc.'!O14)</f>
        <v>1.0257917146392669E-3</v>
      </c>
      <c r="EZ14" s="245">
        <f>IF(ISBLANK('Post Process Calc.'!P14),"",'Post Process Calc.'!P14)</f>
        <v>-8.5431217193050937E-3</v>
      </c>
      <c r="FA14" s="245">
        <f>IF(ISBLANK('Post Process Calc.'!Q14),"",'Post Process Calc.'!Q14)</f>
        <v>1.9101375964517416E-3</v>
      </c>
      <c r="FB14" s="245">
        <f>IF(ISBLANK('Post Process Calc.'!R14),"",'Post Process Calc.'!R14)</f>
        <v>9.0502556549391521E-4</v>
      </c>
      <c r="FC14" s="245">
        <f>IF(ISBLANK('Post Process Calc.'!S14),"",'Post Process Calc.'!S14)</f>
        <v>4.1529497320018046E-4</v>
      </c>
      <c r="FD14" s="245">
        <f>IF(ISBLANK('Post Process Calc.'!T14),"",'Post Process Calc.'!T14)</f>
        <v>-6.365688525545452E-4</v>
      </c>
      <c r="FE14" s="245">
        <f>IF(ISBLANK('Post Process Calc.'!U14),"",'Post Process Calc.'!U14)</f>
        <v>5.6030373681062147E-4</v>
      </c>
      <c r="FF14" s="245">
        <f>IF(ISBLANK('Post Process Calc.'!V14),"",'Post Process Calc.'!V14)</f>
        <v>1.1627499888010651E-3</v>
      </c>
      <c r="FG14" s="245">
        <f>IF(ISBLANK('Post Process Calc.'!W14),"",'Post Process Calc.'!W14)</f>
        <v>1.2130255673685204E-3</v>
      </c>
      <c r="FH14" s="245">
        <f>IF(ISBLANK('Post Process Calc.'!X14),"",'Post Process Calc.'!X14)</f>
        <v>1.0653496886744429E-3</v>
      </c>
      <c r="FI14" s="245">
        <f>IF(ISBLANK('Post Process Calc.'!Y14),"",'Post Process Calc.'!Y14)</f>
        <v>2.3508651718674007E-4</v>
      </c>
      <c r="FJ14" s="245">
        <f>IF(ISBLANK('Post Process Calc.'!Z14),"",'Post Process Calc.'!Z14)</f>
        <v>2.2457413997779163E-4</v>
      </c>
      <c r="FK14" s="245">
        <f>IF(ISBLANK('Post Process Calc.'!AA14),"",'Post Process Calc.'!AA14)</f>
        <v>1.2950635477451142E-3</v>
      </c>
      <c r="FL14" s="245">
        <f>IF(ISBLANK('Post Process Calc.'!AB14),"",'Post Process Calc.'!AB14)</f>
        <v>0</v>
      </c>
      <c r="FM14" s="245">
        <f>IF(ISBLANK('Post Process Calc.'!AC14),"",'Post Process Calc.'!AC14)</f>
        <v>2.1899975204717436E-2</v>
      </c>
      <c r="FN14" s="245">
        <f>IF(ISBLANK('Post Process Calc.'!AD14),"",'Post Process Calc.'!AD14)</f>
        <v>2.3803740588466377E-2</v>
      </c>
      <c r="FO14" s="245">
        <f>IF(ISBLANK('Post Process Calc.'!AE14),"",'Post Process Calc.'!AE14)</f>
        <v>6.4993267544443858E-2</v>
      </c>
      <c r="FP14" s="245">
        <f>IF(ISBLANK('Post Process Calc.'!AF14),"",'Post Process Calc.'!AF14)</f>
        <v>-0.32811766972660472</v>
      </c>
      <c r="FQ14" s="245">
        <f>IF(ISBLANK('Post Process Calc.'!AG14),"",'Post Process Calc.'!AG14)</f>
        <v>4.0010214245099345</v>
      </c>
      <c r="FR14" s="245">
        <f>IF(ISBLANK('Post Process Calc.'!AH14),"",'Post Process Calc.'!AH14)</f>
        <v>7.3086465340701123E-2</v>
      </c>
      <c r="FS14" s="245">
        <f>IF(ISBLANK('Post Process Calc.'!AI14),"",'Post Process Calc.'!AI14)</f>
        <v>-0.33451950881690717</v>
      </c>
    </row>
    <row r="15" spans="1:175" x14ac:dyDescent="0.15">
      <c r="A15" s="240" t="e">
        <f>IF(Glutamine!#REF!&lt;&gt;0,Glutamine!$B$1,"")</f>
        <v>#REF!</v>
      </c>
      <c r="B15" s="240" t="e">
        <f>IF(ISBLANK(Glutamine!#REF!),"",Glutamine!#REF!)</f>
        <v>#REF!</v>
      </c>
      <c r="C15" s="247" t="e">
        <f>IF(ISBLANK(Glutamine!#REF!),"",Glutamine!#REF!)</f>
        <v>#REF!</v>
      </c>
      <c r="D15" s="248" t="e">
        <f>IF(ISBLANK(Glutamine!#REF!),"",Glutamine!#REF!)</f>
        <v>#REF!</v>
      </c>
      <c r="E15" s="240" t="e">
        <f>IF(ISBLANK(Glutamine!#REF!),"",Glutamine!#REF!)</f>
        <v>#REF!</v>
      </c>
      <c r="F15" s="240" t="e">
        <f>IF(ISBLANK(Glutamine!#REF!),"",Glutamine!#REF!)</f>
        <v>#REF!</v>
      </c>
      <c r="G15" s="240" t="e">
        <f>IF(ISBLANK(Glutamine!#REF!),"",Glutamine!#REF!)</f>
        <v>#REF!</v>
      </c>
      <c r="H15" s="245" t="e">
        <f>IF(ISBLANK(Glutamine!#REF!),"",Glutamine!#REF!)</f>
        <v>#REF!</v>
      </c>
      <c r="I15" s="245" t="e">
        <f>IF(ISBLANK(Glutamine!#REF!),"",Glutamine!#REF!)</f>
        <v>#REF!</v>
      </c>
      <c r="J15" s="245" t="e">
        <f>IF(ISBLANK(Glutamine!#REF!),"",Glutamine!#REF!)</f>
        <v>#REF!</v>
      </c>
      <c r="K15" s="245" t="e">
        <f>IF(ISBLANK(Glutamine!#REF!),"",Glutamine!#REF!)</f>
        <v>#REF!</v>
      </c>
      <c r="L15" s="240" t="e">
        <f>IF(ISBLANK(Glutamine!#REF!),"",Glutamine!#REF!)</f>
        <v>#REF!</v>
      </c>
      <c r="M15" s="240" t="e">
        <f>IF(ISBLANK(Glutamine!#REF!),"",Glutamine!#REF!)</f>
        <v>#REF!</v>
      </c>
      <c r="N15" s="240" t="e">
        <f>IF(ISBLANK(Glutamine!#REF!),"",Glutamine!#REF!)</f>
        <v>#REF!</v>
      </c>
      <c r="O15" s="240" t="e">
        <f>IF(ISBLANK(Glutamine!#REF!),"",Glutamine!#REF!)</f>
        <v>#REF!</v>
      </c>
      <c r="P15" s="240" t="e">
        <f>IF(ISBLANK(Glutamine!#REF!),"",Glutamine!#REF!)</f>
        <v>#REF!</v>
      </c>
      <c r="Q15" s="240" t="e">
        <f>IF(ISBLANK(Glutamine!#REF!),"",Glutamine!#REF!)</f>
        <v>#REF!</v>
      </c>
      <c r="R15" s="240" t="e">
        <f>IF(ISBLANK(Glutamine!#REF!),"",Glutamine!#REF!)</f>
        <v>#REF!</v>
      </c>
      <c r="S15" s="240" t="e">
        <f>IF(ISBLANK(Glutamine!#REF!),"",Glutamine!#REF!)</f>
        <v>#REF!</v>
      </c>
      <c r="T15" s="245" t="e">
        <f>IF(ISBLANK(Glutamine!#REF!),"",Glutamine!#REF!)</f>
        <v>#REF!</v>
      </c>
      <c r="U15" s="245" t="e">
        <f>IF(ISBLANK(Glutamine!#REF!),"",Glutamine!#REF!)</f>
        <v>#REF!</v>
      </c>
      <c r="V15" s="245" t="e">
        <f>IF(ISBLANK(Glutamine!#REF!),"",Glutamine!#REF!)</f>
        <v>#REF!</v>
      </c>
      <c r="W15" s="245" t="e">
        <f>IF(ISBLANK(Glutamine!#REF!),"",Glutamine!#REF!)</f>
        <v>#REF!</v>
      </c>
      <c r="X15" s="245" t="e">
        <f>IF(ISBLANK(Glutamine!#REF!),"",Glutamine!#REF!)</f>
        <v>#REF!</v>
      </c>
      <c r="Y15" s="245" t="e">
        <f>IF(ISBLANK(Glutamine!#REF!),"",Glutamine!#REF!)</f>
        <v>#REF!</v>
      </c>
      <c r="Z15" s="245" t="e">
        <f>IF(ISBLANK(Glutamine!#REF!),"",Glutamine!#REF!)</f>
        <v>#REF!</v>
      </c>
      <c r="AA15" s="245" t="e">
        <f>IF(ISBLANK(Glutamine!#REF!),"",Glutamine!#REF!)</f>
        <v>#REF!</v>
      </c>
      <c r="AB15" s="245" t="e">
        <f>IF(ISBLANK(Glutamine!#REF!),"",Glutamine!#REF!)</f>
        <v>#REF!</v>
      </c>
      <c r="AC15" s="245" t="e">
        <f>IF(ISBLANK(Glutamine!#REF!),"",Glutamine!#REF!)</f>
        <v>#REF!</v>
      </c>
      <c r="AD15" s="245" t="e">
        <f>IF(ISBLANK(Glutamine!#REF!),"",Glutamine!#REF!)</f>
        <v>#REF!</v>
      </c>
      <c r="AE15" s="245" t="e">
        <f>IF(ISBLANK(Glutamine!#REF!),"",Glutamine!#REF!)</f>
        <v>#REF!</v>
      </c>
      <c r="AF15" s="245" t="e">
        <f>IF(ISBLANK(Glutamine!#REF!),"",Glutamine!#REF!)</f>
        <v>#REF!</v>
      </c>
      <c r="AG15" s="245" t="e">
        <f>IF(ISBLANK(Glutamine!#REF!),"",Glutamine!#REF!)</f>
        <v>#REF!</v>
      </c>
      <c r="AH15" s="245" t="e">
        <f>IF(ISBLANK(Glutamine!#REF!),"",Glutamine!#REF!)</f>
        <v>#REF!</v>
      </c>
      <c r="AI15" s="245" t="e">
        <f>IF(ISBLANK(Glutamine!#REF!),"",Glutamine!#REF!)</f>
        <v>#REF!</v>
      </c>
      <c r="AJ15" s="245" t="e">
        <f>IF(ISBLANK(Glutamine!#REF!),"",Glutamine!#REF!)</f>
        <v>#REF!</v>
      </c>
      <c r="AK15" s="245" t="e">
        <f>IF(ISBLANK(Glutamine!#REF!),"",Glutamine!#REF!)</f>
        <v>#REF!</v>
      </c>
      <c r="AL15" s="245" t="e">
        <f>IF(ISBLANK(Glutamine!#REF!),"",Glutamine!#REF!)</f>
        <v>#REF!</v>
      </c>
      <c r="AM15" s="245" t="e">
        <f>IF(ISBLANK(Glutamine!#REF!),"",Glutamine!#REF!)</f>
        <v>#REF!</v>
      </c>
      <c r="AN15" s="245" t="e">
        <f>IF(ISBLANK(Glutamine!#REF!),"",Glutamine!#REF!)</f>
        <v>#REF!</v>
      </c>
      <c r="AO15" s="245" t="e">
        <f>IF(ISBLANK(Glutamine!#REF!),"",Glutamine!#REF!)</f>
        <v>#REF!</v>
      </c>
      <c r="AP15" s="245" t="e">
        <f>IF(ISBLANK(Glutamine!#REF!),"",Glutamine!#REF!)</f>
        <v>#REF!</v>
      </c>
      <c r="AQ15" s="245" t="e">
        <f>IF(ISBLANK(Glutamine!#REF!),"",Glutamine!#REF!)</f>
        <v>#REF!</v>
      </c>
      <c r="AR15" s="245" t="e">
        <f>IF(ISBLANK(Glutamine!#REF!),"",Glutamine!#REF!)</f>
        <v>#REF!</v>
      </c>
      <c r="AS15" s="245" t="e">
        <f>IF(ISBLANK(Glutamine!#REF!),"",Glutamine!#REF!)</f>
        <v>#REF!</v>
      </c>
      <c r="AT15" s="245" t="e">
        <f>IF(ISBLANK(Glutamine!#REF!),"",Glutamine!#REF!)</f>
        <v>#REF!</v>
      </c>
      <c r="AU15" s="245" t="e">
        <f>IF(ISBLANK(Glutamine!#REF!),"",Glutamine!#REF!)</f>
        <v>#REF!</v>
      </c>
      <c r="AV15" s="245" t="e">
        <f>IF(ISBLANK(Glutamine!#REF!),"",Glutamine!#REF!)</f>
        <v>#REF!</v>
      </c>
      <c r="AW15" s="245" t="e">
        <f>IF(ISBLANK(Glutamine!#REF!),"",Glutamine!#REF!)</f>
        <v>#REF!</v>
      </c>
      <c r="AX15" s="245" t="e">
        <f>IF(ISBLANK(Glutamine!#REF!),"",Glutamine!#REF!)</f>
        <v>#REF!</v>
      </c>
      <c r="AY15" s="245" t="e">
        <f>IF(ISBLANK(Glutamine!#REF!),"",Glutamine!#REF!)</f>
        <v>#REF!</v>
      </c>
      <c r="AZ15" s="245" t="e">
        <f>IF(ISBLANK(Glutamine!#REF!),"",Glutamine!#REF!)</f>
        <v>#REF!</v>
      </c>
      <c r="BA15" s="245" t="e">
        <f>IF(ISBLANK(Glutamine!#REF!),"",Glutamine!#REF!)</f>
        <v>#REF!</v>
      </c>
      <c r="BB15" s="245" t="e">
        <f>IF(ISBLANK(Glutamine!#REF!),"",Glutamine!#REF!)</f>
        <v>#REF!</v>
      </c>
      <c r="BC15" s="245" t="e">
        <f>IF(ISBLANK(Glutamine!#REF!),"",Glutamine!#REF!)</f>
        <v>#REF!</v>
      </c>
      <c r="BD15" s="245" t="e">
        <f>IF(ISBLANK(Glutamine!#REF!),"",Glutamine!#REF!)</f>
        <v>#REF!</v>
      </c>
      <c r="BE15" s="245" t="e">
        <f>IF(ISBLANK(Glutamine!#REF!),"",Glutamine!#REF!)</f>
        <v>#REF!</v>
      </c>
      <c r="BF15" s="245" t="e">
        <f>IF(ISBLANK(Glutamine!#REF!),"",Glutamine!#REF!)</f>
        <v>#REF!</v>
      </c>
      <c r="BG15" s="245" t="e">
        <f>IF(ISBLANK(Glutamine!#REF!),"",Glutamine!#REF!)</f>
        <v>#REF!</v>
      </c>
      <c r="BH15" s="245" t="e">
        <f>IF(ISBLANK(Glutamine!#REF!),"",Glutamine!#REF!)</f>
        <v>#REF!</v>
      </c>
      <c r="BI15" s="245" t="e">
        <f>IF(ISBLANK(Glutamine!#REF!),"",Glutamine!#REF!)</f>
        <v>#REF!</v>
      </c>
      <c r="BJ15" s="245" t="e">
        <f>IF(ISBLANK(Glutamine!#REF!),"",Glutamine!#REF!)</f>
        <v>#REF!</v>
      </c>
      <c r="BK15" s="245" t="e">
        <f>IF(ISBLANK(Glutamine!#REF!),"",Glutamine!#REF!)</f>
        <v>#REF!</v>
      </c>
      <c r="BL15" s="245" t="e">
        <f>IF(ISBLANK(Glutamine!#REF!),"",Glutamine!#REF!)</f>
        <v>#REF!</v>
      </c>
      <c r="BM15" s="245" t="e">
        <f>IF(ISBLANK(Glutamine!#REF!),"",Glutamine!#REF!)</f>
        <v>#REF!</v>
      </c>
      <c r="BN15" s="240" t="e">
        <f>IF(ISBLANK('In Process Calc.'!#REF!),"",ROUND('In Process Calc.'!#REF!,2))</f>
        <v>#REF!</v>
      </c>
      <c r="BO15" s="240" t="e">
        <f>IF(ISBLANK('In Process Calc.'!#REF!),"",ROUND('In Process Calc.'!#REF!,2))</f>
        <v>#REF!</v>
      </c>
      <c r="BP15" s="240" t="e">
        <f>IF(ISBLANK('In Process Calc.'!#REF!),"",'In Process Calc.'!#REF!)</f>
        <v>#REF!</v>
      </c>
      <c r="BQ15" s="240" t="e">
        <f>IF(ISBLANK('In Process Calc.'!#REF!),"",'In Process Calc.'!#REF!)</f>
        <v>#REF!</v>
      </c>
      <c r="BR15" s="240" t="e">
        <f>IF(ISBLANK('In Process Calc.'!#REF!),"",'In Process Calc.'!#REF!)</f>
        <v>#REF!</v>
      </c>
      <c r="BS15" s="240" t="e">
        <f>IF(ISBLANK('In Process Calc.'!#REF!),"",'In Process Calc.'!#REF!)</f>
        <v>#REF!</v>
      </c>
      <c r="BT15" s="245" t="e">
        <f>IF(ISBLANK('In Process Calc.'!#REF!),"",'In Process Calc.'!#REF!)</f>
        <v>#REF!</v>
      </c>
      <c r="BU15" s="245" t="e">
        <f>IF(ISBLANK('In Process Calc.'!#REF!),"",'In Process Calc.'!#REF!)</f>
        <v>#REF!</v>
      </c>
      <c r="BV15" s="245" t="e">
        <f>IF(ISBLANK('In Process Calc.'!#REF!),"",'In Process Calc.'!#REF!)</f>
        <v>#REF!</v>
      </c>
      <c r="BW15" s="245" t="e">
        <f>IF(ISBLANK('In Process Calc.'!#REF!),"",'In Process Calc.'!#REF!)</f>
        <v>#REF!</v>
      </c>
      <c r="BX15" s="245" t="e">
        <f>IF(ISBLANK('In Process Calc.'!#REF!),"",'In Process Calc.'!#REF!)</f>
        <v>#REF!</v>
      </c>
      <c r="BY15" s="245" t="e">
        <f>IF(ISBLANK('In Process Calc.'!#REF!),"",'In Process Calc.'!#REF!)</f>
        <v>#REF!</v>
      </c>
      <c r="BZ15" s="245" t="e">
        <f>IF(ISBLANK('In Process Calc.'!#REF!),"",'In Process Calc.'!#REF!)</f>
        <v>#REF!</v>
      </c>
      <c r="CA15" s="245" t="e">
        <f>IF(ISBLANK('In Process Calc.'!#REF!),"",'In Process Calc.'!#REF!)</f>
        <v>#REF!</v>
      </c>
      <c r="CB15" s="245" t="e">
        <f>IF(ISBLANK('In Process Calc.'!#REF!),"",'In Process Calc.'!#REF!)</f>
        <v>#REF!</v>
      </c>
      <c r="CC15" s="245" t="e">
        <f>IF(ISBLANK('In Process Calc.'!#REF!),"",'In Process Calc.'!#REF!)</f>
        <v>#REF!</v>
      </c>
      <c r="CD15" s="245" t="e">
        <f>IF(ISBLANK('In Process Calc.'!#REF!),"",'In Process Calc.'!#REF!)</f>
        <v>#REF!</v>
      </c>
      <c r="CE15" s="245" t="e">
        <f>IF(ISBLANK('In Process Calc.'!#REF!),"",'In Process Calc.'!#REF!)</f>
        <v>#REF!</v>
      </c>
      <c r="CF15" s="245" t="e">
        <f>IF(ISBLANK('In Process Calc.'!#REF!),"",'In Process Calc.'!#REF!)</f>
        <v>#REF!</v>
      </c>
      <c r="CG15" s="245" t="e">
        <f>IF(ISBLANK('In Process Calc.'!#REF!),"",'In Process Calc.'!#REF!)</f>
        <v>#REF!</v>
      </c>
      <c r="CH15" s="245" t="e">
        <f>IF(ISBLANK('In Process Calc.'!#REF!),"",'In Process Calc.'!#REF!)</f>
        <v>#REF!</v>
      </c>
      <c r="CI15" s="245" t="e">
        <f>IF(ISBLANK('In Process Calc.'!#REF!),"",'In Process Calc.'!#REF!)</f>
        <v>#REF!</v>
      </c>
      <c r="CJ15" s="245" t="e">
        <f>IF(ISBLANK('In Process Calc.'!#REF!),"",'In Process Calc.'!#REF!)</f>
        <v>#REF!</v>
      </c>
      <c r="CK15" s="245" t="e">
        <f>IF(ISBLANK('In Process Calc.'!#REF!),"",'In Process Calc.'!#REF!)</f>
        <v>#REF!</v>
      </c>
      <c r="CL15" s="245" t="e">
        <f>IF(ISBLANK('In Process Calc.'!#REF!),"",'In Process Calc.'!#REF!)</f>
        <v>#REF!</v>
      </c>
      <c r="CM15" s="245" t="e">
        <f>IF(ISBLANK('In Process Calc.'!#REF!),"",'In Process Calc.'!#REF!)</f>
        <v>#REF!</v>
      </c>
      <c r="CN15" s="245" t="e">
        <f>IF(ISBLANK('In Process Calc.'!#REF!),"",'In Process Calc.'!#REF!)</f>
        <v>#REF!</v>
      </c>
      <c r="CO15" s="245" t="e">
        <f>IF(ISBLANK('In Process Calc.'!#REF!),"",'In Process Calc.'!#REF!)</f>
        <v>#REF!</v>
      </c>
      <c r="CP15" s="245" t="e">
        <f>IF(ISBLANK('In Process Calc.'!#REF!),"",'In Process Calc.'!#REF!)</f>
        <v>#REF!</v>
      </c>
      <c r="CQ15" s="245" t="e">
        <f>IF(ISBLANK('In Process Calc.'!#REF!),"",'In Process Calc.'!#REF!)</f>
        <v>#REF!</v>
      </c>
      <c r="CR15" s="245" t="e">
        <f>IF(ISBLANK('In Process Calc.'!#REF!),"",'In Process Calc.'!#REF!)</f>
        <v>#REF!</v>
      </c>
      <c r="CS15" s="245" t="e">
        <f>IF(ISBLANK('In Process Calc.'!#REF!),"",'In Process Calc.'!#REF!)</f>
        <v>#REF!</v>
      </c>
      <c r="CT15" s="245" t="e">
        <f>IF(ISBLANK('In Process Calc.'!#REF!),"",'In Process Calc.'!#REF!)</f>
        <v>#REF!</v>
      </c>
      <c r="CU15" s="245" t="e">
        <f>IF(ISBLANK('In Process Calc.'!#REF!),"",'In Process Calc.'!#REF!)</f>
        <v>#REF!</v>
      </c>
      <c r="CV15" s="245" t="e">
        <f>IF(ISBLANK('In Process Calc.'!#REF!),"",'In Process Calc.'!#REF!)</f>
        <v>#REF!</v>
      </c>
      <c r="CW15" s="245" t="e">
        <f>IF(ISBLANK('In Process Calc.'!#REF!),"",'In Process Calc.'!#REF!)</f>
        <v>#REF!</v>
      </c>
      <c r="CX15" s="245" t="e">
        <f>IF(ISBLANK('In Process Calc.'!#REF!),"",'In Process Calc.'!#REF!)</f>
        <v>#REF!</v>
      </c>
      <c r="CY15" s="245" t="e">
        <f>IF(ISBLANK('In Process Calc.'!#REF!),"",'In Process Calc.'!#REF!)</f>
        <v>#REF!</v>
      </c>
      <c r="CZ15" s="245" t="e">
        <f>IF(ISBLANK('In Process Calc.'!#REF!),"",'In Process Calc.'!#REF!)</f>
        <v>#REF!</v>
      </c>
      <c r="DA15" s="245" t="e">
        <f>IF(ISBLANK('In Process Calc.'!#REF!),"",'In Process Calc.'!#REF!)</f>
        <v>#REF!</v>
      </c>
      <c r="DB15" s="245" t="e">
        <f>IF(ISBLANK('In Process Calc.'!#REF!),"",'In Process Calc.'!#REF!)</f>
        <v>#REF!</v>
      </c>
      <c r="DC15" s="245" t="e">
        <f>IF(ISBLANK('In Process Calc.'!#REF!),"",'In Process Calc.'!#REF!)</f>
        <v>#REF!</v>
      </c>
      <c r="DD15" s="245" t="e">
        <f>IF(ISBLANK('In Process Calc.'!#REF!),"",'In Process Calc.'!#REF!)</f>
        <v>#REF!</v>
      </c>
      <c r="DE15" s="245" t="e">
        <f>IF(ISBLANK('In Process Calc.'!#REF!),"",'In Process Calc.'!#REF!)</f>
        <v>#REF!</v>
      </c>
      <c r="DF15" s="245" t="e">
        <f>IF(ISBLANK('In Process Calc.'!#REF!),"",'In Process Calc.'!#REF!)</f>
        <v>#REF!</v>
      </c>
      <c r="DG15" s="245" t="e">
        <f>IF(ISBLANK('In Process Calc.'!#REF!),"",'In Process Calc.'!#REF!)</f>
        <v>#REF!</v>
      </c>
      <c r="DH15" s="245" t="e">
        <f>IF(ISBLANK('In Process Calc.'!#REF!),"",'In Process Calc.'!#REF!)</f>
        <v>#REF!</v>
      </c>
      <c r="DI15" s="245" t="e">
        <f>IF(ISBLANK('In Process Calc.'!#REF!),"",'In Process Calc.'!#REF!)</f>
        <v>#REF!</v>
      </c>
      <c r="DJ15" s="245" t="e">
        <f>IF(ISBLANK('In Process Calc.'!#REF!),"",'In Process Calc.'!#REF!)</f>
        <v>#REF!</v>
      </c>
      <c r="DK15" s="245" t="e">
        <f>IF(ISBLANK('In Process Calc.'!#REF!),"",'In Process Calc.'!#REF!)</f>
        <v>#REF!</v>
      </c>
      <c r="DL15" s="245" t="e">
        <f>IF(ISBLANK('In Process Calc.'!#REF!),"",'In Process Calc.'!#REF!)</f>
        <v>#REF!</v>
      </c>
      <c r="DM15" s="245" t="e">
        <f>IF(ISBLANK('In Process Calc.'!#REF!),"",'In Process Calc.'!#REF!)</f>
        <v>#REF!</v>
      </c>
      <c r="DN15" s="245" t="e">
        <f>IF(ISBLANK('In Process Calc.'!#REF!),"",'In Process Calc.'!#REF!)</f>
        <v>#REF!</v>
      </c>
      <c r="DO15" s="245" t="e">
        <f>IF(ISBLANK('In Process Calc.'!#REF!),"",'In Process Calc.'!#REF!)</f>
        <v>#REF!</v>
      </c>
      <c r="DP15" s="245" t="e">
        <f>IF(ISBLANK('In Process Calc.'!#REF!),"",'In Process Calc.'!#REF!)</f>
        <v>#REF!</v>
      </c>
      <c r="DQ15" s="245" t="e">
        <f>IF(ISBLANK('In Process Calc.'!#REF!),"",'In Process Calc.'!#REF!)</f>
        <v>#REF!</v>
      </c>
      <c r="DR15" s="245" t="e">
        <f>IF(ISBLANK('In Process Calc.'!#REF!),"",'In Process Calc.'!#REF!)</f>
        <v>#REF!</v>
      </c>
      <c r="DS15" s="245" t="e">
        <f>IF(ISBLANK('In Process Calc.'!#REF!),"",'In Process Calc.'!#REF!)</f>
        <v>#REF!</v>
      </c>
      <c r="DT15" s="245" t="e">
        <f>IF(ISBLANK('In Process Calc.'!#REF!),"",'In Process Calc.'!#REF!)</f>
        <v>#REF!</v>
      </c>
      <c r="DU15" s="245" t="e">
        <f>IF(ISBLANK('In Process Calc.'!#REF!),"",'In Process Calc.'!#REF!)</f>
        <v>#REF!</v>
      </c>
      <c r="DV15" s="245" t="e">
        <f>IF(ISBLANK('In Process Calc.'!#REF!),"",'In Process Calc.'!#REF!)</f>
        <v>#REF!</v>
      </c>
      <c r="DW15" s="245" t="e">
        <f>IF(ISBLANK('In Process Calc.'!#REF!),"",'In Process Calc.'!#REF!)</f>
        <v>#REF!</v>
      </c>
      <c r="DX15" s="245" t="e">
        <f>IF(ISBLANK('In Process Calc.'!#REF!),"",'In Process Calc.'!#REF!)</f>
        <v>#REF!</v>
      </c>
      <c r="DY15" s="245" t="e">
        <f>IF(ISBLANK('In Process Calc.'!#REF!),"",'In Process Calc.'!#REF!)</f>
        <v>#REF!</v>
      </c>
      <c r="DZ15" s="245" t="e">
        <f>IF(ISBLANK('In Process Calc.'!#REF!),"",'In Process Calc.'!#REF!)</f>
        <v>#REF!</v>
      </c>
      <c r="EA15" s="245" t="e">
        <f>IF(ISBLANK('In Process Calc.'!#REF!),"",'In Process Calc.'!#REF!)</f>
        <v>#REF!</v>
      </c>
      <c r="EB15" s="245" t="e">
        <f>IF(ISBLANK('In Process Calc.'!#REF!),"",'In Process Calc.'!#REF!)</f>
        <v>#REF!</v>
      </c>
      <c r="EC15" s="245" t="e">
        <f>IF(ISBLANK('In Process Calc.'!#REF!),"",'In Process Calc.'!#REF!)</f>
        <v>#REF!</v>
      </c>
      <c r="ED15" s="245" t="e">
        <f>IF(ISBLANK('In Process Calc.'!#REF!),"",'In Process Calc.'!#REF!)</f>
        <v>#REF!</v>
      </c>
      <c r="EE15" s="245" t="e">
        <f>IF(ISBLANK('In Process Calc.'!#REF!),"",'In Process Calc.'!#REF!)</f>
        <v>#REF!</v>
      </c>
      <c r="EF15" s="245" t="e">
        <f>IF(ISBLANK('In Process Calc.'!#REF!),"",'In Process Calc.'!#REF!)</f>
        <v>#REF!</v>
      </c>
      <c r="EG15" s="245" t="e">
        <f>IF(ISBLANK('In Process Calc.'!#REF!),"",'In Process Calc.'!#REF!)</f>
        <v>#REF!</v>
      </c>
      <c r="EH15" s="245" t="e">
        <f>IF(ISBLANK('In Process Calc.'!#REF!),"",'In Process Calc.'!#REF!)</f>
        <v>#REF!</v>
      </c>
      <c r="EI15" s="245" t="e">
        <f>IF(ISBLANK('In Process Calc.'!#REF!),"",'In Process Calc.'!#REF!)</f>
        <v>#REF!</v>
      </c>
      <c r="EJ15" s="245" t="e">
        <f>IF(ISBLANK('In Process Calc.'!#REF!),"",'In Process Calc.'!#REF!)</f>
        <v>#REF!</v>
      </c>
      <c r="EK15" s="245">
        <f>IF(ISBLANK('Post Process Calc.'!A15),"",'Post Process Calc.'!A15)</f>
        <v>0.88415852150505292</v>
      </c>
      <c r="EL15" s="245">
        <f>IF(ISBLANK('Post Process Calc.'!B15),"",'Post Process Calc.'!B15)</f>
        <v>1.1855433354230077E-4</v>
      </c>
      <c r="EM15" s="245">
        <f>IF(ISBLANK('Post Process Calc.'!C15),"",'Post Process Calc.'!C15)</f>
        <v>0.13216193953743124</v>
      </c>
      <c r="EN15" s="245">
        <f>IF(ISBLANK('Post Process Calc.'!D15),"",'Post Process Calc.'!D15)</f>
        <v>0.10628183648793676</v>
      </c>
      <c r="EO15" s="245">
        <f>IF(ISBLANK('Post Process Calc.'!E15),"",'Post Process Calc.'!E15)</f>
        <v>6.6257062693134364E-3</v>
      </c>
      <c r="EP15" s="245">
        <f>IF(ISBLANK('Post Process Calc.'!F15),"",'Post Process Calc.'!F15)</f>
        <v>5.2365380739735764E-4</v>
      </c>
      <c r="EQ15" s="245">
        <f>IF(ISBLANK('Post Process Calc.'!G15),"",'Post Process Calc.'!G15)</f>
        <v>-5.792110171459247E-4</v>
      </c>
      <c r="ER15" s="245">
        <f>IF(ISBLANK('Post Process Calc.'!H15),"",'Post Process Calc.'!H15)</f>
        <v>-1.1241439800170341E-3</v>
      </c>
      <c r="ES15" s="245">
        <f>IF(ISBLANK('Post Process Calc.'!I15),"",'Post Process Calc.'!I15)</f>
        <v>3.4221501998032934E-4</v>
      </c>
      <c r="ET15" s="245">
        <f>IF(ISBLANK('Post Process Calc.'!J15),"",'Post Process Calc.'!J15)</f>
        <v>1.9884821473129664E-2</v>
      </c>
      <c r="EU15" s="245">
        <f>IF(ISBLANK('Post Process Calc.'!K15),"",'Post Process Calc.'!K15)</f>
        <v>1.9773016808975058E-3</v>
      </c>
      <c r="EV15" s="245">
        <f>IF(ISBLANK('Post Process Calc.'!L15),"",'Post Process Calc.'!L15)</f>
        <v>-1.9418276152800304E-3</v>
      </c>
      <c r="EW15" s="245">
        <f>IF(ISBLANK('Post Process Calc.'!M15),"",'Post Process Calc.'!M15)</f>
        <v>3.2002571324748612E-4</v>
      </c>
      <c r="EX15" s="245">
        <f>IF(ISBLANK('Post Process Calc.'!N15),"",'Post Process Calc.'!N15)</f>
        <v>-2.7899903978439278E-4</v>
      </c>
      <c r="EY15" s="245">
        <f>IF(ISBLANK('Post Process Calc.'!O15),"",'Post Process Calc.'!O15)</f>
        <v>1.1009667411581987E-3</v>
      </c>
      <c r="EZ15" s="245">
        <f>IF(ISBLANK('Post Process Calc.'!P15),"",'Post Process Calc.'!P15)</f>
        <v>-4.684442661922994E-2</v>
      </c>
      <c r="FA15" s="245">
        <f>IF(ISBLANK('Post Process Calc.'!Q15),"",'Post Process Calc.'!Q15)</f>
        <v>1.9981842900964348E-3</v>
      </c>
      <c r="FB15" s="245">
        <f>IF(ISBLANK('Post Process Calc.'!R15),"",'Post Process Calc.'!R15)</f>
        <v>8.0963526135273368E-4</v>
      </c>
      <c r="FC15" s="245">
        <f>IF(ISBLANK('Post Process Calc.'!S15),"",'Post Process Calc.'!S15)</f>
        <v>3.9113260363724656E-4</v>
      </c>
      <c r="FD15" s="245">
        <f>IF(ISBLANK('Post Process Calc.'!T15),"",'Post Process Calc.'!T15)</f>
        <v>2.0122586455334921E-4</v>
      </c>
      <c r="FE15" s="245">
        <f>IF(ISBLANK('Post Process Calc.'!U15),"",'Post Process Calc.'!U15)</f>
        <v>5.7727344192658821E-4</v>
      </c>
      <c r="FF15" s="245">
        <f>IF(ISBLANK('Post Process Calc.'!V15),"",'Post Process Calc.'!V15)</f>
        <v>1.3696411156749776E-3</v>
      </c>
      <c r="FG15" s="245">
        <f>IF(ISBLANK('Post Process Calc.'!W15),"",'Post Process Calc.'!W15)</f>
        <v>9.2082939999999826E-4</v>
      </c>
      <c r="FH15" s="245">
        <f>IF(ISBLANK('Post Process Calc.'!X15),"",'Post Process Calc.'!X15)</f>
        <v>1.3087363986401261E-3</v>
      </c>
      <c r="FI15" s="245">
        <f>IF(ISBLANK('Post Process Calc.'!Y15),"",'Post Process Calc.'!Y15)</f>
        <v>2.4209100748370248E-4</v>
      </c>
      <c r="FJ15" s="245">
        <f>IF(ISBLANK('Post Process Calc.'!Z15),"",'Post Process Calc.'!Z15)</f>
        <v>1.2508853035168217E-4</v>
      </c>
      <c r="FK15" s="245">
        <f>IF(ISBLANK('Post Process Calc.'!AA15),"",'Post Process Calc.'!AA15)</f>
        <v>1.4836780596187967E-3</v>
      </c>
      <c r="FL15" s="245">
        <f>IF(ISBLANK('Post Process Calc.'!AB15),"",'Post Process Calc.'!AB15)</f>
        <v>0</v>
      </c>
      <c r="FM15" s="245">
        <f>IF(ISBLANK('Post Process Calc.'!AC15),"",'Post Process Calc.'!AC15)</f>
        <v>2.0532883278567126E-2</v>
      </c>
      <c r="FN15" s="245">
        <f>IF(ISBLANK('Post Process Calc.'!AD15),"",'Post Process Calc.'!AD15)</f>
        <v>2.7359815412433989E-2</v>
      </c>
      <c r="FO15" s="245">
        <f>IF(ISBLANK('Post Process Calc.'!AE15),"",'Post Process Calc.'!AE15)</f>
        <v>4.1603124866083509E-2</v>
      </c>
      <c r="FP15" s="245">
        <f>IF(ISBLANK('Post Process Calc.'!AF15),"",'Post Process Calc.'!AF15)</f>
        <v>-2.3557881413484529</v>
      </c>
      <c r="FQ15" s="245">
        <f>IF(ISBLANK('Post Process Calc.'!AG15),"",'Post Process Calc.'!AG15)</f>
        <v>6.6463729491371861</v>
      </c>
      <c r="FR15" s="245">
        <f>IF(ISBLANK('Post Process Calc.'!AH15),"",'Post Process Calc.'!AH15)</f>
        <v>9.9437738657570107E-2</v>
      </c>
      <c r="FS15" s="245">
        <f>IF(ISBLANK('Post Process Calc.'!AI15),"",'Post Process Calc.'!AI15)</f>
        <v>0.10176791255344098</v>
      </c>
    </row>
    <row r="16" spans="1:175" x14ac:dyDescent="0.15">
      <c r="A16" s="240" t="e">
        <f>IF(Glutamine!#REF!&lt;&gt;0,Glutamine!$B$1,"")</f>
        <v>#REF!</v>
      </c>
      <c r="B16" s="240" t="e">
        <f>IF(ISBLANK(Glutamine!#REF!),"",Glutamine!#REF!)</f>
        <v>#REF!</v>
      </c>
      <c r="C16" s="247" t="e">
        <f>IF(ISBLANK(Glutamine!#REF!),"",Glutamine!#REF!)</f>
        <v>#REF!</v>
      </c>
      <c r="D16" s="248" t="e">
        <f>IF(ISBLANK(Glutamine!#REF!),"",Glutamine!#REF!)</f>
        <v>#REF!</v>
      </c>
      <c r="E16" s="240" t="e">
        <f>IF(ISBLANK(Glutamine!#REF!),"",Glutamine!#REF!)</f>
        <v>#REF!</v>
      </c>
      <c r="F16" s="240" t="e">
        <f>IF(ISBLANK(Glutamine!#REF!),"",Glutamine!#REF!)</f>
        <v>#REF!</v>
      </c>
      <c r="G16" s="240" t="e">
        <f>IF(ISBLANK(Glutamine!#REF!),"",Glutamine!#REF!)</f>
        <v>#REF!</v>
      </c>
      <c r="H16" s="245" t="e">
        <f>IF(ISBLANK(Glutamine!#REF!),"",Glutamine!#REF!)</f>
        <v>#REF!</v>
      </c>
      <c r="I16" s="245" t="e">
        <f>IF(ISBLANK(Glutamine!#REF!),"",Glutamine!#REF!)</f>
        <v>#REF!</v>
      </c>
      <c r="J16" s="245" t="e">
        <f>IF(ISBLANK(Glutamine!#REF!),"",Glutamine!#REF!)</f>
        <v>#REF!</v>
      </c>
      <c r="K16" s="245" t="e">
        <f>IF(ISBLANK(Glutamine!#REF!),"",Glutamine!#REF!)</f>
        <v>#REF!</v>
      </c>
      <c r="L16" s="240" t="e">
        <f>IF(ISBLANK(Glutamine!#REF!),"",Glutamine!#REF!)</f>
        <v>#REF!</v>
      </c>
      <c r="M16" s="240" t="e">
        <f>IF(ISBLANK(Glutamine!#REF!),"",Glutamine!#REF!)</f>
        <v>#REF!</v>
      </c>
      <c r="N16" s="240" t="e">
        <f>IF(ISBLANK(Glutamine!#REF!),"",Glutamine!#REF!)</f>
        <v>#REF!</v>
      </c>
      <c r="O16" s="240" t="e">
        <f>IF(ISBLANK(Glutamine!#REF!),"",Glutamine!#REF!)</f>
        <v>#REF!</v>
      </c>
      <c r="P16" s="240" t="e">
        <f>IF(ISBLANK(Glutamine!#REF!),"",Glutamine!#REF!)</f>
        <v>#REF!</v>
      </c>
      <c r="Q16" s="240" t="e">
        <f>IF(ISBLANK(Glutamine!#REF!),"",Glutamine!#REF!)</f>
        <v>#REF!</v>
      </c>
      <c r="R16" s="240" t="e">
        <f>IF(ISBLANK(Glutamine!#REF!),"",Glutamine!#REF!)</f>
        <v>#REF!</v>
      </c>
      <c r="S16" s="240" t="e">
        <f>IF(ISBLANK(Glutamine!#REF!),"",Glutamine!#REF!)</f>
        <v>#REF!</v>
      </c>
      <c r="T16" s="245" t="e">
        <f>IF(ISBLANK(Glutamine!#REF!),"",Glutamine!#REF!)</f>
        <v>#REF!</v>
      </c>
      <c r="U16" s="245" t="e">
        <f>IF(ISBLANK(Glutamine!#REF!),"",Glutamine!#REF!)</f>
        <v>#REF!</v>
      </c>
      <c r="V16" s="245" t="e">
        <f>IF(ISBLANK(Glutamine!#REF!),"",Glutamine!#REF!)</f>
        <v>#REF!</v>
      </c>
      <c r="W16" s="245" t="e">
        <f>IF(ISBLANK(Glutamine!#REF!),"",Glutamine!#REF!)</f>
        <v>#REF!</v>
      </c>
      <c r="X16" s="245" t="e">
        <f>IF(ISBLANK(Glutamine!#REF!),"",Glutamine!#REF!)</f>
        <v>#REF!</v>
      </c>
      <c r="Y16" s="245" t="e">
        <f>IF(ISBLANK(Glutamine!#REF!),"",Glutamine!#REF!)</f>
        <v>#REF!</v>
      </c>
      <c r="Z16" s="245" t="e">
        <f>IF(ISBLANK(Glutamine!#REF!),"",Glutamine!#REF!)</f>
        <v>#REF!</v>
      </c>
      <c r="AA16" s="245" t="e">
        <f>IF(ISBLANK(Glutamine!#REF!),"",Glutamine!#REF!)</f>
        <v>#REF!</v>
      </c>
      <c r="AB16" s="245" t="e">
        <f>IF(ISBLANK(Glutamine!#REF!),"",Glutamine!#REF!)</f>
        <v>#REF!</v>
      </c>
      <c r="AC16" s="245" t="e">
        <f>IF(ISBLANK(Glutamine!#REF!),"",Glutamine!#REF!)</f>
        <v>#REF!</v>
      </c>
      <c r="AD16" s="245" t="e">
        <f>IF(ISBLANK(Glutamine!#REF!),"",Glutamine!#REF!)</f>
        <v>#REF!</v>
      </c>
      <c r="AE16" s="245" t="e">
        <f>IF(ISBLANK(Glutamine!#REF!),"",Glutamine!#REF!)</f>
        <v>#REF!</v>
      </c>
      <c r="AF16" s="245" t="e">
        <f>IF(ISBLANK(Glutamine!#REF!),"",Glutamine!#REF!)</f>
        <v>#REF!</v>
      </c>
      <c r="AG16" s="245" t="e">
        <f>IF(ISBLANK(Glutamine!#REF!),"",Glutamine!#REF!)</f>
        <v>#REF!</v>
      </c>
      <c r="AH16" s="245" t="e">
        <f>IF(ISBLANK(Glutamine!#REF!),"",Glutamine!#REF!)</f>
        <v>#REF!</v>
      </c>
      <c r="AI16" s="245" t="e">
        <f>IF(ISBLANK(Glutamine!#REF!),"",Glutamine!#REF!)</f>
        <v>#REF!</v>
      </c>
      <c r="AJ16" s="245" t="e">
        <f>IF(ISBLANK(Glutamine!#REF!),"",Glutamine!#REF!)</f>
        <v>#REF!</v>
      </c>
      <c r="AK16" s="245" t="e">
        <f>IF(ISBLANK(Glutamine!#REF!),"",Glutamine!#REF!)</f>
        <v>#REF!</v>
      </c>
      <c r="AL16" s="245" t="e">
        <f>IF(ISBLANK(Glutamine!#REF!),"",Glutamine!#REF!)</f>
        <v>#REF!</v>
      </c>
      <c r="AM16" s="245" t="e">
        <f>IF(ISBLANK(Glutamine!#REF!),"",Glutamine!#REF!)</f>
        <v>#REF!</v>
      </c>
      <c r="AN16" s="245" t="e">
        <f>IF(ISBLANK(Glutamine!#REF!),"",Glutamine!#REF!)</f>
        <v>#REF!</v>
      </c>
      <c r="AO16" s="245" t="e">
        <f>IF(ISBLANK(Glutamine!#REF!),"",Glutamine!#REF!)</f>
        <v>#REF!</v>
      </c>
      <c r="AP16" s="245" t="e">
        <f>IF(ISBLANK(Glutamine!#REF!),"",Glutamine!#REF!)</f>
        <v>#REF!</v>
      </c>
      <c r="AQ16" s="245" t="e">
        <f>IF(ISBLANK(Glutamine!#REF!),"",Glutamine!#REF!)</f>
        <v>#REF!</v>
      </c>
      <c r="AR16" s="245" t="e">
        <f>IF(ISBLANK(Glutamine!#REF!),"",Glutamine!#REF!)</f>
        <v>#REF!</v>
      </c>
      <c r="AS16" s="245" t="e">
        <f>IF(ISBLANK(Glutamine!#REF!),"",Glutamine!#REF!)</f>
        <v>#REF!</v>
      </c>
      <c r="AT16" s="245" t="e">
        <f>IF(ISBLANK(Glutamine!#REF!),"",Glutamine!#REF!)</f>
        <v>#REF!</v>
      </c>
      <c r="AU16" s="245" t="e">
        <f>IF(ISBLANK(Glutamine!#REF!),"",Glutamine!#REF!)</f>
        <v>#REF!</v>
      </c>
      <c r="AV16" s="245" t="e">
        <f>IF(ISBLANK(Glutamine!#REF!),"",Glutamine!#REF!)</f>
        <v>#REF!</v>
      </c>
      <c r="AW16" s="245" t="e">
        <f>IF(ISBLANK(Glutamine!#REF!),"",Glutamine!#REF!)</f>
        <v>#REF!</v>
      </c>
      <c r="AX16" s="245" t="e">
        <f>IF(ISBLANK(Glutamine!#REF!),"",Glutamine!#REF!)</f>
        <v>#REF!</v>
      </c>
      <c r="AY16" s="245" t="e">
        <f>IF(ISBLANK(Glutamine!#REF!),"",Glutamine!#REF!)</f>
        <v>#REF!</v>
      </c>
      <c r="AZ16" s="245" t="e">
        <f>IF(ISBLANK(Glutamine!#REF!),"",Glutamine!#REF!)</f>
        <v>#REF!</v>
      </c>
      <c r="BA16" s="245" t="e">
        <f>IF(ISBLANK(Glutamine!#REF!),"",Glutamine!#REF!)</f>
        <v>#REF!</v>
      </c>
      <c r="BB16" s="245" t="e">
        <f>IF(ISBLANK(Glutamine!#REF!),"",Glutamine!#REF!)</f>
        <v>#REF!</v>
      </c>
      <c r="BC16" s="245" t="e">
        <f>IF(ISBLANK(Glutamine!#REF!),"",Glutamine!#REF!)</f>
        <v>#REF!</v>
      </c>
      <c r="BD16" s="245" t="e">
        <f>IF(ISBLANK(Glutamine!#REF!),"",Glutamine!#REF!)</f>
        <v>#REF!</v>
      </c>
      <c r="BE16" s="245" t="e">
        <f>IF(ISBLANK(Glutamine!#REF!),"",Glutamine!#REF!)</f>
        <v>#REF!</v>
      </c>
      <c r="BF16" s="245" t="e">
        <f>IF(ISBLANK(Glutamine!#REF!),"",Glutamine!#REF!)</f>
        <v>#REF!</v>
      </c>
      <c r="BG16" s="245" t="e">
        <f>IF(ISBLANK(Glutamine!#REF!),"",Glutamine!#REF!)</f>
        <v>#REF!</v>
      </c>
      <c r="BH16" s="245" t="e">
        <f>IF(ISBLANK(Glutamine!#REF!),"",Glutamine!#REF!)</f>
        <v>#REF!</v>
      </c>
      <c r="BI16" s="245" t="e">
        <f>IF(ISBLANK(Glutamine!#REF!),"",Glutamine!#REF!)</f>
        <v>#REF!</v>
      </c>
      <c r="BJ16" s="245" t="e">
        <f>IF(ISBLANK(Glutamine!#REF!),"",Glutamine!#REF!)</f>
        <v>#REF!</v>
      </c>
      <c r="BK16" s="245" t="e">
        <f>IF(ISBLANK(Glutamine!#REF!),"",Glutamine!#REF!)</f>
        <v>#REF!</v>
      </c>
      <c r="BL16" s="245" t="e">
        <f>IF(ISBLANK(Glutamine!#REF!),"",Glutamine!#REF!)</f>
        <v>#REF!</v>
      </c>
      <c r="BM16" s="245" t="e">
        <f>IF(ISBLANK(Glutamine!#REF!),"",Glutamine!#REF!)</f>
        <v>#REF!</v>
      </c>
      <c r="BN16" s="240" t="e">
        <f>IF(ISBLANK('In Process Calc.'!#REF!),"",ROUND('In Process Calc.'!#REF!,2))</f>
        <v>#REF!</v>
      </c>
      <c r="BO16" s="240" t="e">
        <f>IF(ISBLANK('In Process Calc.'!#REF!),"",ROUND('In Process Calc.'!#REF!,2))</f>
        <v>#REF!</v>
      </c>
      <c r="BP16" s="240" t="e">
        <f>IF(ISBLANK('In Process Calc.'!#REF!),"",'In Process Calc.'!#REF!)</f>
        <v>#REF!</v>
      </c>
      <c r="BQ16" s="240" t="e">
        <f>IF(ISBLANK('In Process Calc.'!#REF!),"",'In Process Calc.'!#REF!)</f>
        <v>#REF!</v>
      </c>
      <c r="BR16" s="240" t="e">
        <f>IF(ISBLANK('In Process Calc.'!#REF!),"",'In Process Calc.'!#REF!)</f>
        <v>#REF!</v>
      </c>
      <c r="BS16" s="240" t="e">
        <f>IF(ISBLANK('In Process Calc.'!#REF!),"",'In Process Calc.'!#REF!)</f>
        <v>#REF!</v>
      </c>
      <c r="BT16" s="245" t="e">
        <f>IF(ISBLANK('In Process Calc.'!#REF!),"",'In Process Calc.'!#REF!)</f>
        <v>#REF!</v>
      </c>
      <c r="BU16" s="245" t="e">
        <f>IF(ISBLANK('In Process Calc.'!#REF!),"",'In Process Calc.'!#REF!)</f>
        <v>#REF!</v>
      </c>
      <c r="BV16" s="245" t="e">
        <f>IF(ISBLANK('In Process Calc.'!#REF!),"",'In Process Calc.'!#REF!)</f>
        <v>#REF!</v>
      </c>
      <c r="BW16" s="245" t="e">
        <f>IF(ISBLANK('In Process Calc.'!#REF!),"",'In Process Calc.'!#REF!)</f>
        <v>#REF!</v>
      </c>
      <c r="BX16" s="245" t="e">
        <f>IF(ISBLANK('In Process Calc.'!#REF!),"",'In Process Calc.'!#REF!)</f>
        <v>#REF!</v>
      </c>
      <c r="BY16" s="245" t="e">
        <f>IF(ISBLANK('In Process Calc.'!#REF!),"",'In Process Calc.'!#REF!)</f>
        <v>#REF!</v>
      </c>
      <c r="BZ16" s="245" t="e">
        <f>IF(ISBLANK('In Process Calc.'!#REF!),"",'In Process Calc.'!#REF!)</f>
        <v>#REF!</v>
      </c>
      <c r="CA16" s="245" t="e">
        <f>IF(ISBLANK('In Process Calc.'!#REF!),"",'In Process Calc.'!#REF!)</f>
        <v>#REF!</v>
      </c>
      <c r="CB16" s="245" t="e">
        <f>IF(ISBLANK('In Process Calc.'!#REF!),"",'In Process Calc.'!#REF!)</f>
        <v>#REF!</v>
      </c>
      <c r="CC16" s="245" t="e">
        <f>IF(ISBLANK('In Process Calc.'!#REF!),"",'In Process Calc.'!#REF!)</f>
        <v>#REF!</v>
      </c>
      <c r="CD16" s="245" t="e">
        <f>IF(ISBLANK('In Process Calc.'!#REF!),"",'In Process Calc.'!#REF!)</f>
        <v>#REF!</v>
      </c>
      <c r="CE16" s="245" t="e">
        <f>IF(ISBLANK('In Process Calc.'!#REF!),"",'In Process Calc.'!#REF!)</f>
        <v>#REF!</v>
      </c>
      <c r="CF16" s="245" t="e">
        <f>IF(ISBLANK('In Process Calc.'!#REF!),"",'In Process Calc.'!#REF!)</f>
        <v>#REF!</v>
      </c>
      <c r="CG16" s="245" t="e">
        <f>IF(ISBLANK('In Process Calc.'!#REF!),"",'In Process Calc.'!#REF!)</f>
        <v>#REF!</v>
      </c>
      <c r="CH16" s="245" t="e">
        <f>IF(ISBLANK('In Process Calc.'!#REF!),"",'In Process Calc.'!#REF!)</f>
        <v>#REF!</v>
      </c>
      <c r="CI16" s="245" t="e">
        <f>IF(ISBLANK('In Process Calc.'!#REF!),"",'In Process Calc.'!#REF!)</f>
        <v>#REF!</v>
      </c>
      <c r="CJ16" s="245" t="e">
        <f>IF(ISBLANK('In Process Calc.'!#REF!),"",'In Process Calc.'!#REF!)</f>
        <v>#REF!</v>
      </c>
      <c r="CK16" s="245" t="e">
        <f>IF(ISBLANK('In Process Calc.'!#REF!),"",'In Process Calc.'!#REF!)</f>
        <v>#REF!</v>
      </c>
      <c r="CL16" s="245" t="e">
        <f>IF(ISBLANK('In Process Calc.'!#REF!),"",'In Process Calc.'!#REF!)</f>
        <v>#REF!</v>
      </c>
      <c r="CM16" s="245" t="e">
        <f>IF(ISBLANK('In Process Calc.'!#REF!),"",'In Process Calc.'!#REF!)</f>
        <v>#REF!</v>
      </c>
      <c r="CN16" s="245" t="e">
        <f>IF(ISBLANK('In Process Calc.'!#REF!),"",'In Process Calc.'!#REF!)</f>
        <v>#REF!</v>
      </c>
      <c r="CO16" s="245" t="e">
        <f>IF(ISBLANK('In Process Calc.'!#REF!),"",'In Process Calc.'!#REF!)</f>
        <v>#REF!</v>
      </c>
      <c r="CP16" s="245" t="e">
        <f>IF(ISBLANK('In Process Calc.'!#REF!),"",'In Process Calc.'!#REF!)</f>
        <v>#REF!</v>
      </c>
      <c r="CQ16" s="245" t="e">
        <f>IF(ISBLANK('In Process Calc.'!#REF!),"",'In Process Calc.'!#REF!)</f>
        <v>#REF!</v>
      </c>
      <c r="CR16" s="245" t="e">
        <f>IF(ISBLANK('In Process Calc.'!#REF!),"",'In Process Calc.'!#REF!)</f>
        <v>#REF!</v>
      </c>
      <c r="CS16" s="245" t="e">
        <f>IF(ISBLANK('In Process Calc.'!#REF!),"",'In Process Calc.'!#REF!)</f>
        <v>#REF!</v>
      </c>
      <c r="CT16" s="245" t="e">
        <f>IF(ISBLANK('In Process Calc.'!#REF!),"",'In Process Calc.'!#REF!)</f>
        <v>#REF!</v>
      </c>
      <c r="CU16" s="245" t="e">
        <f>IF(ISBLANK('In Process Calc.'!#REF!),"",'In Process Calc.'!#REF!)</f>
        <v>#REF!</v>
      </c>
      <c r="CV16" s="245" t="e">
        <f>IF(ISBLANK('In Process Calc.'!#REF!),"",'In Process Calc.'!#REF!)</f>
        <v>#REF!</v>
      </c>
      <c r="CW16" s="245" t="e">
        <f>IF(ISBLANK('In Process Calc.'!#REF!),"",'In Process Calc.'!#REF!)</f>
        <v>#REF!</v>
      </c>
      <c r="CX16" s="245" t="e">
        <f>IF(ISBLANK('In Process Calc.'!#REF!),"",'In Process Calc.'!#REF!)</f>
        <v>#REF!</v>
      </c>
      <c r="CY16" s="245" t="e">
        <f>IF(ISBLANK('In Process Calc.'!#REF!),"",'In Process Calc.'!#REF!)</f>
        <v>#REF!</v>
      </c>
      <c r="CZ16" s="245" t="e">
        <f>IF(ISBLANK('In Process Calc.'!#REF!),"",'In Process Calc.'!#REF!)</f>
        <v>#REF!</v>
      </c>
      <c r="DA16" s="245" t="e">
        <f>IF(ISBLANK('In Process Calc.'!#REF!),"",'In Process Calc.'!#REF!)</f>
        <v>#REF!</v>
      </c>
      <c r="DB16" s="245" t="e">
        <f>IF(ISBLANK('In Process Calc.'!#REF!),"",'In Process Calc.'!#REF!)</f>
        <v>#REF!</v>
      </c>
      <c r="DC16" s="245" t="e">
        <f>IF(ISBLANK('In Process Calc.'!#REF!),"",'In Process Calc.'!#REF!)</f>
        <v>#REF!</v>
      </c>
      <c r="DD16" s="245" t="e">
        <f>IF(ISBLANK('In Process Calc.'!#REF!),"",'In Process Calc.'!#REF!)</f>
        <v>#REF!</v>
      </c>
      <c r="DE16" s="245" t="e">
        <f>IF(ISBLANK('In Process Calc.'!#REF!),"",'In Process Calc.'!#REF!)</f>
        <v>#REF!</v>
      </c>
      <c r="DF16" s="245" t="e">
        <f>IF(ISBLANK('In Process Calc.'!#REF!),"",'In Process Calc.'!#REF!)</f>
        <v>#REF!</v>
      </c>
      <c r="DG16" s="245" t="e">
        <f>IF(ISBLANK('In Process Calc.'!#REF!),"",'In Process Calc.'!#REF!)</f>
        <v>#REF!</v>
      </c>
      <c r="DH16" s="245" t="e">
        <f>IF(ISBLANK('In Process Calc.'!#REF!),"",'In Process Calc.'!#REF!)</f>
        <v>#REF!</v>
      </c>
      <c r="DI16" s="245" t="e">
        <f>IF(ISBLANK('In Process Calc.'!#REF!),"",'In Process Calc.'!#REF!)</f>
        <v>#REF!</v>
      </c>
      <c r="DJ16" s="245" t="e">
        <f>IF(ISBLANK('In Process Calc.'!#REF!),"",'In Process Calc.'!#REF!)</f>
        <v>#REF!</v>
      </c>
      <c r="DK16" s="245" t="e">
        <f>IF(ISBLANK('In Process Calc.'!#REF!),"",'In Process Calc.'!#REF!)</f>
        <v>#REF!</v>
      </c>
      <c r="DL16" s="245" t="e">
        <f>IF(ISBLANK('In Process Calc.'!#REF!),"",'In Process Calc.'!#REF!)</f>
        <v>#REF!</v>
      </c>
      <c r="DM16" s="245" t="e">
        <f>IF(ISBLANK('In Process Calc.'!#REF!),"",'In Process Calc.'!#REF!)</f>
        <v>#REF!</v>
      </c>
      <c r="DN16" s="245" t="e">
        <f>IF(ISBLANK('In Process Calc.'!#REF!),"",'In Process Calc.'!#REF!)</f>
        <v>#REF!</v>
      </c>
      <c r="DO16" s="245" t="e">
        <f>IF(ISBLANK('In Process Calc.'!#REF!),"",'In Process Calc.'!#REF!)</f>
        <v>#REF!</v>
      </c>
      <c r="DP16" s="245" t="e">
        <f>IF(ISBLANK('In Process Calc.'!#REF!),"",'In Process Calc.'!#REF!)</f>
        <v>#REF!</v>
      </c>
      <c r="DQ16" s="245" t="e">
        <f>IF(ISBLANK('In Process Calc.'!#REF!),"",'In Process Calc.'!#REF!)</f>
        <v>#REF!</v>
      </c>
      <c r="DR16" s="245" t="e">
        <f>IF(ISBLANK('In Process Calc.'!#REF!),"",'In Process Calc.'!#REF!)</f>
        <v>#REF!</v>
      </c>
      <c r="DS16" s="245" t="e">
        <f>IF(ISBLANK('In Process Calc.'!#REF!),"",'In Process Calc.'!#REF!)</f>
        <v>#REF!</v>
      </c>
      <c r="DT16" s="245" t="e">
        <f>IF(ISBLANK('In Process Calc.'!#REF!),"",'In Process Calc.'!#REF!)</f>
        <v>#REF!</v>
      </c>
      <c r="DU16" s="245" t="e">
        <f>IF(ISBLANK('In Process Calc.'!#REF!),"",'In Process Calc.'!#REF!)</f>
        <v>#REF!</v>
      </c>
      <c r="DV16" s="245" t="e">
        <f>IF(ISBLANK('In Process Calc.'!#REF!),"",'In Process Calc.'!#REF!)</f>
        <v>#REF!</v>
      </c>
      <c r="DW16" s="245" t="e">
        <f>IF(ISBLANK('In Process Calc.'!#REF!),"",'In Process Calc.'!#REF!)</f>
        <v>#REF!</v>
      </c>
      <c r="DX16" s="245" t="e">
        <f>IF(ISBLANK('In Process Calc.'!#REF!),"",'In Process Calc.'!#REF!)</f>
        <v>#REF!</v>
      </c>
      <c r="DY16" s="245" t="e">
        <f>IF(ISBLANK('In Process Calc.'!#REF!),"",'In Process Calc.'!#REF!)</f>
        <v>#REF!</v>
      </c>
      <c r="DZ16" s="245" t="e">
        <f>IF(ISBLANK('In Process Calc.'!#REF!),"",'In Process Calc.'!#REF!)</f>
        <v>#REF!</v>
      </c>
      <c r="EA16" s="245" t="e">
        <f>IF(ISBLANK('In Process Calc.'!#REF!),"",'In Process Calc.'!#REF!)</f>
        <v>#REF!</v>
      </c>
      <c r="EB16" s="245" t="e">
        <f>IF(ISBLANK('In Process Calc.'!#REF!),"",'In Process Calc.'!#REF!)</f>
        <v>#REF!</v>
      </c>
      <c r="EC16" s="245" t="e">
        <f>IF(ISBLANK('In Process Calc.'!#REF!),"",'In Process Calc.'!#REF!)</f>
        <v>#REF!</v>
      </c>
      <c r="ED16" s="245" t="e">
        <f>IF(ISBLANK('In Process Calc.'!#REF!),"",'In Process Calc.'!#REF!)</f>
        <v>#REF!</v>
      </c>
      <c r="EE16" s="245" t="e">
        <f>IF(ISBLANK('In Process Calc.'!#REF!),"",'In Process Calc.'!#REF!)</f>
        <v>#REF!</v>
      </c>
      <c r="EF16" s="245" t="e">
        <f>IF(ISBLANK('In Process Calc.'!#REF!),"",'In Process Calc.'!#REF!)</f>
        <v>#REF!</v>
      </c>
      <c r="EG16" s="245" t="e">
        <f>IF(ISBLANK('In Process Calc.'!#REF!),"",'In Process Calc.'!#REF!)</f>
        <v>#REF!</v>
      </c>
      <c r="EH16" s="245" t="e">
        <f>IF(ISBLANK('In Process Calc.'!#REF!),"",'In Process Calc.'!#REF!)</f>
        <v>#REF!</v>
      </c>
      <c r="EI16" s="245" t="e">
        <f>IF(ISBLANK('In Process Calc.'!#REF!),"",'In Process Calc.'!#REF!)</f>
        <v>#REF!</v>
      </c>
      <c r="EJ16" s="245" t="e">
        <f>IF(ISBLANK('In Process Calc.'!#REF!),"",'In Process Calc.'!#REF!)</f>
        <v>#REF!</v>
      </c>
      <c r="EK16" s="245" t="str">
        <f>IF(ISBLANK('Post Process Calc.'!A16),"",'Post Process Calc.'!A16)</f>
        <v/>
      </c>
      <c r="EL16" s="245" t="str">
        <f>IF(ISBLANK('Post Process Calc.'!B16),"",'Post Process Calc.'!B16)</f>
        <v/>
      </c>
      <c r="EM16" s="245" t="str">
        <f>IF(ISBLANK('Post Process Calc.'!C16),"",'Post Process Calc.'!C16)</f>
        <v/>
      </c>
      <c r="EN16" s="245" t="str">
        <f>IF(ISBLANK('Post Process Calc.'!D16),"",'Post Process Calc.'!D16)</f>
        <v/>
      </c>
      <c r="EO16" s="245" t="str">
        <f>IF(ISBLANK('Post Process Calc.'!E16),"",'Post Process Calc.'!E16)</f>
        <v/>
      </c>
      <c r="EP16" s="245" t="str">
        <f>IF(ISBLANK('Post Process Calc.'!F16),"",'Post Process Calc.'!F16)</f>
        <v/>
      </c>
      <c r="EQ16" s="245" t="str">
        <f>IF(ISBLANK('Post Process Calc.'!G16),"",'Post Process Calc.'!G16)</f>
        <v/>
      </c>
      <c r="ER16" s="245" t="str">
        <f>IF(ISBLANK('Post Process Calc.'!H16),"",'Post Process Calc.'!H16)</f>
        <v/>
      </c>
      <c r="ES16" s="245" t="str">
        <f>IF(ISBLANK('Post Process Calc.'!I16),"",'Post Process Calc.'!I16)</f>
        <v/>
      </c>
      <c r="ET16" s="245" t="str">
        <f>IF(ISBLANK('Post Process Calc.'!J16),"",'Post Process Calc.'!J16)</f>
        <v/>
      </c>
      <c r="EU16" s="245" t="str">
        <f>IF(ISBLANK('Post Process Calc.'!K16),"",'Post Process Calc.'!K16)</f>
        <v/>
      </c>
      <c r="EV16" s="245" t="str">
        <f>IF(ISBLANK('Post Process Calc.'!L16),"",'Post Process Calc.'!L16)</f>
        <v/>
      </c>
      <c r="EW16" s="245" t="str">
        <f>IF(ISBLANK('Post Process Calc.'!M16),"",'Post Process Calc.'!M16)</f>
        <v/>
      </c>
      <c r="EX16" s="245" t="str">
        <f>IF(ISBLANK('Post Process Calc.'!N16),"",'Post Process Calc.'!N16)</f>
        <v/>
      </c>
      <c r="EY16" s="245" t="str">
        <f>IF(ISBLANK('Post Process Calc.'!O16),"",'Post Process Calc.'!O16)</f>
        <v/>
      </c>
      <c r="EZ16" s="245" t="str">
        <f>IF(ISBLANK('Post Process Calc.'!P16),"",'Post Process Calc.'!P16)</f>
        <v/>
      </c>
      <c r="FA16" s="245" t="str">
        <f>IF(ISBLANK('Post Process Calc.'!Q16),"",'Post Process Calc.'!Q16)</f>
        <v/>
      </c>
      <c r="FB16" s="245" t="str">
        <f>IF(ISBLANK('Post Process Calc.'!R16),"",'Post Process Calc.'!R16)</f>
        <v/>
      </c>
      <c r="FC16" s="245" t="str">
        <f>IF(ISBLANK('Post Process Calc.'!S16),"",'Post Process Calc.'!S16)</f>
        <v/>
      </c>
      <c r="FD16" s="245" t="str">
        <f>IF(ISBLANK('Post Process Calc.'!T16),"",'Post Process Calc.'!T16)</f>
        <v/>
      </c>
      <c r="FE16" s="245" t="str">
        <f>IF(ISBLANK('Post Process Calc.'!U16),"",'Post Process Calc.'!U16)</f>
        <v/>
      </c>
      <c r="FF16" s="245" t="str">
        <f>IF(ISBLANK('Post Process Calc.'!V16),"",'Post Process Calc.'!V16)</f>
        <v/>
      </c>
      <c r="FG16" s="245" t="str">
        <f>IF(ISBLANK('Post Process Calc.'!W16),"",'Post Process Calc.'!W16)</f>
        <v/>
      </c>
      <c r="FH16" s="245" t="str">
        <f>IF(ISBLANK('Post Process Calc.'!X16),"",'Post Process Calc.'!X16)</f>
        <v/>
      </c>
      <c r="FI16" s="245" t="str">
        <f>IF(ISBLANK('Post Process Calc.'!Y16),"",'Post Process Calc.'!Y16)</f>
        <v/>
      </c>
      <c r="FJ16" s="245" t="str">
        <f>IF(ISBLANK('Post Process Calc.'!Z16),"",'Post Process Calc.'!Z16)</f>
        <v/>
      </c>
      <c r="FK16" s="245" t="str">
        <f>IF(ISBLANK('Post Process Calc.'!AA16),"",'Post Process Calc.'!AA16)</f>
        <v/>
      </c>
      <c r="FL16" s="245" t="str">
        <f>IF(ISBLANK('Post Process Calc.'!AB16),"",'Post Process Calc.'!AB16)</f>
        <v/>
      </c>
      <c r="FM16" s="245" t="str">
        <f>IF(ISBLANK('Post Process Calc.'!AC16),"",'Post Process Calc.'!AC16)</f>
        <v/>
      </c>
      <c r="FN16" s="245" t="str">
        <f>IF(ISBLANK('Post Process Calc.'!AD16),"",'Post Process Calc.'!AD16)</f>
        <v/>
      </c>
      <c r="FO16" s="245" t="str">
        <f>IF(ISBLANK('Post Process Calc.'!AE16),"",'Post Process Calc.'!AE16)</f>
        <v/>
      </c>
      <c r="FP16" s="245" t="str">
        <f>IF(ISBLANK('Post Process Calc.'!AF16),"",'Post Process Calc.'!AF16)</f>
        <v/>
      </c>
      <c r="FQ16" s="245" t="str">
        <f>IF(ISBLANK('Post Process Calc.'!AG16),"",'Post Process Calc.'!AG16)</f>
        <v/>
      </c>
      <c r="FR16" s="245" t="str">
        <f>IF(ISBLANK('Post Process Calc.'!AH16),"",'Post Process Calc.'!AH16)</f>
        <v/>
      </c>
      <c r="FS16" s="245" t="str">
        <f>IF(ISBLANK('Post Process Calc.'!AI16),"",'Post Process Calc.'!AI16)</f>
        <v/>
      </c>
    </row>
    <row r="17" spans="1:175" x14ac:dyDescent="0.15">
      <c r="A17" s="240" t="e">
        <f>IF(Glutamine!#REF!&lt;&gt;0,Glutamine!$B$1,"")</f>
        <v>#REF!</v>
      </c>
      <c r="B17" s="240" t="e">
        <f>IF(ISBLANK(Glutamine!#REF!),"",Glutamine!#REF!)</f>
        <v>#REF!</v>
      </c>
      <c r="C17" s="247" t="e">
        <f>IF(ISBLANK(Glutamine!#REF!),"",Glutamine!#REF!)</f>
        <v>#REF!</v>
      </c>
      <c r="D17" s="248" t="e">
        <f>IF(ISBLANK(Glutamine!#REF!),"",Glutamine!#REF!)</f>
        <v>#REF!</v>
      </c>
      <c r="E17" s="240" t="e">
        <f>IF(ISBLANK(Glutamine!#REF!),"",Glutamine!#REF!)</f>
        <v>#REF!</v>
      </c>
      <c r="F17" s="240" t="e">
        <f>IF(ISBLANK(Glutamine!#REF!),"",Glutamine!#REF!)</f>
        <v>#REF!</v>
      </c>
      <c r="G17" s="240" t="e">
        <f>IF(ISBLANK(Glutamine!#REF!),"",Glutamine!#REF!)</f>
        <v>#REF!</v>
      </c>
      <c r="H17" s="245" t="e">
        <f>IF(ISBLANK(Glutamine!#REF!),"",Glutamine!#REF!)</f>
        <v>#REF!</v>
      </c>
      <c r="I17" s="245" t="e">
        <f>IF(ISBLANK(Glutamine!#REF!),"",Glutamine!#REF!)</f>
        <v>#REF!</v>
      </c>
      <c r="J17" s="245" t="e">
        <f>IF(ISBLANK(Glutamine!#REF!),"",Glutamine!#REF!)</f>
        <v>#REF!</v>
      </c>
      <c r="K17" s="245" t="e">
        <f>IF(ISBLANK(Glutamine!#REF!),"",Glutamine!#REF!)</f>
        <v>#REF!</v>
      </c>
      <c r="L17" s="240" t="e">
        <f>IF(ISBLANK(Glutamine!#REF!),"",Glutamine!#REF!)</f>
        <v>#REF!</v>
      </c>
      <c r="M17" s="240" t="e">
        <f>IF(ISBLANK(Glutamine!#REF!),"",Glutamine!#REF!)</f>
        <v>#REF!</v>
      </c>
      <c r="N17" s="240" t="e">
        <f>IF(ISBLANK(Glutamine!#REF!),"",Glutamine!#REF!)</f>
        <v>#REF!</v>
      </c>
      <c r="O17" s="240" t="e">
        <f>IF(ISBLANK(Glutamine!#REF!),"",Glutamine!#REF!)</f>
        <v>#REF!</v>
      </c>
      <c r="P17" s="240" t="e">
        <f>IF(ISBLANK(Glutamine!#REF!),"",Glutamine!#REF!)</f>
        <v>#REF!</v>
      </c>
      <c r="Q17" s="240" t="e">
        <f>IF(ISBLANK(Glutamine!#REF!),"",Glutamine!#REF!)</f>
        <v>#REF!</v>
      </c>
      <c r="R17" s="240" t="e">
        <f>IF(ISBLANK(Glutamine!#REF!),"",Glutamine!#REF!)</f>
        <v>#REF!</v>
      </c>
      <c r="S17" s="240" t="e">
        <f>IF(ISBLANK(Glutamine!#REF!),"",Glutamine!#REF!)</f>
        <v>#REF!</v>
      </c>
      <c r="T17" s="245" t="e">
        <f>IF(ISBLANK(Glutamine!#REF!),"",Glutamine!#REF!)</f>
        <v>#REF!</v>
      </c>
      <c r="U17" s="245" t="e">
        <f>IF(ISBLANK(Glutamine!#REF!),"",Glutamine!#REF!)</f>
        <v>#REF!</v>
      </c>
      <c r="V17" s="245" t="e">
        <f>IF(ISBLANK(Glutamine!#REF!),"",Glutamine!#REF!)</f>
        <v>#REF!</v>
      </c>
      <c r="W17" s="245" t="e">
        <f>IF(ISBLANK(Glutamine!#REF!),"",Glutamine!#REF!)</f>
        <v>#REF!</v>
      </c>
      <c r="X17" s="245" t="e">
        <f>IF(ISBLANK(Glutamine!#REF!),"",Glutamine!#REF!)</f>
        <v>#REF!</v>
      </c>
      <c r="Y17" s="245" t="e">
        <f>IF(ISBLANK(Glutamine!#REF!),"",Glutamine!#REF!)</f>
        <v>#REF!</v>
      </c>
      <c r="Z17" s="245" t="e">
        <f>IF(ISBLANK(Glutamine!#REF!),"",Glutamine!#REF!)</f>
        <v>#REF!</v>
      </c>
      <c r="AA17" s="245" t="e">
        <f>IF(ISBLANK(Glutamine!#REF!),"",Glutamine!#REF!)</f>
        <v>#REF!</v>
      </c>
      <c r="AB17" s="245" t="e">
        <f>IF(ISBLANK(Glutamine!#REF!),"",Glutamine!#REF!)</f>
        <v>#REF!</v>
      </c>
      <c r="AC17" s="245" t="e">
        <f>IF(ISBLANK(Glutamine!#REF!),"",Glutamine!#REF!)</f>
        <v>#REF!</v>
      </c>
      <c r="AD17" s="245" t="e">
        <f>IF(ISBLANK(Glutamine!#REF!),"",Glutamine!#REF!)</f>
        <v>#REF!</v>
      </c>
      <c r="AE17" s="245" t="e">
        <f>IF(ISBLANK(Glutamine!#REF!),"",Glutamine!#REF!)</f>
        <v>#REF!</v>
      </c>
      <c r="AF17" s="245" t="e">
        <f>IF(ISBLANK(Glutamine!#REF!),"",Glutamine!#REF!)</f>
        <v>#REF!</v>
      </c>
      <c r="AG17" s="245" t="e">
        <f>IF(ISBLANK(Glutamine!#REF!),"",Glutamine!#REF!)</f>
        <v>#REF!</v>
      </c>
      <c r="AH17" s="245" t="e">
        <f>IF(ISBLANK(Glutamine!#REF!),"",Glutamine!#REF!)</f>
        <v>#REF!</v>
      </c>
      <c r="AI17" s="245" t="e">
        <f>IF(ISBLANK(Glutamine!#REF!),"",Glutamine!#REF!)</f>
        <v>#REF!</v>
      </c>
      <c r="AJ17" s="245" t="e">
        <f>IF(ISBLANK(Glutamine!#REF!),"",Glutamine!#REF!)</f>
        <v>#REF!</v>
      </c>
      <c r="AK17" s="245" t="e">
        <f>IF(ISBLANK(Glutamine!#REF!),"",Glutamine!#REF!)</f>
        <v>#REF!</v>
      </c>
      <c r="AL17" s="245" t="e">
        <f>IF(ISBLANK(Glutamine!#REF!),"",Glutamine!#REF!)</f>
        <v>#REF!</v>
      </c>
      <c r="AM17" s="245" t="e">
        <f>IF(ISBLANK(Glutamine!#REF!),"",Glutamine!#REF!)</f>
        <v>#REF!</v>
      </c>
      <c r="AN17" s="245" t="e">
        <f>IF(ISBLANK(Glutamine!#REF!),"",Glutamine!#REF!)</f>
        <v>#REF!</v>
      </c>
      <c r="AO17" s="245" t="e">
        <f>IF(ISBLANK(Glutamine!#REF!),"",Glutamine!#REF!)</f>
        <v>#REF!</v>
      </c>
      <c r="AP17" s="245" t="e">
        <f>IF(ISBLANK(Glutamine!#REF!),"",Glutamine!#REF!)</f>
        <v>#REF!</v>
      </c>
      <c r="AQ17" s="245" t="e">
        <f>IF(ISBLANK(Glutamine!#REF!),"",Glutamine!#REF!)</f>
        <v>#REF!</v>
      </c>
      <c r="AR17" s="245" t="e">
        <f>IF(ISBLANK(Glutamine!#REF!),"",Glutamine!#REF!)</f>
        <v>#REF!</v>
      </c>
      <c r="AS17" s="245" t="e">
        <f>IF(ISBLANK(Glutamine!#REF!),"",Glutamine!#REF!)</f>
        <v>#REF!</v>
      </c>
      <c r="AT17" s="245" t="e">
        <f>IF(ISBLANK(Glutamine!#REF!),"",Glutamine!#REF!)</f>
        <v>#REF!</v>
      </c>
      <c r="AU17" s="245" t="e">
        <f>IF(ISBLANK(Glutamine!#REF!),"",Glutamine!#REF!)</f>
        <v>#REF!</v>
      </c>
      <c r="AV17" s="245" t="e">
        <f>IF(ISBLANK(Glutamine!#REF!),"",Glutamine!#REF!)</f>
        <v>#REF!</v>
      </c>
      <c r="AW17" s="245" t="e">
        <f>IF(ISBLANK(Glutamine!#REF!),"",Glutamine!#REF!)</f>
        <v>#REF!</v>
      </c>
      <c r="AX17" s="245" t="e">
        <f>IF(ISBLANK(Glutamine!#REF!),"",Glutamine!#REF!)</f>
        <v>#REF!</v>
      </c>
      <c r="AY17" s="245" t="e">
        <f>IF(ISBLANK(Glutamine!#REF!),"",Glutamine!#REF!)</f>
        <v>#REF!</v>
      </c>
      <c r="AZ17" s="245" t="e">
        <f>IF(ISBLANK(Glutamine!#REF!),"",Glutamine!#REF!)</f>
        <v>#REF!</v>
      </c>
      <c r="BA17" s="245" t="e">
        <f>IF(ISBLANK(Glutamine!#REF!),"",Glutamine!#REF!)</f>
        <v>#REF!</v>
      </c>
      <c r="BB17" s="245" t="e">
        <f>IF(ISBLANK(Glutamine!#REF!),"",Glutamine!#REF!)</f>
        <v>#REF!</v>
      </c>
      <c r="BC17" s="245" t="e">
        <f>IF(ISBLANK(Glutamine!#REF!),"",Glutamine!#REF!)</f>
        <v>#REF!</v>
      </c>
      <c r="BD17" s="245" t="e">
        <f>IF(ISBLANK(Glutamine!#REF!),"",Glutamine!#REF!)</f>
        <v>#REF!</v>
      </c>
      <c r="BE17" s="245" t="e">
        <f>IF(ISBLANK(Glutamine!#REF!),"",Glutamine!#REF!)</f>
        <v>#REF!</v>
      </c>
      <c r="BF17" s="245" t="e">
        <f>IF(ISBLANK(Glutamine!#REF!),"",Glutamine!#REF!)</f>
        <v>#REF!</v>
      </c>
      <c r="BG17" s="245" t="e">
        <f>IF(ISBLANK(Glutamine!#REF!),"",Glutamine!#REF!)</f>
        <v>#REF!</v>
      </c>
      <c r="BH17" s="245" t="e">
        <f>IF(ISBLANK(Glutamine!#REF!),"",Glutamine!#REF!)</f>
        <v>#REF!</v>
      </c>
      <c r="BI17" s="245" t="e">
        <f>IF(ISBLANK(Glutamine!#REF!),"",Glutamine!#REF!)</f>
        <v>#REF!</v>
      </c>
      <c r="BJ17" s="245" t="e">
        <f>IF(ISBLANK(Glutamine!#REF!),"",Glutamine!#REF!)</f>
        <v>#REF!</v>
      </c>
      <c r="BK17" s="245" t="e">
        <f>IF(ISBLANK(Glutamine!#REF!),"",Glutamine!#REF!)</f>
        <v>#REF!</v>
      </c>
      <c r="BL17" s="245" t="e">
        <f>IF(ISBLANK(Glutamine!#REF!),"",Glutamine!#REF!)</f>
        <v>#REF!</v>
      </c>
      <c r="BM17" s="245" t="e">
        <f>IF(ISBLANK(Glutamine!#REF!),"",Glutamine!#REF!)</f>
        <v>#REF!</v>
      </c>
      <c r="BN17" s="240" t="e">
        <f>IF(ISBLANK('In Process Calc.'!#REF!),"",ROUND('In Process Calc.'!#REF!,2))</f>
        <v>#REF!</v>
      </c>
      <c r="BO17" s="240" t="e">
        <f>IF(ISBLANK('In Process Calc.'!#REF!),"",ROUND('In Process Calc.'!#REF!,2))</f>
        <v>#REF!</v>
      </c>
      <c r="BP17" s="240" t="e">
        <f>IF(ISBLANK('In Process Calc.'!#REF!),"",'In Process Calc.'!#REF!)</f>
        <v>#REF!</v>
      </c>
      <c r="BQ17" s="240" t="e">
        <f>IF(ISBLANK('In Process Calc.'!#REF!),"",'In Process Calc.'!#REF!)</f>
        <v>#REF!</v>
      </c>
      <c r="BR17" s="240" t="e">
        <f>IF(ISBLANK('In Process Calc.'!#REF!),"",'In Process Calc.'!#REF!)</f>
        <v>#REF!</v>
      </c>
      <c r="BS17" s="240" t="e">
        <f>IF(ISBLANK('In Process Calc.'!#REF!),"",'In Process Calc.'!#REF!)</f>
        <v>#REF!</v>
      </c>
      <c r="BT17" s="245" t="e">
        <f>IF(ISBLANK('In Process Calc.'!#REF!),"",'In Process Calc.'!#REF!)</f>
        <v>#REF!</v>
      </c>
      <c r="BU17" s="245" t="e">
        <f>IF(ISBLANK('In Process Calc.'!#REF!),"",'In Process Calc.'!#REF!)</f>
        <v>#REF!</v>
      </c>
      <c r="BV17" s="245" t="e">
        <f>IF(ISBLANK('In Process Calc.'!#REF!),"",'In Process Calc.'!#REF!)</f>
        <v>#REF!</v>
      </c>
      <c r="BW17" s="245" t="e">
        <f>IF(ISBLANK('In Process Calc.'!#REF!),"",'In Process Calc.'!#REF!)</f>
        <v>#REF!</v>
      </c>
      <c r="BX17" s="245" t="e">
        <f>IF(ISBLANK('In Process Calc.'!#REF!),"",'In Process Calc.'!#REF!)</f>
        <v>#REF!</v>
      </c>
      <c r="BY17" s="245" t="e">
        <f>IF(ISBLANK('In Process Calc.'!#REF!),"",'In Process Calc.'!#REF!)</f>
        <v>#REF!</v>
      </c>
      <c r="BZ17" s="245" t="e">
        <f>IF(ISBLANK('In Process Calc.'!#REF!),"",'In Process Calc.'!#REF!)</f>
        <v>#REF!</v>
      </c>
      <c r="CA17" s="245" t="e">
        <f>IF(ISBLANK('In Process Calc.'!#REF!),"",'In Process Calc.'!#REF!)</f>
        <v>#REF!</v>
      </c>
      <c r="CB17" s="245" t="e">
        <f>IF(ISBLANK('In Process Calc.'!#REF!),"",'In Process Calc.'!#REF!)</f>
        <v>#REF!</v>
      </c>
      <c r="CC17" s="245" t="e">
        <f>IF(ISBLANK('In Process Calc.'!#REF!),"",'In Process Calc.'!#REF!)</f>
        <v>#REF!</v>
      </c>
      <c r="CD17" s="245" t="e">
        <f>IF(ISBLANK('In Process Calc.'!#REF!),"",'In Process Calc.'!#REF!)</f>
        <v>#REF!</v>
      </c>
      <c r="CE17" s="245" t="e">
        <f>IF(ISBLANK('In Process Calc.'!#REF!),"",'In Process Calc.'!#REF!)</f>
        <v>#REF!</v>
      </c>
      <c r="CF17" s="245" t="e">
        <f>IF(ISBLANK('In Process Calc.'!#REF!),"",'In Process Calc.'!#REF!)</f>
        <v>#REF!</v>
      </c>
      <c r="CG17" s="245" t="e">
        <f>IF(ISBLANK('In Process Calc.'!#REF!),"",'In Process Calc.'!#REF!)</f>
        <v>#REF!</v>
      </c>
      <c r="CH17" s="245" t="e">
        <f>IF(ISBLANK('In Process Calc.'!#REF!),"",'In Process Calc.'!#REF!)</f>
        <v>#REF!</v>
      </c>
      <c r="CI17" s="245" t="e">
        <f>IF(ISBLANK('In Process Calc.'!#REF!),"",'In Process Calc.'!#REF!)</f>
        <v>#REF!</v>
      </c>
      <c r="CJ17" s="245" t="e">
        <f>IF(ISBLANK('In Process Calc.'!#REF!),"",'In Process Calc.'!#REF!)</f>
        <v>#REF!</v>
      </c>
      <c r="CK17" s="245" t="e">
        <f>IF(ISBLANK('In Process Calc.'!#REF!),"",'In Process Calc.'!#REF!)</f>
        <v>#REF!</v>
      </c>
      <c r="CL17" s="245" t="e">
        <f>IF(ISBLANK('In Process Calc.'!#REF!),"",'In Process Calc.'!#REF!)</f>
        <v>#REF!</v>
      </c>
      <c r="CM17" s="245" t="e">
        <f>IF(ISBLANK('In Process Calc.'!#REF!),"",'In Process Calc.'!#REF!)</f>
        <v>#REF!</v>
      </c>
      <c r="CN17" s="245" t="e">
        <f>IF(ISBLANK('In Process Calc.'!#REF!),"",'In Process Calc.'!#REF!)</f>
        <v>#REF!</v>
      </c>
      <c r="CO17" s="245" t="e">
        <f>IF(ISBLANK('In Process Calc.'!#REF!),"",'In Process Calc.'!#REF!)</f>
        <v>#REF!</v>
      </c>
      <c r="CP17" s="245" t="e">
        <f>IF(ISBLANK('In Process Calc.'!#REF!),"",'In Process Calc.'!#REF!)</f>
        <v>#REF!</v>
      </c>
      <c r="CQ17" s="245" t="e">
        <f>IF(ISBLANK('In Process Calc.'!#REF!),"",'In Process Calc.'!#REF!)</f>
        <v>#REF!</v>
      </c>
      <c r="CR17" s="245" t="e">
        <f>IF(ISBLANK('In Process Calc.'!#REF!),"",'In Process Calc.'!#REF!)</f>
        <v>#REF!</v>
      </c>
      <c r="CS17" s="245" t="e">
        <f>IF(ISBLANK('In Process Calc.'!#REF!),"",'In Process Calc.'!#REF!)</f>
        <v>#REF!</v>
      </c>
      <c r="CT17" s="245" t="e">
        <f>IF(ISBLANK('In Process Calc.'!#REF!),"",'In Process Calc.'!#REF!)</f>
        <v>#REF!</v>
      </c>
      <c r="CU17" s="245" t="e">
        <f>IF(ISBLANK('In Process Calc.'!#REF!),"",'In Process Calc.'!#REF!)</f>
        <v>#REF!</v>
      </c>
      <c r="CV17" s="245" t="e">
        <f>IF(ISBLANK('In Process Calc.'!#REF!),"",'In Process Calc.'!#REF!)</f>
        <v>#REF!</v>
      </c>
      <c r="CW17" s="245" t="e">
        <f>IF(ISBLANK('In Process Calc.'!#REF!),"",'In Process Calc.'!#REF!)</f>
        <v>#REF!</v>
      </c>
      <c r="CX17" s="245" t="e">
        <f>IF(ISBLANK('In Process Calc.'!#REF!),"",'In Process Calc.'!#REF!)</f>
        <v>#REF!</v>
      </c>
      <c r="CY17" s="245" t="e">
        <f>IF(ISBLANK('In Process Calc.'!#REF!),"",'In Process Calc.'!#REF!)</f>
        <v>#REF!</v>
      </c>
      <c r="CZ17" s="245" t="e">
        <f>IF(ISBLANK('In Process Calc.'!#REF!),"",'In Process Calc.'!#REF!)</f>
        <v>#REF!</v>
      </c>
      <c r="DA17" s="245" t="e">
        <f>IF(ISBLANK('In Process Calc.'!#REF!),"",'In Process Calc.'!#REF!)</f>
        <v>#REF!</v>
      </c>
      <c r="DB17" s="245" t="e">
        <f>IF(ISBLANK('In Process Calc.'!#REF!),"",'In Process Calc.'!#REF!)</f>
        <v>#REF!</v>
      </c>
      <c r="DC17" s="245" t="e">
        <f>IF(ISBLANK('In Process Calc.'!#REF!),"",'In Process Calc.'!#REF!)</f>
        <v>#REF!</v>
      </c>
      <c r="DD17" s="245" t="e">
        <f>IF(ISBLANK('In Process Calc.'!#REF!),"",'In Process Calc.'!#REF!)</f>
        <v>#REF!</v>
      </c>
      <c r="DE17" s="245" t="e">
        <f>IF(ISBLANK('In Process Calc.'!#REF!),"",'In Process Calc.'!#REF!)</f>
        <v>#REF!</v>
      </c>
      <c r="DF17" s="245" t="e">
        <f>IF(ISBLANK('In Process Calc.'!#REF!),"",'In Process Calc.'!#REF!)</f>
        <v>#REF!</v>
      </c>
      <c r="DG17" s="245" t="e">
        <f>IF(ISBLANK('In Process Calc.'!#REF!),"",'In Process Calc.'!#REF!)</f>
        <v>#REF!</v>
      </c>
      <c r="DH17" s="245" t="e">
        <f>IF(ISBLANK('In Process Calc.'!#REF!),"",'In Process Calc.'!#REF!)</f>
        <v>#REF!</v>
      </c>
      <c r="DI17" s="245" t="e">
        <f>IF(ISBLANK('In Process Calc.'!#REF!),"",'In Process Calc.'!#REF!)</f>
        <v>#REF!</v>
      </c>
      <c r="DJ17" s="245" t="e">
        <f>IF(ISBLANK('In Process Calc.'!#REF!),"",'In Process Calc.'!#REF!)</f>
        <v>#REF!</v>
      </c>
      <c r="DK17" s="245" t="e">
        <f>IF(ISBLANK('In Process Calc.'!#REF!),"",'In Process Calc.'!#REF!)</f>
        <v>#REF!</v>
      </c>
      <c r="DL17" s="245" t="e">
        <f>IF(ISBLANK('In Process Calc.'!#REF!),"",'In Process Calc.'!#REF!)</f>
        <v>#REF!</v>
      </c>
      <c r="DM17" s="245" t="e">
        <f>IF(ISBLANK('In Process Calc.'!#REF!),"",'In Process Calc.'!#REF!)</f>
        <v>#REF!</v>
      </c>
      <c r="DN17" s="245" t="e">
        <f>IF(ISBLANK('In Process Calc.'!#REF!),"",'In Process Calc.'!#REF!)</f>
        <v>#REF!</v>
      </c>
      <c r="DO17" s="245" t="e">
        <f>IF(ISBLANK('In Process Calc.'!#REF!),"",'In Process Calc.'!#REF!)</f>
        <v>#REF!</v>
      </c>
      <c r="DP17" s="245" t="e">
        <f>IF(ISBLANK('In Process Calc.'!#REF!),"",'In Process Calc.'!#REF!)</f>
        <v>#REF!</v>
      </c>
      <c r="DQ17" s="245" t="e">
        <f>IF(ISBLANK('In Process Calc.'!#REF!),"",'In Process Calc.'!#REF!)</f>
        <v>#REF!</v>
      </c>
      <c r="DR17" s="245" t="e">
        <f>IF(ISBLANK('In Process Calc.'!#REF!),"",'In Process Calc.'!#REF!)</f>
        <v>#REF!</v>
      </c>
      <c r="DS17" s="245" t="e">
        <f>IF(ISBLANK('In Process Calc.'!#REF!),"",'In Process Calc.'!#REF!)</f>
        <v>#REF!</v>
      </c>
      <c r="DT17" s="245" t="e">
        <f>IF(ISBLANK('In Process Calc.'!#REF!),"",'In Process Calc.'!#REF!)</f>
        <v>#REF!</v>
      </c>
      <c r="DU17" s="245" t="e">
        <f>IF(ISBLANK('In Process Calc.'!#REF!),"",'In Process Calc.'!#REF!)</f>
        <v>#REF!</v>
      </c>
      <c r="DV17" s="245" t="e">
        <f>IF(ISBLANK('In Process Calc.'!#REF!),"",'In Process Calc.'!#REF!)</f>
        <v>#REF!</v>
      </c>
      <c r="DW17" s="245" t="e">
        <f>IF(ISBLANK('In Process Calc.'!#REF!),"",'In Process Calc.'!#REF!)</f>
        <v>#REF!</v>
      </c>
      <c r="DX17" s="245" t="e">
        <f>IF(ISBLANK('In Process Calc.'!#REF!),"",'In Process Calc.'!#REF!)</f>
        <v>#REF!</v>
      </c>
      <c r="DY17" s="245" t="e">
        <f>IF(ISBLANK('In Process Calc.'!#REF!),"",'In Process Calc.'!#REF!)</f>
        <v>#REF!</v>
      </c>
      <c r="DZ17" s="245" t="e">
        <f>IF(ISBLANK('In Process Calc.'!#REF!),"",'In Process Calc.'!#REF!)</f>
        <v>#REF!</v>
      </c>
      <c r="EA17" s="245" t="e">
        <f>IF(ISBLANK('In Process Calc.'!#REF!),"",'In Process Calc.'!#REF!)</f>
        <v>#REF!</v>
      </c>
      <c r="EB17" s="245" t="e">
        <f>IF(ISBLANK('In Process Calc.'!#REF!),"",'In Process Calc.'!#REF!)</f>
        <v>#REF!</v>
      </c>
      <c r="EC17" s="245" t="e">
        <f>IF(ISBLANK('In Process Calc.'!#REF!),"",'In Process Calc.'!#REF!)</f>
        <v>#REF!</v>
      </c>
      <c r="ED17" s="245" t="e">
        <f>IF(ISBLANK('In Process Calc.'!#REF!),"",'In Process Calc.'!#REF!)</f>
        <v>#REF!</v>
      </c>
      <c r="EE17" s="245" t="e">
        <f>IF(ISBLANK('In Process Calc.'!#REF!),"",'In Process Calc.'!#REF!)</f>
        <v>#REF!</v>
      </c>
      <c r="EF17" s="245" t="e">
        <f>IF(ISBLANK('In Process Calc.'!#REF!),"",'In Process Calc.'!#REF!)</f>
        <v>#REF!</v>
      </c>
      <c r="EG17" s="245" t="e">
        <f>IF(ISBLANK('In Process Calc.'!#REF!),"",'In Process Calc.'!#REF!)</f>
        <v>#REF!</v>
      </c>
      <c r="EH17" s="245" t="e">
        <f>IF(ISBLANK('In Process Calc.'!#REF!),"",'In Process Calc.'!#REF!)</f>
        <v>#REF!</v>
      </c>
      <c r="EI17" s="245" t="e">
        <f>IF(ISBLANK('In Process Calc.'!#REF!),"",'In Process Calc.'!#REF!)</f>
        <v>#REF!</v>
      </c>
      <c r="EJ17" s="245" t="e">
        <f>IF(ISBLANK('In Process Calc.'!#REF!),"",'In Process Calc.'!#REF!)</f>
        <v>#REF!</v>
      </c>
      <c r="EK17" s="245" t="str">
        <f>IF(ISBLANK('Post Process Calc.'!A17),"",'Post Process Calc.'!A17)</f>
        <v/>
      </c>
      <c r="EL17" s="245" t="str">
        <f>IF(ISBLANK('Post Process Calc.'!B17),"",'Post Process Calc.'!B17)</f>
        <v/>
      </c>
      <c r="EM17" s="245" t="str">
        <f>IF(ISBLANK('Post Process Calc.'!C17),"",'Post Process Calc.'!C17)</f>
        <v/>
      </c>
      <c r="EN17" s="245" t="str">
        <f>IF(ISBLANK('Post Process Calc.'!D17),"",'Post Process Calc.'!D17)</f>
        <v/>
      </c>
      <c r="EO17" s="245" t="str">
        <f>IF(ISBLANK('Post Process Calc.'!E17),"",'Post Process Calc.'!E17)</f>
        <v/>
      </c>
      <c r="EP17" s="245" t="str">
        <f>IF(ISBLANK('Post Process Calc.'!F17),"",'Post Process Calc.'!F17)</f>
        <v/>
      </c>
      <c r="EQ17" s="245" t="str">
        <f>IF(ISBLANK('Post Process Calc.'!G17),"",'Post Process Calc.'!G17)</f>
        <v/>
      </c>
      <c r="ER17" s="245" t="str">
        <f>IF(ISBLANK('Post Process Calc.'!H17),"",'Post Process Calc.'!H17)</f>
        <v/>
      </c>
      <c r="ES17" s="245" t="str">
        <f>IF(ISBLANK('Post Process Calc.'!I17),"",'Post Process Calc.'!I17)</f>
        <v/>
      </c>
      <c r="ET17" s="245" t="str">
        <f>IF(ISBLANK('Post Process Calc.'!J17),"",'Post Process Calc.'!J17)</f>
        <v/>
      </c>
      <c r="EU17" s="245" t="str">
        <f>IF(ISBLANK('Post Process Calc.'!K17),"",'Post Process Calc.'!K17)</f>
        <v/>
      </c>
      <c r="EV17" s="245" t="str">
        <f>IF(ISBLANK('Post Process Calc.'!L17),"",'Post Process Calc.'!L17)</f>
        <v/>
      </c>
      <c r="EW17" s="245" t="str">
        <f>IF(ISBLANK('Post Process Calc.'!M17),"",'Post Process Calc.'!M17)</f>
        <v/>
      </c>
      <c r="EX17" s="245" t="str">
        <f>IF(ISBLANK('Post Process Calc.'!N17),"",'Post Process Calc.'!N17)</f>
        <v/>
      </c>
      <c r="EY17" s="245" t="str">
        <f>IF(ISBLANK('Post Process Calc.'!O17),"",'Post Process Calc.'!O17)</f>
        <v/>
      </c>
      <c r="EZ17" s="245" t="str">
        <f>IF(ISBLANK('Post Process Calc.'!P17),"",'Post Process Calc.'!P17)</f>
        <v/>
      </c>
      <c r="FA17" s="245" t="str">
        <f>IF(ISBLANK('Post Process Calc.'!Q17),"",'Post Process Calc.'!Q17)</f>
        <v/>
      </c>
      <c r="FB17" s="245" t="str">
        <f>IF(ISBLANK('Post Process Calc.'!R17),"",'Post Process Calc.'!R17)</f>
        <v/>
      </c>
      <c r="FC17" s="245" t="str">
        <f>IF(ISBLANK('Post Process Calc.'!S17),"",'Post Process Calc.'!S17)</f>
        <v/>
      </c>
      <c r="FD17" s="245" t="str">
        <f>IF(ISBLANK('Post Process Calc.'!T17),"",'Post Process Calc.'!T17)</f>
        <v/>
      </c>
      <c r="FE17" s="245" t="str">
        <f>IF(ISBLANK('Post Process Calc.'!U17),"",'Post Process Calc.'!U17)</f>
        <v/>
      </c>
      <c r="FF17" s="245" t="str">
        <f>IF(ISBLANK('Post Process Calc.'!V17),"",'Post Process Calc.'!V17)</f>
        <v/>
      </c>
      <c r="FG17" s="245" t="str">
        <f>IF(ISBLANK('Post Process Calc.'!W17),"",'Post Process Calc.'!W17)</f>
        <v/>
      </c>
      <c r="FH17" s="245" t="str">
        <f>IF(ISBLANK('Post Process Calc.'!X17),"",'Post Process Calc.'!X17)</f>
        <v/>
      </c>
      <c r="FI17" s="245" t="str">
        <f>IF(ISBLANK('Post Process Calc.'!Y17),"",'Post Process Calc.'!Y17)</f>
        <v/>
      </c>
      <c r="FJ17" s="245" t="str">
        <f>IF(ISBLANK('Post Process Calc.'!Z17),"",'Post Process Calc.'!Z17)</f>
        <v/>
      </c>
      <c r="FK17" s="245" t="str">
        <f>IF(ISBLANK('Post Process Calc.'!AA17),"",'Post Process Calc.'!AA17)</f>
        <v/>
      </c>
      <c r="FL17" s="245" t="str">
        <f>IF(ISBLANK('Post Process Calc.'!AB17),"",'Post Process Calc.'!AB17)</f>
        <v/>
      </c>
      <c r="FM17" s="245" t="str">
        <f>IF(ISBLANK('Post Process Calc.'!AC17),"",'Post Process Calc.'!AC17)</f>
        <v/>
      </c>
      <c r="FN17" s="245" t="str">
        <f>IF(ISBLANK('Post Process Calc.'!AD17),"",'Post Process Calc.'!AD17)</f>
        <v/>
      </c>
      <c r="FO17" s="245" t="str">
        <f>IF(ISBLANK('Post Process Calc.'!AE17),"",'Post Process Calc.'!AE17)</f>
        <v/>
      </c>
      <c r="FP17" s="245" t="str">
        <f>IF(ISBLANK('Post Process Calc.'!AF17),"",'Post Process Calc.'!AF17)</f>
        <v/>
      </c>
      <c r="FQ17" s="245" t="str">
        <f>IF(ISBLANK('Post Process Calc.'!AG17),"",'Post Process Calc.'!AG17)</f>
        <v/>
      </c>
      <c r="FR17" s="245" t="str">
        <f>IF(ISBLANK('Post Process Calc.'!AH17),"",'Post Process Calc.'!AH17)</f>
        <v/>
      </c>
      <c r="FS17" s="245" t="str">
        <f>IF(ISBLANK('Post Process Calc.'!AI17),"",'Post Process Calc.'!AI17)</f>
        <v/>
      </c>
    </row>
    <row r="18" spans="1:175" x14ac:dyDescent="0.15">
      <c r="A18" s="240" t="e">
        <f>IF(Glutamine!#REF!&lt;&gt;0,Glutamine!$B$1,"")</f>
        <v>#REF!</v>
      </c>
      <c r="B18" s="240" t="e">
        <f>IF(ISBLANK(Glutamine!#REF!),"",Glutamine!#REF!)</f>
        <v>#REF!</v>
      </c>
      <c r="C18" s="247" t="e">
        <f>IF(ISBLANK(Glutamine!#REF!),"",Glutamine!#REF!)</f>
        <v>#REF!</v>
      </c>
      <c r="D18" s="248" t="e">
        <f>IF(ISBLANK(Glutamine!#REF!),"",Glutamine!#REF!)</f>
        <v>#REF!</v>
      </c>
      <c r="E18" s="240" t="e">
        <f>IF(ISBLANK(Glutamine!#REF!),"",Glutamine!#REF!)</f>
        <v>#REF!</v>
      </c>
      <c r="F18" s="240" t="e">
        <f>IF(ISBLANK(Glutamine!#REF!),"",Glutamine!#REF!)</f>
        <v>#REF!</v>
      </c>
      <c r="G18" s="240" t="e">
        <f>IF(ISBLANK(Glutamine!#REF!),"",Glutamine!#REF!)</f>
        <v>#REF!</v>
      </c>
      <c r="H18" s="245" t="e">
        <f>IF(ISBLANK(Glutamine!#REF!),"",Glutamine!#REF!)</f>
        <v>#REF!</v>
      </c>
      <c r="I18" s="245" t="e">
        <f>IF(ISBLANK(Glutamine!#REF!),"",Glutamine!#REF!)</f>
        <v>#REF!</v>
      </c>
      <c r="J18" s="245" t="e">
        <f>IF(ISBLANK(Glutamine!#REF!),"",Glutamine!#REF!)</f>
        <v>#REF!</v>
      </c>
      <c r="K18" s="245" t="e">
        <f>IF(ISBLANK(Glutamine!#REF!),"",Glutamine!#REF!)</f>
        <v>#REF!</v>
      </c>
      <c r="L18" s="240" t="e">
        <f>IF(ISBLANK(Glutamine!#REF!),"",Glutamine!#REF!)</f>
        <v>#REF!</v>
      </c>
      <c r="M18" s="240" t="e">
        <f>IF(ISBLANK(Glutamine!#REF!),"",Glutamine!#REF!)</f>
        <v>#REF!</v>
      </c>
      <c r="N18" s="240" t="e">
        <f>IF(ISBLANK(Glutamine!#REF!),"",Glutamine!#REF!)</f>
        <v>#REF!</v>
      </c>
      <c r="O18" s="240" t="e">
        <f>IF(ISBLANK(Glutamine!#REF!),"",Glutamine!#REF!)</f>
        <v>#REF!</v>
      </c>
      <c r="P18" s="240" t="e">
        <f>IF(ISBLANK(Glutamine!#REF!),"",Glutamine!#REF!)</f>
        <v>#REF!</v>
      </c>
      <c r="Q18" s="240" t="e">
        <f>IF(ISBLANK(Glutamine!#REF!),"",Glutamine!#REF!)</f>
        <v>#REF!</v>
      </c>
      <c r="R18" s="240" t="e">
        <f>IF(ISBLANK(Glutamine!#REF!),"",Glutamine!#REF!)</f>
        <v>#REF!</v>
      </c>
      <c r="S18" s="240" t="e">
        <f>IF(ISBLANK(Glutamine!#REF!),"",Glutamine!#REF!)</f>
        <v>#REF!</v>
      </c>
      <c r="T18" s="245" t="e">
        <f>IF(ISBLANK(Glutamine!#REF!),"",Glutamine!#REF!)</f>
        <v>#REF!</v>
      </c>
      <c r="U18" s="245" t="e">
        <f>IF(ISBLANK(Glutamine!#REF!),"",Glutamine!#REF!)</f>
        <v>#REF!</v>
      </c>
      <c r="V18" s="245" t="e">
        <f>IF(ISBLANK(Glutamine!#REF!),"",Glutamine!#REF!)</f>
        <v>#REF!</v>
      </c>
      <c r="W18" s="245" t="e">
        <f>IF(ISBLANK(Glutamine!#REF!),"",Glutamine!#REF!)</f>
        <v>#REF!</v>
      </c>
      <c r="X18" s="245" t="e">
        <f>IF(ISBLANK(Glutamine!#REF!),"",Glutamine!#REF!)</f>
        <v>#REF!</v>
      </c>
      <c r="Y18" s="245" t="e">
        <f>IF(ISBLANK(Glutamine!#REF!),"",Glutamine!#REF!)</f>
        <v>#REF!</v>
      </c>
      <c r="Z18" s="245" t="e">
        <f>IF(ISBLANK(Glutamine!#REF!),"",Glutamine!#REF!)</f>
        <v>#REF!</v>
      </c>
      <c r="AA18" s="245" t="e">
        <f>IF(ISBLANK(Glutamine!#REF!),"",Glutamine!#REF!)</f>
        <v>#REF!</v>
      </c>
      <c r="AB18" s="245" t="e">
        <f>IF(ISBLANK(Glutamine!#REF!),"",Glutamine!#REF!)</f>
        <v>#REF!</v>
      </c>
      <c r="AC18" s="245" t="e">
        <f>IF(ISBLANK(Glutamine!#REF!),"",Glutamine!#REF!)</f>
        <v>#REF!</v>
      </c>
      <c r="AD18" s="245" t="e">
        <f>IF(ISBLANK(Glutamine!#REF!),"",Glutamine!#REF!)</f>
        <v>#REF!</v>
      </c>
      <c r="AE18" s="245" t="e">
        <f>IF(ISBLANK(Glutamine!#REF!),"",Glutamine!#REF!)</f>
        <v>#REF!</v>
      </c>
      <c r="AF18" s="245" t="e">
        <f>IF(ISBLANK(Glutamine!#REF!),"",Glutamine!#REF!)</f>
        <v>#REF!</v>
      </c>
      <c r="AG18" s="245" t="e">
        <f>IF(ISBLANK(Glutamine!#REF!),"",Glutamine!#REF!)</f>
        <v>#REF!</v>
      </c>
      <c r="AH18" s="245" t="e">
        <f>IF(ISBLANK(Glutamine!#REF!),"",Glutamine!#REF!)</f>
        <v>#REF!</v>
      </c>
      <c r="AI18" s="245" t="e">
        <f>IF(ISBLANK(Glutamine!#REF!),"",Glutamine!#REF!)</f>
        <v>#REF!</v>
      </c>
      <c r="AJ18" s="245" t="e">
        <f>IF(ISBLANK(Glutamine!#REF!),"",Glutamine!#REF!)</f>
        <v>#REF!</v>
      </c>
      <c r="AK18" s="245" t="e">
        <f>IF(ISBLANK(Glutamine!#REF!),"",Glutamine!#REF!)</f>
        <v>#REF!</v>
      </c>
      <c r="AL18" s="245" t="e">
        <f>IF(ISBLANK(Glutamine!#REF!),"",Glutamine!#REF!)</f>
        <v>#REF!</v>
      </c>
      <c r="AM18" s="245" t="e">
        <f>IF(ISBLANK(Glutamine!#REF!),"",Glutamine!#REF!)</f>
        <v>#REF!</v>
      </c>
      <c r="AN18" s="245" t="e">
        <f>IF(ISBLANK(Glutamine!#REF!),"",Glutamine!#REF!)</f>
        <v>#REF!</v>
      </c>
      <c r="AO18" s="245" t="e">
        <f>IF(ISBLANK(Glutamine!#REF!),"",Glutamine!#REF!)</f>
        <v>#REF!</v>
      </c>
      <c r="AP18" s="245" t="e">
        <f>IF(ISBLANK(Glutamine!#REF!),"",Glutamine!#REF!)</f>
        <v>#REF!</v>
      </c>
      <c r="AQ18" s="245" t="e">
        <f>IF(ISBLANK(Glutamine!#REF!),"",Glutamine!#REF!)</f>
        <v>#REF!</v>
      </c>
      <c r="AR18" s="245" t="e">
        <f>IF(ISBLANK(Glutamine!#REF!),"",Glutamine!#REF!)</f>
        <v>#REF!</v>
      </c>
      <c r="AS18" s="245" t="e">
        <f>IF(ISBLANK(Glutamine!#REF!),"",Glutamine!#REF!)</f>
        <v>#REF!</v>
      </c>
      <c r="AT18" s="245" t="e">
        <f>IF(ISBLANK(Glutamine!#REF!),"",Glutamine!#REF!)</f>
        <v>#REF!</v>
      </c>
      <c r="AU18" s="245" t="e">
        <f>IF(ISBLANK(Glutamine!#REF!),"",Glutamine!#REF!)</f>
        <v>#REF!</v>
      </c>
      <c r="AV18" s="245" t="e">
        <f>IF(ISBLANK(Glutamine!#REF!),"",Glutamine!#REF!)</f>
        <v>#REF!</v>
      </c>
      <c r="AW18" s="245" t="e">
        <f>IF(ISBLANK(Glutamine!#REF!),"",Glutamine!#REF!)</f>
        <v>#REF!</v>
      </c>
      <c r="AX18" s="245" t="e">
        <f>IF(ISBLANK(Glutamine!#REF!),"",Glutamine!#REF!)</f>
        <v>#REF!</v>
      </c>
      <c r="AY18" s="245" t="e">
        <f>IF(ISBLANK(Glutamine!#REF!),"",Glutamine!#REF!)</f>
        <v>#REF!</v>
      </c>
      <c r="AZ18" s="245" t="e">
        <f>IF(ISBLANK(Glutamine!#REF!),"",Glutamine!#REF!)</f>
        <v>#REF!</v>
      </c>
      <c r="BA18" s="245" t="e">
        <f>IF(ISBLANK(Glutamine!#REF!),"",Glutamine!#REF!)</f>
        <v>#REF!</v>
      </c>
      <c r="BB18" s="245" t="e">
        <f>IF(ISBLANK(Glutamine!#REF!),"",Glutamine!#REF!)</f>
        <v>#REF!</v>
      </c>
      <c r="BC18" s="245" t="e">
        <f>IF(ISBLANK(Glutamine!#REF!),"",Glutamine!#REF!)</f>
        <v>#REF!</v>
      </c>
      <c r="BD18" s="245" t="e">
        <f>IF(ISBLANK(Glutamine!#REF!),"",Glutamine!#REF!)</f>
        <v>#REF!</v>
      </c>
      <c r="BE18" s="245" t="e">
        <f>IF(ISBLANK(Glutamine!#REF!),"",Glutamine!#REF!)</f>
        <v>#REF!</v>
      </c>
      <c r="BF18" s="245" t="e">
        <f>IF(ISBLANK(Glutamine!#REF!),"",Glutamine!#REF!)</f>
        <v>#REF!</v>
      </c>
      <c r="BG18" s="245" t="e">
        <f>IF(ISBLANK(Glutamine!#REF!),"",Glutamine!#REF!)</f>
        <v>#REF!</v>
      </c>
      <c r="BH18" s="245" t="e">
        <f>IF(ISBLANK(Glutamine!#REF!),"",Glutamine!#REF!)</f>
        <v>#REF!</v>
      </c>
      <c r="BI18" s="245" t="e">
        <f>IF(ISBLANK(Glutamine!#REF!),"",Glutamine!#REF!)</f>
        <v>#REF!</v>
      </c>
      <c r="BJ18" s="245" t="e">
        <f>IF(ISBLANK(Glutamine!#REF!),"",Glutamine!#REF!)</f>
        <v>#REF!</v>
      </c>
      <c r="BK18" s="245" t="e">
        <f>IF(ISBLANK(Glutamine!#REF!),"",Glutamine!#REF!)</f>
        <v>#REF!</v>
      </c>
      <c r="BL18" s="245" t="e">
        <f>IF(ISBLANK(Glutamine!#REF!),"",Glutamine!#REF!)</f>
        <v>#REF!</v>
      </c>
      <c r="BM18" s="245" t="e">
        <f>IF(ISBLANK(Glutamine!#REF!),"",Glutamine!#REF!)</f>
        <v>#REF!</v>
      </c>
      <c r="BN18" s="240" t="e">
        <f>IF(ISBLANK('In Process Calc.'!#REF!),"",ROUND('In Process Calc.'!#REF!,2))</f>
        <v>#REF!</v>
      </c>
      <c r="BO18" s="240" t="e">
        <f>IF(ISBLANK('In Process Calc.'!#REF!),"",ROUND('In Process Calc.'!#REF!,2))</f>
        <v>#REF!</v>
      </c>
      <c r="BP18" s="240" t="e">
        <f>IF(ISBLANK('In Process Calc.'!#REF!),"",'In Process Calc.'!#REF!)</f>
        <v>#REF!</v>
      </c>
      <c r="BQ18" s="240" t="e">
        <f>IF(ISBLANK('In Process Calc.'!#REF!),"",'In Process Calc.'!#REF!)</f>
        <v>#REF!</v>
      </c>
      <c r="BR18" s="240" t="e">
        <f>IF(ISBLANK('In Process Calc.'!#REF!),"",'In Process Calc.'!#REF!)</f>
        <v>#REF!</v>
      </c>
      <c r="BS18" s="240" t="e">
        <f>IF(ISBLANK('In Process Calc.'!#REF!),"",'In Process Calc.'!#REF!)</f>
        <v>#REF!</v>
      </c>
      <c r="BT18" s="245" t="e">
        <f>IF(ISBLANK('In Process Calc.'!#REF!),"",'In Process Calc.'!#REF!)</f>
        <v>#REF!</v>
      </c>
      <c r="BU18" s="245" t="e">
        <f>IF(ISBLANK('In Process Calc.'!#REF!),"",'In Process Calc.'!#REF!)</f>
        <v>#REF!</v>
      </c>
      <c r="BV18" s="245" t="e">
        <f>IF(ISBLANK('In Process Calc.'!#REF!),"",'In Process Calc.'!#REF!)</f>
        <v>#REF!</v>
      </c>
      <c r="BW18" s="245" t="e">
        <f>IF(ISBLANK('In Process Calc.'!#REF!),"",'In Process Calc.'!#REF!)</f>
        <v>#REF!</v>
      </c>
      <c r="BX18" s="245" t="e">
        <f>IF(ISBLANK('In Process Calc.'!#REF!),"",'In Process Calc.'!#REF!)</f>
        <v>#REF!</v>
      </c>
      <c r="BY18" s="245" t="e">
        <f>IF(ISBLANK('In Process Calc.'!#REF!),"",'In Process Calc.'!#REF!)</f>
        <v>#REF!</v>
      </c>
      <c r="BZ18" s="245" t="e">
        <f>IF(ISBLANK('In Process Calc.'!#REF!),"",'In Process Calc.'!#REF!)</f>
        <v>#REF!</v>
      </c>
      <c r="CA18" s="245" t="e">
        <f>IF(ISBLANK('In Process Calc.'!#REF!),"",'In Process Calc.'!#REF!)</f>
        <v>#REF!</v>
      </c>
      <c r="CB18" s="245" t="e">
        <f>IF(ISBLANK('In Process Calc.'!#REF!),"",'In Process Calc.'!#REF!)</f>
        <v>#REF!</v>
      </c>
      <c r="CC18" s="245" t="e">
        <f>IF(ISBLANK('In Process Calc.'!#REF!),"",'In Process Calc.'!#REF!)</f>
        <v>#REF!</v>
      </c>
      <c r="CD18" s="245" t="e">
        <f>IF(ISBLANK('In Process Calc.'!#REF!),"",'In Process Calc.'!#REF!)</f>
        <v>#REF!</v>
      </c>
      <c r="CE18" s="245" t="e">
        <f>IF(ISBLANK('In Process Calc.'!#REF!),"",'In Process Calc.'!#REF!)</f>
        <v>#REF!</v>
      </c>
      <c r="CF18" s="245" t="e">
        <f>IF(ISBLANK('In Process Calc.'!#REF!),"",'In Process Calc.'!#REF!)</f>
        <v>#REF!</v>
      </c>
      <c r="CG18" s="245" t="e">
        <f>IF(ISBLANK('In Process Calc.'!#REF!),"",'In Process Calc.'!#REF!)</f>
        <v>#REF!</v>
      </c>
      <c r="CH18" s="245" t="e">
        <f>IF(ISBLANK('In Process Calc.'!#REF!),"",'In Process Calc.'!#REF!)</f>
        <v>#REF!</v>
      </c>
      <c r="CI18" s="245" t="e">
        <f>IF(ISBLANK('In Process Calc.'!#REF!),"",'In Process Calc.'!#REF!)</f>
        <v>#REF!</v>
      </c>
      <c r="CJ18" s="245" t="e">
        <f>IF(ISBLANK('In Process Calc.'!#REF!),"",'In Process Calc.'!#REF!)</f>
        <v>#REF!</v>
      </c>
      <c r="CK18" s="245" t="e">
        <f>IF(ISBLANK('In Process Calc.'!#REF!),"",'In Process Calc.'!#REF!)</f>
        <v>#REF!</v>
      </c>
      <c r="CL18" s="245" t="e">
        <f>IF(ISBLANK('In Process Calc.'!#REF!),"",'In Process Calc.'!#REF!)</f>
        <v>#REF!</v>
      </c>
      <c r="CM18" s="245" t="e">
        <f>IF(ISBLANK('In Process Calc.'!#REF!),"",'In Process Calc.'!#REF!)</f>
        <v>#REF!</v>
      </c>
      <c r="CN18" s="245" t="e">
        <f>IF(ISBLANK('In Process Calc.'!#REF!),"",'In Process Calc.'!#REF!)</f>
        <v>#REF!</v>
      </c>
      <c r="CO18" s="245" t="e">
        <f>IF(ISBLANK('In Process Calc.'!#REF!),"",'In Process Calc.'!#REF!)</f>
        <v>#REF!</v>
      </c>
      <c r="CP18" s="245" t="e">
        <f>IF(ISBLANK('In Process Calc.'!#REF!),"",'In Process Calc.'!#REF!)</f>
        <v>#REF!</v>
      </c>
      <c r="CQ18" s="245" t="e">
        <f>IF(ISBLANK('In Process Calc.'!#REF!),"",'In Process Calc.'!#REF!)</f>
        <v>#REF!</v>
      </c>
      <c r="CR18" s="245" t="e">
        <f>IF(ISBLANK('In Process Calc.'!#REF!),"",'In Process Calc.'!#REF!)</f>
        <v>#REF!</v>
      </c>
      <c r="CS18" s="245" t="e">
        <f>IF(ISBLANK('In Process Calc.'!#REF!),"",'In Process Calc.'!#REF!)</f>
        <v>#REF!</v>
      </c>
      <c r="CT18" s="245" t="e">
        <f>IF(ISBLANK('In Process Calc.'!#REF!),"",'In Process Calc.'!#REF!)</f>
        <v>#REF!</v>
      </c>
      <c r="CU18" s="245" t="e">
        <f>IF(ISBLANK('In Process Calc.'!#REF!),"",'In Process Calc.'!#REF!)</f>
        <v>#REF!</v>
      </c>
      <c r="CV18" s="245" t="e">
        <f>IF(ISBLANK('In Process Calc.'!#REF!),"",'In Process Calc.'!#REF!)</f>
        <v>#REF!</v>
      </c>
      <c r="CW18" s="245" t="e">
        <f>IF(ISBLANK('In Process Calc.'!#REF!),"",'In Process Calc.'!#REF!)</f>
        <v>#REF!</v>
      </c>
      <c r="CX18" s="245" t="e">
        <f>IF(ISBLANK('In Process Calc.'!#REF!),"",'In Process Calc.'!#REF!)</f>
        <v>#REF!</v>
      </c>
      <c r="CY18" s="245" t="e">
        <f>IF(ISBLANK('In Process Calc.'!#REF!),"",'In Process Calc.'!#REF!)</f>
        <v>#REF!</v>
      </c>
      <c r="CZ18" s="245" t="e">
        <f>IF(ISBLANK('In Process Calc.'!#REF!),"",'In Process Calc.'!#REF!)</f>
        <v>#REF!</v>
      </c>
      <c r="DA18" s="245" t="e">
        <f>IF(ISBLANK('In Process Calc.'!#REF!),"",'In Process Calc.'!#REF!)</f>
        <v>#REF!</v>
      </c>
      <c r="DB18" s="245" t="e">
        <f>IF(ISBLANK('In Process Calc.'!#REF!),"",'In Process Calc.'!#REF!)</f>
        <v>#REF!</v>
      </c>
      <c r="DC18" s="245" t="e">
        <f>IF(ISBLANK('In Process Calc.'!#REF!),"",'In Process Calc.'!#REF!)</f>
        <v>#REF!</v>
      </c>
      <c r="DD18" s="245" t="e">
        <f>IF(ISBLANK('In Process Calc.'!#REF!),"",'In Process Calc.'!#REF!)</f>
        <v>#REF!</v>
      </c>
      <c r="DE18" s="245" t="e">
        <f>IF(ISBLANK('In Process Calc.'!#REF!),"",'In Process Calc.'!#REF!)</f>
        <v>#REF!</v>
      </c>
      <c r="DF18" s="245" t="e">
        <f>IF(ISBLANK('In Process Calc.'!#REF!),"",'In Process Calc.'!#REF!)</f>
        <v>#REF!</v>
      </c>
      <c r="DG18" s="245" t="e">
        <f>IF(ISBLANK('In Process Calc.'!#REF!),"",'In Process Calc.'!#REF!)</f>
        <v>#REF!</v>
      </c>
      <c r="DH18" s="245" t="e">
        <f>IF(ISBLANK('In Process Calc.'!#REF!),"",'In Process Calc.'!#REF!)</f>
        <v>#REF!</v>
      </c>
      <c r="DI18" s="245" t="e">
        <f>IF(ISBLANK('In Process Calc.'!#REF!),"",'In Process Calc.'!#REF!)</f>
        <v>#REF!</v>
      </c>
      <c r="DJ18" s="245" t="e">
        <f>IF(ISBLANK('In Process Calc.'!#REF!),"",'In Process Calc.'!#REF!)</f>
        <v>#REF!</v>
      </c>
      <c r="DK18" s="245" t="e">
        <f>IF(ISBLANK('In Process Calc.'!#REF!),"",'In Process Calc.'!#REF!)</f>
        <v>#REF!</v>
      </c>
      <c r="DL18" s="245" t="e">
        <f>IF(ISBLANK('In Process Calc.'!#REF!),"",'In Process Calc.'!#REF!)</f>
        <v>#REF!</v>
      </c>
      <c r="DM18" s="245" t="e">
        <f>IF(ISBLANK('In Process Calc.'!#REF!),"",'In Process Calc.'!#REF!)</f>
        <v>#REF!</v>
      </c>
      <c r="DN18" s="245" t="e">
        <f>IF(ISBLANK('In Process Calc.'!#REF!),"",'In Process Calc.'!#REF!)</f>
        <v>#REF!</v>
      </c>
      <c r="DO18" s="245" t="e">
        <f>IF(ISBLANK('In Process Calc.'!#REF!),"",'In Process Calc.'!#REF!)</f>
        <v>#REF!</v>
      </c>
      <c r="DP18" s="245" t="e">
        <f>IF(ISBLANK('In Process Calc.'!#REF!),"",'In Process Calc.'!#REF!)</f>
        <v>#REF!</v>
      </c>
      <c r="DQ18" s="245" t="e">
        <f>IF(ISBLANK('In Process Calc.'!#REF!),"",'In Process Calc.'!#REF!)</f>
        <v>#REF!</v>
      </c>
      <c r="DR18" s="245" t="e">
        <f>IF(ISBLANK('In Process Calc.'!#REF!),"",'In Process Calc.'!#REF!)</f>
        <v>#REF!</v>
      </c>
      <c r="DS18" s="245" t="e">
        <f>IF(ISBLANK('In Process Calc.'!#REF!),"",'In Process Calc.'!#REF!)</f>
        <v>#REF!</v>
      </c>
      <c r="DT18" s="245" t="e">
        <f>IF(ISBLANK('In Process Calc.'!#REF!),"",'In Process Calc.'!#REF!)</f>
        <v>#REF!</v>
      </c>
      <c r="DU18" s="245" t="e">
        <f>IF(ISBLANK('In Process Calc.'!#REF!),"",'In Process Calc.'!#REF!)</f>
        <v>#REF!</v>
      </c>
      <c r="DV18" s="245" t="e">
        <f>IF(ISBLANK('In Process Calc.'!#REF!),"",'In Process Calc.'!#REF!)</f>
        <v>#REF!</v>
      </c>
      <c r="DW18" s="245" t="e">
        <f>IF(ISBLANK('In Process Calc.'!#REF!),"",'In Process Calc.'!#REF!)</f>
        <v>#REF!</v>
      </c>
      <c r="DX18" s="245" t="e">
        <f>IF(ISBLANK('In Process Calc.'!#REF!),"",'In Process Calc.'!#REF!)</f>
        <v>#REF!</v>
      </c>
      <c r="DY18" s="245" t="e">
        <f>IF(ISBLANK('In Process Calc.'!#REF!),"",'In Process Calc.'!#REF!)</f>
        <v>#REF!</v>
      </c>
      <c r="DZ18" s="245" t="e">
        <f>IF(ISBLANK('In Process Calc.'!#REF!),"",'In Process Calc.'!#REF!)</f>
        <v>#REF!</v>
      </c>
      <c r="EA18" s="245" t="e">
        <f>IF(ISBLANK('In Process Calc.'!#REF!),"",'In Process Calc.'!#REF!)</f>
        <v>#REF!</v>
      </c>
      <c r="EB18" s="245" t="e">
        <f>IF(ISBLANK('In Process Calc.'!#REF!),"",'In Process Calc.'!#REF!)</f>
        <v>#REF!</v>
      </c>
      <c r="EC18" s="245" t="e">
        <f>IF(ISBLANK('In Process Calc.'!#REF!),"",'In Process Calc.'!#REF!)</f>
        <v>#REF!</v>
      </c>
      <c r="ED18" s="245" t="e">
        <f>IF(ISBLANK('In Process Calc.'!#REF!),"",'In Process Calc.'!#REF!)</f>
        <v>#REF!</v>
      </c>
      <c r="EE18" s="245" t="e">
        <f>IF(ISBLANK('In Process Calc.'!#REF!),"",'In Process Calc.'!#REF!)</f>
        <v>#REF!</v>
      </c>
      <c r="EF18" s="245" t="e">
        <f>IF(ISBLANK('In Process Calc.'!#REF!),"",'In Process Calc.'!#REF!)</f>
        <v>#REF!</v>
      </c>
      <c r="EG18" s="245" t="e">
        <f>IF(ISBLANK('In Process Calc.'!#REF!),"",'In Process Calc.'!#REF!)</f>
        <v>#REF!</v>
      </c>
      <c r="EH18" s="245" t="e">
        <f>IF(ISBLANK('In Process Calc.'!#REF!),"",'In Process Calc.'!#REF!)</f>
        <v>#REF!</v>
      </c>
      <c r="EI18" s="245" t="e">
        <f>IF(ISBLANK('In Process Calc.'!#REF!),"",'In Process Calc.'!#REF!)</f>
        <v>#REF!</v>
      </c>
      <c r="EJ18" s="245" t="e">
        <f>IF(ISBLANK('In Process Calc.'!#REF!),"",'In Process Calc.'!#REF!)</f>
        <v>#REF!</v>
      </c>
      <c r="EK18" s="245" t="str">
        <f>IF(ISBLANK('Post Process Calc.'!A18),"",'Post Process Calc.'!A18)</f>
        <v>Xv V (109 cells)</v>
      </c>
      <c r="EL18" s="245" t="str">
        <f>IF(ISBLANK('Post Process Calc.'!B18),"",'Post Process Calc.'!B18)</f>
        <v>m (hr-1)</v>
      </c>
      <c r="EM18" s="245" t="str">
        <f>IF(ISBLANK('Post Process Calc.'!C18),"",'Post Process Calc.'!C18)</f>
        <v>qGlucose (mmol/109 cells/hr)</v>
      </c>
      <c r="EN18" s="245" t="str">
        <f>IF(ISBLANK('Post Process Calc.'!D18),"",'Post Process Calc.'!D18)</f>
        <v>qLactate (mmol/109 cells/hr)</v>
      </c>
      <c r="EO18" s="245" t="str">
        <f>IF(ISBLANK('Post Process Calc.'!E18),"",'Post Process Calc.'!E18)</f>
        <v>qGlutamine (mmol/109 cell/hr)</v>
      </c>
      <c r="EP18" s="245" t="str">
        <f>IF(ISBLANK('Post Process Calc.'!F18),"",'Post Process Calc.'!F18)</f>
        <v>qAsparagine (mmol/109 cell/hr)</v>
      </c>
      <c r="EQ18" s="245" t="str">
        <f>IF(ISBLANK('Post Process Calc.'!G18),"",'Post Process Calc.'!G18)</f>
        <v>qAspartate (mmol/109 cell/hr)</v>
      </c>
      <c r="ER18" s="245" t="str">
        <f>IF(ISBLANK('Post Process Calc.'!H18),"",'Post Process Calc.'!H18)</f>
        <v/>
      </c>
      <c r="ES18" s="245" t="str">
        <f>IF(ISBLANK('Post Process Calc.'!I18),"",'Post Process Calc.'!I18)</f>
        <v/>
      </c>
      <c r="ET18" s="245" t="str">
        <f>IF(ISBLANK('Post Process Calc.'!J18),"",'Post Process Calc.'!J18)</f>
        <v/>
      </c>
      <c r="EU18" s="245" t="str">
        <f>IF(ISBLANK('Post Process Calc.'!K18),"",'Post Process Calc.'!K18)</f>
        <v/>
      </c>
      <c r="EV18" s="245" t="str">
        <f>IF(ISBLANK('Post Process Calc.'!L18),"",'Post Process Calc.'!L18)</f>
        <v/>
      </c>
      <c r="EW18" s="245" t="str">
        <f>IF(ISBLANK('Post Process Calc.'!M18),"",'Post Process Calc.'!M18)</f>
        <v/>
      </c>
      <c r="EX18" s="245" t="str">
        <f>IF(ISBLANK('Post Process Calc.'!N18),"",'Post Process Calc.'!N18)</f>
        <v/>
      </c>
      <c r="EY18" s="245" t="str">
        <f>IF(ISBLANK('Post Process Calc.'!O18),"",'Post Process Calc.'!O18)</f>
        <v/>
      </c>
      <c r="EZ18" s="245" t="str">
        <f>IF(ISBLANK('Post Process Calc.'!P18),"",'Post Process Calc.'!P18)</f>
        <v/>
      </c>
      <c r="FA18" s="245" t="str">
        <f>IF(ISBLANK('Post Process Calc.'!Q18),"",'Post Process Calc.'!Q18)</f>
        <v/>
      </c>
      <c r="FB18" s="245" t="str">
        <f>IF(ISBLANK('Post Process Calc.'!R18),"",'Post Process Calc.'!R18)</f>
        <v/>
      </c>
      <c r="FC18" s="245" t="str">
        <f>IF(ISBLANK('Post Process Calc.'!S18),"",'Post Process Calc.'!S18)</f>
        <v/>
      </c>
      <c r="FD18" s="245" t="str">
        <f>IF(ISBLANK('Post Process Calc.'!T18),"",'Post Process Calc.'!T18)</f>
        <v/>
      </c>
      <c r="FE18" s="245" t="str">
        <f>IF(ISBLANK('Post Process Calc.'!U18),"",'Post Process Calc.'!U18)</f>
        <v/>
      </c>
      <c r="FF18" s="245" t="str">
        <f>IF(ISBLANK('Post Process Calc.'!V18),"",'Post Process Calc.'!V18)</f>
        <v/>
      </c>
      <c r="FG18" s="245" t="str">
        <f>IF(ISBLANK('Post Process Calc.'!W18),"",'Post Process Calc.'!W18)</f>
        <v/>
      </c>
      <c r="FH18" s="245" t="str">
        <f>IF(ISBLANK('Post Process Calc.'!X18),"",'Post Process Calc.'!X18)</f>
        <v/>
      </c>
      <c r="FI18" s="245" t="str">
        <f>IF(ISBLANK('Post Process Calc.'!Y18),"",'Post Process Calc.'!Y18)</f>
        <v/>
      </c>
      <c r="FJ18" s="245" t="str">
        <f>IF(ISBLANK('Post Process Calc.'!Z18),"",'Post Process Calc.'!Z18)</f>
        <v/>
      </c>
      <c r="FK18" s="245" t="str">
        <f>IF(ISBLANK('Post Process Calc.'!AA18),"",'Post Process Calc.'!AA18)</f>
        <v/>
      </c>
      <c r="FL18" s="245" t="str">
        <f>IF(ISBLANK('Post Process Calc.'!AB18),"",'Post Process Calc.'!AB18)</f>
        <v/>
      </c>
      <c r="FM18" s="245" t="str">
        <f>IF(ISBLANK('Post Process Calc.'!AC18),"",'Post Process Calc.'!AC18)</f>
        <v/>
      </c>
      <c r="FN18" s="245" t="str">
        <f>IF(ISBLANK('Post Process Calc.'!AD18),"",'Post Process Calc.'!AD18)</f>
        <v/>
      </c>
      <c r="FO18" s="245" t="str">
        <f>IF(ISBLANK('Post Process Calc.'!AE18),"",'Post Process Calc.'!AE18)</f>
        <v/>
      </c>
      <c r="FP18" s="245" t="str">
        <f>IF(ISBLANK('Post Process Calc.'!AF18),"",'Post Process Calc.'!AF18)</f>
        <v/>
      </c>
      <c r="FQ18" s="245" t="str">
        <f>IF(ISBLANK('Post Process Calc.'!AG18),"",'Post Process Calc.'!AG18)</f>
        <v/>
      </c>
      <c r="FR18" s="245" t="str">
        <f>IF(ISBLANK('Post Process Calc.'!AH18),"",'Post Process Calc.'!AH18)</f>
        <v/>
      </c>
      <c r="FS18" s="245" t="str">
        <f>IF(ISBLANK('Post Process Calc.'!AI18),"",'Post Process Calc.'!AI18)</f>
        <v/>
      </c>
    </row>
    <row r="19" spans="1:175" x14ac:dyDescent="0.15">
      <c r="A19" s="240" t="e">
        <f>IF(Glutamine!#REF!&lt;&gt;0,Glutamine!$B$1,"")</f>
        <v>#REF!</v>
      </c>
      <c r="B19" s="240" t="e">
        <f>IF(ISBLANK(Glutamine!#REF!),"",Glutamine!#REF!)</f>
        <v>#REF!</v>
      </c>
      <c r="C19" s="247" t="e">
        <f>IF(ISBLANK(Glutamine!#REF!),"",Glutamine!#REF!)</f>
        <v>#REF!</v>
      </c>
      <c r="D19" s="248" t="e">
        <f>IF(ISBLANK(Glutamine!#REF!),"",Glutamine!#REF!)</f>
        <v>#REF!</v>
      </c>
      <c r="E19" s="240" t="e">
        <f>IF(ISBLANK(Glutamine!#REF!),"",Glutamine!#REF!)</f>
        <v>#REF!</v>
      </c>
      <c r="F19" s="240" t="e">
        <f>IF(ISBLANK(Glutamine!#REF!),"",Glutamine!#REF!)</f>
        <v>#REF!</v>
      </c>
      <c r="G19" s="240" t="e">
        <f>IF(ISBLANK(Glutamine!#REF!),"",Glutamine!#REF!)</f>
        <v>#REF!</v>
      </c>
      <c r="H19" s="245" t="e">
        <f>IF(ISBLANK(Glutamine!#REF!),"",Glutamine!#REF!)</f>
        <v>#REF!</v>
      </c>
      <c r="I19" s="245" t="e">
        <f>IF(ISBLANK(Glutamine!#REF!),"",Glutamine!#REF!)</f>
        <v>#REF!</v>
      </c>
      <c r="J19" s="245" t="e">
        <f>IF(ISBLANK(Glutamine!#REF!),"",Glutamine!#REF!)</f>
        <v>#REF!</v>
      </c>
      <c r="K19" s="245" t="e">
        <f>IF(ISBLANK(Glutamine!#REF!),"",Glutamine!#REF!)</f>
        <v>#REF!</v>
      </c>
      <c r="L19" s="240" t="e">
        <f>IF(ISBLANK(Glutamine!#REF!),"",Glutamine!#REF!)</f>
        <v>#REF!</v>
      </c>
      <c r="M19" s="240" t="e">
        <f>IF(ISBLANK(Glutamine!#REF!),"",Glutamine!#REF!)</f>
        <v>#REF!</v>
      </c>
      <c r="N19" s="240" t="e">
        <f>IF(ISBLANK(Glutamine!#REF!),"",Glutamine!#REF!)</f>
        <v>#REF!</v>
      </c>
      <c r="O19" s="240" t="e">
        <f>IF(ISBLANK(Glutamine!#REF!),"",Glutamine!#REF!)</f>
        <v>#REF!</v>
      </c>
      <c r="P19" s="240" t="e">
        <f>IF(ISBLANK(Glutamine!#REF!),"",Glutamine!#REF!)</f>
        <v>#REF!</v>
      </c>
      <c r="Q19" s="240" t="e">
        <f>IF(ISBLANK(Glutamine!#REF!),"",Glutamine!#REF!)</f>
        <v>#REF!</v>
      </c>
      <c r="R19" s="240" t="e">
        <f>IF(ISBLANK(Glutamine!#REF!),"",Glutamine!#REF!)</f>
        <v>#REF!</v>
      </c>
      <c r="S19" s="240" t="e">
        <f>IF(ISBLANK(Glutamine!#REF!),"",Glutamine!#REF!)</f>
        <v>#REF!</v>
      </c>
      <c r="T19" s="245" t="e">
        <f>IF(ISBLANK(Glutamine!#REF!),"",Glutamine!#REF!)</f>
        <v>#REF!</v>
      </c>
      <c r="U19" s="245" t="e">
        <f>IF(ISBLANK(Glutamine!#REF!),"",Glutamine!#REF!)</f>
        <v>#REF!</v>
      </c>
      <c r="V19" s="245" t="e">
        <f>IF(ISBLANK(Glutamine!#REF!),"",Glutamine!#REF!)</f>
        <v>#REF!</v>
      </c>
      <c r="W19" s="245" t="e">
        <f>IF(ISBLANK(Glutamine!#REF!),"",Glutamine!#REF!)</f>
        <v>#REF!</v>
      </c>
      <c r="X19" s="245" t="e">
        <f>IF(ISBLANK(Glutamine!#REF!),"",Glutamine!#REF!)</f>
        <v>#REF!</v>
      </c>
      <c r="Y19" s="245" t="e">
        <f>IF(ISBLANK(Glutamine!#REF!),"",Glutamine!#REF!)</f>
        <v>#REF!</v>
      </c>
      <c r="Z19" s="245" t="e">
        <f>IF(ISBLANK(Glutamine!#REF!),"",Glutamine!#REF!)</f>
        <v>#REF!</v>
      </c>
      <c r="AA19" s="245" t="e">
        <f>IF(ISBLANK(Glutamine!#REF!),"",Glutamine!#REF!)</f>
        <v>#REF!</v>
      </c>
      <c r="AB19" s="245" t="e">
        <f>IF(ISBLANK(Glutamine!#REF!),"",Glutamine!#REF!)</f>
        <v>#REF!</v>
      </c>
      <c r="AC19" s="245" t="e">
        <f>IF(ISBLANK(Glutamine!#REF!),"",Glutamine!#REF!)</f>
        <v>#REF!</v>
      </c>
      <c r="AD19" s="245" t="e">
        <f>IF(ISBLANK(Glutamine!#REF!),"",Glutamine!#REF!)</f>
        <v>#REF!</v>
      </c>
      <c r="AE19" s="245" t="e">
        <f>IF(ISBLANK(Glutamine!#REF!),"",Glutamine!#REF!)</f>
        <v>#REF!</v>
      </c>
      <c r="AF19" s="245" t="e">
        <f>IF(ISBLANK(Glutamine!#REF!),"",Glutamine!#REF!)</f>
        <v>#REF!</v>
      </c>
      <c r="AG19" s="245" t="e">
        <f>IF(ISBLANK(Glutamine!#REF!),"",Glutamine!#REF!)</f>
        <v>#REF!</v>
      </c>
      <c r="AH19" s="245" t="e">
        <f>IF(ISBLANK(Glutamine!#REF!),"",Glutamine!#REF!)</f>
        <v>#REF!</v>
      </c>
      <c r="AI19" s="245" t="e">
        <f>IF(ISBLANK(Glutamine!#REF!),"",Glutamine!#REF!)</f>
        <v>#REF!</v>
      </c>
      <c r="AJ19" s="245" t="e">
        <f>IF(ISBLANK(Glutamine!#REF!),"",Glutamine!#REF!)</f>
        <v>#REF!</v>
      </c>
      <c r="AK19" s="245" t="e">
        <f>IF(ISBLANK(Glutamine!#REF!),"",Glutamine!#REF!)</f>
        <v>#REF!</v>
      </c>
      <c r="AL19" s="245" t="e">
        <f>IF(ISBLANK(Glutamine!#REF!),"",Glutamine!#REF!)</f>
        <v>#REF!</v>
      </c>
      <c r="AM19" s="245" t="e">
        <f>IF(ISBLANK(Glutamine!#REF!),"",Glutamine!#REF!)</f>
        <v>#REF!</v>
      </c>
      <c r="AN19" s="245" t="e">
        <f>IF(ISBLANK(Glutamine!#REF!),"",Glutamine!#REF!)</f>
        <v>#REF!</v>
      </c>
      <c r="AO19" s="245" t="e">
        <f>IF(ISBLANK(Glutamine!#REF!),"",Glutamine!#REF!)</f>
        <v>#REF!</v>
      </c>
      <c r="AP19" s="245" t="e">
        <f>IF(ISBLANK(Glutamine!#REF!),"",Glutamine!#REF!)</f>
        <v>#REF!</v>
      </c>
      <c r="AQ19" s="245" t="e">
        <f>IF(ISBLANK(Glutamine!#REF!),"",Glutamine!#REF!)</f>
        <v>#REF!</v>
      </c>
      <c r="AR19" s="245" t="e">
        <f>IF(ISBLANK(Glutamine!#REF!),"",Glutamine!#REF!)</f>
        <v>#REF!</v>
      </c>
      <c r="AS19" s="245" t="e">
        <f>IF(ISBLANK(Glutamine!#REF!),"",Glutamine!#REF!)</f>
        <v>#REF!</v>
      </c>
      <c r="AT19" s="245" t="e">
        <f>IF(ISBLANK(Glutamine!#REF!),"",Glutamine!#REF!)</f>
        <v>#REF!</v>
      </c>
      <c r="AU19" s="245" t="e">
        <f>IF(ISBLANK(Glutamine!#REF!),"",Glutamine!#REF!)</f>
        <v>#REF!</v>
      </c>
      <c r="AV19" s="245" t="e">
        <f>IF(ISBLANK(Glutamine!#REF!),"",Glutamine!#REF!)</f>
        <v>#REF!</v>
      </c>
      <c r="AW19" s="245" t="e">
        <f>IF(ISBLANK(Glutamine!#REF!),"",Glutamine!#REF!)</f>
        <v>#REF!</v>
      </c>
      <c r="AX19" s="245" t="e">
        <f>IF(ISBLANK(Glutamine!#REF!),"",Glutamine!#REF!)</f>
        <v>#REF!</v>
      </c>
      <c r="AY19" s="245" t="e">
        <f>IF(ISBLANK(Glutamine!#REF!),"",Glutamine!#REF!)</f>
        <v>#REF!</v>
      </c>
      <c r="AZ19" s="245" t="e">
        <f>IF(ISBLANK(Glutamine!#REF!),"",Glutamine!#REF!)</f>
        <v>#REF!</v>
      </c>
      <c r="BA19" s="245" t="e">
        <f>IF(ISBLANK(Glutamine!#REF!),"",Glutamine!#REF!)</f>
        <v>#REF!</v>
      </c>
      <c r="BB19" s="245" t="e">
        <f>IF(ISBLANK(Glutamine!#REF!),"",Glutamine!#REF!)</f>
        <v>#REF!</v>
      </c>
      <c r="BC19" s="245" t="e">
        <f>IF(ISBLANK(Glutamine!#REF!),"",Glutamine!#REF!)</f>
        <v>#REF!</v>
      </c>
      <c r="BD19" s="245" t="e">
        <f>IF(ISBLANK(Glutamine!#REF!),"",Glutamine!#REF!)</f>
        <v>#REF!</v>
      </c>
      <c r="BE19" s="245" t="e">
        <f>IF(ISBLANK(Glutamine!#REF!),"",Glutamine!#REF!)</f>
        <v>#REF!</v>
      </c>
      <c r="BF19" s="245" t="e">
        <f>IF(ISBLANK(Glutamine!#REF!),"",Glutamine!#REF!)</f>
        <v>#REF!</v>
      </c>
      <c r="BG19" s="245" t="e">
        <f>IF(ISBLANK(Glutamine!#REF!),"",Glutamine!#REF!)</f>
        <v>#REF!</v>
      </c>
      <c r="BH19" s="245" t="e">
        <f>IF(ISBLANK(Glutamine!#REF!),"",Glutamine!#REF!)</f>
        <v>#REF!</v>
      </c>
      <c r="BI19" s="245" t="e">
        <f>IF(ISBLANK(Glutamine!#REF!),"",Glutamine!#REF!)</f>
        <v>#REF!</v>
      </c>
      <c r="BJ19" s="245" t="e">
        <f>IF(ISBLANK(Glutamine!#REF!),"",Glutamine!#REF!)</f>
        <v>#REF!</v>
      </c>
      <c r="BK19" s="245" t="e">
        <f>IF(ISBLANK(Glutamine!#REF!),"",Glutamine!#REF!)</f>
        <v>#REF!</v>
      </c>
      <c r="BL19" s="245" t="e">
        <f>IF(ISBLANK(Glutamine!#REF!),"",Glutamine!#REF!)</f>
        <v>#REF!</v>
      </c>
      <c r="BM19" s="245" t="e">
        <f>IF(ISBLANK(Glutamine!#REF!),"",Glutamine!#REF!)</f>
        <v>#REF!</v>
      </c>
      <c r="BN19" s="240" t="e">
        <f>IF(ISBLANK('In Process Calc.'!#REF!),"",ROUND('In Process Calc.'!#REF!,2))</f>
        <v>#REF!</v>
      </c>
      <c r="BO19" s="240" t="e">
        <f>IF(ISBLANK('In Process Calc.'!#REF!),"",ROUND('In Process Calc.'!#REF!,2))</f>
        <v>#REF!</v>
      </c>
      <c r="BP19" s="240" t="e">
        <f>IF(ISBLANK('In Process Calc.'!#REF!),"",'In Process Calc.'!#REF!)</f>
        <v>#REF!</v>
      </c>
      <c r="BQ19" s="240" t="e">
        <f>IF(ISBLANK('In Process Calc.'!#REF!),"",'In Process Calc.'!#REF!)</f>
        <v>#REF!</v>
      </c>
      <c r="BR19" s="240" t="e">
        <f>IF(ISBLANK('In Process Calc.'!#REF!),"",'In Process Calc.'!#REF!)</f>
        <v>#REF!</v>
      </c>
      <c r="BS19" s="240" t="e">
        <f>IF(ISBLANK('In Process Calc.'!#REF!),"",'In Process Calc.'!#REF!)</f>
        <v>#REF!</v>
      </c>
      <c r="BT19" s="245" t="e">
        <f>IF(ISBLANK('In Process Calc.'!#REF!),"",'In Process Calc.'!#REF!)</f>
        <v>#REF!</v>
      </c>
      <c r="BU19" s="245" t="e">
        <f>IF(ISBLANK('In Process Calc.'!#REF!),"",'In Process Calc.'!#REF!)</f>
        <v>#REF!</v>
      </c>
      <c r="BV19" s="245" t="e">
        <f>IF(ISBLANK('In Process Calc.'!#REF!),"",'In Process Calc.'!#REF!)</f>
        <v>#REF!</v>
      </c>
      <c r="BW19" s="245" t="e">
        <f>IF(ISBLANK('In Process Calc.'!#REF!),"",'In Process Calc.'!#REF!)</f>
        <v>#REF!</v>
      </c>
      <c r="BX19" s="245" t="e">
        <f>IF(ISBLANK('In Process Calc.'!#REF!),"",'In Process Calc.'!#REF!)</f>
        <v>#REF!</v>
      </c>
      <c r="BY19" s="245" t="e">
        <f>IF(ISBLANK('In Process Calc.'!#REF!),"",'In Process Calc.'!#REF!)</f>
        <v>#REF!</v>
      </c>
      <c r="BZ19" s="245" t="e">
        <f>IF(ISBLANK('In Process Calc.'!#REF!),"",'In Process Calc.'!#REF!)</f>
        <v>#REF!</v>
      </c>
      <c r="CA19" s="245" t="e">
        <f>IF(ISBLANK('In Process Calc.'!#REF!),"",'In Process Calc.'!#REF!)</f>
        <v>#REF!</v>
      </c>
      <c r="CB19" s="245" t="e">
        <f>IF(ISBLANK('In Process Calc.'!#REF!),"",'In Process Calc.'!#REF!)</f>
        <v>#REF!</v>
      </c>
      <c r="CC19" s="245" t="e">
        <f>IF(ISBLANK('In Process Calc.'!#REF!),"",'In Process Calc.'!#REF!)</f>
        <v>#REF!</v>
      </c>
      <c r="CD19" s="245" t="e">
        <f>IF(ISBLANK('In Process Calc.'!#REF!),"",'In Process Calc.'!#REF!)</f>
        <v>#REF!</v>
      </c>
      <c r="CE19" s="245" t="e">
        <f>IF(ISBLANK('In Process Calc.'!#REF!),"",'In Process Calc.'!#REF!)</f>
        <v>#REF!</v>
      </c>
      <c r="CF19" s="245" t="e">
        <f>IF(ISBLANK('In Process Calc.'!#REF!),"",'In Process Calc.'!#REF!)</f>
        <v>#REF!</v>
      </c>
      <c r="CG19" s="245" t="e">
        <f>IF(ISBLANK('In Process Calc.'!#REF!),"",'In Process Calc.'!#REF!)</f>
        <v>#REF!</v>
      </c>
      <c r="CH19" s="245" t="e">
        <f>IF(ISBLANK('In Process Calc.'!#REF!),"",'In Process Calc.'!#REF!)</f>
        <v>#REF!</v>
      </c>
      <c r="CI19" s="245" t="e">
        <f>IF(ISBLANK('In Process Calc.'!#REF!),"",'In Process Calc.'!#REF!)</f>
        <v>#REF!</v>
      </c>
      <c r="CJ19" s="245" t="e">
        <f>IF(ISBLANK('In Process Calc.'!#REF!),"",'In Process Calc.'!#REF!)</f>
        <v>#REF!</v>
      </c>
      <c r="CK19" s="245" t="e">
        <f>IF(ISBLANK('In Process Calc.'!#REF!),"",'In Process Calc.'!#REF!)</f>
        <v>#REF!</v>
      </c>
      <c r="CL19" s="245" t="e">
        <f>IF(ISBLANK('In Process Calc.'!#REF!),"",'In Process Calc.'!#REF!)</f>
        <v>#REF!</v>
      </c>
      <c r="CM19" s="245" t="e">
        <f>IF(ISBLANK('In Process Calc.'!#REF!),"",'In Process Calc.'!#REF!)</f>
        <v>#REF!</v>
      </c>
      <c r="CN19" s="245" t="e">
        <f>IF(ISBLANK('In Process Calc.'!#REF!),"",'In Process Calc.'!#REF!)</f>
        <v>#REF!</v>
      </c>
      <c r="CO19" s="245" t="e">
        <f>IF(ISBLANK('In Process Calc.'!#REF!),"",'In Process Calc.'!#REF!)</f>
        <v>#REF!</v>
      </c>
      <c r="CP19" s="245" t="e">
        <f>IF(ISBLANK('In Process Calc.'!#REF!),"",'In Process Calc.'!#REF!)</f>
        <v>#REF!</v>
      </c>
      <c r="CQ19" s="245" t="e">
        <f>IF(ISBLANK('In Process Calc.'!#REF!),"",'In Process Calc.'!#REF!)</f>
        <v>#REF!</v>
      </c>
      <c r="CR19" s="245" t="e">
        <f>IF(ISBLANK('In Process Calc.'!#REF!),"",'In Process Calc.'!#REF!)</f>
        <v>#REF!</v>
      </c>
      <c r="CS19" s="245" t="e">
        <f>IF(ISBLANK('In Process Calc.'!#REF!),"",'In Process Calc.'!#REF!)</f>
        <v>#REF!</v>
      </c>
      <c r="CT19" s="245" t="e">
        <f>IF(ISBLANK('In Process Calc.'!#REF!),"",'In Process Calc.'!#REF!)</f>
        <v>#REF!</v>
      </c>
      <c r="CU19" s="245" t="e">
        <f>IF(ISBLANK('In Process Calc.'!#REF!),"",'In Process Calc.'!#REF!)</f>
        <v>#REF!</v>
      </c>
      <c r="CV19" s="245" t="e">
        <f>IF(ISBLANK('In Process Calc.'!#REF!),"",'In Process Calc.'!#REF!)</f>
        <v>#REF!</v>
      </c>
      <c r="CW19" s="245" t="e">
        <f>IF(ISBLANK('In Process Calc.'!#REF!),"",'In Process Calc.'!#REF!)</f>
        <v>#REF!</v>
      </c>
      <c r="CX19" s="245" t="e">
        <f>IF(ISBLANK('In Process Calc.'!#REF!),"",'In Process Calc.'!#REF!)</f>
        <v>#REF!</v>
      </c>
      <c r="CY19" s="245" t="e">
        <f>IF(ISBLANK('In Process Calc.'!#REF!),"",'In Process Calc.'!#REF!)</f>
        <v>#REF!</v>
      </c>
      <c r="CZ19" s="245" t="e">
        <f>IF(ISBLANK('In Process Calc.'!#REF!),"",'In Process Calc.'!#REF!)</f>
        <v>#REF!</v>
      </c>
      <c r="DA19" s="245" t="e">
        <f>IF(ISBLANK('In Process Calc.'!#REF!),"",'In Process Calc.'!#REF!)</f>
        <v>#REF!</v>
      </c>
      <c r="DB19" s="245" t="e">
        <f>IF(ISBLANK('In Process Calc.'!#REF!),"",'In Process Calc.'!#REF!)</f>
        <v>#REF!</v>
      </c>
      <c r="DC19" s="245" t="e">
        <f>IF(ISBLANK('In Process Calc.'!#REF!),"",'In Process Calc.'!#REF!)</f>
        <v>#REF!</v>
      </c>
      <c r="DD19" s="245" t="e">
        <f>IF(ISBLANK('In Process Calc.'!#REF!),"",'In Process Calc.'!#REF!)</f>
        <v>#REF!</v>
      </c>
      <c r="DE19" s="245" t="e">
        <f>IF(ISBLANK('In Process Calc.'!#REF!),"",'In Process Calc.'!#REF!)</f>
        <v>#REF!</v>
      </c>
      <c r="DF19" s="245" t="e">
        <f>IF(ISBLANK('In Process Calc.'!#REF!),"",'In Process Calc.'!#REF!)</f>
        <v>#REF!</v>
      </c>
      <c r="DG19" s="245" t="e">
        <f>IF(ISBLANK('In Process Calc.'!#REF!),"",'In Process Calc.'!#REF!)</f>
        <v>#REF!</v>
      </c>
      <c r="DH19" s="245" t="e">
        <f>IF(ISBLANK('In Process Calc.'!#REF!),"",'In Process Calc.'!#REF!)</f>
        <v>#REF!</v>
      </c>
      <c r="DI19" s="245" t="e">
        <f>IF(ISBLANK('In Process Calc.'!#REF!),"",'In Process Calc.'!#REF!)</f>
        <v>#REF!</v>
      </c>
      <c r="DJ19" s="245" t="e">
        <f>IF(ISBLANK('In Process Calc.'!#REF!),"",'In Process Calc.'!#REF!)</f>
        <v>#REF!</v>
      </c>
      <c r="DK19" s="245" t="e">
        <f>IF(ISBLANK('In Process Calc.'!#REF!),"",'In Process Calc.'!#REF!)</f>
        <v>#REF!</v>
      </c>
      <c r="DL19" s="245" t="e">
        <f>IF(ISBLANK('In Process Calc.'!#REF!),"",'In Process Calc.'!#REF!)</f>
        <v>#REF!</v>
      </c>
      <c r="DM19" s="245" t="e">
        <f>IF(ISBLANK('In Process Calc.'!#REF!),"",'In Process Calc.'!#REF!)</f>
        <v>#REF!</v>
      </c>
      <c r="DN19" s="245" t="e">
        <f>IF(ISBLANK('In Process Calc.'!#REF!),"",'In Process Calc.'!#REF!)</f>
        <v>#REF!</v>
      </c>
      <c r="DO19" s="245" t="e">
        <f>IF(ISBLANK('In Process Calc.'!#REF!),"",'In Process Calc.'!#REF!)</f>
        <v>#REF!</v>
      </c>
      <c r="DP19" s="245" t="e">
        <f>IF(ISBLANK('In Process Calc.'!#REF!),"",'In Process Calc.'!#REF!)</f>
        <v>#REF!</v>
      </c>
      <c r="DQ19" s="245" t="e">
        <f>IF(ISBLANK('In Process Calc.'!#REF!),"",'In Process Calc.'!#REF!)</f>
        <v>#REF!</v>
      </c>
      <c r="DR19" s="245" t="e">
        <f>IF(ISBLANK('In Process Calc.'!#REF!),"",'In Process Calc.'!#REF!)</f>
        <v>#REF!</v>
      </c>
      <c r="DS19" s="245" t="e">
        <f>IF(ISBLANK('In Process Calc.'!#REF!),"",'In Process Calc.'!#REF!)</f>
        <v>#REF!</v>
      </c>
      <c r="DT19" s="245" t="e">
        <f>IF(ISBLANK('In Process Calc.'!#REF!),"",'In Process Calc.'!#REF!)</f>
        <v>#REF!</v>
      </c>
      <c r="DU19" s="245" t="e">
        <f>IF(ISBLANK('In Process Calc.'!#REF!),"",'In Process Calc.'!#REF!)</f>
        <v>#REF!</v>
      </c>
      <c r="DV19" s="245" t="e">
        <f>IF(ISBLANK('In Process Calc.'!#REF!),"",'In Process Calc.'!#REF!)</f>
        <v>#REF!</v>
      </c>
      <c r="DW19" s="245" t="e">
        <f>IF(ISBLANK('In Process Calc.'!#REF!),"",'In Process Calc.'!#REF!)</f>
        <v>#REF!</v>
      </c>
      <c r="DX19" s="245" t="e">
        <f>IF(ISBLANK('In Process Calc.'!#REF!),"",'In Process Calc.'!#REF!)</f>
        <v>#REF!</v>
      </c>
      <c r="DY19" s="245" t="e">
        <f>IF(ISBLANK('In Process Calc.'!#REF!),"",'In Process Calc.'!#REF!)</f>
        <v>#REF!</v>
      </c>
      <c r="DZ19" s="245" t="e">
        <f>IF(ISBLANK('In Process Calc.'!#REF!),"",'In Process Calc.'!#REF!)</f>
        <v>#REF!</v>
      </c>
      <c r="EA19" s="245" t="e">
        <f>IF(ISBLANK('In Process Calc.'!#REF!),"",'In Process Calc.'!#REF!)</f>
        <v>#REF!</v>
      </c>
      <c r="EB19" s="245" t="e">
        <f>IF(ISBLANK('In Process Calc.'!#REF!),"",'In Process Calc.'!#REF!)</f>
        <v>#REF!</v>
      </c>
      <c r="EC19" s="245" t="e">
        <f>IF(ISBLANK('In Process Calc.'!#REF!),"",'In Process Calc.'!#REF!)</f>
        <v>#REF!</v>
      </c>
      <c r="ED19" s="245" t="e">
        <f>IF(ISBLANK('In Process Calc.'!#REF!),"",'In Process Calc.'!#REF!)</f>
        <v>#REF!</v>
      </c>
      <c r="EE19" s="245" t="e">
        <f>IF(ISBLANK('In Process Calc.'!#REF!),"",'In Process Calc.'!#REF!)</f>
        <v>#REF!</v>
      </c>
      <c r="EF19" s="245" t="e">
        <f>IF(ISBLANK('In Process Calc.'!#REF!),"",'In Process Calc.'!#REF!)</f>
        <v>#REF!</v>
      </c>
      <c r="EG19" s="245" t="e">
        <f>IF(ISBLANK('In Process Calc.'!#REF!),"",'In Process Calc.'!#REF!)</f>
        <v>#REF!</v>
      </c>
      <c r="EH19" s="245" t="e">
        <f>IF(ISBLANK('In Process Calc.'!#REF!),"",'In Process Calc.'!#REF!)</f>
        <v>#REF!</v>
      </c>
      <c r="EI19" s="245" t="e">
        <f>IF(ISBLANK('In Process Calc.'!#REF!),"",'In Process Calc.'!#REF!)</f>
        <v>#REF!</v>
      </c>
      <c r="EJ19" s="245" t="e">
        <f>IF(ISBLANK('In Process Calc.'!#REF!),"",'In Process Calc.'!#REF!)</f>
        <v>#REF!</v>
      </c>
      <c r="EK19" s="245">
        <f>IF(ISBLANK('Post Process Calc.'!A19),"",'Post Process Calc.'!A19)</f>
        <v>2.8761999999999999E-2</v>
      </c>
      <c r="EL19" s="245" t="str">
        <f>IF(ISBLANK('Post Process Calc.'!B19),"",'Post Process Calc.'!B19)</f>
        <v/>
      </c>
      <c r="EM19" s="245">
        <f>IF(ISBLANK('Post Process Calc.'!C19),"",'Post Process Calc.'!C19)</f>
        <v>0.2609695008305114</v>
      </c>
      <c r="EN19" s="245">
        <f>IF(ISBLANK('Post Process Calc.'!D19),"",'Post Process Calc.'!D19)</f>
        <v>0.32368072760961786</v>
      </c>
      <c r="EO19" s="245">
        <f>IF(ISBLANK('Post Process Calc.'!E19),"",'Post Process Calc.'!E19)</f>
        <v>5.7212278402679818E-2</v>
      </c>
      <c r="EP19" s="245">
        <f>IF(ISBLANK('Post Process Calc.'!F19),"",'Post Process Calc.'!F19)</f>
        <v>-5.5785661204125925E-2</v>
      </c>
      <c r="EQ19" s="245">
        <f>IF(ISBLANK('Post Process Calc.'!G19),"",'Post Process Calc.'!G19)</f>
        <v>-2.9498369640827114E-2</v>
      </c>
      <c r="ER19" s="245" t="str">
        <f>IF(ISBLANK('Post Process Calc.'!H19),"",'Post Process Calc.'!H19)</f>
        <v/>
      </c>
      <c r="ES19" s="245" t="str">
        <f>IF(ISBLANK('Post Process Calc.'!I19),"",'Post Process Calc.'!I19)</f>
        <v/>
      </c>
      <c r="ET19" s="245" t="str">
        <f>IF(ISBLANK('Post Process Calc.'!J19),"",'Post Process Calc.'!J19)</f>
        <v/>
      </c>
      <c r="EU19" s="245" t="str">
        <f>IF(ISBLANK('Post Process Calc.'!K19),"",'Post Process Calc.'!K19)</f>
        <v/>
      </c>
      <c r="EV19" s="245" t="str">
        <f>IF(ISBLANK('Post Process Calc.'!L19),"",'Post Process Calc.'!L19)</f>
        <v/>
      </c>
      <c r="EW19" s="245" t="str">
        <f>IF(ISBLANK('Post Process Calc.'!M19),"",'Post Process Calc.'!M19)</f>
        <v/>
      </c>
      <c r="EX19" s="245" t="str">
        <f>IF(ISBLANK('Post Process Calc.'!N19),"",'Post Process Calc.'!N19)</f>
        <v/>
      </c>
      <c r="EY19" s="245" t="str">
        <f>IF(ISBLANK('Post Process Calc.'!O19),"",'Post Process Calc.'!O19)</f>
        <v/>
      </c>
      <c r="EZ19" s="245" t="str">
        <f>IF(ISBLANK('Post Process Calc.'!P19),"",'Post Process Calc.'!P19)</f>
        <v/>
      </c>
      <c r="FA19" s="245" t="str">
        <f>IF(ISBLANK('Post Process Calc.'!Q19),"",'Post Process Calc.'!Q19)</f>
        <v/>
      </c>
      <c r="FB19" s="245" t="str">
        <f>IF(ISBLANK('Post Process Calc.'!R19),"",'Post Process Calc.'!R19)</f>
        <v/>
      </c>
      <c r="FC19" s="245" t="str">
        <f>IF(ISBLANK('Post Process Calc.'!S19),"",'Post Process Calc.'!S19)</f>
        <v/>
      </c>
      <c r="FD19" s="245" t="str">
        <f>IF(ISBLANK('Post Process Calc.'!T19),"",'Post Process Calc.'!T19)</f>
        <v/>
      </c>
      <c r="FE19" s="245" t="str">
        <f>IF(ISBLANK('Post Process Calc.'!U19),"",'Post Process Calc.'!U19)</f>
        <v/>
      </c>
      <c r="FF19" s="245" t="str">
        <f>IF(ISBLANK('Post Process Calc.'!V19),"",'Post Process Calc.'!V19)</f>
        <v/>
      </c>
      <c r="FG19" s="245" t="str">
        <f>IF(ISBLANK('Post Process Calc.'!W19),"",'Post Process Calc.'!W19)</f>
        <v/>
      </c>
      <c r="FH19" s="245" t="str">
        <f>IF(ISBLANK('Post Process Calc.'!X19),"",'Post Process Calc.'!X19)</f>
        <v/>
      </c>
      <c r="FI19" s="245" t="str">
        <f>IF(ISBLANK('Post Process Calc.'!Y19),"",'Post Process Calc.'!Y19)</f>
        <v/>
      </c>
      <c r="FJ19" s="245" t="str">
        <f>IF(ISBLANK('Post Process Calc.'!Z19),"",'Post Process Calc.'!Z19)</f>
        <v/>
      </c>
      <c r="FK19" s="245" t="str">
        <f>IF(ISBLANK('Post Process Calc.'!AA19),"",'Post Process Calc.'!AA19)</f>
        <v/>
      </c>
      <c r="FL19" s="245" t="str">
        <f>IF(ISBLANK('Post Process Calc.'!AB19),"",'Post Process Calc.'!AB19)</f>
        <v/>
      </c>
      <c r="FM19" s="245" t="str">
        <f>IF(ISBLANK('Post Process Calc.'!AC19),"",'Post Process Calc.'!AC19)</f>
        <v/>
      </c>
      <c r="FN19" s="245" t="str">
        <f>IF(ISBLANK('Post Process Calc.'!AD19),"",'Post Process Calc.'!AD19)</f>
        <v/>
      </c>
      <c r="FO19" s="245" t="str">
        <f>IF(ISBLANK('Post Process Calc.'!AE19),"",'Post Process Calc.'!AE19)</f>
        <v/>
      </c>
      <c r="FP19" s="245" t="str">
        <f>IF(ISBLANK('Post Process Calc.'!AF19),"",'Post Process Calc.'!AF19)</f>
        <v/>
      </c>
      <c r="FQ19" s="245" t="str">
        <f>IF(ISBLANK('Post Process Calc.'!AG19),"",'Post Process Calc.'!AG19)</f>
        <v/>
      </c>
      <c r="FR19" s="245" t="str">
        <f>IF(ISBLANK('Post Process Calc.'!AH19),"",'Post Process Calc.'!AH19)</f>
        <v/>
      </c>
      <c r="FS19" s="245" t="str">
        <f>IF(ISBLANK('Post Process Calc.'!AI19),"",'Post Process Calc.'!AI19)</f>
        <v/>
      </c>
    </row>
    <row r="20" spans="1:175" x14ac:dyDescent="0.15">
      <c r="A20" s="240" t="str">
        <f>IF(Glutamine!B15&lt;&gt;0,Glutamine!$B$1,"")</f>
        <v>NIIMBL VS-001</v>
      </c>
      <c r="B20" s="240">
        <f>IF(ISBLANK(Glutamine!A15),"",Glutamine!A15)</f>
        <v>8</v>
      </c>
      <c r="C20" s="247">
        <f>IF(ISBLANK(Glutamine!B15),"",Glutamine!B15)</f>
        <v>43699.72152777778</v>
      </c>
      <c r="D20" s="248">
        <f>IF(ISBLANK(Glutamine!C15),"",Glutamine!C15)</f>
        <v>43699.72152777778</v>
      </c>
      <c r="E20" s="240">
        <f>IF(ISBLANK(Glutamine!D15),"",Glutamine!D15)</f>
        <v>1.5</v>
      </c>
      <c r="F20" s="240">
        <f>IF(ISBLANK(Glutamine!E15),"",Glutamine!E15)</f>
        <v>1.753875928125</v>
      </c>
      <c r="G20" s="240" t="str">
        <f>IF(ISBLANK(Glutamine!G15),"",Glutamine!G15)</f>
        <v/>
      </c>
      <c r="H20" s="240">
        <f>IF(ISBLANK(Glutamine!H15),"",Glutamine!H15)</f>
        <v>18.8</v>
      </c>
      <c r="I20" s="240">
        <f>IF(ISBLANK(Glutamine!I15),"",Glutamine!I15)</f>
        <v>1.1787460148777917</v>
      </c>
      <c r="J20" s="240">
        <f>IF(ISBLANK(Glutamine!J15),"",Glutamine!J15)</f>
        <v>19.978746014877792</v>
      </c>
      <c r="K20" s="240">
        <f>IF(ISBLANK(Glutamine!K15),"",Glutamine!K15)</f>
        <v>94.1</v>
      </c>
      <c r="L20" s="240">
        <f>IF(ISBLANK(Glutamine!L15),"",Glutamine!L15)</f>
        <v>7</v>
      </c>
      <c r="M20" s="240" t="str">
        <f>IF(ISBLANK(Glutamine!M15),"",Glutamine!M15)</f>
        <v/>
      </c>
      <c r="N20" s="240" t="str">
        <f>IF(ISBLANK(Glutamine!N15),"",Glutamine!N15)</f>
        <v/>
      </c>
      <c r="O20" s="240">
        <f>IF(ISBLANK(Glutamine!O15),"",Glutamine!O15)</f>
        <v>0.13511353740914939</v>
      </c>
      <c r="P20" s="240" t="str">
        <f>IF(ISBLANK(Glutamine!P15),"",Glutamine!P15)</f>
        <v/>
      </c>
      <c r="Q20" s="240" t="str">
        <f>IF(ISBLANK(Glutamine!Q15),"",Glutamine!Q15)</f>
        <v/>
      </c>
      <c r="R20" s="240">
        <f>IF(ISBLANK(Glutamine!R15),"",Glutamine!R15)</f>
        <v>325</v>
      </c>
      <c r="S20" s="240">
        <f>IF(ISBLANK(Glutamine!S15),"",Glutamine!S15)</f>
        <v>61.835701127156462</v>
      </c>
      <c r="T20" s="240">
        <f>IF(ISBLANK(Glutamine!T15),"",Glutamine!T15)</f>
        <v>8.2425685629750962</v>
      </c>
      <c r="U20" s="240">
        <f>IF(ISBLANK(Glutamine!U15),"",Glutamine!U15)</f>
        <v>2.307565971105292</v>
      </c>
      <c r="V20" s="240">
        <f>IF(ISBLANK(Glutamine!V15),"",Glutamine!V15)</f>
        <v>3.3960139783844462E-2</v>
      </c>
      <c r="W20" s="240">
        <f>IF(ISBLANK(Glutamine!W15),"",Glutamine!W15)</f>
        <v>0.17123657860599778</v>
      </c>
      <c r="X20" s="240">
        <f>IF(ISBLANK(Glutamine!X15),"",Glutamine!X15)</f>
        <v>6.5240722507381319E-2</v>
      </c>
      <c r="Y20" s="240">
        <f>IF(ISBLANK(Glutamine!Y15),"",Glutamine!Y15)</f>
        <v>11.449430994015446</v>
      </c>
      <c r="Z20" s="240">
        <f>IF(ISBLANK(Glutamine!Z15),"",Glutamine!Z15)</f>
        <v>5.3996757506675361E-2</v>
      </c>
      <c r="AA20" s="240">
        <f>IF(ISBLANK(Glutamine!AA15),"",Glutamine!AA15)</f>
        <v>0.30779644036066922</v>
      </c>
      <c r="AB20" s="240">
        <f>IF(ISBLANK(Glutamine!AB15),"",Glutamine!AB15)</f>
        <v>1.9760349951434468</v>
      </c>
      <c r="AC20" s="240">
        <f>IF(ISBLANK(Glutamine!AC15),"",Glutamine!AC15)</f>
        <v>0.68222904676666341</v>
      </c>
      <c r="AD20" s="240">
        <f>IF(ISBLANK(Glutamine!AD15),"",Glutamine!AD15)</f>
        <v>1.2667132157763745</v>
      </c>
      <c r="AE20" s="240">
        <f>IF(ISBLANK(Glutamine!AE15),"",Glutamine!AE15)</f>
        <v>16.769300583758994</v>
      </c>
      <c r="AF20" s="240">
        <f>IF(ISBLANK(Glutamine!AF15),"",Glutamine!AF15)</f>
        <v>2.5559135415348901</v>
      </c>
      <c r="AG20" s="240">
        <f>IF(ISBLANK(Glutamine!AG15),"",Glutamine!AG15)</f>
        <v>2.3210117587635888</v>
      </c>
      <c r="AH20" s="240">
        <f>IF(ISBLANK(Glutamine!AH15),"",Glutamine!AH15)</f>
        <v>0.58717928973602795</v>
      </c>
      <c r="AI20" s="240">
        <f>IF(ISBLANK(Glutamine!AI15),"",Glutamine!AI15)</f>
        <v>6.8218297850000003</v>
      </c>
      <c r="AJ20" s="240">
        <f>IF(ISBLANK(Glutamine!AJ15),"",Glutamine!AJ15)</f>
        <v>0.85016598636670715</v>
      </c>
      <c r="AK20" s="240">
        <f>IF(ISBLANK(Glutamine!AK15),"",Glutamine!AK15)</f>
        <v>2.5119792679417112</v>
      </c>
      <c r="AL20" s="240">
        <f>IF(ISBLANK(Glutamine!AL15),"",Glutamine!AL15)</f>
        <v>3.7129166555585593</v>
      </c>
      <c r="AM20" s="240">
        <f>IF(ISBLANK(Glutamine!AM15),"",Glutamine!AM15)</f>
        <v>3.6319098746694962</v>
      </c>
      <c r="AN20" s="240">
        <f>IF(ISBLANK(Glutamine!AN15),"",Glutamine!AN15)</f>
        <v>0.3474231979338106</v>
      </c>
      <c r="AO20" s="240">
        <f>IF(ISBLANK(Glutamine!AO15),"",Glutamine!AO15)</f>
        <v>0.79076621578769624</v>
      </c>
      <c r="AP20" s="240">
        <f>IF(ISBLANK(Glutamine!AP15),"",Glutamine!AP15)</f>
        <v>1.9977931278683052</v>
      </c>
      <c r="AQ20" s="240">
        <f>IF(ISBLANK(Glutamine!AQ15),"",Glutamine!AQ15)</f>
        <v>0</v>
      </c>
      <c r="AR20" s="240">
        <f>IF(ISBLANK(Glutamine!AR15),"",Glutamine!AR15)</f>
        <v>0</v>
      </c>
      <c r="AS20" s="240">
        <f>IF(ISBLANK(Glutamine!AS15),"",Glutamine!AS15)</f>
        <v>12.385297147441527</v>
      </c>
      <c r="AT20" s="240">
        <f>IF(ISBLANK(Glutamine!AT15),"",Glutamine!AT15)</f>
        <v>16.655562958027982</v>
      </c>
      <c r="AU20" s="240">
        <f>IF(ISBLANK(Glutamine!AU15),"",Glutamine!AU15)</f>
        <v>3.7565740045078888</v>
      </c>
      <c r="AV20" s="240">
        <f>IF(ISBLANK(Glutamine!AV15),"",Glutamine!AV15)</f>
        <v>7.1163031659009528</v>
      </c>
      <c r="AW20" s="240">
        <f>IF(ISBLANK(Glutamine!AW15),"",Glutamine!AW15)</f>
        <v>400</v>
      </c>
      <c r="AX20" s="240">
        <f>IF(ISBLANK(Glutamine!AX15),"",Glutamine!AX15)</f>
        <v>200</v>
      </c>
      <c r="AY20" s="240">
        <f>IF(ISBLANK(Glutamine!AY15),"",Glutamine!AY15)</f>
        <v>11.556764106050306</v>
      </c>
      <c r="AZ20" s="240">
        <f>IF(ISBLANK(Glutamine!AZ15),"",Glutamine!AZ15)</f>
        <v>0</v>
      </c>
      <c r="BA20" s="240">
        <f>IF(ISBLANK(Glutamine!BA15),"",Glutamine!BA15)</f>
        <v>0</v>
      </c>
      <c r="BB20" s="240">
        <f>IF(ISBLANK(Glutamine!BB15),"",Glutamine!BB15)</f>
        <v>14.238739330269205</v>
      </c>
      <c r="BC20" s="240">
        <f>IF(ISBLANK(Glutamine!BD15),"",Glutamine!BD15)</f>
        <v>26.873276428102425</v>
      </c>
      <c r="BD20" s="240">
        <f>IF(ISBLANK(Glutamine!BE15),"",Glutamine!BE15)</f>
        <v>16.685489166119506</v>
      </c>
      <c r="BE20" s="240">
        <f>IF(ISBLANK(Glutamine!BF15),"",Glutamine!BF15)</f>
        <v>5.4088471849865956</v>
      </c>
      <c r="BF20" s="240">
        <f>IF(ISBLANK(Glutamine!BH15),"",Glutamine!BH15)</f>
        <v>13.577481840193705</v>
      </c>
      <c r="BG20" s="240">
        <f>IF(ISBLANK(Glutamine!BI15),"",Glutamine!BI15)</f>
        <v>19.002757715036115</v>
      </c>
      <c r="BH20" s="240">
        <f>IF(ISBLANK(Glutamine!BJ15),"",Glutamine!BJ15)</f>
        <v>36.308277830637493</v>
      </c>
      <c r="BI20" s="240">
        <f>IF(ISBLANK(Glutamine!BK15),"",Glutamine!BK15)</f>
        <v>20.663308144416458</v>
      </c>
      <c r="BJ20" s="240">
        <f>IF(ISBLANK(Glutamine!BL15),"",Glutamine!BL15)</f>
        <v>4.4368266405484817</v>
      </c>
      <c r="BK20" s="240">
        <f>IF(ISBLANK(Glutamine!BM15),"",Glutamine!BM15)</f>
        <v>0</v>
      </c>
      <c r="BL20" s="240">
        <f>IF(ISBLANK(Glutamine!BN15),"",Glutamine!BN15)</f>
        <v>24.26789231779383</v>
      </c>
      <c r="BM20" s="240">
        <f>IF(ISBLANK(Glutamine!BO15),"",Glutamine!BO15)</f>
        <v>0</v>
      </c>
      <c r="BN20" s="240">
        <f>IF(ISBLANK('In Process Calc.'!B13),"",ROUND('In Process Calc.'!B13,2))</f>
        <v>8</v>
      </c>
      <c r="BO20" s="240">
        <f>IF(ISBLANK('In Process Calc.'!C13),"",ROUND('In Process Calc.'!C13,2))</f>
        <v>192</v>
      </c>
      <c r="BP20" s="240">
        <f>IF(ISBLANK('In Process Calc.'!D13),"",'In Process Calc.'!D13)</f>
        <v>61.074024703523442</v>
      </c>
      <c r="BQ20" s="240">
        <f>IF(ISBLANK('In Process Calc.'!E13),"",'In Process Calc.'!E13)</f>
        <v>1.7872207411057033</v>
      </c>
      <c r="BR20" s="240">
        <f>IF(ISBLANK('In Process Calc.'!G13),"",'In Process Calc.'!G13)</f>
        <v>0</v>
      </c>
      <c r="BS20" s="240">
        <f>IF(ISBLANK('In Process Calc.'!I13),"",'In Process Calc.'!I13)</f>
        <v>59.574024703523442</v>
      </c>
      <c r="BT20" s="240">
        <f>IF(ISBLANK('In Process Calc.'!J13),"",'In Process Calc.'!J13)</f>
        <v>1409.100825001135</v>
      </c>
      <c r="BU20" s="240">
        <f>IF(ISBLANK('In Process Calc.'!K13),"",'In Process Calc.'!K13)</f>
        <v>1374.6967619558886</v>
      </c>
      <c r="BV20" s="245">
        <f>IF(ISBLANK('In Process Calc.'!L13),"",'In Process Calc.'!L13)</f>
        <v>0</v>
      </c>
      <c r="BW20" s="245">
        <f>IF(ISBLANK('In Process Calc.'!M13),"",'In Process Calc.'!M13)</f>
        <v>9.4440697968815321</v>
      </c>
      <c r="BX20" s="245">
        <f>IF(ISBLANK('In Process Calc.'!N13),"",'In Process Calc.'!N13)</f>
        <v>-0.55284588238165011</v>
      </c>
      <c r="BY20" s="245">
        <f>IF(ISBLANK('In Process Calc.'!O13),"",'In Process Calc.'!O13)</f>
        <v>0.11194751449198691</v>
      </c>
      <c r="BZ20" s="245">
        <f>IF(ISBLANK('In Process Calc.'!P13),"",'In Process Calc.'!P13)</f>
        <v>0.36052061410889175</v>
      </c>
      <c r="CA20" s="245">
        <f>IF(ISBLANK('In Process Calc.'!Q13),"",'In Process Calc.'!Q13)</f>
        <v>0.11529226226755013</v>
      </c>
      <c r="CB20" s="245">
        <f>IF(ISBLANK('In Process Calc.'!R13),"",'In Process Calc.'!R13)</f>
        <v>9.1070105283627203E-2</v>
      </c>
      <c r="CC20" s="245">
        <f>IF(ISBLANK('In Process Calc.'!S13),"",'In Process Calc.'!S13)</f>
        <v>4.9800335210836808</v>
      </c>
      <c r="CD20" s="245">
        <f>IF(ISBLANK('In Process Calc.'!T13),"",'In Process Calc.'!T13)</f>
        <v>0.46977881018947254</v>
      </c>
      <c r="CE20" s="245">
        <f>IF(ISBLANK('In Process Calc.'!U13),"",'In Process Calc.'!U13)</f>
        <v>0.13592979986983825</v>
      </c>
      <c r="CF20" s="245">
        <f>IF(ISBLANK('In Process Calc.'!V13),"",'In Process Calc.'!V13)</f>
        <v>3.5137743257958265E-2</v>
      </c>
      <c r="CG20" s="245">
        <f>IF(ISBLANK('In Process Calc.'!W13),"",'In Process Calc.'!W13)</f>
        <v>2.8662205656299015E-3</v>
      </c>
      <c r="CH20" s="245">
        <f>IF(ISBLANK('In Process Calc.'!X13),"",'In Process Calc.'!X13)</f>
        <v>0.14366724147841126</v>
      </c>
      <c r="CI20" s="245">
        <f>IF(ISBLANK('In Process Calc.'!Y13),"",'In Process Calc.'!Y13)</f>
        <v>1.6077858901794395</v>
      </c>
      <c r="CJ20" s="245">
        <f>IF(ISBLANK('In Process Calc.'!Z13),"",'In Process Calc.'!Z13)</f>
        <v>0.29226266924315508</v>
      </c>
      <c r="CK20" s="245">
        <f>IF(ISBLANK('In Process Calc.'!AA13),"",'In Process Calc.'!AA13)</f>
        <v>0.16852996545489826</v>
      </c>
      <c r="CL20" s="245">
        <f>IF(ISBLANK('In Process Calc.'!AB13),"",'In Process Calc.'!AB13)</f>
        <v>7.5499487668526238E-2</v>
      </c>
      <c r="CM20" s="245">
        <f>IF(ISBLANK('In Process Calc.'!AC13),"",'In Process Calc.'!AC13)</f>
        <v>-0.62413387258693886</v>
      </c>
      <c r="CN20" s="245">
        <f>IF(ISBLANK('In Process Calc.'!AD13),"",'In Process Calc.'!AD13)</f>
        <v>8.8592930677155846E-2</v>
      </c>
      <c r="CO20" s="245">
        <f>IF(ISBLANK('In Process Calc.'!AE13),"",'In Process Calc.'!AE13)</f>
        <v>0.13683044126096722</v>
      </c>
      <c r="CP20" s="245">
        <f>IF(ISBLANK('In Process Calc.'!AF13),"",'In Process Calc.'!AF13)</f>
        <v>0.3001488982195411</v>
      </c>
      <c r="CQ20" s="245">
        <f>IF(ISBLANK('In Process Calc.'!AG13),"",'In Process Calc.'!AG13)</f>
        <v>8.9080313579282921E-2</v>
      </c>
      <c r="CR20" s="245">
        <f>IF(ISBLANK('In Process Calc.'!AH13),"",'In Process Calc.'!AH13)</f>
        <v>3.7915278262676572E-2</v>
      </c>
      <c r="CS20" s="245">
        <f>IF(ISBLANK('In Process Calc.'!AI13),"",'In Process Calc.'!AI13)</f>
        <v>5.4865280990942782E-2</v>
      </c>
      <c r="CT20" s="245">
        <f>IF(ISBLANK('In Process Calc.'!AJ13),"",'In Process Calc.'!AJ13)</f>
        <v>0.16399934199151328</v>
      </c>
      <c r="CU20" s="245">
        <f>IF(ISBLANK('In Process Calc.'!AK13),"",'In Process Calc.'!AK13)</f>
        <v>0</v>
      </c>
      <c r="CV20" s="245">
        <f>IF(ISBLANK('In Process Calc.'!AL13),"",'In Process Calc.'!AL13)</f>
        <v>4.4146126669740999</v>
      </c>
      <c r="CW20" s="245">
        <f>IF(ISBLANK('In Process Calc.'!AM13),"",'In Process Calc.'!AM13)</f>
        <v>3.2376329120055112</v>
      </c>
      <c r="CX20" s="245">
        <f>IF(ISBLANK('In Process Calc.'!AN13),"",'In Process Calc.'!AN13)</f>
        <v>16.369276258052562</v>
      </c>
      <c r="CY20" s="245">
        <f>IF(ISBLANK('In Process Calc.'!AO13),"",'In Process Calc.'!AO13)</f>
        <v>0</v>
      </c>
      <c r="CZ20" s="245">
        <f>IF(ISBLANK('In Process Calc.'!AP13),"",'In Process Calc.'!AP13)</f>
        <v>7.7413849323293801E-2</v>
      </c>
      <c r="DA20" s="245">
        <f>IF(ISBLANK('In Process Calc.'!AQ13),"",'In Process Calc.'!AQ13)</f>
        <v>-1.938491689444523E-3</v>
      </c>
      <c r="DB20" s="245">
        <f>IF(ISBLANK('In Process Calc.'!AR13),"",'In Process Calc.'!AR13)</f>
        <v>2.4549375785802305E-3</v>
      </c>
      <c r="DC20" s="245">
        <f>IF(ISBLANK('In Process Calc.'!AS13),"",'In Process Calc.'!AS13)</f>
        <v>4.3934292680247533E-3</v>
      </c>
      <c r="DD20" s="245">
        <f>IF(ISBLANK('In Process Calc.'!AT13),"",'In Process Calc.'!AT13)</f>
        <v>6.5065889614980985E-2</v>
      </c>
      <c r="DE20" s="245">
        <f>IF(ISBLANK('In Process Calc.'!AU13),"",'In Process Calc.'!AU13)</f>
        <v>1.2376031954222013E-3</v>
      </c>
      <c r="DF20" s="245">
        <f>IF(ISBLANK('In Process Calc.'!AV13),"",'In Process Calc.'!AV13)</f>
        <v>6.3215847548014892E-4</v>
      </c>
      <c r="DG20" s="245">
        <f>IF(ISBLANK('In Process Calc.'!AW13),"",'In Process Calc.'!AW13)</f>
        <v>1.0045941445522314E-3</v>
      </c>
      <c r="DH20" s="245">
        <f>IF(ISBLANK('In Process Calc.'!AX13),"",'In Process Calc.'!AX13)</f>
        <v>2.3099149041997064E-4</v>
      </c>
      <c r="DI20" s="245">
        <f>IF(ISBLANK('In Process Calc.'!AY13),"",'In Process Calc.'!AY13)</f>
        <v>4.4711542764460613E-4</v>
      </c>
      <c r="DJ20" s="245">
        <f>IF(ISBLANK('In Process Calc.'!AZ13),"",'In Process Calc.'!AZ13)</f>
        <v>3.5757962749103242E-2</v>
      </c>
      <c r="DK20" s="245">
        <f>IF(ISBLANK('In Process Calc.'!BA13),"",'In Process Calc.'!BA13)</f>
        <v>2.0502291797403738E-3</v>
      </c>
      <c r="DL20" s="245">
        <f>IF(ISBLANK('In Process Calc.'!BB13),"",'In Process Calc.'!BB13)</f>
        <v>7.1082044980801552E-4</v>
      </c>
      <c r="DM20" s="245">
        <f>IF(ISBLANK('In Process Calc.'!BC13),"",'In Process Calc.'!BC13)</f>
        <v>3.97806506194939E-4</v>
      </c>
      <c r="DN20" s="245">
        <f>IF(ISBLANK('In Process Calc.'!BD13),"",'In Process Calc.'!BD13)</f>
        <v>-8.1822469049213631E-5</v>
      </c>
      <c r="DO20" s="245">
        <f>IF(ISBLANK('In Process Calc.'!BE13),"",'In Process Calc.'!BE13)</f>
        <v>9.8079360954365295E-4</v>
      </c>
      <c r="DP20" s="245">
        <f>IF(ISBLANK('In Process Calc.'!BF13),"",'In Process Calc.'!BF13)</f>
        <v>6.4816484157268041E-3</v>
      </c>
      <c r="DQ20" s="245">
        <f>IF(ISBLANK('In Process Calc.'!BG13),"",'In Process Calc.'!BG13)</f>
        <v>1.8913000866075669E-3</v>
      </c>
      <c r="DR20" s="245">
        <f>IF(ISBLANK('In Process Calc.'!BH13),"",'In Process Calc.'!BH13)</f>
        <v>9.4064071573711939E-4</v>
      </c>
      <c r="DS20" s="245">
        <f>IF(ISBLANK('In Process Calc.'!BI13),"",'In Process Calc.'!BI13)</f>
        <v>4.524782439076511E-4</v>
      </c>
      <c r="DT20" s="245">
        <f>IF(ISBLANK('In Process Calc.'!BJ13),"",'In Process Calc.'!BJ13)</f>
        <v>-5.606019127707685E-3</v>
      </c>
      <c r="DU20" s="245">
        <f>IF(ISBLANK('In Process Calc.'!BK13),"",'In Process Calc.'!BK13)</f>
        <v>5.6512134939912099E-4</v>
      </c>
      <c r="DV20" s="245">
        <f>IF(ISBLANK('In Process Calc.'!BL13),"",'In Process Calc.'!BL13)</f>
        <v>9.8738875977150186E-4</v>
      </c>
      <c r="DW20" s="245">
        <f>IF(ISBLANK('In Process Calc.'!BM13),"",'In Process Calc.'!BM13)</f>
        <v>1.2090076019486496E-3</v>
      </c>
      <c r="DX20" s="245">
        <f>IF(ISBLANK('In Process Calc.'!BN13),"",'In Process Calc.'!BN13)</f>
        <v>8.3528267838518984E-4</v>
      </c>
      <c r="DY20" s="245">
        <f>IF(ISBLANK('In Process Calc.'!BO13),"",'In Process Calc.'!BO13)</f>
        <v>2.8363430407831131E-4</v>
      </c>
      <c r="DZ20" s="245">
        <f>IF(ISBLANK('In Process Calc.'!BP13),"",'In Process Calc.'!BP13)</f>
        <v>2.4753675489646285E-4</v>
      </c>
      <c r="EA20" s="245">
        <f>IF(ISBLANK('In Process Calc.'!BQ13),"",'In Process Calc.'!BQ13)</f>
        <v>1.1736585002871996E-3</v>
      </c>
      <c r="EB20" s="245">
        <f>IF(ISBLANK('In Process Calc.'!BR13),"",'In Process Calc.'!BR13)</f>
        <v>0</v>
      </c>
      <c r="EC20" s="245">
        <f>IF(ISBLANK('In Process Calc.'!BS13),"",'In Process Calc.'!BS13)</f>
        <v>2.753065266085513E-2</v>
      </c>
      <c r="ED20" s="245">
        <f>IF(ISBLANK('In Process Calc.'!BT13),"",'In Process Calc.'!BT13)</f>
        <v>2.0687030337725246E-2</v>
      </c>
      <c r="EE20" s="245">
        <f>IF(ISBLANK('In Process Calc.'!BU13),"",'In Process Calc.'!BU13)</f>
        <v>8.0601369556262514E-2</v>
      </c>
      <c r="EF20" s="245">
        <f>IF(ISBLANK('In Process Calc.'!BV13),"",'In Process Calc.'!BV13)</f>
        <v>8.1092304370557783E-2</v>
      </c>
      <c r="EG20" s="245">
        <f>IF(ISBLANK('In Process Calc.'!BW13),"",'In Process Calc.'!BW13)</f>
        <v>0.18126447698392309</v>
      </c>
      <c r="EH20" s="245">
        <f>IF(ISBLANK('In Process Calc.'!BX13),"",'In Process Calc.'!BX13)</f>
        <v>2.1649401523926368</v>
      </c>
      <c r="EI20" s="245">
        <f>IF(ISBLANK('In Process Calc.'!BY13),"",'In Process Calc.'!BY13)</f>
        <v>5.7336297208145356E-2</v>
      </c>
      <c r="EJ20" s="245">
        <f>IF(ISBLANK('In Process Calc.'!BZ13),"",'In Process Calc.'!BZ13)</f>
        <v>-2.7343377916500002</v>
      </c>
      <c r="EK20" s="245">
        <f>IF(ISBLANK('Post Process Calc.'!A20),"",'Post Process Calc.'!A20)</f>
        <v>5.2981499999999994E-2</v>
      </c>
      <c r="EL20" s="245" t="str">
        <f>IF(ISBLANK('Post Process Calc.'!B20),"",'Post Process Calc.'!B20)</f>
        <v/>
      </c>
      <c r="EM20" s="245">
        <f>IF(ISBLANK('Post Process Calc.'!C20),"",'Post Process Calc.'!C20)</f>
        <v>0.18642127261505484</v>
      </c>
      <c r="EN20" s="245">
        <f>IF(ISBLANK('Post Process Calc.'!D20),"",'Post Process Calc.'!D20)</f>
        <v>0.44709176379375781</v>
      </c>
      <c r="EO20" s="245">
        <f>IF(ISBLANK('Post Process Calc.'!E20),"",'Post Process Calc.'!E20)</f>
        <v>3.8531444885436535E-2</v>
      </c>
      <c r="EP20" s="245">
        <f>IF(ISBLANK('Post Process Calc.'!F20),"",'Post Process Calc.'!F20)</f>
        <v>2.4580002368330004E-3</v>
      </c>
      <c r="EQ20" s="245">
        <f>IF(ISBLANK('Post Process Calc.'!G20),"",'Post Process Calc.'!G20)</f>
        <v>-4.5012465101243824E-3</v>
      </c>
      <c r="ER20" s="245" t="str">
        <f>IF(ISBLANK('Post Process Calc.'!H20),"",'Post Process Calc.'!H20)</f>
        <v/>
      </c>
      <c r="ES20" s="245" t="str">
        <f>IF(ISBLANK('Post Process Calc.'!I20),"",'Post Process Calc.'!I20)</f>
        <v/>
      </c>
      <c r="ET20" s="245" t="str">
        <f>IF(ISBLANK('Post Process Calc.'!J20),"",'Post Process Calc.'!J20)</f>
        <v/>
      </c>
      <c r="EU20" s="245" t="str">
        <f>IF(ISBLANK('Post Process Calc.'!K20),"",'Post Process Calc.'!K20)</f>
        <v/>
      </c>
      <c r="EV20" s="245" t="str">
        <f>IF(ISBLANK('Post Process Calc.'!L20),"",'Post Process Calc.'!L20)</f>
        <v/>
      </c>
      <c r="EW20" s="245" t="str">
        <f>IF(ISBLANK('Post Process Calc.'!M20),"",'Post Process Calc.'!M20)</f>
        <v/>
      </c>
      <c r="EX20" s="245" t="str">
        <f>IF(ISBLANK('Post Process Calc.'!N20),"",'Post Process Calc.'!N20)</f>
        <v/>
      </c>
      <c r="EY20" s="245" t="str">
        <f>IF(ISBLANK('Post Process Calc.'!O20),"",'Post Process Calc.'!O20)</f>
        <v/>
      </c>
      <c r="EZ20" s="245" t="str">
        <f>IF(ISBLANK('Post Process Calc.'!P20),"",'Post Process Calc.'!P20)</f>
        <v/>
      </c>
      <c r="FA20" s="245" t="str">
        <f>IF(ISBLANK('Post Process Calc.'!Q20),"",'Post Process Calc.'!Q20)</f>
        <v/>
      </c>
      <c r="FB20" s="245" t="str">
        <f>IF(ISBLANK('Post Process Calc.'!R20),"",'Post Process Calc.'!R20)</f>
        <v/>
      </c>
      <c r="FC20" s="245" t="str">
        <f>IF(ISBLANK('Post Process Calc.'!S20),"",'Post Process Calc.'!S20)</f>
        <v/>
      </c>
      <c r="FD20" s="245" t="str">
        <f>IF(ISBLANK('Post Process Calc.'!T20),"",'Post Process Calc.'!T20)</f>
        <v/>
      </c>
      <c r="FE20" s="245" t="str">
        <f>IF(ISBLANK('Post Process Calc.'!U20),"",'Post Process Calc.'!U20)</f>
        <v/>
      </c>
      <c r="FF20" s="245" t="str">
        <f>IF(ISBLANK('Post Process Calc.'!V20),"",'Post Process Calc.'!V20)</f>
        <v/>
      </c>
      <c r="FG20" s="245" t="str">
        <f>IF(ISBLANK('Post Process Calc.'!W20),"",'Post Process Calc.'!W20)</f>
        <v/>
      </c>
      <c r="FH20" s="245" t="str">
        <f>IF(ISBLANK('Post Process Calc.'!X20),"",'Post Process Calc.'!X20)</f>
        <v/>
      </c>
      <c r="FI20" s="245" t="str">
        <f>IF(ISBLANK('Post Process Calc.'!Y20),"",'Post Process Calc.'!Y20)</f>
        <v/>
      </c>
      <c r="FJ20" s="245" t="str">
        <f>IF(ISBLANK('Post Process Calc.'!Z20),"",'Post Process Calc.'!Z20)</f>
        <v/>
      </c>
      <c r="FK20" s="245" t="str">
        <f>IF(ISBLANK('Post Process Calc.'!AA20),"",'Post Process Calc.'!AA20)</f>
        <v/>
      </c>
      <c r="FL20" s="245" t="str">
        <f>IF(ISBLANK('Post Process Calc.'!AB20),"",'Post Process Calc.'!AB20)</f>
        <v/>
      </c>
      <c r="FM20" s="245" t="str">
        <f>IF(ISBLANK('Post Process Calc.'!AC20),"",'Post Process Calc.'!AC20)</f>
        <v/>
      </c>
      <c r="FN20" s="245" t="str">
        <f>IF(ISBLANK('Post Process Calc.'!AD20),"",'Post Process Calc.'!AD20)</f>
        <v/>
      </c>
      <c r="FO20" s="245" t="str">
        <f>IF(ISBLANK('Post Process Calc.'!AE20),"",'Post Process Calc.'!AE20)</f>
        <v/>
      </c>
      <c r="FP20" s="245" t="str">
        <f>IF(ISBLANK('Post Process Calc.'!AF20),"",'Post Process Calc.'!AF20)</f>
        <v/>
      </c>
      <c r="FQ20" s="245" t="str">
        <f>IF(ISBLANK('Post Process Calc.'!AG20),"",'Post Process Calc.'!AG20)</f>
        <v/>
      </c>
      <c r="FR20" s="245" t="str">
        <f>IF(ISBLANK('Post Process Calc.'!AH20),"",'Post Process Calc.'!AH20)</f>
        <v/>
      </c>
      <c r="FS20" s="245" t="str">
        <f>IF(ISBLANK('Post Process Calc.'!AI20),"",'Post Process Calc.'!AI20)</f>
        <v/>
      </c>
    </row>
    <row r="21" spans="1:175" x14ac:dyDescent="0.15">
      <c r="A21" s="240" t="str">
        <f>IF(Glutamine!B16&lt;&gt;0,Glutamine!$B$1,"")</f>
        <v>NIIMBL VS-001</v>
      </c>
      <c r="B21" s="240">
        <f>IF(ISBLANK(Glutamine!A16),"",Glutamine!A16)</f>
        <v>9</v>
      </c>
      <c r="C21" s="247">
        <f>IF(ISBLANK(Glutamine!B16),"",Glutamine!B16)</f>
        <v>43700.703472222223</v>
      </c>
      <c r="D21" s="248">
        <f>IF(ISBLANK(Glutamine!C16),"",Glutamine!C16)</f>
        <v>43700.703472222223</v>
      </c>
      <c r="E21" s="240">
        <f>IF(ISBLANK(Glutamine!D16),"",Glutamine!D16)</f>
        <v>1.5</v>
      </c>
      <c r="F21" s="240">
        <f>IF(ISBLANK(Glutamine!E16),"",Glutamine!E16)</f>
        <v>1.7702615856093751</v>
      </c>
      <c r="G21" s="240" t="str">
        <f>IF(ISBLANK(Glutamine!G16),"",Glutamine!G16)</f>
        <v/>
      </c>
      <c r="H21" s="240">
        <f>IF(ISBLANK(Glutamine!H16),"",Glutamine!H16)</f>
        <v>20.3</v>
      </c>
      <c r="I21" s="240">
        <f>IF(ISBLANK(Glutamine!I16),"",Glutamine!I16)</f>
        <v>1.4344753747323331</v>
      </c>
      <c r="J21" s="240">
        <f>IF(ISBLANK(Glutamine!J16),"",Glutamine!J16)</f>
        <v>21.734475374732334</v>
      </c>
      <c r="K21" s="240">
        <f>IF(ISBLANK(Glutamine!K16),"",Glutamine!K16)</f>
        <v>93.4</v>
      </c>
      <c r="L21" s="240">
        <f>IF(ISBLANK(Glutamine!L16),"",Glutamine!L16)</f>
        <v>6.73</v>
      </c>
      <c r="M21" s="240" t="str">
        <f>IF(ISBLANK(Glutamine!M16),"",Glutamine!M16)</f>
        <v/>
      </c>
      <c r="N21" s="240" t="str">
        <f>IF(ISBLANK(Glutamine!N16),"",Glutamine!N16)</f>
        <v/>
      </c>
      <c r="O21" s="240">
        <f>IF(ISBLANK(Glutamine!O16),"",Glutamine!O16)</f>
        <v>0.11047999999999999</v>
      </c>
      <c r="P21" s="240" t="str">
        <f>IF(ISBLANK(Glutamine!P16),"",Glutamine!P16)</f>
        <v/>
      </c>
      <c r="Q21" s="240" t="str">
        <f>IF(ISBLANK(Glutamine!Q16),"",Glutamine!Q16)</f>
        <v/>
      </c>
      <c r="R21" s="240">
        <f>IF(ISBLANK(Glutamine!R16),"",Glutamine!R16)</f>
        <v>332</v>
      </c>
      <c r="S21" s="240">
        <f>IF(ISBLANK(Glutamine!S16),"",Glutamine!S16)</f>
        <v>113.18532757418016</v>
      </c>
      <c r="T21" s="240">
        <f>IF(ISBLANK(Glutamine!T16),"",Glutamine!T16)</f>
        <v>8.6779726253818072</v>
      </c>
      <c r="U21" s="240">
        <f>IF(ISBLANK(Glutamine!U16),"",Glutamine!U16)</f>
        <v>2.2461081038786053</v>
      </c>
      <c r="V21" s="240">
        <f>IF(ISBLANK(Glutamine!V16),"",Glutamine!V16)</f>
        <v>4.4538289539620239E-2</v>
      </c>
      <c r="W21" s="240">
        <f>IF(ISBLANK(Glutamine!W16),"",Glutamine!W16)</f>
        <v>6.1328736751091482E-2</v>
      </c>
      <c r="X21" s="240">
        <f>IF(ISBLANK(Glutamine!X16),"",Glutamine!X16)</f>
        <v>0.1069505768522218</v>
      </c>
      <c r="Y21" s="240">
        <f>IF(ISBLANK(Glutamine!Y16),"",Glutamine!Y16)</f>
        <v>7.163265709739723</v>
      </c>
      <c r="Z21" s="240">
        <f>IF(ISBLANK(Glutamine!Z16),"",Glutamine!Z16)</f>
        <v>0</v>
      </c>
      <c r="AA21" s="240">
        <f>IF(ISBLANK(Glutamine!AA16),"",Glutamine!AA16)</f>
        <v>0</v>
      </c>
      <c r="AB21" s="240">
        <f>IF(ISBLANK(Glutamine!AB16),"",Glutamine!AB16)</f>
        <v>1.6296853587141176</v>
      </c>
      <c r="AC21" s="240">
        <f>IF(ISBLANK(Glutamine!AC16),"",Glutamine!AC16)</f>
        <v>0.73669932145388028</v>
      </c>
      <c r="AD21" s="240">
        <f>IF(ISBLANK(Glutamine!AD16),"",Glutamine!AD16)</f>
        <v>1.1100160422270209</v>
      </c>
      <c r="AE21" s="240">
        <f>IF(ISBLANK(Glutamine!AE16),"",Glutamine!AE16)</f>
        <v>18.200412267308504</v>
      </c>
      <c r="AF21" s="240">
        <f>IF(ISBLANK(Glutamine!AF16),"",Glutamine!AF16)</f>
        <v>2.1427912066055517</v>
      </c>
      <c r="AG21" s="240">
        <f>IF(ISBLANK(Glutamine!AG16),"",Glutamine!AG16)</f>
        <v>2.1673322743558452</v>
      </c>
      <c r="AH21" s="240">
        <f>IF(ISBLANK(Glutamine!AH16),"",Glutamine!AH16)</f>
        <v>0.4825661137147883</v>
      </c>
      <c r="AI21" s="240">
        <f>IF(ISBLANK(Glutamine!AI16),"",Glutamine!AI16)</f>
        <v>7.698033294</v>
      </c>
      <c r="AJ21" s="240">
        <f>IF(ISBLANK(Glutamine!AJ16),"",Glutamine!AJ16)</f>
        <v>0.95844019991714025</v>
      </c>
      <c r="AK21" s="240">
        <f>IF(ISBLANK(Glutamine!AK16),"",Glutamine!AK16)</f>
        <v>2.5118981043809034</v>
      </c>
      <c r="AL21" s="240">
        <f>IF(ISBLANK(Glutamine!AL16),"",Glutamine!AL16)</f>
        <v>3.9431803421145011</v>
      </c>
      <c r="AM21" s="240">
        <f>IF(ISBLANK(Glutamine!AM16),"",Glutamine!AM16)</f>
        <v>3.8422311147797266</v>
      </c>
      <c r="AN21" s="240">
        <f>IF(ISBLANK(Glutamine!AN16),"",Glutamine!AN16)</f>
        <v>0.35021388140858195</v>
      </c>
      <c r="AO21" s="240">
        <f>IF(ISBLANK(Glutamine!AO16),"",Glutamine!AO16)</f>
        <v>0.59328404011197566</v>
      </c>
      <c r="AP21" s="240">
        <f>IF(ISBLANK(Glutamine!AP16),"",Glutamine!AP16)</f>
        <v>2.1249027814095478</v>
      </c>
      <c r="AQ21" s="240">
        <f>IF(ISBLANK(Glutamine!AQ16),"",Glutamine!AQ16)</f>
        <v>0</v>
      </c>
      <c r="AR21" s="240">
        <f>IF(ISBLANK(Glutamine!AR16),"",Glutamine!AR16)</f>
        <v>0</v>
      </c>
      <c r="AS21" s="240">
        <f>IF(ISBLANK(Glutamine!AS16),"",Glutamine!AS16)</f>
        <v>12.385297147441527</v>
      </c>
      <c r="AT21" s="240">
        <f>IF(ISBLANK(Glutamine!AT16),"",Glutamine!AT16)</f>
        <v>16.655562958027982</v>
      </c>
      <c r="AU21" s="240">
        <f>IF(ISBLANK(Glutamine!AU16),"",Glutamine!AU16)</f>
        <v>3.7565740045078888</v>
      </c>
      <c r="AV21" s="240">
        <f>IF(ISBLANK(Glutamine!AV16),"",Glutamine!AV16)</f>
        <v>7.1163031659009528</v>
      </c>
      <c r="AW21" s="240">
        <f>IF(ISBLANK(Glutamine!AW16),"",Glutamine!AW16)</f>
        <v>400</v>
      </c>
      <c r="AX21" s="240">
        <f>IF(ISBLANK(Glutamine!AX16),"",Glutamine!AX16)</f>
        <v>200</v>
      </c>
      <c r="AY21" s="240">
        <f>IF(ISBLANK(Glutamine!AY16),"",Glutamine!AY16)</f>
        <v>11.556764106050306</v>
      </c>
      <c r="AZ21" s="240">
        <f>IF(ISBLANK(Glutamine!AZ16),"",Glutamine!AZ16)</f>
        <v>0</v>
      </c>
      <c r="BA21" s="240">
        <f>IF(ISBLANK(Glutamine!BA16),"",Glutamine!BA16)</f>
        <v>0</v>
      </c>
      <c r="BB21" s="240">
        <f>IF(ISBLANK(Glutamine!BB16),"",Glutamine!BB16)</f>
        <v>14.238739330269205</v>
      </c>
      <c r="BC21" s="240">
        <f>IF(ISBLANK(Glutamine!BD16),"",Glutamine!BD16)</f>
        <v>26.873276428102425</v>
      </c>
      <c r="BD21" s="240">
        <f>IF(ISBLANK(Glutamine!BE16),"",Glutamine!BE16)</f>
        <v>16.685489166119506</v>
      </c>
      <c r="BE21" s="240">
        <f>IF(ISBLANK(Glutamine!BF16),"",Glutamine!BF16)</f>
        <v>5.4088471849865956</v>
      </c>
      <c r="BF21" s="240">
        <f>IF(ISBLANK(Glutamine!BH16),"",Glutamine!BH16)</f>
        <v>13.577481840193705</v>
      </c>
      <c r="BG21" s="240">
        <f>IF(ISBLANK(Glutamine!BI16),"",Glutamine!BI16)</f>
        <v>19.002757715036115</v>
      </c>
      <c r="BH21" s="240">
        <f>IF(ISBLANK(Glutamine!BJ16),"",Glutamine!BJ16)</f>
        <v>36.308277830637493</v>
      </c>
      <c r="BI21" s="240">
        <f>IF(ISBLANK(Glutamine!BK16),"",Glutamine!BK16)</f>
        <v>20.663308144416458</v>
      </c>
      <c r="BJ21" s="240">
        <f>IF(ISBLANK(Glutamine!BL16),"",Glutamine!BL16)</f>
        <v>4.4368266405484817</v>
      </c>
      <c r="BK21" s="240">
        <f>IF(ISBLANK(Glutamine!BM16),"",Glutamine!BM16)</f>
        <v>0</v>
      </c>
      <c r="BL21" s="240">
        <f>IF(ISBLANK(Glutamine!BN16),"",Glutamine!BN16)</f>
        <v>24.26789231779383</v>
      </c>
      <c r="BM21" s="240">
        <f>IF(ISBLANK(Glutamine!BO16),"",Glutamine!BO16)</f>
        <v>0</v>
      </c>
      <c r="BN21" s="240">
        <f>IF(ISBLANK('In Process Calc.'!B14),"",ROUND('In Process Calc.'!B14,2))</f>
        <v>8.99</v>
      </c>
      <c r="BO21" s="240">
        <f>IF(ISBLANK('In Process Calc.'!C14),"",ROUND('In Process Calc.'!C14,2))</f>
        <v>215.65</v>
      </c>
      <c r="BP21" s="240">
        <f>IF(ISBLANK('In Process Calc.'!D14),"",'In Process Calc.'!D14)</f>
        <v>61.659115568146767</v>
      </c>
      <c r="BQ21" s="240">
        <f>IF(ISBLANK('In Process Calc.'!E14),"",'In Process Calc.'!E14)</f>
        <v>1.8047734670444029</v>
      </c>
      <c r="BR21" s="240">
        <f>IF(ISBLANK('In Process Calc.'!G14),"",'In Process Calc.'!G14)</f>
        <v>0</v>
      </c>
      <c r="BS21" s="240">
        <f>IF(ISBLANK('In Process Calc.'!I14),"",'In Process Calc.'!I14)</f>
        <v>60.159115568146767</v>
      </c>
      <c r="BT21" s="240">
        <f>IF(ISBLANK('In Process Calc.'!J14),"",'In Process Calc.'!J14)</f>
        <v>1889.1958249992445</v>
      </c>
      <c r="BU21" s="240">
        <f>IF(ISBLANK('In Process Calc.'!K14),"",'In Process Calc.'!K14)</f>
        <v>1364.3606686698272</v>
      </c>
      <c r="BV21" s="245">
        <f>IF(ISBLANK('In Process Calc.'!L14),"",'In Process Calc.'!L14)</f>
        <v>0</v>
      </c>
      <c r="BW21" s="245">
        <f>IF(ISBLANK('In Process Calc.'!M14),"",'In Process Calc.'!M14)</f>
        <v>11.64053637163868</v>
      </c>
      <c r="BX21" s="245">
        <f>IF(ISBLANK('In Process Calc.'!N14),"",'In Process Calc.'!N14)</f>
        <v>-0.52870042182802468</v>
      </c>
      <c r="BY21" s="245">
        <f>IF(ISBLANK('In Process Calc.'!O14),"",'In Process Calc.'!O14)</f>
        <v>0.12916407670415844</v>
      </c>
      <c r="BZ21" s="245">
        <f>IF(ISBLANK('In Process Calc.'!P14),"",'In Process Calc.'!P14)</f>
        <v>0.38990901183329552</v>
      </c>
      <c r="CA21" s="245">
        <f>IF(ISBLANK('In Process Calc.'!Q14),"",'In Process Calc.'!Q14)</f>
        <v>0.12106956946757999</v>
      </c>
      <c r="CB21" s="245">
        <f>IF(ISBLANK('In Process Calc.'!R14),"",'In Process Calc.'!R14)</f>
        <v>0.10481487705613003</v>
      </c>
      <c r="CC21" s="245">
        <f>IF(ISBLANK('In Process Calc.'!S14),"",'In Process Calc.'!S14)</f>
        <v>5.7457238847787533</v>
      </c>
      <c r="CD21" s="245">
        <f>IF(ISBLANK('In Process Calc.'!T14),"",'In Process Calc.'!T14)</f>
        <v>0.52684620499614299</v>
      </c>
      <c r="CE21" s="245">
        <f>IF(ISBLANK('In Process Calc.'!U14),"",'In Process Calc.'!U14)</f>
        <v>0.15338820743544318</v>
      </c>
      <c r="CF21" s="245">
        <f>IF(ISBLANK('In Process Calc.'!V14),"",'In Process Calc.'!V14)</f>
        <v>4.6415102664342456E-2</v>
      </c>
      <c r="CG21" s="245">
        <f>IF(ISBLANK('In Process Calc.'!W14),"",'In Process Calc.'!W14)</f>
        <v>1.855526793762643E-4</v>
      </c>
      <c r="CH21" s="245">
        <f>IF(ISBLANK('In Process Calc.'!X14),"",'In Process Calc.'!X14)</f>
        <v>0.16844717677343796</v>
      </c>
      <c r="CI21" s="245">
        <f>IF(ISBLANK('In Process Calc.'!Y14),"",'In Process Calc.'!Y14)</f>
        <v>1.40554416659078</v>
      </c>
      <c r="CJ21" s="245">
        <f>IF(ISBLANK('In Process Calc.'!Z14),"",'In Process Calc.'!Z14)</f>
        <v>0.33868911870642521</v>
      </c>
      <c r="CK21" s="245">
        <f>IF(ISBLANK('In Process Calc.'!AA14),"",'In Process Calc.'!AA14)</f>
        <v>0.19239592580895953</v>
      </c>
      <c r="CL21" s="245">
        <f>IF(ISBLANK('In Process Calc.'!AB14),"",'In Process Calc.'!AB14)</f>
        <v>8.6809247499960412E-2</v>
      </c>
      <c r="CM21" s="245">
        <f>IF(ISBLANK('In Process Calc.'!AC14),"",'In Process Calc.'!AC14)</f>
        <v>-0.63188961174187896</v>
      </c>
      <c r="CN21" s="245">
        <f>IF(ISBLANK('In Process Calc.'!AD14),"",'In Process Calc.'!AD14)</f>
        <v>0.10375327792933789</v>
      </c>
      <c r="CO21" s="245">
        <f>IF(ISBLANK('In Process Calc.'!AE14),"",'In Process Calc.'!AE14)</f>
        <v>0.16512360724491423</v>
      </c>
      <c r="CP21" s="245">
        <f>IF(ISBLANK('In Process Calc.'!AF14),"",'In Process Calc.'!AF14)</f>
        <v>0.34328189295473827</v>
      </c>
      <c r="CQ21" s="245">
        <f>IF(ISBLANK('In Process Calc.'!AG14),"",'In Process Calc.'!AG14)</f>
        <v>0.11100460055567851</v>
      </c>
      <c r="CR21" s="245">
        <f>IF(ISBLANK('In Process Calc.'!AH14),"",'In Process Calc.'!AH14)</f>
        <v>4.3915208885036625E-2</v>
      </c>
      <c r="CS21" s="245">
        <f>IF(ISBLANK('In Process Calc.'!AI14),"",'In Process Calc.'!AI14)</f>
        <v>6.395449841458016E-2</v>
      </c>
      <c r="CT21" s="245">
        <f>IF(ISBLANK('In Process Calc.'!AJ14),"",'In Process Calc.'!AJ14)</f>
        <v>0.19559650875733633</v>
      </c>
      <c r="CU21" s="245">
        <f>IF(ISBLANK('In Process Calc.'!AK14),"",'In Process Calc.'!AK14)</f>
        <v>0</v>
      </c>
      <c r="CV21" s="245">
        <f>IF(ISBLANK('In Process Calc.'!AL14),"",'In Process Calc.'!AL14)</f>
        <v>5.0336974203315199</v>
      </c>
      <c r="CW21" s="245">
        <f>IF(ISBLANK('In Process Calc.'!AM14),"",'In Process Calc.'!AM14)</f>
        <v>3.8731073867616166</v>
      </c>
      <c r="CX21" s="245">
        <f>IF(ISBLANK('In Process Calc.'!AN14),"",'In Process Calc.'!AN14)</f>
        <v>18.430146407973762</v>
      </c>
      <c r="CY21" s="245">
        <f>IF(ISBLANK('In Process Calc.'!AO14),"",'In Process Calc.'!AO14)</f>
        <v>0</v>
      </c>
      <c r="CZ21" s="245">
        <f>IF(ISBLANK('In Process Calc.'!AP14),"",'In Process Calc.'!AP14)</f>
        <v>0.10417364313118646</v>
      </c>
      <c r="DA21" s="245">
        <f>IF(ISBLANK('In Process Calc.'!AQ14),"",'In Process Calc.'!AQ14)</f>
        <v>-3.9413601707934554E-4</v>
      </c>
      <c r="DB21" s="245">
        <f>IF(ISBLANK('In Process Calc.'!AR14),"",'In Process Calc.'!AR14)</f>
        <v>7.8783660439419763E-3</v>
      </c>
      <c r="DC21" s="245">
        <f>IF(ISBLANK('In Process Calc.'!AS14),"",'In Process Calc.'!AS14)</f>
        <v>8.2725020610213227E-3</v>
      </c>
      <c r="DD21" s="245">
        <f>IF(ISBLANK('In Process Calc.'!AT14),"",'In Process Calc.'!AT14)</f>
        <v>8.375568635686835E-2</v>
      </c>
      <c r="DE21" s="245">
        <f>IF(ISBLANK('In Process Calc.'!AU14),"",'In Process Calc.'!AU14)</f>
        <v>9.2071495387776898E-4</v>
      </c>
      <c r="DF21" s="245">
        <f>IF(ISBLANK('In Process Calc.'!AV14),"",'In Process Calc.'!AV14)</f>
        <v>6.5650212999284255E-4</v>
      </c>
      <c r="DG21" s="245">
        <f>IF(ISBLANK('In Process Calc.'!AW14),"",'In Process Calc.'!AW14)</f>
        <v>1.1206386888032729E-3</v>
      </c>
      <c r="DH21" s="245">
        <f>IF(ISBLANK('In Process Calc.'!AX14),"",'In Process Calc.'!AX14)</f>
        <v>2.2030033845904482E-4</v>
      </c>
      <c r="DI21" s="245">
        <f>IF(ISBLANK('In Process Calc.'!AY14),"",'In Process Calc.'!AY14)</f>
        <v>5.2411578070645903E-4</v>
      </c>
      <c r="DJ21" s="245">
        <f>IF(ISBLANK('In Process Calc.'!AZ14),"",'In Process Calc.'!AZ14)</f>
        <v>2.9197312941223148E-2</v>
      </c>
      <c r="DK21" s="245">
        <f>IF(ISBLANK('In Process Calc.'!BA14),"",'In Process Calc.'!BA14)</f>
        <v>2.1760944944766744E-3</v>
      </c>
      <c r="DL21" s="245">
        <f>IF(ISBLANK('In Process Calc.'!BB14),"",'In Process Calc.'!BB14)</f>
        <v>6.6572417953451304E-4</v>
      </c>
      <c r="DM21" s="245">
        <f>IF(ISBLANK('In Process Calc.'!BC14),"",'In Process Calc.'!BC14)</f>
        <v>4.300283866050758E-4</v>
      </c>
      <c r="DN21" s="245">
        <f>IF(ISBLANK('In Process Calc.'!BD14),"",'In Process Calc.'!BD14)</f>
        <v>-1.0221925582127881E-4</v>
      </c>
      <c r="DO21" s="245">
        <f>IF(ISBLANK('In Process Calc.'!BE14),"",'In Process Calc.'!BE14)</f>
        <v>9.4490875133996588E-4</v>
      </c>
      <c r="DP21" s="245">
        <f>IF(ISBLANK('In Process Calc.'!BF14),"",'In Process Calc.'!BF14)</f>
        <v>-7.7118835150209748E-3</v>
      </c>
      <c r="DQ21" s="245">
        <f>IF(ISBLANK('In Process Calc.'!BG14),"",'In Process Calc.'!BG14)</f>
        <v>1.7703338555646272E-3</v>
      </c>
      <c r="DR21" s="245">
        <f>IF(ISBLANK('In Process Calc.'!BH14),"",'In Process Calc.'!BH14)</f>
        <v>9.1005704935037321E-4</v>
      </c>
      <c r="DS21" s="245">
        <f>IF(ISBLANK('In Process Calc.'!BI14),"",'In Process Calc.'!BI14)</f>
        <v>4.3126387995129969E-4</v>
      </c>
      <c r="DT21" s="245">
        <f>IF(ISBLANK('In Process Calc.'!BJ14),"",'In Process Calc.'!BJ14)</f>
        <v>-2.9574192641591547E-4</v>
      </c>
      <c r="DU21" s="245">
        <f>IF(ISBLANK('In Process Calc.'!BK14),"",'In Process Calc.'!BK14)</f>
        <v>5.7809451967433733E-4</v>
      </c>
      <c r="DV21" s="245">
        <f>IF(ISBLANK('In Process Calc.'!BL14),"",'In Process Calc.'!BL14)</f>
        <v>1.0788753006433936E-3</v>
      </c>
      <c r="DW21" s="245">
        <f>IF(ISBLANK('In Process Calc.'!BM14),"",'In Process Calc.'!BM14)</f>
        <v>1.6447478054944032E-3</v>
      </c>
      <c r="DX21" s="245">
        <f>IF(ISBLANK('In Process Calc.'!BN14),"",'In Process Calc.'!BN14)</f>
        <v>8.360171398447033E-4</v>
      </c>
      <c r="DY21" s="245">
        <f>IF(ISBLANK('In Process Calc.'!BO14),"",'In Process Calc.'!BO14)</f>
        <v>2.2878941712323604E-4</v>
      </c>
      <c r="DZ21" s="245">
        <f>IF(ISBLANK('In Process Calc.'!BP14),"",'In Process Calc.'!BP14)</f>
        <v>3.4659013367764342E-4</v>
      </c>
      <c r="EA21" s="245">
        <f>IF(ISBLANK('In Process Calc.'!BQ14),"",'In Process Calc.'!BQ14)</f>
        <v>1.2048634929473234E-3</v>
      </c>
      <c r="EB21" s="245">
        <f>IF(ISBLANK('In Process Calc.'!BR14),"",'In Process Calc.'!BR14)</f>
        <v>0</v>
      </c>
      <c r="EC21" s="245">
        <f>IF(ISBLANK('In Process Calc.'!BS14),"",'In Process Calc.'!BS14)</f>
        <v>2.2854041079627879E-2</v>
      </c>
      <c r="ED21" s="245">
        <f>IF(ISBLANK('In Process Calc.'!BT14),"",'In Process Calc.'!BT14)</f>
        <v>2.1637584199334196E-2</v>
      </c>
      <c r="EE21" s="245">
        <f>IF(ISBLANK('In Process Calc.'!BU14),"",'In Process Calc.'!BU14)</f>
        <v>8.250788587297947E-2</v>
      </c>
      <c r="EF21" s="245">
        <f>IF(ISBLANK('In Process Calc.'!BV14),"",'In Process Calc.'!BV14)</f>
        <v>8.3121201407907158E-2</v>
      </c>
      <c r="EG21" s="245">
        <f>IF(ISBLANK('In Process Calc.'!BW14),"",'In Process Calc.'!BW14)</f>
        <v>-0.26412990573980899</v>
      </c>
      <c r="EH21" s="245">
        <f>IF(ISBLANK('In Process Calc.'!BX14),"",'In Process Calc.'!BX14)</f>
        <v>3.5679188472205472</v>
      </c>
      <c r="EI21" s="245">
        <f>IF(ISBLANK('In Process Calc.'!BY14),"",'In Process Calc.'!BY14)</f>
        <v>7.4530642558010424E-2</v>
      </c>
      <c r="EJ21" s="245">
        <f>IF(ISBLANK('In Process Calc.'!BZ14),"",'In Process Calc.'!BZ14)</f>
        <v>-0.1359049099965845</v>
      </c>
      <c r="EK21" s="245">
        <f>IF(ISBLANK('Post Process Calc.'!A21),"",'Post Process Calc.'!A21)</f>
        <v>8.2949999999999982E-2</v>
      </c>
      <c r="EL21" s="245" t="str">
        <f>IF(ISBLANK('Post Process Calc.'!B21),"",'Post Process Calc.'!B21)</f>
        <v/>
      </c>
      <c r="EM21" s="245">
        <f>IF(ISBLANK('Post Process Calc.'!C21),"",'Post Process Calc.'!C21)</f>
        <v>0.14831197085372988</v>
      </c>
      <c r="EN21" s="245">
        <f>IF(ISBLANK('Post Process Calc.'!D21),"",'Post Process Calc.'!D21)</f>
        <v>0.29519203299875574</v>
      </c>
      <c r="EO21" s="245">
        <f>IF(ISBLANK('Post Process Calc.'!E21),"",'Post Process Calc.'!E21)</f>
        <v>2.7103600444667319E-2</v>
      </c>
      <c r="EP21" s="245">
        <f>IF(ISBLANK('Post Process Calc.'!F21),"",'Post Process Calc.'!F21)</f>
        <v>1.1994130820258539E-2</v>
      </c>
      <c r="EQ21" s="245">
        <f>IF(ISBLANK('Post Process Calc.'!G21),"",'Post Process Calc.'!G21)</f>
        <v>1.1304224463208026E-3</v>
      </c>
      <c r="ER21" s="245" t="str">
        <f>IF(ISBLANK('Post Process Calc.'!H21),"",'Post Process Calc.'!H21)</f>
        <v/>
      </c>
      <c r="ES21" s="245" t="str">
        <f>IF(ISBLANK('Post Process Calc.'!I21),"",'Post Process Calc.'!I21)</f>
        <v/>
      </c>
      <c r="ET21" s="245" t="str">
        <f>IF(ISBLANK('Post Process Calc.'!J21),"",'Post Process Calc.'!J21)</f>
        <v/>
      </c>
      <c r="EU21" s="245" t="str">
        <f>IF(ISBLANK('Post Process Calc.'!K21),"",'Post Process Calc.'!K21)</f>
        <v/>
      </c>
      <c r="EV21" s="245" t="str">
        <f>IF(ISBLANK('Post Process Calc.'!L21),"",'Post Process Calc.'!L21)</f>
        <v/>
      </c>
      <c r="EW21" s="245" t="str">
        <f>IF(ISBLANK('Post Process Calc.'!M21),"",'Post Process Calc.'!M21)</f>
        <v/>
      </c>
      <c r="EX21" s="245" t="str">
        <f>IF(ISBLANK('Post Process Calc.'!N21),"",'Post Process Calc.'!N21)</f>
        <v/>
      </c>
      <c r="EY21" s="245" t="str">
        <f>IF(ISBLANK('Post Process Calc.'!O21),"",'Post Process Calc.'!O21)</f>
        <v/>
      </c>
      <c r="EZ21" s="245" t="str">
        <f>IF(ISBLANK('Post Process Calc.'!P21),"",'Post Process Calc.'!P21)</f>
        <v/>
      </c>
      <c r="FA21" s="245" t="str">
        <f>IF(ISBLANK('Post Process Calc.'!Q21),"",'Post Process Calc.'!Q21)</f>
        <v/>
      </c>
      <c r="FB21" s="245" t="str">
        <f>IF(ISBLANK('Post Process Calc.'!R21),"",'Post Process Calc.'!R21)</f>
        <v/>
      </c>
      <c r="FC21" s="245" t="str">
        <f>IF(ISBLANK('Post Process Calc.'!S21),"",'Post Process Calc.'!S21)</f>
        <v/>
      </c>
      <c r="FD21" s="245" t="str">
        <f>IF(ISBLANK('Post Process Calc.'!T21),"",'Post Process Calc.'!T21)</f>
        <v/>
      </c>
      <c r="FE21" s="245" t="str">
        <f>IF(ISBLANK('Post Process Calc.'!U21),"",'Post Process Calc.'!U21)</f>
        <v/>
      </c>
      <c r="FF21" s="245" t="str">
        <f>IF(ISBLANK('Post Process Calc.'!V21),"",'Post Process Calc.'!V21)</f>
        <v/>
      </c>
      <c r="FG21" s="245" t="str">
        <f>IF(ISBLANK('Post Process Calc.'!W21),"",'Post Process Calc.'!W21)</f>
        <v/>
      </c>
      <c r="FH21" s="245" t="str">
        <f>IF(ISBLANK('Post Process Calc.'!X21),"",'Post Process Calc.'!X21)</f>
        <v/>
      </c>
      <c r="FI21" s="245" t="str">
        <f>IF(ISBLANK('Post Process Calc.'!Y21),"",'Post Process Calc.'!Y21)</f>
        <v/>
      </c>
      <c r="FJ21" s="245" t="str">
        <f>IF(ISBLANK('Post Process Calc.'!Z21),"",'Post Process Calc.'!Z21)</f>
        <v/>
      </c>
      <c r="FK21" s="245" t="str">
        <f>IF(ISBLANK('Post Process Calc.'!AA21),"",'Post Process Calc.'!AA21)</f>
        <v/>
      </c>
      <c r="FL21" s="245" t="str">
        <f>IF(ISBLANK('Post Process Calc.'!AB21),"",'Post Process Calc.'!AB21)</f>
        <v/>
      </c>
      <c r="FM21" s="245" t="str">
        <f>IF(ISBLANK('Post Process Calc.'!AC21),"",'Post Process Calc.'!AC21)</f>
        <v/>
      </c>
      <c r="FN21" s="245" t="str">
        <f>IF(ISBLANK('Post Process Calc.'!AD21),"",'Post Process Calc.'!AD21)</f>
        <v/>
      </c>
      <c r="FO21" s="245" t="str">
        <f>IF(ISBLANK('Post Process Calc.'!AE21),"",'Post Process Calc.'!AE21)</f>
        <v/>
      </c>
      <c r="FP21" s="245" t="str">
        <f>IF(ISBLANK('Post Process Calc.'!AF21),"",'Post Process Calc.'!AF21)</f>
        <v/>
      </c>
      <c r="FQ21" s="245" t="str">
        <f>IF(ISBLANK('Post Process Calc.'!AG21),"",'Post Process Calc.'!AG21)</f>
        <v/>
      </c>
      <c r="FR21" s="245" t="str">
        <f>IF(ISBLANK('Post Process Calc.'!AH21),"",'Post Process Calc.'!AH21)</f>
        <v/>
      </c>
      <c r="FS21" s="245" t="str">
        <f>IF(ISBLANK('Post Process Calc.'!AI21),"",'Post Process Calc.'!AI21)</f>
        <v/>
      </c>
    </row>
    <row r="22" spans="1:175" x14ac:dyDescent="0.15">
      <c r="A22" s="240" t="e">
        <f>IF(Glutamine!#REF!&lt;&gt;0,Glutamine!$B$1,"")</f>
        <v>#REF!</v>
      </c>
      <c r="B22" s="240" t="e">
        <f>IF(ISBLANK(Glutamine!#REF!),"",Glutamine!#REF!)</f>
        <v>#REF!</v>
      </c>
      <c r="C22" s="247" t="e">
        <f>IF(ISBLANK(Glutamine!#REF!),"",Glutamine!#REF!)</f>
        <v>#REF!</v>
      </c>
      <c r="D22" s="248" t="e">
        <f>IF(ISBLANK(Glutamine!#REF!),"",Glutamine!#REF!)</f>
        <v>#REF!</v>
      </c>
      <c r="E22" s="240" t="e">
        <f>IF(ISBLANK(Glutamine!#REF!),"",Glutamine!#REF!)</f>
        <v>#REF!</v>
      </c>
      <c r="F22" s="240" t="e">
        <f>IF(ISBLANK(Glutamine!#REF!),"",Glutamine!#REF!)</f>
        <v>#REF!</v>
      </c>
      <c r="G22" s="240" t="e">
        <f>IF(ISBLANK(Glutamine!#REF!),"",Glutamine!#REF!)</f>
        <v>#REF!</v>
      </c>
      <c r="H22" s="240" t="e">
        <f>IF(ISBLANK(Glutamine!#REF!),"",Glutamine!#REF!)</f>
        <v>#REF!</v>
      </c>
      <c r="I22" s="240" t="e">
        <f>IF(ISBLANK(Glutamine!#REF!),"",Glutamine!#REF!)</f>
        <v>#REF!</v>
      </c>
      <c r="J22" s="240" t="e">
        <f>IF(ISBLANK(Glutamine!#REF!),"",Glutamine!#REF!)</f>
        <v>#REF!</v>
      </c>
      <c r="K22" s="240" t="e">
        <f>IF(ISBLANK(Glutamine!#REF!),"",Glutamine!#REF!)</f>
        <v>#REF!</v>
      </c>
      <c r="L22" s="240" t="e">
        <f>IF(ISBLANK(Glutamine!#REF!),"",Glutamine!#REF!)</f>
        <v>#REF!</v>
      </c>
      <c r="M22" s="240" t="e">
        <f>IF(ISBLANK(Glutamine!#REF!),"",Glutamine!#REF!)</f>
        <v>#REF!</v>
      </c>
      <c r="N22" s="240" t="e">
        <f>IF(ISBLANK(Glutamine!#REF!),"",Glutamine!#REF!)</f>
        <v>#REF!</v>
      </c>
      <c r="O22" s="240" t="e">
        <f>IF(ISBLANK(Glutamine!#REF!),"",Glutamine!#REF!)</f>
        <v>#REF!</v>
      </c>
      <c r="P22" s="240" t="e">
        <f>IF(ISBLANK(Glutamine!#REF!),"",Glutamine!#REF!)</f>
        <v>#REF!</v>
      </c>
      <c r="Q22" s="240" t="e">
        <f>IF(ISBLANK(Glutamine!#REF!),"",Glutamine!#REF!)</f>
        <v>#REF!</v>
      </c>
      <c r="R22" s="240" t="e">
        <f>IF(ISBLANK(Glutamine!#REF!),"",Glutamine!#REF!)</f>
        <v>#REF!</v>
      </c>
      <c r="S22" s="240" t="e">
        <f>IF(ISBLANK(Glutamine!#REF!),"",Glutamine!#REF!)</f>
        <v>#REF!</v>
      </c>
      <c r="T22" s="240" t="e">
        <f>IF(ISBLANK(Glutamine!#REF!),"",Glutamine!#REF!)</f>
        <v>#REF!</v>
      </c>
      <c r="U22" s="240" t="e">
        <f>IF(ISBLANK(Glutamine!#REF!),"",Glutamine!#REF!)</f>
        <v>#REF!</v>
      </c>
      <c r="V22" s="240" t="e">
        <f>IF(ISBLANK(Glutamine!#REF!),"",Glutamine!#REF!)</f>
        <v>#REF!</v>
      </c>
      <c r="W22" s="240" t="e">
        <f>IF(ISBLANK(Glutamine!#REF!),"",Glutamine!#REF!)</f>
        <v>#REF!</v>
      </c>
      <c r="X22" s="240" t="e">
        <f>IF(ISBLANK(Glutamine!#REF!),"",Glutamine!#REF!)</f>
        <v>#REF!</v>
      </c>
      <c r="Y22" s="240" t="e">
        <f>IF(ISBLANK(Glutamine!#REF!),"",Glutamine!#REF!)</f>
        <v>#REF!</v>
      </c>
      <c r="Z22" s="240" t="e">
        <f>IF(ISBLANK(Glutamine!#REF!),"",Glutamine!#REF!)</f>
        <v>#REF!</v>
      </c>
      <c r="AA22" s="240" t="e">
        <f>IF(ISBLANK(Glutamine!#REF!),"",Glutamine!#REF!)</f>
        <v>#REF!</v>
      </c>
      <c r="AB22" s="240" t="e">
        <f>IF(ISBLANK(Glutamine!#REF!),"",Glutamine!#REF!)</f>
        <v>#REF!</v>
      </c>
      <c r="AC22" s="240" t="e">
        <f>IF(ISBLANK(Glutamine!#REF!),"",Glutamine!#REF!)</f>
        <v>#REF!</v>
      </c>
      <c r="AD22" s="240" t="e">
        <f>IF(ISBLANK(Glutamine!#REF!),"",Glutamine!#REF!)</f>
        <v>#REF!</v>
      </c>
      <c r="AE22" s="240" t="e">
        <f>IF(ISBLANK(Glutamine!#REF!),"",Glutamine!#REF!)</f>
        <v>#REF!</v>
      </c>
      <c r="AF22" s="240" t="e">
        <f>IF(ISBLANK(Glutamine!#REF!),"",Glutamine!#REF!)</f>
        <v>#REF!</v>
      </c>
      <c r="AG22" s="240" t="e">
        <f>IF(ISBLANK(Glutamine!#REF!),"",Glutamine!#REF!)</f>
        <v>#REF!</v>
      </c>
      <c r="AH22" s="240" t="e">
        <f>IF(ISBLANK(Glutamine!#REF!),"",Glutamine!#REF!)</f>
        <v>#REF!</v>
      </c>
      <c r="AI22" s="240" t="e">
        <f>IF(ISBLANK(Glutamine!#REF!),"",Glutamine!#REF!)</f>
        <v>#REF!</v>
      </c>
      <c r="AJ22" s="240" t="e">
        <f>IF(ISBLANK(Glutamine!#REF!),"",Glutamine!#REF!)</f>
        <v>#REF!</v>
      </c>
      <c r="AK22" s="240" t="e">
        <f>IF(ISBLANK(Glutamine!#REF!),"",Glutamine!#REF!)</f>
        <v>#REF!</v>
      </c>
      <c r="AL22" s="240" t="e">
        <f>IF(ISBLANK(Glutamine!#REF!),"",Glutamine!#REF!)</f>
        <v>#REF!</v>
      </c>
      <c r="AM22" s="240" t="e">
        <f>IF(ISBLANK(Glutamine!#REF!),"",Glutamine!#REF!)</f>
        <v>#REF!</v>
      </c>
      <c r="AN22" s="240" t="e">
        <f>IF(ISBLANK(Glutamine!#REF!),"",Glutamine!#REF!)</f>
        <v>#REF!</v>
      </c>
      <c r="AO22" s="240" t="e">
        <f>IF(ISBLANK(Glutamine!#REF!),"",Glutamine!#REF!)</f>
        <v>#REF!</v>
      </c>
      <c r="AP22" s="240" t="e">
        <f>IF(ISBLANK(Glutamine!#REF!),"",Glutamine!#REF!)</f>
        <v>#REF!</v>
      </c>
      <c r="AQ22" s="240" t="e">
        <f>IF(ISBLANK(Glutamine!#REF!),"",Glutamine!#REF!)</f>
        <v>#REF!</v>
      </c>
      <c r="AR22" s="240" t="e">
        <f>IF(ISBLANK(Glutamine!#REF!),"",Glutamine!#REF!)</f>
        <v>#REF!</v>
      </c>
      <c r="AS22" s="240" t="e">
        <f>IF(ISBLANK(Glutamine!#REF!),"",Glutamine!#REF!)</f>
        <v>#REF!</v>
      </c>
      <c r="AT22" s="240" t="e">
        <f>IF(ISBLANK(Glutamine!#REF!),"",Glutamine!#REF!)</f>
        <v>#REF!</v>
      </c>
      <c r="AU22" s="240" t="e">
        <f>IF(ISBLANK(Glutamine!#REF!),"",Glutamine!#REF!)</f>
        <v>#REF!</v>
      </c>
      <c r="AV22" s="240" t="e">
        <f>IF(ISBLANK(Glutamine!#REF!),"",Glutamine!#REF!)</f>
        <v>#REF!</v>
      </c>
      <c r="AW22" s="240" t="e">
        <f>IF(ISBLANK(Glutamine!#REF!),"",Glutamine!#REF!)</f>
        <v>#REF!</v>
      </c>
      <c r="AX22" s="240" t="e">
        <f>IF(ISBLANK(Glutamine!#REF!),"",Glutamine!#REF!)</f>
        <v>#REF!</v>
      </c>
      <c r="AY22" s="240" t="e">
        <f>IF(ISBLANK(Glutamine!#REF!),"",Glutamine!#REF!)</f>
        <v>#REF!</v>
      </c>
      <c r="AZ22" s="240" t="e">
        <f>IF(ISBLANK(Glutamine!#REF!),"",Glutamine!#REF!)</f>
        <v>#REF!</v>
      </c>
      <c r="BA22" s="240" t="e">
        <f>IF(ISBLANK(Glutamine!#REF!),"",Glutamine!#REF!)</f>
        <v>#REF!</v>
      </c>
      <c r="BB22" s="240" t="e">
        <f>IF(ISBLANK(Glutamine!#REF!),"",Glutamine!#REF!)</f>
        <v>#REF!</v>
      </c>
      <c r="BC22" s="240" t="e">
        <f>IF(ISBLANK(Glutamine!#REF!),"",Glutamine!#REF!)</f>
        <v>#REF!</v>
      </c>
      <c r="BD22" s="240" t="e">
        <f>IF(ISBLANK(Glutamine!#REF!),"",Glutamine!#REF!)</f>
        <v>#REF!</v>
      </c>
      <c r="BE22" s="240" t="e">
        <f>IF(ISBLANK(Glutamine!#REF!),"",Glutamine!#REF!)</f>
        <v>#REF!</v>
      </c>
      <c r="BF22" s="240" t="e">
        <f>IF(ISBLANK(Glutamine!#REF!),"",Glutamine!#REF!)</f>
        <v>#REF!</v>
      </c>
      <c r="BG22" s="240" t="e">
        <f>IF(ISBLANK(Glutamine!#REF!),"",Glutamine!#REF!)</f>
        <v>#REF!</v>
      </c>
      <c r="BH22" s="240" t="e">
        <f>IF(ISBLANK(Glutamine!#REF!),"",Glutamine!#REF!)</f>
        <v>#REF!</v>
      </c>
      <c r="BI22" s="240" t="e">
        <f>IF(ISBLANK(Glutamine!#REF!),"",Glutamine!#REF!)</f>
        <v>#REF!</v>
      </c>
      <c r="BJ22" s="240" t="e">
        <f>IF(ISBLANK(Glutamine!#REF!),"",Glutamine!#REF!)</f>
        <v>#REF!</v>
      </c>
      <c r="BK22" s="240" t="e">
        <f>IF(ISBLANK(Glutamine!#REF!),"",Glutamine!#REF!)</f>
        <v>#REF!</v>
      </c>
      <c r="BL22" s="240" t="e">
        <f>IF(ISBLANK(Glutamine!#REF!),"",Glutamine!#REF!)</f>
        <v>#REF!</v>
      </c>
      <c r="BM22" s="240" t="e">
        <f>IF(ISBLANK(Glutamine!#REF!),"",Glutamine!#REF!)</f>
        <v>#REF!</v>
      </c>
      <c r="BN22" s="240">
        <f>IF(ISBLANK('In Process Calc.'!B15),"",ROUND('In Process Calc.'!B15,2))</f>
        <v>9.73</v>
      </c>
      <c r="BO22" s="240">
        <f>IF(ISBLANK('In Process Calc.'!C15),"",ROUND('In Process Calc.'!C15,2))</f>
        <v>233.47</v>
      </c>
      <c r="BP22" s="240">
        <f>IF(ISBLANK('In Process Calc.'!D15),"",'In Process Calc.'!D15)</f>
        <v>62.264684613031903</v>
      </c>
      <c r="BQ22" s="240">
        <f>IF(ISBLANK('In Process Calc.'!E15),"",'In Process Calc.'!E15)</f>
        <v>0</v>
      </c>
      <c r="BR22" s="240">
        <f>IF(ISBLANK('In Process Calc.'!G15),"",'In Process Calc.'!G15)</f>
        <v>0</v>
      </c>
      <c r="BS22" s="240">
        <f>IF(ISBLANK('In Process Calc.'!I15),"",'In Process Calc.'!I15)</f>
        <v>60.264684613031903</v>
      </c>
      <c r="BT22" s="240">
        <f>IF(ISBLANK('In Process Calc.'!J15),"",'In Process Calc.'!J15)</f>
        <v>2222.3674916677978</v>
      </c>
      <c r="BU22" s="240">
        <f>IF(ISBLANK('In Process Calc.'!K15),"",'In Process Calc.'!K15)</f>
        <v>1171.6710215050532</v>
      </c>
      <c r="BV22" s="245">
        <f>IF(ISBLANK('In Process Calc.'!L15),"",'In Process Calc.'!L15)</f>
        <v>0</v>
      </c>
      <c r="BW22" s="245">
        <f>IF(ISBLANK('In Process Calc.'!M15),"",'In Process Calc.'!M15)</f>
        <v>13.059867945644799</v>
      </c>
      <c r="BX22" s="245">
        <f>IF(ISBLANK('In Process Calc.'!N15),"",'In Process Calc.'!N15)</f>
        <v>-0.53478342272733337</v>
      </c>
      <c r="BY22" s="245">
        <f>IF(ISBLANK('In Process Calc.'!O15),"",'In Process Calc.'!O15)</f>
        <v>0.14603706659383989</v>
      </c>
      <c r="BZ22" s="245">
        <f>IF(ISBLANK('In Process Calc.'!P15),"",'In Process Calc.'!P15)</f>
        <v>0.4208610153438973</v>
      </c>
      <c r="CA22" s="245">
        <f>IF(ISBLANK('In Process Calc.'!Q15),"",'In Process Calc.'!Q15)</f>
        <v>0.1239511881084568</v>
      </c>
      <c r="CB22" s="245">
        <f>IF(ISBLANK('In Process Calc.'!R15),"",'In Process Calc.'!R15)</f>
        <v>0.11647307240047786</v>
      </c>
      <c r="CC22" s="245">
        <f>IF(ISBLANK('In Process Calc.'!S15),"",'In Process Calc.'!S15)</f>
        <v>6.1556404535081146</v>
      </c>
      <c r="CD22" s="245">
        <f>IF(ISBLANK('In Process Calc.'!T15),"",'In Process Calc.'!T15)</f>
        <v>0.57504411452633875</v>
      </c>
      <c r="CE22" s="245">
        <f>IF(ISBLANK('In Process Calc.'!U15),"",'In Process Calc.'!U15)</f>
        <v>0.15476767915230016</v>
      </c>
      <c r="CF22" s="245">
        <f>IF(ISBLANK('In Process Calc.'!V15),"",'In Process Calc.'!V15)</f>
        <v>4.8334132029864661E-2</v>
      </c>
      <c r="CG22" s="245">
        <f>IF(ISBLANK('In Process Calc.'!W15),"",'In Process Calc.'!W15)</f>
        <v>-4.9657880220997583E-3</v>
      </c>
      <c r="CH22" s="245">
        <f>IF(ISBLANK('In Process Calc.'!X15),"",'In Process Calc.'!X15)</f>
        <v>0.19052197730444131</v>
      </c>
      <c r="CI22" s="245">
        <f>IF(ISBLANK('In Process Calc.'!Y15),"",'In Process Calc.'!Y15)</f>
        <v>1.1422325349785929</v>
      </c>
      <c r="CJ22" s="245">
        <f>IF(ISBLANK('In Process Calc.'!Z15),"",'In Process Calc.'!Z15)</f>
        <v>0.37848443801166026</v>
      </c>
      <c r="CK22" s="245">
        <f>IF(ISBLANK('In Process Calc.'!AA15),"",'In Process Calc.'!AA15)</f>
        <v>0.21868976302355464</v>
      </c>
      <c r="CL22" s="245">
        <f>IF(ISBLANK('In Process Calc.'!AB15),"",'In Process Calc.'!AB15)</f>
        <v>9.6266083830673865E-2</v>
      </c>
      <c r="CM22" s="245">
        <f>IF(ISBLANK('In Process Calc.'!AC15),"",'In Process Calc.'!AC15)</f>
        <v>-0.56581733551941493</v>
      </c>
      <c r="CN22" s="245">
        <f>IF(ISBLANK('In Process Calc.'!AD15),"",'In Process Calc.'!AD15)</f>
        <v>0.11849045112599874</v>
      </c>
      <c r="CO22" s="245">
        <f>IF(ISBLANK('In Process Calc.'!AE15),"",'In Process Calc.'!AE15)</f>
        <v>0.19456071866004801</v>
      </c>
      <c r="CP22" s="245">
        <f>IF(ISBLANK('In Process Calc.'!AF15),"",'In Process Calc.'!AF15)</f>
        <v>0.39078242065379665</v>
      </c>
      <c r="CQ22" s="245">
        <f>IF(ISBLANK('In Process Calc.'!AG15),"",'In Process Calc.'!AG15)</f>
        <v>0.14391580816845045</v>
      </c>
      <c r="CR22" s="245">
        <f>IF(ISBLANK('In Process Calc.'!AH15),"",'In Process Calc.'!AH15)</f>
        <v>4.8296414477418871E-2</v>
      </c>
      <c r="CS22" s="245">
        <f>IF(ISBLANK('In Process Calc.'!AI15),"",'In Process Calc.'!AI15)</f>
        <v>6.8586386194728372E-2</v>
      </c>
      <c r="CT22" s="245">
        <f>IF(ISBLANK('In Process Calc.'!AJ15),"",'In Process Calc.'!AJ15)</f>
        <v>0.22802260727882856</v>
      </c>
      <c r="CU22" s="245">
        <f>IF(ISBLANK('In Process Calc.'!AK15),"",'In Process Calc.'!AK15)</f>
        <v>0</v>
      </c>
      <c r="CV22" s="245">
        <f>IF(ISBLANK('In Process Calc.'!AL15),"",'In Process Calc.'!AL15)</f>
        <v>5.4956974651637633</v>
      </c>
      <c r="CW22" s="245">
        <f>IF(ISBLANK('In Process Calc.'!AM15),"",'In Process Calc.'!AM15)</f>
        <v>4.3950967069170153</v>
      </c>
      <c r="CX22" s="245">
        <f>IF(ISBLANK('In Process Calc.'!AN15),"",'In Process Calc.'!AN15)</f>
        <v>20.357979128936684</v>
      </c>
      <c r="CY22" s="245">
        <f>IF(ISBLANK('In Process Calc.'!AO15),"",'In Process Calc.'!AO15)</f>
        <v>0</v>
      </c>
      <c r="CZ22" s="245">
        <f>IF(ISBLANK('In Process Calc.'!AP15),"",'In Process Calc.'!AP15)</f>
        <v>0.13216193953743124</v>
      </c>
      <c r="DA22" s="245">
        <f>IF(ISBLANK('In Process Calc.'!AQ15),"",'In Process Calc.'!AQ15)</f>
        <v>-1.1030186281692902E-2</v>
      </c>
      <c r="DB22" s="245">
        <f>IF(ISBLANK('In Process Calc.'!AR15),"",'In Process Calc.'!AR15)</f>
        <v>-8.8057135973341506E-3</v>
      </c>
      <c r="DC22" s="245">
        <f>IF(ISBLANK('In Process Calc.'!AS15),"",'In Process Calc.'!AS15)</f>
        <v>2.2244726843587527E-3</v>
      </c>
      <c r="DD22" s="245">
        <f>IF(ISBLANK('In Process Calc.'!AT15),"",'In Process Calc.'!AT15)</f>
        <v>8.1247186276637184E-2</v>
      </c>
      <c r="DE22" s="245">
        <f>IF(ISBLANK('In Process Calc.'!AU15),"",'In Process Calc.'!AU15)</f>
        <v>-3.4821088760261305E-4</v>
      </c>
      <c r="DF22" s="245">
        <f>IF(ISBLANK('In Process Calc.'!AV15),"",'In Process Calc.'!AV15)</f>
        <v>9.658651845117442E-4</v>
      </c>
      <c r="DG22" s="245">
        <f>IF(ISBLANK('In Process Calc.'!AW15),"",'In Process Calc.'!AW15)</f>
        <v>1.7717940197461925E-3</v>
      </c>
      <c r="DH22" s="245">
        <f>IF(ISBLANK('In Process Calc.'!AX15),"",'In Process Calc.'!AX15)</f>
        <v>1.6495328560381842E-4</v>
      </c>
      <c r="DI22" s="245">
        <f>IF(ISBLANK('In Process Calc.'!AY15),"",'In Process Calc.'!AY15)</f>
        <v>6.6735327117267999E-4</v>
      </c>
      <c r="DJ22" s="245">
        <f>IF(ISBLANK('In Process Calc.'!AZ15),"",'In Process Calc.'!AZ15)</f>
        <v>2.3464966486605329E-2</v>
      </c>
      <c r="DK22" s="245">
        <f>IF(ISBLANK('In Process Calc.'!BA15),"",'In Process Calc.'!BA15)</f>
        <v>2.7590061444849106E-3</v>
      </c>
      <c r="DL22" s="245">
        <f>IF(ISBLANK('In Process Calc.'!BB15),"",'In Process Calc.'!BB15)</f>
        <v>7.8965477549750246E-5</v>
      </c>
      <c r="DM22" s="245">
        <f>IF(ISBLANK('In Process Calc.'!BC15),"",'In Process Calc.'!BC15)</f>
        <v>1.0985152390490493E-4</v>
      </c>
      <c r="DN22" s="245">
        <f>IF(ISBLANK('In Process Calc.'!BD15),"",'In Process Calc.'!BD15)</f>
        <v>-2.9487960756479368E-4</v>
      </c>
      <c r="DO22" s="245">
        <f>IF(ISBLANK('In Process Calc.'!BE15),"",'In Process Calc.'!BE15)</f>
        <v>1.2636338566750628E-3</v>
      </c>
      <c r="DP22" s="245">
        <f>IF(ISBLANK('In Process Calc.'!BF15),"",'In Process Calc.'!BF15)</f>
        <v>-1.5072819892265993E-2</v>
      </c>
      <c r="DQ22" s="245">
        <f>IF(ISBLANK('In Process Calc.'!BG15),"",'In Process Calc.'!BG15)</f>
        <v>2.2780143694011486E-3</v>
      </c>
      <c r="DR22" s="245">
        <f>IF(ISBLANK('In Process Calc.'!BH15),"",'In Process Calc.'!BH15)</f>
        <v>1.505145329834376E-3</v>
      </c>
      <c r="DS22" s="245">
        <f>IF(ISBLANK('In Process Calc.'!BI15),"",'In Process Calc.'!BI15)</f>
        <v>5.4134027384487231E-4</v>
      </c>
      <c r="DT22" s="245">
        <f>IF(ISBLANK('In Process Calc.'!BJ15),"",'In Process Calc.'!BJ15)</f>
        <v>3.7821934157471356E-3</v>
      </c>
      <c r="DU22" s="245">
        <f>IF(ISBLANK('In Process Calc.'!BK15),"",'In Process Calc.'!BK15)</f>
        <v>8.4360404420553428E-4</v>
      </c>
      <c r="DV22" s="245">
        <f>IF(ISBLANK('In Process Calc.'!BL15),"",'In Process Calc.'!BL15)</f>
        <v>1.6850766363499402E-3</v>
      </c>
      <c r="DW22" s="245">
        <f>IF(ISBLANK('In Process Calc.'!BM15),"",'In Process Calc.'!BM15)</f>
        <v>2.7190857251987851E-3</v>
      </c>
      <c r="DX22" s="245">
        <f>IF(ISBLANK('In Process Calc.'!BN15),"",'In Process Calc.'!BN15)</f>
        <v>1.8839452771114314E-3</v>
      </c>
      <c r="DY22" s="245">
        <f>IF(ISBLANK('In Process Calc.'!BO15),"",'In Process Calc.'!BO15)</f>
        <v>2.507945524496522E-4</v>
      </c>
      <c r="DZ22" s="245">
        <f>IF(ISBLANK('In Process Calc.'!BP15),"",'In Process Calc.'!BP15)</f>
        <v>2.6514442162656968E-4</v>
      </c>
      <c r="EA22" s="245">
        <f>IF(ISBLANK('In Process Calc.'!BQ15),"",'In Process Calc.'!BQ15)</f>
        <v>1.8561760444490124E-3</v>
      </c>
      <c r="EB22" s="245">
        <f>IF(ISBLANK('In Process Calc.'!BR15),"",'In Process Calc.'!BR15)</f>
        <v>0</v>
      </c>
      <c r="EC22" s="245">
        <f>IF(ISBLANK('In Process Calc.'!BS15),"",'In Process Calc.'!BS15)</f>
        <v>2.5528247359676966E-2</v>
      </c>
      <c r="ED22" s="245">
        <f>IF(ISBLANK('In Process Calc.'!BT15),"",'In Process Calc.'!BT15)</f>
        <v>2.9658651663026715E-2</v>
      </c>
      <c r="EE22" s="245">
        <f>IF(ISBLANK('In Process Calc.'!BU15),"",'In Process Calc.'!BU15)</f>
        <v>0.10651062960030537</v>
      </c>
      <c r="EF22" s="245">
        <f>IF(ISBLANK('In Process Calc.'!BV15),"",'In Process Calc.'!BV15)</f>
        <v>0.10932453990850197</v>
      </c>
      <c r="EG22" s="245">
        <f>IF(ISBLANK('In Process Calc.'!BW15),"",'In Process Calc.'!BW15)</f>
        <v>-0.64235420497489804</v>
      </c>
      <c r="EH22" s="245">
        <f>IF(ISBLANK('In Process Calc.'!BX15),"",'In Process Calc.'!BX15)</f>
        <v>5.6323088981556468</v>
      </c>
      <c r="EI22" s="245">
        <f>IF(ISBLANK('In Process Calc.'!BY15),"",'In Process Calc.'!BY15)</f>
        <v>0.11757980332338652</v>
      </c>
      <c r="EJ22" s="245">
        <f>IF(ISBLANK('In Process Calc.'!BZ15),"",'In Process Calc.'!BZ15)</f>
        <v>1.3708535674367799</v>
      </c>
      <c r="EK22" s="245">
        <f>IF(ISBLANK('Post Process Calc.'!A22),"",'Post Process Calc.'!A22)</f>
        <v>0.15549499999999999</v>
      </c>
      <c r="EL22" s="245" t="str">
        <f>IF(ISBLANK('Post Process Calc.'!B22),"",'Post Process Calc.'!B22)</f>
        <v/>
      </c>
      <c r="EM22" s="245">
        <f>IF(ISBLANK('Post Process Calc.'!C22),"",'Post Process Calc.'!C22)</f>
        <v>9.8578385225157161E-2</v>
      </c>
      <c r="EN22" s="245">
        <f>IF(ISBLANK('Post Process Calc.'!D22),"",'Post Process Calc.'!D22)</f>
        <v>0.13810440504394192</v>
      </c>
      <c r="EO22" s="245">
        <f>IF(ISBLANK('Post Process Calc.'!E22),"",'Post Process Calc.'!E22)</f>
        <v>1.5627096898797627E-2</v>
      </c>
      <c r="EP22" s="245">
        <f>IF(ISBLANK('Post Process Calc.'!F22),"",'Post Process Calc.'!F22)</f>
        <v>1.1092823925656079E-2</v>
      </c>
      <c r="EQ22" s="245">
        <f>IF(ISBLANK('Post Process Calc.'!G22),"",'Post Process Calc.'!G22)</f>
        <v>2.5428098914770489E-3</v>
      </c>
      <c r="ER22" s="245" t="str">
        <f>IF(ISBLANK('Post Process Calc.'!H22),"",'Post Process Calc.'!H22)</f>
        <v/>
      </c>
      <c r="ES22" s="245" t="str">
        <f>IF(ISBLANK('Post Process Calc.'!I22),"",'Post Process Calc.'!I22)</f>
        <v/>
      </c>
      <c r="ET22" s="245" t="str">
        <f>IF(ISBLANK('Post Process Calc.'!J22),"",'Post Process Calc.'!J22)</f>
        <v/>
      </c>
      <c r="EU22" s="245" t="str">
        <f>IF(ISBLANK('Post Process Calc.'!K22),"",'Post Process Calc.'!K22)</f>
        <v/>
      </c>
      <c r="EV22" s="245" t="str">
        <f>IF(ISBLANK('Post Process Calc.'!L22),"",'Post Process Calc.'!L22)</f>
        <v/>
      </c>
      <c r="EW22" s="245" t="str">
        <f>IF(ISBLANK('Post Process Calc.'!M22),"",'Post Process Calc.'!M22)</f>
        <v/>
      </c>
      <c r="EX22" s="245" t="str">
        <f>IF(ISBLANK('Post Process Calc.'!N22),"",'Post Process Calc.'!N22)</f>
        <v/>
      </c>
      <c r="EY22" s="245" t="str">
        <f>IF(ISBLANK('Post Process Calc.'!O22),"",'Post Process Calc.'!O22)</f>
        <v/>
      </c>
      <c r="EZ22" s="245" t="str">
        <f>IF(ISBLANK('Post Process Calc.'!P22),"",'Post Process Calc.'!P22)</f>
        <v/>
      </c>
      <c r="FA22" s="245" t="str">
        <f>IF(ISBLANK('Post Process Calc.'!Q22),"",'Post Process Calc.'!Q22)</f>
        <v/>
      </c>
      <c r="FB22" s="245" t="str">
        <f>IF(ISBLANK('Post Process Calc.'!R22),"",'Post Process Calc.'!R22)</f>
        <v/>
      </c>
      <c r="FC22" s="245" t="str">
        <f>IF(ISBLANK('Post Process Calc.'!S22),"",'Post Process Calc.'!S22)</f>
        <v/>
      </c>
      <c r="FD22" s="245" t="str">
        <f>IF(ISBLANK('Post Process Calc.'!T22),"",'Post Process Calc.'!T22)</f>
        <v/>
      </c>
      <c r="FE22" s="245" t="str">
        <f>IF(ISBLANK('Post Process Calc.'!U22),"",'Post Process Calc.'!U22)</f>
        <v/>
      </c>
      <c r="FF22" s="245" t="str">
        <f>IF(ISBLANK('Post Process Calc.'!V22),"",'Post Process Calc.'!V22)</f>
        <v/>
      </c>
      <c r="FG22" s="245" t="str">
        <f>IF(ISBLANK('Post Process Calc.'!W22),"",'Post Process Calc.'!W22)</f>
        <v/>
      </c>
      <c r="FH22" s="245" t="str">
        <f>IF(ISBLANK('Post Process Calc.'!X22),"",'Post Process Calc.'!X22)</f>
        <v/>
      </c>
      <c r="FI22" s="245" t="str">
        <f>IF(ISBLANK('Post Process Calc.'!Y22),"",'Post Process Calc.'!Y22)</f>
        <v/>
      </c>
      <c r="FJ22" s="245" t="str">
        <f>IF(ISBLANK('Post Process Calc.'!Z22),"",'Post Process Calc.'!Z22)</f>
        <v/>
      </c>
      <c r="FK22" s="245" t="str">
        <f>IF(ISBLANK('Post Process Calc.'!AA22),"",'Post Process Calc.'!AA22)</f>
        <v/>
      </c>
      <c r="FL22" s="245" t="str">
        <f>IF(ISBLANK('Post Process Calc.'!AB22),"",'Post Process Calc.'!AB22)</f>
        <v/>
      </c>
      <c r="FM22" s="245" t="str">
        <f>IF(ISBLANK('Post Process Calc.'!AC22),"",'Post Process Calc.'!AC22)</f>
        <v/>
      </c>
      <c r="FN22" s="245" t="str">
        <f>IF(ISBLANK('Post Process Calc.'!AD22),"",'Post Process Calc.'!AD22)</f>
        <v/>
      </c>
      <c r="FO22" s="245" t="str">
        <f>IF(ISBLANK('Post Process Calc.'!AE22),"",'Post Process Calc.'!AE22)</f>
        <v/>
      </c>
      <c r="FP22" s="245" t="str">
        <f>IF(ISBLANK('Post Process Calc.'!AF22),"",'Post Process Calc.'!AF22)</f>
        <v/>
      </c>
      <c r="FQ22" s="245" t="str">
        <f>IF(ISBLANK('Post Process Calc.'!AG22),"",'Post Process Calc.'!AG22)</f>
        <v/>
      </c>
      <c r="FR22" s="245" t="str">
        <f>IF(ISBLANK('Post Process Calc.'!AH22),"",'Post Process Calc.'!AH22)</f>
        <v/>
      </c>
      <c r="FS22" s="245" t="str">
        <f>IF(ISBLANK('Post Process Calc.'!AI22),"",'Post Process Calc.'!AI22)</f>
        <v/>
      </c>
    </row>
    <row r="23" spans="1:175" x14ac:dyDescent="0.15">
      <c r="A23" s="240" t="str">
        <f>IF(Glutamine!B17&lt;&gt;0,Glutamine!$B$1,"")</f>
        <v>NIIMBL VS-001</v>
      </c>
      <c r="B23" s="240">
        <f>IF(ISBLANK(Glutamine!A17),"",Glutamine!A17)</f>
        <v>10</v>
      </c>
      <c r="C23" s="247">
        <f>IF(ISBLANK(Glutamine!B17),"",Glutamine!B17)</f>
        <v>43701.728472222225</v>
      </c>
      <c r="D23" s="248">
        <f>IF(ISBLANK(Glutamine!C17),"",Glutamine!C17)</f>
        <v>43701.728472222225</v>
      </c>
      <c r="E23" s="240">
        <f>IF(ISBLANK(Glutamine!D17),"",Glutamine!D17)</f>
        <v>1.5</v>
      </c>
      <c r="F23" s="240">
        <f>IF(ISBLANK(Glutamine!E17),"",Glutamine!E17)</f>
        <v>1.7872207411057033</v>
      </c>
      <c r="G23" s="240" t="str">
        <f>IF(ISBLANK(Glutamine!G17),"",Glutamine!G17)</f>
        <v/>
      </c>
      <c r="H23" s="240">
        <f>IF(ISBLANK(Glutamine!H17),"",Glutamine!H17)</f>
        <v>18.7</v>
      </c>
      <c r="I23" s="240">
        <f>IF(ISBLANK(Glutamine!I17),"",Glutamine!I17)</f>
        <v>3.4563981042654035</v>
      </c>
      <c r="J23" s="240">
        <f>IF(ISBLANK(Glutamine!J17),"",Glutamine!J17)</f>
        <v>22.156398104265403</v>
      </c>
      <c r="K23" s="240">
        <f>IF(ISBLANK(Glutamine!K17),"",Glutamine!K17)</f>
        <v>84.4</v>
      </c>
      <c r="L23" s="240">
        <f>IF(ISBLANK(Glutamine!L17),"",Glutamine!L17)</f>
        <v>6.42</v>
      </c>
      <c r="M23" s="240" t="str">
        <f>IF(ISBLANK(Glutamine!M17),"",Glutamine!M17)</f>
        <v/>
      </c>
      <c r="N23" s="240" t="str">
        <f>IF(ISBLANK(Glutamine!N17),"",Glutamine!N17)</f>
        <v/>
      </c>
      <c r="O23" s="240">
        <f>IF(ISBLANK(Glutamine!O17),"",Glutamine!O17)</f>
        <v>7.7413849323293801E-2</v>
      </c>
      <c r="P23" s="240" t="str">
        <f>IF(ISBLANK(Glutamine!P17),"",Glutamine!P17)</f>
        <v/>
      </c>
      <c r="Q23" s="240" t="str">
        <f>IF(ISBLANK(Glutamine!Q17),"",Glutamine!Q17)</f>
        <v/>
      </c>
      <c r="R23" s="240">
        <f>IF(ISBLANK(Glutamine!R17),"",Glutamine!R17)</f>
        <v>327</v>
      </c>
      <c r="S23" s="240">
        <f>IF(ISBLANK(Glutamine!S17),"",Glutamine!S17)</f>
        <v>140.02051981352034</v>
      </c>
      <c r="T23" s="240">
        <f>IF(ISBLANK(Glutamine!T17),"",Glutamine!T17)</f>
        <v>7.8012862160895207</v>
      </c>
      <c r="U23" s="240">
        <f>IF(ISBLANK(Glutamine!U17),"",Glutamine!U17)</f>
        <v>2.2312381648603905</v>
      </c>
      <c r="V23" s="240">
        <f>IF(ISBLANK(Glutamine!V17),"",Glutamine!V17)</f>
        <v>5.2380707890302469E-2</v>
      </c>
      <c r="W23" s="240">
        <f>IF(ISBLANK(Glutamine!W17),"",Glutamine!W17)</f>
        <v>5.9284808296430701E-2</v>
      </c>
      <c r="X23" s="240">
        <f>IF(ISBLANK(Glutamine!X17),"",Glutamine!X17)</f>
        <v>9.8897551212448795E-2</v>
      </c>
      <c r="Y23" s="240">
        <f>IF(ISBLANK(Glutamine!Y17),"",Glutamine!Y17)</f>
        <v>1.6640646024665666</v>
      </c>
      <c r="Z23" s="240">
        <f>IF(ISBLANK(Glutamine!Z17),"",Glutamine!Z17)</f>
        <v>0</v>
      </c>
      <c r="AA23" s="240">
        <f>IF(ISBLANK(Glutamine!AA17),"",Glutamine!AA17)</f>
        <v>0</v>
      </c>
      <c r="AB23" s="240">
        <f>IF(ISBLANK(Glutamine!AB17),"",Glutamine!AB17)</f>
        <v>1.3871063730289694</v>
      </c>
      <c r="AC23" s="240">
        <f>IF(ISBLANK(Glutamine!AC17),"",Glutamine!AC17)</f>
        <v>0.75034614431937685</v>
      </c>
      <c r="AD23" s="240">
        <f>IF(ISBLANK(Glutamine!AD17),"",Glutamine!AD17)</f>
        <v>1.022991107054819</v>
      </c>
      <c r="AE23" s="240">
        <f>IF(ISBLANK(Glutamine!AE17),"",Glutamine!AE17)</f>
        <v>20.639457536870228</v>
      </c>
      <c r="AF23" s="240">
        <f>IF(ISBLANK(Glutamine!AF17),"",Glutamine!AF17)</f>
        <v>1.9579779905791723</v>
      </c>
      <c r="AG23" s="240">
        <f>IF(ISBLANK(Glutamine!AG17),"",Glutamine!AG17)</f>
        <v>2.1343952763417859</v>
      </c>
      <c r="AH23" s="240">
        <f>IF(ISBLANK(Glutamine!AH17),"",Glutamine!AH17)</f>
        <v>0.4097923743292084</v>
      </c>
      <c r="AI23" s="240">
        <f>IF(ISBLANK(Glutamine!AI17),"",Glutamine!AI17)</f>
        <v>10.079585590000001</v>
      </c>
      <c r="AJ23" s="240">
        <f>IF(ISBLANK(Glutamine!AJ17),"",Glutamine!AJ17)</f>
        <v>1.053262337353301</v>
      </c>
      <c r="AK23" s="240">
        <f>IF(ISBLANK(Glutamine!AK17),"",Glutamine!AK17)</f>
        <v>2.5124460122383456</v>
      </c>
      <c r="AL23" s="240">
        <f>IF(ISBLANK(Glutamine!AL17),"",Glutamine!AL17)</f>
        <v>4.2924973874682832</v>
      </c>
      <c r="AM23" s="240">
        <f>IF(ISBLANK(Glutamine!AM17),"",Glutamine!AM17)</f>
        <v>3.9176047733143267</v>
      </c>
      <c r="AN23" s="240">
        <f>IF(ISBLANK(Glutamine!AN17),"",Glutamine!AN17)</f>
        <v>0.33331009617259627</v>
      </c>
      <c r="AO23" s="240">
        <f>IF(ISBLANK(Glutamine!AO17),"",Glutamine!AO17)</f>
        <v>0.45656802055380713</v>
      </c>
      <c r="AP23" s="240">
        <f>IF(ISBLANK(Glutamine!AP17),"",Glutamine!AP17)</f>
        <v>2.2033692817845343</v>
      </c>
      <c r="AQ23" s="240">
        <f>IF(ISBLANK(Glutamine!AQ17),"",Glutamine!AQ17)</f>
        <v>0</v>
      </c>
      <c r="AR23" s="240">
        <f>IF(ISBLANK(Glutamine!AR17),"",Glutamine!AR17)</f>
        <v>0</v>
      </c>
      <c r="AS23" s="240">
        <f>IF(ISBLANK(Glutamine!AS17),"",Glutamine!AS17)</f>
        <v>12.385297147441527</v>
      </c>
      <c r="AT23" s="240">
        <f>IF(ISBLANK(Glutamine!AT17),"",Glutamine!AT17)</f>
        <v>16.655562958027982</v>
      </c>
      <c r="AU23" s="240">
        <f>IF(ISBLANK(Glutamine!AU17),"",Glutamine!AU17)</f>
        <v>3.7565740045078888</v>
      </c>
      <c r="AV23" s="240">
        <f>IF(ISBLANK(Glutamine!AV17),"",Glutamine!AV17)</f>
        <v>7.1163031659009528</v>
      </c>
      <c r="AW23" s="240">
        <f>IF(ISBLANK(Glutamine!AW17),"",Glutamine!AW17)</f>
        <v>400</v>
      </c>
      <c r="AX23" s="240">
        <f>IF(ISBLANK(Glutamine!AX17),"",Glutamine!AX17)</f>
        <v>200</v>
      </c>
      <c r="AY23" s="240">
        <f>IF(ISBLANK(Glutamine!AY17),"",Glutamine!AY17)</f>
        <v>11.556764106050306</v>
      </c>
      <c r="AZ23" s="240">
        <f>IF(ISBLANK(Glutamine!AZ17),"",Glutamine!AZ17)</f>
        <v>0</v>
      </c>
      <c r="BA23" s="240">
        <f>IF(ISBLANK(Glutamine!BA17),"",Glutamine!BA17)</f>
        <v>0</v>
      </c>
      <c r="BB23" s="240">
        <f>IF(ISBLANK(Glutamine!BB17),"",Glutamine!BB17)</f>
        <v>14.238739330269205</v>
      </c>
      <c r="BC23" s="240">
        <f>IF(ISBLANK(Glutamine!BD17),"",Glutamine!BD17)</f>
        <v>26.873276428102425</v>
      </c>
      <c r="BD23" s="240">
        <f>IF(ISBLANK(Glutamine!BE17),"",Glutamine!BE17)</f>
        <v>16.685489166119506</v>
      </c>
      <c r="BE23" s="240">
        <f>IF(ISBLANK(Glutamine!BF17),"",Glutamine!BF17)</f>
        <v>5.4088471849865956</v>
      </c>
      <c r="BF23" s="240">
        <f>IF(ISBLANK(Glutamine!BH17),"",Glutamine!BH17)</f>
        <v>13.577481840193705</v>
      </c>
      <c r="BG23" s="240">
        <f>IF(ISBLANK(Glutamine!BI17),"",Glutamine!BI17)</f>
        <v>19.002757715036115</v>
      </c>
      <c r="BH23" s="240">
        <f>IF(ISBLANK(Glutamine!BJ17),"",Glutamine!BJ17)</f>
        <v>36.308277830637493</v>
      </c>
      <c r="BI23" s="240">
        <f>IF(ISBLANK(Glutamine!BK17),"",Glutamine!BK17)</f>
        <v>20.663308144416458</v>
      </c>
      <c r="BJ23" s="240">
        <f>IF(ISBLANK(Glutamine!BL17),"",Glutamine!BL17)</f>
        <v>4.4368266405484817</v>
      </c>
      <c r="BK23" s="240">
        <f>IF(ISBLANK(Glutamine!BM17),"",Glutamine!BM17)</f>
        <v>0</v>
      </c>
      <c r="BL23" s="240">
        <f>IF(ISBLANK(Glutamine!BN17),"",Glutamine!BN17)</f>
        <v>24.26789231779383</v>
      </c>
      <c r="BM23" s="240">
        <f>IF(ISBLANK(Glutamine!BO17),"",Glutamine!BO17)</f>
        <v>0</v>
      </c>
      <c r="BN23" s="240" t="str">
        <f>IF(ISBLANK('In Process Calc.'!B16),"",ROUND('In Process Calc.'!B16,2))</f>
        <v/>
      </c>
      <c r="BO23" s="240" t="str">
        <f>IF(ISBLANK('In Process Calc.'!C16),"",ROUND('In Process Calc.'!C16,2))</f>
        <v/>
      </c>
      <c r="BP23" s="240" t="str">
        <f>IF(ISBLANK('In Process Calc.'!D16),"",'In Process Calc.'!D16)</f>
        <v/>
      </c>
      <c r="BQ23" s="240" t="str">
        <f>IF(ISBLANK('In Process Calc.'!E16),"",'In Process Calc.'!E16)</f>
        <v/>
      </c>
      <c r="BR23" s="240" t="str">
        <f>IF(ISBLANK('In Process Calc.'!G16),"",'In Process Calc.'!G16)</f>
        <v/>
      </c>
      <c r="BS23" s="240" t="str">
        <f>IF(ISBLANK('In Process Calc.'!I16),"",'In Process Calc.'!I16)</f>
        <v/>
      </c>
      <c r="BT23" s="240" t="str">
        <f>IF(ISBLANK('In Process Calc.'!J16),"",'In Process Calc.'!J16)</f>
        <v/>
      </c>
      <c r="BU23" s="240" t="str">
        <f>IF(ISBLANK('In Process Calc.'!K16),"",'In Process Calc.'!K16)</f>
        <v/>
      </c>
      <c r="BV23" s="245" t="str">
        <f>IF(ISBLANK('In Process Calc.'!L16),"",'In Process Calc.'!L16)</f>
        <v/>
      </c>
      <c r="BW23" s="245" t="str">
        <f>IF(ISBLANK('In Process Calc.'!M16),"",'In Process Calc.'!M16)</f>
        <v/>
      </c>
      <c r="BX23" s="245" t="str">
        <f>IF(ISBLANK('In Process Calc.'!N16),"",'In Process Calc.'!N16)</f>
        <v/>
      </c>
      <c r="BY23" s="245" t="str">
        <f>IF(ISBLANK('In Process Calc.'!O16),"",'In Process Calc.'!O16)</f>
        <v/>
      </c>
      <c r="BZ23" s="245" t="str">
        <f>IF(ISBLANK('In Process Calc.'!P16),"",'In Process Calc.'!P16)</f>
        <v/>
      </c>
      <c r="CA23" s="245" t="str">
        <f>IF(ISBLANK('In Process Calc.'!Q16),"",'In Process Calc.'!Q16)</f>
        <v/>
      </c>
      <c r="CB23" s="245" t="str">
        <f>IF(ISBLANK('In Process Calc.'!R16),"",'In Process Calc.'!R16)</f>
        <v/>
      </c>
      <c r="CC23" s="245" t="str">
        <f>IF(ISBLANK('In Process Calc.'!S16),"",'In Process Calc.'!S16)</f>
        <v/>
      </c>
      <c r="CD23" s="245" t="str">
        <f>IF(ISBLANK('In Process Calc.'!T16),"",'In Process Calc.'!T16)</f>
        <v/>
      </c>
      <c r="CE23" s="245" t="str">
        <f>IF(ISBLANK('In Process Calc.'!U16),"",'In Process Calc.'!U16)</f>
        <v/>
      </c>
      <c r="CF23" s="245" t="str">
        <f>IF(ISBLANK('In Process Calc.'!V16),"",'In Process Calc.'!V16)</f>
        <v/>
      </c>
      <c r="CG23" s="245" t="str">
        <f>IF(ISBLANK('In Process Calc.'!W16),"",'In Process Calc.'!W16)</f>
        <v/>
      </c>
      <c r="CH23" s="245" t="str">
        <f>IF(ISBLANK('In Process Calc.'!X16),"",'In Process Calc.'!X16)</f>
        <v/>
      </c>
      <c r="CI23" s="245" t="str">
        <f>IF(ISBLANK('In Process Calc.'!Y16),"",'In Process Calc.'!Y16)</f>
        <v/>
      </c>
      <c r="CJ23" s="245" t="str">
        <f>IF(ISBLANK('In Process Calc.'!Z16),"",'In Process Calc.'!Z16)</f>
        <v/>
      </c>
      <c r="CK23" s="245" t="str">
        <f>IF(ISBLANK('In Process Calc.'!AA16),"",'In Process Calc.'!AA16)</f>
        <v/>
      </c>
      <c r="CL23" s="245" t="str">
        <f>IF(ISBLANK('In Process Calc.'!AB16),"",'In Process Calc.'!AB16)</f>
        <v/>
      </c>
      <c r="CM23" s="245" t="str">
        <f>IF(ISBLANK('In Process Calc.'!AC16),"",'In Process Calc.'!AC16)</f>
        <v/>
      </c>
      <c r="CN23" s="245" t="str">
        <f>IF(ISBLANK('In Process Calc.'!AD16),"",'In Process Calc.'!AD16)</f>
        <v/>
      </c>
      <c r="CO23" s="245" t="str">
        <f>IF(ISBLANK('In Process Calc.'!AE16),"",'In Process Calc.'!AE16)</f>
        <v/>
      </c>
      <c r="CP23" s="245" t="str">
        <f>IF(ISBLANK('In Process Calc.'!AF16),"",'In Process Calc.'!AF16)</f>
        <v/>
      </c>
      <c r="CQ23" s="245" t="str">
        <f>IF(ISBLANK('In Process Calc.'!AG16),"",'In Process Calc.'!AG16)</f>
        <v/>
      </c>
      <c r="CR23" s="245" t="str">
        <f>IF(ISBLANK('In Process Calc.'!AH16),"",'In Process Calc.'!AH16)</f>
        <v/>
      </c>
      <c r="CS23" s="245" t="str">
        <f>IF(ISBLANK('In Process Calc.'!AI16),"",'In Process Calc.'!AI16)</f>
        <v/>
      </c>
      <c r="CT23" s="245" t="str">
        <f>IF(ISBLANK('In Process Calc.'!AJ16),"",'In Process Calc.'!AJ16)</f>
        <v/>
      </c>
      <c r="CU23" s="245" t="str">
        <f>IF(ISBLANK('In Process Calc.'!AK16),"",'In Process Calc.'!AK16)</f>
        <v/>
      </c>
      <c r="CV23" s="245" t="str">
        <f>IF(ISBLANK('In Process Calc.'!AL16),"",'In Process Calc.'!AL16)</f>
        <v/>
      </c>
      <c r="CW23" s="245" t="str">
        <f>IF(ISBLANK('In Process Calc.'!AM16),"",'In Process Calc.'!AM16)</f>
        <v/>
      </c>
      <c r="CX23" s="245" t="str">
        <f>IF(ISBLANK('In Process Calc.'!AN16),"",'In Process Calc.'!AN16)</f>
        <v/>
      </c>
      <c r="CY23" s="245" t="str">
        <f>IF(ISBLANK('In Process Calc.'!AO16),"",'In Process Calc.'!AO16)</f>
        <v/>
      </c>
      <c r="CZ23" s="245" t="str">
        <f>IF(ISBLANK('In Process Calc.'!AP16),"",'In Process Calc.'!AP16)</f>
        <v/>
      </c>
      <c r="DA23" s="245" t="str">
        <f>IF(ISBLANK('In Process Calc.'!AQ16),"",'In Process Calc.'!AQ16)</f>
        <v/>
      </c>
      <c r="DB23" s="245" t="str">
        <f>IF(ISBLANK('In Process Calc.'!AR16),"",'In Process Calc.'!AR16)</f>
        <v/>
      </c>
      <c r="DC23" s="245" t="str">
        <f>IF(ISBLANK('In Process Calc.'!AS16),"",'In Process Calc.'!AS16)</f>
        <v/>
      </c>
      <c r="DD23" s="245" t="str">
        <f>IF(ISBLANK('In Process Calc.'!AT16),"",'In Process Calc.'!AT16)</f>
        <v/>
      </c>
      <c r="DE23" s="245" t="str">
        <f>IF(ISBLANK('In Process Calc.'!AU16),"",'In Process Calc.'!AU16)</f>
        <v/>
      </c>
      <c r="DF23" s="245" t="str">
        <f>IF(ISBLANK('In Process Calc.'!AV16),"",'In Process Calc.'!AV16)</f>
        <v/>
      </c>
      <c r="DG23" s="245" t="str">
        <f>IF(ISBLANK('In Process Calc.'!AW16),"",'In Process Calc.'!AW16)</f>
        <v/>
      </c>
      <c r="DH23" s="245" t="str">
        <f>IF(ISBLANK('In Process Calc.'!AX16),"",'In Process Calc.'!AX16)</f>
        <v/>
      </c>
      <c r="DI23" s="245" t="str">
        <f>IF(ISBLANK('In Process Calc.'!AY16),"",'In Process Calc.'!AY16)</f>
        <v/>
      </c>
      <c r="DJ23" s="245" t="str">
        <f>IF(ISBLANK('In Process Calc.'!AZ16),"",'In Process Calc.'!AZ16)</f>
        <v/>
      </c>
      <c r="DK23" s="245" t="str">
        <f>IF(ISBLANK('In Process Calc.'!BA16),"",'In Process Calc.'!BA16)</f>
        <v/>
      </c>
      <c r="DL23" s="245" t="str">
        <f>IF(ISBLANK('In Process Calc.'!BB16),"",'In Process Calc.'!BB16)</f>
        <v/>
      </c>
      <c r="DM23" s="245" t="str">
        <f>IF(ISBLANK('In Process Calc.'!BC16),"",'In Process Calc.'!BC16)</f>
        <v/>
      </c>
      <c r="DN23" s="245" t="str">
        <f>IF(ISBLANK('In Process Calc.'!BD16),"",'In Process Calc.'!BD16)</f>
        <v/>
      </c>
      <c r="DO23" s="245" t="str">
        <f>IF(ISBLANK('In Process Calc.'!BE16),"",'In Process Calc.'!BE16)</f>
        <v/>
      </c>
      <c r="DP23" s="245" t="str">
        <f>IF(ISBLANK('In Process Calc.'!BF16),"",'In Process Calc.'!BF16)</f>
        <v/>
      </c>
      <c r="DQ23" s="245" t="str">
        <f>IF(ISBLANK('In Process Calc.'!BG16),"",'In Process Calc.'!BG16)</f>
        <v/>
      </c>
      <c r="DR23" s="245" t="str">
        <f>IF(ISBLANK('In Process Calc.'!BH16),"",'In Process Calc.'!BH16)</f>
        <v/>
      </c>
      <c r="DS23" s="245" t="str">
        <f>IF(ISBLANK('In Process Calc.'!BI16),"",'In Process Calc.'!BI16)</f>
        <v/>
      </c>
      <c r="DT23" s="245" t="str">
        <f>IF(ISBLANK('In Process Calc.'!BJ16),"",'In Process Calc.'!BJ16)</f>
        <v/>
      </c>
      <c r="DU23" s="245" t="str">
        <f>IF(ISBLANK('In Process Calc.'!BK16),"",'In Process Calc.'!BK16)</f>
        <v/>
      </c>
      <c r="DV23" s="245" t="str">
        <f>IF(ISBLANK('In Process Calc.'!BL16),"",'In Process Calc.'!BL16)</f>
        <v/>
      </c>
      <c r="DW23" s="245" t="str">
        <f>IF(ISBLANK('In Process Calc.'!BM16),"",'In Process Calc.'!BM16)</f>
        <v/>
      </c>
      <c r="DX23" s="245" t="str">
        <f>IF(ISBLANK('In Process Calc.'!BN16),"",'In Process Calc.'!BN16)</f>
        <v/>
      </c>
      <c r="DY23" s="245" t="str">
        <f>IF(ISBLANK('In Process Calc.'!BO16),"",'In Process Calc.'!BO16)</f>
        <v/>
      </c>
      <c r="DZ23" s="245" t="str">
        <f>IF(ISBLANK('In Process Calc.'!BP16),"",'In Process Calc.'!BP16)</f>
        <v/>
      </c>
      <c r="EA23" s="245" t="str">
        <f>IF(ISBLANK('In Process Calc.'!BQ16),"",'In Process Calc.'!BQ16)</f>
        <v/>
      </c>
      <c r="EB23" s="245" t="str">
        <f>IF(ISBLANK('In Process Calc.'!BR16),"",'In Process Calc.'!BR16)</f>
        <v/>
      </c>
      <c r="EC23" s="245" t="str">
        <f>IF(ISBLANK('In Process Calc.'!BS16),"",'In Process Calc.'!BS16)</f>
        <v/>
      </c>
      <c r="ED23" s="245" t="str">
        <f>IF(ISBLANK('In Process Calc.'!BT16),"",'In Process Calc.'!BT16)</f>
        <v/>
      </c>
      <c r="EE23" s="245" t="str">
        <f>IF(ISBLANK('In Process Calc.'!BU16),"",'In Process Calc.'!BU16)</f>
        <v/>
      </c>
      <c r="EF23" s="245" t="str">
        <f>IF(ISBLANK('In Process Calc.'!BV16),"",'In Process Calc.'!BV16)</f>
        <v/>
      </c>
      <c r="EG23" s="245" t="str">
        <f>IF(ISBLANK('In Process Calc.'!BW16),"",'In Process Calc.'!BW16)</f>
        <v/>
      </c>
      <c r="EH23" s="245" t="str">
        <f>IF(ISBLANK('In Process Calc.'!BX16),"",'In Process Calc.'!BX16)</f>
        <v/>
      </c>
      <c r="EI23" s="245" t="str">
        <f>IF(ISBLANK('In Process Calc.'!BY16),"",'In Process Calc.'!BY16)</f>
        <v/>
      </c>
      <c r="EJ23" s="245" t="str">
        <f>IF(ISBLANK('In Process Calc.'!BZ16),"",'In Process Calc.'!BZ16)</f>
        <v/>
      </c>
      <c r="EK23" s="245">
        <f>IF(ISBLANK('Post Process Calc.'!A23),"",'Post Process Calc.'!A23)</f>
        <v>0.25108249999999999</v>
      </c>
      <c r="EL23" s="245" t="str">
        <f>IF(ISBLANK('Post Process Calc.'!B23),"",'Post Process Calc.'!B23)</f>
        <v/>
      </c>
      <c r="EM23" s="245">
        <f>IF(ISBLANK('Post Process Calc.'!C23),"",'Post Process Calc.'!C23)</f>
        <v>7.4730311668837673E-2</v>
      </c>
      <c r="EN23" s="245">
        <f>IF(ISBLANK('Post Process Calc.'!D23),"",'Post Process Calc.'!D23)</f>
        <v>6.4928984470814535E-2</v>
      </c>
      <c r="EO23" s="245">
        <f>IF(ISBLANK('Post Process Calc.'!E23),"",'Post Process Calc.'!E23)</f>
        <v>1.0288182548633562E-2</v>
      </c>
      <c r="EP23" s="245">
        <f>IF(ISBLANK('Post Process Calc.'!F23),"",'Post Process Calc.'!F23)</f>
        <v>9.2107161052680051E-3</v>
      </c>
      <c r="EQ23" s="245">
        <f>IF(ISBLANK('Post Process Calc.'!G23),"",'Post Process Calc.'!G23)</f>
        <v>2.6236398974979012E-3</v>
      </c>
      <c r="ER23" s="245" t="str">
        <f>IF(ISBLANK('Post Process Calc.'!H23),"",'Post Process Calc.'!H23)</f>
        <v/>
      </c>
      <c r="ES23" s="245" t="str">
        <f>IF(ISBLANK('Post Process Calc.'!I23),"",'Post Process Calc.'!I23)</f>
        <v/>
      </c>
      <c r="ET23" s="245" t="str">
        <f>IF(ISBLANK('Post Process Calc.'!J23),"",'Post Process Calc.'!J23)</f>
        <v/>
      </c>
      <c r="EU23" s="245" t="str">
        <f>IF(ISBLANK('Post Process Calc.'!K23),"",'Post Process Calc.'!K23)</f>
        <v/>
      </c>
      <c r="EV23" s="245" t="str">
        <f>IF(ISBLANK('Post Process Calc.'!L23),"",'Post Process Calc.'!L23)</f>
        <v/>
      </c>
      <c r="EW23" s="245" t="str">
        <f>IF(ISBLANK('Post Process Calc.'!M23),"",'Post Process Calc.'!M23)</f>
        <v/>
      </c>
      <c r="EX23" s="245" t="str">
        <f>IF(ISBLANK('Post Process Calc.'!N23),"",'Post Process Calc.'!N23)</f>
        <v/>
      </c>
      <c r="EY23" s="245" t="str">
        <f>IF(ISBLANK('Post Process Calc.'!O23),"",'Post Process Calc.'!O23)</f>
        <v/>
      </c>
      <c r="EZ23" s="245" t="str">
        <f>IF(ISBLANK('Post Process Calc.'!P23),"",'Post Process Calc.'!P23)</f>
        <v/>
      </c>
      <c r="FA23" s="245" t="str">
        <f>IF(ISBLANK('Post Process Calc.'!Q23),"",'Post Process Calc.'!Q23)</f>
        <v/>
      </c>
      <c r="FB23" s="245" t="str">
        <f>IF(ISBLANK('Post Process Calc.'!R23),"",'Post Process Calc.'!R23)</f>
        <v/>
      </c>
      <c r="FC23" s="245" t="str">
        <f>IF(ISBLANK('Post Process Calc.'!S23),"",'Post Process Calc.'!S23)</f>
        <v/>
      </c>
      <c r="FD23" s="245" t="str">
        <f>IF(ISBLANK('Post Process Calc.'!T23),"",'Post Process Calc.'!T23)</f>
        <v/>
      </c>
      <c r="FE23" s="245" t="str">
        <f>IF(ISBLANK('Post Process Calc.'!U23),"",'Post Process Calc.'!U23)</f>
        <v/>
      </c>
      <c r="FF23" s="245" t="str">
        <f>IF(ISBLANK('Post Process Calc.'!V23),"",'Post Process Calc.'!V23)</f>
        <v/>
      </c>
      <c r="FG23" s="245" t="str">
        <f>IF(ISBLANK('Post Process Calc.'!W23),"",'Post Process Calc.'!W23)</f>
        <v/>
      </c>
      <c r="FH23" s="245" t="str">
        <f>IF(ISBLANK('Post Process Calc.'!X23),"",'Post Process Calc.'!X23)</f>
        <v/>
      </c>
      <c r="FI23" s="245" t="str">
        <f>IF(ISBLANK('Post Process Calc.'!Y23),"",'Post Process Calc.'!Y23)</f>
        <v/>
      </c>
      <c r="FJ23" s="245" t="str">
        <f>IF(ISBLANK('Post Process Calc.'!Z23),"",'Post Process Calc.'!Z23)</f>
        <v/>
      </c>
      <c r="FK23" s="245" t="str">
        <f>IF(ISBLANK('Post Process Calc.'!AA23),"",'Post Process Calc.'!AA23)</f>
        <v/>
      </c>
      <c r="FL23" s="245" t="str">
        <f>IF(ISBLANK('Post Process Calc.'!AB23),"",'Post Process Calc.'!AB23)</f>
        <v/>
      </c>
      <c r="FM23" s="245" t="str">
        <f>IF(ISBLANK('Post Process Calc.'!AC23),"",'Post Process Calc.'!AC23)</f>
        <v/>
      </c>
      <c r="FN23" s="245" t="str">
        <f>IF(ISBLANK('Post Process Calc.'!AD23),"",'Post Process Calc.'!AD23)</f>
        <v/>
      </c>
      <c r="FO23" s="245" t="str">
        <f>IF(ISBLANK('Post Process Calc.'!AE23),"",'Post Process Calc.'!AE23)</f>
        <v/>
      </c>
      <c r="FP23" s="245" t="str">
        <f>IF(ISBLANK('Post Process Calc.'!AF23),"",'Post Process Calc.'!AF23)</f>
        <v/>
      </c>
      <c r="FQ23" s="245" t="str">
        <f>IF(ISBLANK('Post Process Calc.'!AG23),"",'Post Process Calc.'!AG23)</f>
        <v/>
      </c>
      <c r="FR23" s="245" t="str">
        <f>IF(ISBLANK('Post Process Calc.'!AH23),"",'Post Process Calc.'!AH23)</f>
        <v/>
      </c>
      <c r="FS23" s="245" t="str">
        <f>IF(ISBLANK('Post Process Calc.'!AI23),"",'Post Process Calc.'!AI23)</f>
        <v/>
      </c>
    </row>
    <row r="24" spans="1:175" x14ac:dyDescent="0.15">
      <c r="A24" s="240" t="str">
        <f>IF(Glutamine!B18&lt;&gt;0,Glutamine!$B$1,"")</f>
        <v>NIIMBL VS-001</v>
      </c>
      <c r="B24" s="240">
        <f>IF(ISBLANK(Glutamine!A18),"",Glutamine!A18)</f>
        <v>11</v>
      </c>
      <c r="C24" s="247">
        <f>IF(ISBLANK(Glutamine!B18),"",Glutamine!B18)</f>
        <v>43702.713888888888</v>
      </c>
      <c r="D24" s="248">
        <f>IF(ISBLANK(Glutamine!C18),"",Glutamine!C18)</f>
        <v>43702.713888888888</v>
      </c>
      <c r="E24" s="240">
        <f>IF(ISBLANK(Glutamine!D18),"",Glutamine!D18)</f>
        <v>1.5</v>
      </c>
      <c r="F24" s="240">
        <f>IF(ISBLANK(Glutamine!E18),"",Glutamine!E18)</f>
        <v>1.8047734670444029</v>
      </c>
      <c r="G24" s="240" t="str">
        <f>IF(ISBLANK(Glutamine!G18),"",Glutamine!G18)</f>
        <v/>
      </c>
      <c r="H24" s="240">
        <f>IF(ISBLANK(Glutamine!H18),"",Glutamine!H18)</f>
        <v>17.899999999999999</v>
      </c>
      <c r="I24" s="240">
        <f>IF(ISBLANK(Glutamine!I18),"",Glutamine!I18)</f>
        <v>6.8579529737206073</v>
      </c>
      <c r="J24" s="240">
        <f>IF(ISBLANK(Glutamine!J18),"",Glutamine!J18)</f>
        <v>24.757952973720606</v>
      </c>
      <c r="K24" s="240">
        <f>IF(ISBLANK(Glutamine!K18),"",Glutamine!K18)</f>
        <v>72.3</v>
      </c>
      <c r="L24" s="240">
        <f>IF(ISBLANK(Glutamine!L18),"",Glutamine!L18)</f>
        <v>6.77</v>
      </c>
      <c r="M24" s="240" t="str">
        <f>IF(ISBLANK(Glutamine!M18),"",Glutamine!M18)</f>
        <v/>
      </c>
      <c r="N24" s="240" t="str">
        <f>IF(ISBLANK(Glutamine!N18),"",Glutamine!N18)</f>
        <v/>
      </c>
      <c r="O24" s="240">
        <f>IF(ISBLANK(Glutamine!O18),"",Glutamine!O18)</f>
        <v>0.10417364313118646</v>
      </c>
      <c r="P24" s="240" t="str">
        <f>IF(ISBLANK(Glutamine!P18),"",Glutamine!P18)</f>
        <v/>
      </c>
      <c r="Q24" s="240" t="str">
        <f>IF(ISBLANK(Glutamine!Q18),"",Glutamine!Q18)</f>
        <v/>
      </c>
      <c r="R24" s="240">
        <f>IF(ISBLANK(Glutamine!R18),"",Glutamine!R18)</f>
        <v>317</v>
      </c>
      <c r="S24" s="240">
        <f>IF(ISBLANK(Glutamine!S18),"",Glutamine!S18)</f>
        <v>170.90826529097964</v>
      </c>
      <c r="T24" s="240">
        <f>IF(ISBLANK(Glutamine!T18),"",Glutamine!T18)</f>
        <v>7.1458786449179614</v>
      </c>
      <c r="U24" s="240">
        <f>IF(ISBLANK(Glutamine!U18),"",Glutamine!U18)</f>
        <v>2.2355581006507372</v>
      </c>
      <c r="V24" s="240">
        <f>IF(ISBLANK(Glutamine!V18),"",Glutamine!V18)</f>
        <v>5.6752345579026538E-2</v>
      </c>
      <c r="W24" s="240">
        <f>IF(ISBLANK(Glutamine!W18),"",Glutamine!W18)</f>
        <v>7.246867505554562E-2</v>
      </c>
      <c r="X24" s="240">
        <f>IF(ISBLANK(Glutamine!X18),"",Glutamine!X18)</f>
        <v>7.8907359598154633E-2</v>
      </c>
      <c r="Y24" s="240">
        <f>IF(ISBLANK(Glutamine!Y18),"",Glutamine!Y18)</f>
        <v>0.78387369065313339</v>
      </c>
      <c r="Z24" s="240">
        <f>IF(ISBLANK(Glutamine!Z18),"",Glutamine!Z18)</f>
        <v>4.0653030354979088E-2</v>
      </c>
      <c r="AA24" s="240">
        <f>IF(ISBLANK(Glutamine!AA18),"",Glutamine!AA18)</f>
        <v>5.1834686815475053E-2</v>
      </c>
      <c r="AB24" s="240">
        <f>IF(ISBLANK(Glutamine!AB18),"",Glutamine!AB18)</f>
        <v>1.157300899783295</v>
      </c>
      <c r="AC24" s="240">
        <f>IF(ISBLANK(Glutamine!AC18),"",Glutamine!AC18)</f>
        <v>0.76844773376229392</v>
      </c>
      <c r="AD24" s="240">
        <f>IF(ISBLANK(Glutamine!AD18),"",Glutamine!AD18)</f>
        <v>0.99922828731304703</v>
      </c>
      <c r="AE24" s="240">
        <f>IF(ISBLANK(Glutamine!AE18),"",Glutamine!AE18)</f>
        <v>16.661507712428062</v>
      </c>
      <c r="AF24" s="240">
        <f>IF(ISBLANK(Glutamine!AF18),"",Glutamine!AF18)</f>
        <v>1.9177481811190105</v>
      </c>
      <c r="AG24" s="240">
        <f>IF(ISBLANK(Glutamine!AG18),"",Glutamine!AG18)</f>
        <v>2.1587920561701313</v>
      </c>
      <c r="AH24" s="240">
        <f>IF(ISBLANK(Glutamine!AH18),"",Glutamine!AH18)</f>
        <v>0.36928886937216954</v>
      </c>
      <c r="AI24" s="240">
        <f>IF(ISBLANK(Glutamine!AI18),"",Glutamine!AI18)</f>
        <v>9.8645141840000008</v>
      </c>
      <c r="AJ24" s="240">
        <f>IF(ISBLANK(Glutamine!AJ18),"",Glutamine!AJ18)</f>
        <v>1.1653213924218826</v>
      </c>
      <c r="AK24" s="240">
        <f>IF(ISBLANK(Glutamine!AK18),"",Glutamine!AK18)</f>
        <v>2.5194243561641336</v>
      </c>
      <c r="AL24" s="240">
        <f>IF(ISBLANK(Glutamine!AL18),"",Glutamine!AL18)</f>
        <v>4.5002146936687213</v>
      </c>
      <c r="AM24" s="240">
        <f>IF(ISBLANK(Glutamine!AM18),"",Glutamine!AM18)</f>
        <v>4.0284893348608684</v>
      </c>
      <c r="AN24" s="240">
        <f>IF(ISBLANK(Glutamine!AN18),"",Glutamine!AN18)</f>
        <v>0.35333432335012921</v>
      </c>
      <c r="AO24" s="240">
        <f>IF(ISBLANK(Glutamine!AO18),"",Glutamine!AO18)</f>
        <v>0.29371775681177281</v>
      </c>
      <c r="AP24" s="240">
        <f>IF(ISBLANK(Glutamine!AP18),"",Glutamine!AP18)</f>
        <v>2.3198271404555855</v>
      </c>
      <c r="AQ24" s="240">
        <f>IF(ISBLANK(Glutamine!AQ18),"",Glutamine!AQ18)</f>
        <v>0</v>
      </c>
      <c r="AR24" s="240">
        <f>IF(ISBLANK(Glutamine!AR18),"",Glutamine!AR18)</f>
        <v>0</v>
      </c>
      <c r="AS24" s="240">
        <f>IF(ISBLANK(Glutamine!AS18),"",Glutamine!AS18)</f>
        <v>12.385297147441527</v>
      </c>
      <c r="AT24" s="240">
        <f>IF(ISBLANK(Glutamine!AT18),"",Glutamine!AT18)</f>
        <v>16.655562958027982</v>
      </c>
      <c r="AU24" s="240">
        <f>IF(ISBLANK(Glutamine!AU18),"",Glutamine!AU18)</f>
        <v>3.7565740045078888</v>
      </c>
      <c r="AV24" s="240">
        <f>IF(ISBLANK(Glutamine!AV18),"",Glutamine!AV18)</f>
        <v>7.1163031659009528</v>
      </c>
      <c r="AW24" s="240">
        <f>IF(ISBLANK(Glutamine!AW18),"",Glutamine!AW18)</f>
        <v>400</v>
      </c>
      <c r="AX24" s="240">
        <f>IF(ISBLANK(Glutamine!AX18),"",Glutamine!AX18)</f>
        <v>200</v>
      </c>
      <c r="AY24" s="240">
        <f>IF(ISBLANK(Glutamine!AY18),"",Glutamine!AY18)</f>
        <v>11.556764106050306</v>
      </c>
      <c r="AZ24" s="240">
        <f>IF(ISBLANK(Glutamine!AZ18),"",Glutamine!AZ18)</f>
        <v>0</v>
      </c>
      <c r="BA24" s="240">
        <f>IF(ISBLANK(Glutamine!BA18),"",Glutamine!BA18)</f>
        <v>0</v>
      </c>
      <c r="BB24" s="240">
        <f>IF(ISBLANK(Glutamine!BB18),"",Glutamine!BB18)</f>
        <v>14.238739330269205</v>
      </c>
      <c r="BC24" s="240">
        <f>IF(ISBLANK(Glutamine!BD18),"",Glutamine!BD18)</f>
        <v>26.873276428102425</v>
      </c>
      <c r="BD24" s="240">
        <f>IF(ISBLANK(Glutamine!BE18),"",Glutamine!BE18)</f>
        <v>16.685489166119506</v>
      </c>
      <c r="BE24" s="240">
        <f>IF(ISBLANK(Glutamine!BF18),"",Glutamine!BF18)</f>
        <v>5.4088471849865956</v>
      </c>
      <c r="BF24" s="240">
        <f>IF(ISBLANK(Glutamine!BH18),"",Glutamine!BH18)</f>
        <v>13.577481840193705</v>
      </c>
      <c r="BG24" s="240">
        <f>IF(ISBLANK(Glutamine!BI18),"",Glutamine!BI18)</f>
        <v>19.002757715036115</v>
      </c>
      <c r="BH24" s="240">
        <f>IF(ISBLANK(Glutamine!BJ18),"",Glutamine!BJ18)</f>
        <v>36.308277830637493</v>
      </c>
      <c r="BI24" s="240">
        <f>IF(ISBLANK(Glutamine!BK18),"",Glutamine!BK18)</f>
        <v>20.663308144416458</v>
      </c>
      <c r="BJ24" s="240">
        <f>IF(ISBLANK(Glutamine!BL18),"",Glutamine!BL18)</f>
        <v>4.4368266405484817</v>
      </c>
      <c r="BK24" s="240">
        <f>IF(ISBLANK(Glutamine!BM18),"",Glutamine!BM18)</f>
        <v>0</v>
      </c>
      <c r="BL24" s="240">
        <f>IF(ISBLANK(Glutamine!BN18),"",Glutamine!BN18)</f>
        <v>24.26789231779383</v>
      </c>
      <c r="BM24" s="240">
        <f>IF(ISBLANK(Glutamine!BO18),"",Glutamine!BO18)</f>
        <v>0</v>
      </c>
      <c r="BN24" s="240" t="str">
        <f>IF(ISBLANK('In Process Calc.'!B17),"",ROUND('In Process Calc.'!B17,2))</f>
        <v/>
      </c>
      <c r="BO24" s="240" t="str">
        <f>IF(ISBLANK('In Process Calc.'!C17),"",ROUND('In Process Calc.'!C17,2))</f>
        <v/>
      </c>
      <c r="BP24" s="240" t="str">
        <f>IF(ISBLANK('In Process Calc.'!D17),"",'In Process Calc.'!D17)</f>
        <v/>
      </c>
      <c r="BQ24" s="240" t="str">
        <f>IF(ISBLANK('In Process Calc.'!E17),"",'In Process Calc.'!E17)</f>
        <v/>
      </c>
      <c r="BR24" s="240" t="str">
        <f>IF(ISBLANK('In Process Calc.'!G17),"",'In Process Calc.'!G17)</f>
        <v/>
      </c>
      <c r="BS24" s="240" t="str">
        <f>IF(ISBLANK('In Process Calc.'!I17),"",'In Process Calc.'!I17)</f>
        <v/>
      </c>
      <c r="BT24" s="240" t="str">
        <f>IF(ISBLANK('In Process Calc.'!J17),"",'In Process Calc.'!J17)</f>
        <v/>
      </c>
      <c r="BU24" s="240" t="str">
        <f>IF(ISBLANK('In Process Calc.'!K17),"",'In Process Calc.'!K17)</f>
        <v/>
      </c>
      <c r="BV24" s="245" t="str">
        <f>IF(ISBLANK('In Process Calc.'!L17),"",'In Process Calc.'!L17)</f>
        <v/>
      </c>
      <c r="BW24" s="245" t="str">
        <f>IF(ISBLANK('In Process Calc.'!M17),"",'In Process Calc.'!M17)</f>
        <v/>
      </c>
      <c r="BX24" s="245" t="str">
        <f>IF(ISBLANK('In Process Calc.'!N17),"",'In Process Calc.'!N17)</f>
        <v/>
      </c>
      <c r="BY24" s="245" t="str">
        <f>IF(ISBLANK('In Process Calc.'!O17),"",'In Process Calc.'!O17)</f>
        <v/>
      </c>
      <c r="BZ24" s="245" t="str">
        <f>IF(ISBLANK('In Process Calc.'!P17),"",'In Process Calc.'!P17)</f>
        <v/>
      </c>
      <c r="CA24" s="245" t="str">
        <f>IF(ISBLANK('In Process Calc.'!Q17),"",'In Process Calc.'!Q17)</f>
        <v/>
      </c>
      <c r="CB24" s="245" t="str">
        <f>IF(ISBLANK('In Process Calc.'!R17),"",'In Process Calc.'!R17)</f>
        <v/>
      </c>
      <c r="CC24" s="245" t="str">
        <f>IF(ISBLANK('In Process Calc.'!S17),"",'In Process Calc.'!S17)</f>
        <v/>
      </c>
      <c r="CD24" s="245" t="str">
        <f>IF(ISBLANK('In Process Calc.'!T17),"",'In Process Calc.'!T17)</f>
        <v/>
      </c>
      <c r="CE24" s="245" t="str">
        <f>IF(ISBLANK('In Process Calc.'!U17),"",'In Process Calc.'!U17)</f>
        <v/>
      </c>
      <c r="CF24" s="245" t="str">
        <f>IF(ISBLANK('In Process Calc.'!V17),"",'In Process Calc.'!V17)</f>
        <v/>
      </c>
      <c r="CG24" s="245" t="str">
        <f>IF(ISBLANK('In Process Calc.'!W17),"",'In Process Calc.'!W17)</f>
        <v/>
      </c>
      <c r="CH24" s="245" t="str">
        <f>IF(ISBLANK('In Process Calc.'!X17),"",'In Process Calc.'!X17)</f>
        <v/>
      </c>
      <c r="CI24" s="245" t="str">
        <f>IF(ISBLANK('In Process Calc.'!Y17),"",'In Process Calc.'!Y17)</f>
        <v/>
      </c>
      <c r="CJ24" s="245" t="str">
        <f>IF(ISBLANK('In Process Calc.'!Z17),"",'In Process Calc.'!Z17)</f>
        <v/>
      </c>
      <c r="CK24" s="245" t="str">
        <f>IF(ISBLANK('In Process Calc.'!AA17),"",'In Process Calc.'!AA17)</f>
        <v/>
      </c>
      <c r="CL24" s="245" t="str">
        <f>IF(ISBLANK('In Process Calc.'!AB17),"",'In Process Calc.'!AB17)</f>
        <v/>
      </c>
      <c r="CM24" s="245" t="str">
        <f>IF(ISBLANK('In Process Calc.'!AC17),"",'In Process Calc.'!AC17)</f>
        <v/>
      </c>
      <c r="CN24" s="245" t="str">
        <f>IF(ISBLANK('In Process Calc.'!AD17),"",'In Process Calc.'!AD17)</f>
        <v/>
      </c>
      <c r="CO24" s="245" t="str">
        <f>IF(ISBLANK('In Process Calc.'!AE17),"",'In Process Calc.'!AE17)</f>
        <v/>
      </c>
      <c r="CP24" s="245" t="str">
        <f>IF(ISBLANK('In Process Calc.'!AF17),"",'In Process Calc.'!AF17)</f>
        <v/>
      </c>
      <c r="CQ24" s="245" t="str">
        <f>IF(ISBLANK('In Process Calc.'!AG17),"",'In Process Calc.'!AG17)</f>
        <v/>
      </c>
      <c r="CR24" s="245" t="str">
        <f>IF(ISBLANK('In Process Calc.'!AH17),"",'In Process Calc.'!AH17)</f>
        <v/>
      </c>
      <c r="CS24" s="245" t="str">
        <f>IF(ISBLANK('In Process Calc.'!AI17),"",'In Process Calc.'!AI17)</f>
        <v/>
      </c>
      <c r="CT24" s="245" t="str">
        <f>IF(ISBLANK('In Process Calc.'!AJ17),"",'In Process Calc.'!AJ17)</f>
        <v/>
      </c>
      <c r="CU24" s="245" t="str">
        <f>IF(ISBLANK('In Process Calc.'!AK17),"",'In Process Calc.'!AK17)</f>
        <v/>
      </c>
      <c r="CV24" s="245" t="str">
        <f>IF(ISBLANK('In Process Calc.'!AL17),"",'In Process Calc.'!AL17)</f>
        <v/>
      </c>
      <c r="CW24" s="245" t="str">
        <f>IF(ISBLANK('In Process Calc.'!AM17),"",'In Process Calc.'!AM17)</f>
        <v/>
      </c>
      <c r="CX24" s="245" t="str">
        <f>IF(ISBLANK('In Process Calc.'!AN17),"",'In Process Calc.'!AN17)</f>
        <v/>
      </c>
      <c r="CY24" s="245" t="str">
        <f>IF(ISBLANK('In Process Calc.'!AO17),"",'In Process Calc.'!AO17)</f>
        <v/>
      </c>
      <c r="CZ24" s="245" t="str">
        <f>IF(ISBLANK('In Process Calc.'!AP17),"",'In Process Calc.'!AP17)</f>
        <v/>
      </c>
      <c r="DA24" s="245" t="str">
        <f>IF(ISBLANK('In Process Calc.'!AQ17),"",'In Process Calc.'!AQ17)</f>
        <v/>
      </c>
      <c r="DB24" s="245" t="str">
        <f>IF(ISBLANK('In Process Calc.'!AR17),"",'In Process Calc.'!AR17)</f>
        <v/>
      </c>
      <c r="DC24" s="245" t="str">
        <f>IF(ISBLANK('In Process Calc.'!AS17),"",'In Process Calc.'!AS17)</f>
        <v/>
      </c>
      <c r="DD24" s="245" t="str">
        <f>IF(ISBLANK('In Process Calc.'!AT17),"",'In Process Calc.'!AT17)</f>
        <v/>
      </c>
      <c r="DE24" s="245" t="str">
        <f>IF(ISBLANK('In Process Calc.'!AU17),"",'In Process Calc.'!AU17)</f>
        <v/>
      </c>
      <c r="DF24" s="245" t="str">
        <f>IF(ISBLANK('In Process Calc.'!AV17),"",'In Process Calc.'!AV17)</f>
        <v/>
      </c>
      <c r="DG24" s="245" t="str">
        <f>IF(ISBLANK('In Process Calc.'!AW17),"",'In Process Calc.'!AW17)</f>
        <v/>
      </c>
      <c r="DH24" s="245" t="str">
        <f>IF(ISBLANK('In Process Calc.'!AX17),"",'In Process Calc.'!AX17)</f>
        <v/>
      </c>
      <c r="DI24" s="245" t="str">
        <f>IF(ISBLANK('In Process Calc.'!AY17),"",'In Process Calc.'!AY17)</f>
        <v/>
      </c>
      <c r="DJ24" s="245" t="str">
        <f>IF(ISBLANK('In Process Calc.'!AZ17),"",'In Process Calc.'!AZ17)</f>
        <v/>
      </c>
      <c r="DK24" s="245" t="str">
        <f>IF(ISBLANK('In Process Calc.'!BA17),"",'In Process Calc.'!BA17)</f>
        <v/>
      </c>
      <c r="DL24" s="245" t="str">
        <f>IF(ISBLANK('In Process Calc.'!BB17),"",'In Process Calc.'!BB17)</f>
        <v/>
      </c>
      <c r="DM24" s="245" t="str">
        <f>IF(ISBLANK('In Process Calc.'!BC17),"",'In Process Calc.'!BC17)</f>
        <v/>
      </c>
      <c r="DN24" s="245" t="str">
        <f>IF(ISBLANK('In Process Calc.'!BD17),"",'In Process Calc.'!BD17)</f>
        <v/>
      </c>
      <c r="DO24" s="245" t="str">
        <f>IF(ISBLANK('In Process Calc.'!BE17),"",'In Process Calc.'!BE17)</f>
        <v/>
      </c>
      <c r="DP24" s="245" t="str">
        <f>IF(ISBLANK('In Process Calc.'!BF17),"",'In Process Calc.'!BF17)</f>
        <v/>
      </c>
      <c r="DQ24" s="245" t="str">
        <f>IF(ISBLANK('In Process Calc.'!BG17),"",'In Process Calc.'!BG17)</f>
        <v/>
      </c>
      <c r="DR24" s="245" t="str">
        <f>IF(ISBLANK('In Process Calc.'!BH17),"",'In Process Calc.'!BH17)</f>
        <v/>
      </c>
      <c r="DS24" s="245" t="str">
        <f>IF(ISBLANK('In Process Calc.'!BI17),"",'In Process Calc.'!BI17)</f>
        <v/>
      </c>
      <c r="DT24" s="245" t="str">
        <f>IF(ISBLANK('In Process Calc.'!BJ17),"",'In Process Calc.'!BJ17)</f>
        <v/>
      </c>
      <c r="DU24" s="245" t="str">
        <f>IF(ISBLANK('In Process Calc.'!BK17),"",'In Process Calc.'!BK17)</f>
        <v/>
      </c>
      <c r="DV24" s="245" t="str">
        <f>IF(ISBLANK('In Process Calc.'!BL17),"",'In Process Calc.'!BL17)</f>
        <v/>
      </c>
      <c r="DW24" s="245" t="str">
        <f>IF(ISBLANK('In Process Calc.'!BM17),"",'In Process Calc.'!BM17)</f>
        <v/>
      </c>
      <c r="DX24" s="245" t="str">
        <f>IF(ISBLANK('In Process Calc.'!BN17),"",'In Process Calc.'!BN17)</f>
        <v/>
      </c>
      <c r="DY24" s="245" t="str">
        <f>IF(ISBLANK('In Process Calc.'!BO17),"",'In Process Calc.'!BO17)</f>
        <v/>
      </c>
      <c r="DZ24" s="245" t="str">
        <f>IF(ISBLANK('In Process Calc.'!BP17),"",'In Process Calc.'!BP17)</f>
        <v/>
      </c>
      <c r="EA24" s="245" t="str">
        <f>IF(ISBLANK('In Process Calc.'!BQ17),"",'In Process Calc.'!BQ17)</f>
        <v/>
      </c>
      <c r="EB24" s="245" t="str">
        <f>IF(ISBLANK('In Process Calc.'!BR17),"",'In Process Calc.'!BR17)</f>
        <v/>
      </c>
      <c r="EC24" s="245" t="str">
        <f>IF(ISBLANK('In Process Calc.'!BS17),"",'In Process Calc.'!BS17)</f>
        <v/>
      </c>
      <c r="ED24" s="245" t="str">
        <f>IF(ISBLANK('In Process Calc.'!BT17),"",'In Process Calc.'!BT17)</f>
        <v/>
      </c>
      <c r="EE24" s="245" t="str">
        <f>IF(ISBLANK('In Process Calc.'!BU17),"",'In Process Calc.'!BU17)</f>
        <v/>
      </c>
      <c r="EF24" s="245" t="str">
        <f>IF(ISBLANK('In Process Calc.'!BV17),"",'In Process Calc.'!BV17)</f>
        <v/>
      </c>
      <c r="EG24" s="245" t="str">
        <f>IF(ISBLANK('In Process Calc.'!BW17),"",'In Process Calc.'!BW17)</f>
        <v/>
      </c>
      <c r="EH24" s="245" t="str">
        <f>IF(ISBLANK('In Process Calc.'!BX17),"",'In Process Calc.'!BX17)</f>
        <v/>
      </c>
      <c r="EI24" s="245" t="str">
        <f>IF(ISBLANK('In Process Calc.'!BY17),"",'In Process Calc.'!BY17)</f>
        <v/>
      </c>
      <c r="EJ24" s="245" t="str">
        <f>IF(ISBLANK('In Process Calc.'!BZ17),"",'In Process Calc.'!BZ17)</f>
        <v/>
      </c>
      <c r="EK24" s="245">
        <f>IF(ISBLANK('Post Process Calc.'!A24),"",'Post Process Calc.'!A24)</f>
        <v>0.46385462500000002</v>
      </c>
      <c r="EL24" s="245" t="str">
        <f>IF(ISBLANK('Post Process Calc.'!B24),"",'Post Process Calc.'!B24)</f>
        <v/>
      </c>
      <c r="EM24" s="245">
        <f>IF(ISBLANK('Post Process Calc.'!C24),"",'Post Process Calc.'!C24)</f>
        <v>5.1268837056298082E-2</v>
      </c>
      <c r="EN24" s="245">
        <f>IF(ISBLANK('Post Process Calc.'!D24),"",'Post Process Calc.'!D24)</f>
        <v>1.7930399137547248E-2</v>
      </c>
      <c r="EO24" s="245">
        <f>IF(ISBLANK('Post Process Calc.'!E24),"",'Post Process Calc.'!E24)</f>
        <v>5.9181226741287654E-3</v>
      </c>
      <c r="EP24" s="245">
        <f>IF(ISBLANK('Post Process Calc.'!F24),"",'Post Process Calc.'!F24)</f>
        <v>6.2371517505276598E-3</v>
      </c>
      <c r="EQ24" s="245">
        <f>IF(ISBLANK('Post Process Calc.'!G24),"",'Post Process Calc.'!G24)</f>
        <v>2.0476734401944532E-3</v>
      </c>
      <c r="ER24" s="245" t="str">
        <f>IF(ISBLANK('Post Process Calc.'!H24),"",'Post Process Calc.'!H24)</f>
        <v/>
      </c>
      <c r="ES24" s="245" t="str">
        <f>IF(ISBLANK('Post Process Calc.'!I24),"",'Post Process Calc.'!I24)</f>
        <v/>
      </c>
      <c r="ET24" s="245" t="str">
        <f>IF(ISBLANK('Post Process Calc.'!J24),"",'Post Process Calc.'!J24)</f>
        <v/>
      </c>
      <c r="EU24" s="245" t="str">
        <f>IF(ISBLANK('Post Process Calc.'!K24),"",'Post Process Calc.'!K24)</f>
        <v/>
      </c>
      <c r="EV24" s="245" t="str">
        <f>IF(ISBLANK('Post Process Calc.'!L24),"",'Post Process Calc.'!L24)</f>
        <v/>
      </c>
      <c r="EW24" s="245" t="str">
        <f>IF(ISBLANK('Post Process Calc.'!M24),"",'Post Process Calc.'!M24)</f>
        <v/>
      </c>
      <c r="EX24" s="245" t="str">
        <f>IF(ISBLANK('Post Process Calc.'!N24),"",'Post Process Calc.'!N24)</f>
        <v/>
      </c>
      <c r="EY24" s="245" t="str">
        <f>IF(ISBLANK('Post Process Calc.'!O24),"",'Post Process Calc.'!O24)</f>
        <v/>
      </c>
      <c r="EZ24" s="245" t="str">
        <f>IF(ISBLANK('Post Process Calc.'!P24),"",'Post Process Calc.'!P24)</f>
        <v/>
      </c>
      <c r="FA24" s="245" t="str">
        <f>IF(ISBLANK('Post Process Calc.'!Q24),"",'Post Process Calc.'!Q24)</f>
        <v/>
      </c>
      <c r="FB24" s="245" t="str">
        <f>IF(ISBLANK('Post Process Calc.'!R24),"",'Post Process Calc.'!R24)</f>
        <v/>
      </c>
      <c r="FC24" s="245" t="str">
        <f>IF(ISBLANK('Post Process Calc.'!S24),"",'Post Process Calc.'!S24)</f>
        <v/>
      </c>
      <c r="FD24" s="245" t="str">
        <f>IF(ISBLANK('Post Process Calc.'!T24),"",'Post Process Calc.'!T24)</f>
        <v/>
      </c>
      <c r="FE24" s="245" t="str">
        <f>IF(ISBLANK('Post Process Calc.'!U24),"",'Post Process Calc.'!U24)</f>
        <v/>
      </c>
      <c r="FF24" s="245" t="str">
        <f>IF(ISBLANK('Post Process Calc.'!V24),"",'Post Process Calc.'!V24)</f>
        <v/>
      </c>
      <c r="FG24" s="245" t="str">
        <f>IF(ISBLANK('Post Process Calc.'!W24),"",'Post Process Calc.'!W24)</f>
        <v/>
      </c>
      <c r="FH24" s="245" t="str">
        <f>IF(ISBLANK('Post Process Calc.'!X24),"",'Post Process Calc.'!X24)</f>
        <v/>
      </c>
      <c r="FI24" s="245" t="str">
        <f>IF(ISBLANK('Post Process Calc.'!Y24),"",'Post Process Calc.'!Y24)</f>
        <v/>
      </c>
      <c r="FJ24" s="245" t="str">
        <f>IF(ISBLANK('Post Process Calc.'!Z24),"",'Post Process Calc.'!Z24)</f>
        <v/>
      </c>
      <c r="FK24" s="245" t="str">
        <f>IF(ISBLANK('Post Process Calc.'!AA24),"",'Post Process Calc.'!AA24)</f>
        <v/>
      </c>
      <c r="FL24" s="245" t="str">
        <f>IF(ISBLANK('Post Process Calc.'!AB24),"",'Post Process Calc.'!AB24)</f>
        <v/>
      </c>
      <c r="FM24" s="245" t="str">
        <f>IF(ISBLANK('Post Process Calc.'!AC24),"",'Post Process Calc.'!AC24)</f>
        <v/>
      </c>
      <c r="FN24" s="245" t="str">
        <f>IF(ISBLANK('Post Process Calc.'!AD24),"",'Post Process Calc.'!AD24)</f>
        <v/>
      </c>
      <c r="FO24" s="245" t="str">
        <f>IF(ISBLANK('Post Process Calc.'!AE24),"",'Post Process Calc.'!AE24)</f>
        <v/>
      </c>
      <c r="FP24" s="245" t="str">
        <f>IF(ISBLANK('Post Process Calc.'!AF24),"",'Post Process Calc.'!AF24)</f>
        <v/>
      </c>
      <c r="FQ24" s="245" t="str">
        <f>IF(ISBLANK('Post Process Calc.'!AG24),"",'Post Process Calc.'!AG24)</f>
        <v/>
      </c>
      <c r="FR24" s="245" t="str">
        <f>IF(ISBLANK('Post Process Calc.'!AH24),"",'Post Process Calc.'!AH24)</f>
        <v/>
      </c>
      <c r="FS24" s="245" t="str">
        <f>IF(ISBLANK('Post Process Calc.'!AI24),"",'Post Process Calc.'!AI24)</f>
        <v/>
      </c>
    </row>
    <row r="25" spans="1:175" x14ac:dyDescent="0.15">
      <c r="A25" s="240" t="str">
        <f>IF(Glutamine!B19&lt;&gt;0,Glutamine!$B$1,"")</f>
        <v>NIIMBL VS-001</v>
      </c>
      <c r="B25" s="240">
        <f>IF(ISBLANK(Glutamine!A19),"",Glutamine!A19)</f>
        <v>12</v>
      </c>
      <c r="C25" s="247">
        <f>IF(ISBLANK(Glutamine!B19),"",Glutamine!B19)</f>
        <v>43703.456250000003</v>
      </c>
      <c r="D25" s="248">
        <f>IF(ISBLANK(Glutamine!C19),"",Glutamine!C19)</f>
        <v>43703.456250000003</v>
      </c>
      <c r="E25" s="240">
        <f>IF(ISBLANK(Glutamine!D19),"",Glutamine!D19)</f>
        <v>2</v>
      </c>
      <c r="F25" s="240">
        <f>IF(ISBLANK(Glutamine!E19),"",Glutamine!E19)</f>
        <v>0</v>
      </c>
      <c r="G25" s="240" t="str">
        <f>IF(ISBLANK(Glutamine!G19),"",Glutamine!G19)</f>
        <v/>
      </c>
      <c r="H25" s="240">
        <f>IF(ISBLANK(Glutamine!H19),"",Glutamine!H19)</f>
        <v>14.2</v>
      </c>
      <c r="I25" s="240">
        <f>IF(ISBLANK(Glutamine!I19),"",Glutamine!I19)</f>
        <v>7.250151057401812</v>
      </c>
      <c r="J25" s="240">
        <f>IF(ISBLANK(Glutamine!J19),"",Glutamine!J19)</f>
        <v>21.450151057401811</v>
      </c>
      <c r="K25" s="240">
        <f>IF(ISBLANK(Glutamine!K19),"",Glutamine!K19)</f>
        <v>66.2</v>
      </c>
      <c r="L25" s="240">
        <f>IF(ISBLANK(Glutamine!L19),"",Glutamine!L19)</f>
        <v>6.86</v>
      </c>
      <c r="M25" s="240" t="str">
        <f>IF(ISBLANK(Glutamine!M19),"",Glutamine!M19)</f>
        <v/>
      </c>
      <c r="N25" s="240" t="str">
        <f>IF(ISBLANK(Glutamine!N19),"",Glutamine!N19)</f>
        <v/>
      </c>
      <c r="O25" s="240">
        <f>IF(ISBLANK(Glutamine!O19),"",Glutamine!O19)</f>
        <v>0.13216193953743124</v>
      </c>
      <c r="P25" s="240" t="str">
        <f>IF(ISBLANK(Glutamine!P19),"",Glutamine!P19)</f>
        <v/>
      </c>
      <c r="Q25" s="240" t="str">
        <f>IF(ISBLANK(Glutamine!Q19),"",Glutamine!Q19)</f>
        <v/>
      </c>
      <c r="R25" s="240">
        <f>IF(ISBLANK(Glutamine!R19),"",Glutamine!R19)</f>
        <v>321</v>
      </c>
      <c r="S25" s="240">
        <f>IF(ISBLANK(Glutamine!S19),"",Glutamine!S19)</f>
        <v>187.92388863636265</v>
      </c>
      <c r="T25" s="240">
        <f>IF(ISBLANK(Glutamine!T19),"",Glutamine!T19)</f>
        <v>7.0019264185533494</v>
      </c>
      <c r="U25" s="240">
        <f>IF(ISBLANK(Glutamine!U19),"",Glutamine!U19)</f>
        <v>2.2479655167247223</v>
      </c>
      <c r="V25" s="240">
        <f>IF(ISBLANK(Glutamine!V19),"",Glutamine!V19)</f>
        <v>4.0499450480778292E-2</v>
      </c>
      <c r="W25" s="240">
        <f>IF(ISBLANK(Glutamine!W19),"",Glutamine!W19)</f>
        <v>0.13262410142291894</v>
      </c>
      <c r="X25" s="240">
        <f>IF(ISBLANK(Glutamine!X19),"",Glutamine!X19)</f>
        <v>9.5272573771543898E-2</v>
      </c>
      <c r="Y25" s="240">
        <f>IF(ISBLANK(Glutamine!Y19),"",Glutamine!Y19)</f>
        <v>5.7681166823104997</v>
      </c>
      <c r="Z25" s="240">
        <f>IF(ISBLANK(Glutamine!Z19),"",Glutamine!Z19)</f>
        <v>0.23138086186107795</v>
      </c>
      <c r="AA25" s="240">
        <f>IF(ISBLANK(Glutamine!AA19),"",Glutamine!AA19)</f>
        <v>0.36290553082598054</v>
      </c>
      <c r="AB25" s="240">
        <f>IF(ISBLANK(Glutamine!AB19),"",Glutamine!AB19)</f>
        <v>1.0873446100695594</v>
      </c>
      <c r="AC25" s="240">
        <f>IF(ISBLANK(Glutamine!AC19),"",Glutamine!AC19)</f>
        <v>0.82519452309581742</v>
      </c>
      <c r="AD25" s="240">
        <f>IF(ISBLANK(Glutamine!AD19),"",Glutamine!AD19)</f>
        <v>1.0236234043095964</v>
      </c>
      <c r="AE25" s="240">
        <f>IF(ISBLANK(Glutamine!AE19),"",Glutamine!AE19)</f>
        <v>11.869166944188834</v>
      </c>
      <c r="AF25" s="240">
        <f>IF(ISBLANK(Glutamine!AF19),"",Glutamine!AF19)</f>
        <v>1.9927008736076874</v>
      </c>
      <c r="AG25" s="240">
        <f>IF(ISBLANK(Glutamine!AG19),"",Glutamine!AG19)</f>
        <v>2.1471354515434111</v>
      </c>
      <c r="AH25" s="240">
        <f>IF(ISBLANK(Glutamine!AH19),"",Glutamine!AH19)</f>
        <v>0.36169779814359088</v>
      </c>
      <c r="AI25" s="240">
        <f>IF(ISBLANK(Glutamine!AI19),"",Glutamine!AI19)</f>
        <v>8.4697798740000003</v>
      </c>
      <c r="AJ25" s="240">
        <f>IF(ISBLANK(Glutamine!AJ19),"",Glutamine!AJ19)</f>
        <v>1.2827786825699694</v>
      </c>
      <c r="AK25" s="240">
        <f>IF(ISBLANK(Glutamine!AK19),"",Glutamine!AK19)</f>
        <v>2.5122572046976868</v>
      </c>
      <c r="AL25" s="240">
        <f>IF(ISBLANK(Glutamine!AL19),"",Glutamine!AL19)</f>
        <v>4.6375666462655651</v>
      </c>
      <c r="AM25" s="240">
        <f>IF(ISBLANK(Glutamine!AM19),"",Glutamine!AM19)</f>
        <v>3.962627284824221</v>
      </c>
      <c r="AN25" s="240">
        <f>IF(ISBLANK(Glutamine!AN19),"",Glutamine!AN19)</f>
        <v>0.39962527640846496</v>
      </c>
      <c r="AO25" s="240">
        <f>IF(ISBLANK(Glutamine!AO19),"",Glutamine!AO19)</f>
        <v>0.20939498493146214</v>
      </c>
      <c r="AP25" s="240">
        <f>IF(ISBLANK(Glutamine!AP19),"",Glutamine!AP19)</f>
        <v>2.4240177174840172</v>
      </c>
      <c r="AQ25" s="240">
        <f>IF(ISBLANK(Glutamine!AQ19),"",Glutamine!AQ19)</f>
        <v>0</v>
      </c>
      <c r="AR25" s="240">
        <f>IF(ISBLANK(Glutamine!AR19),"",Glutamine!AR19)</f>
        <v>0</v>
      </c>
      <c r="AS25" s="240">
        <f>IF(ISBLANK(Glutamine!AS19),"",Glutamine!AS19)</f>
        <v>12.385297147441527</v>
      </c>
      <c r="AT25" s="240">
        <f>IF(ISBLANK(Glutamine!AT19),"",Glutamine!AT19)</f>
        <v>16.655562958027982</v>
      </c>
      <c r="AU25" s="240">
        <f>IF(ISBLANK(Glutamine!AU19),"",Glutamine!AU19)</f>
        <v>3.7565740045078888</v>
      </c>
      <c r="AV25" s="240">
        <f>IF(ISBLANK(Glutamine!AV19),"",Glutamine!AV19)</f>
        <v>7.1163031659009528</v>
      </c>
      <c r="AW25" s="240">
        <f>IF(ISBLANK(Glutamine!AW19),"",Glutamine!AW19)</f>
        <v>400</v>
      </c>
      <c r="AX25" s="240">
        <f>IF(ISBLANK(Glutamine!AX19),"",Glutamine!AX19)</f>
        <v>200</v>
      </c>
      <c r="AY25" s="240">
        <f>IF(ISBLANK(Glutamine!AY19),"",Glutamine!AY19)</f>
        <v>11.556764106050306</v>
      </c>
      <c r="AZ25" s="240">
        <f>IF(ISBLANK(Glutamine!AZ19),"",Glutamine!AZ19)</f>
        <v>0</v>
      </c>
      <c r="BA25" s="240">
        <f>IF(ISBLANK(Glutamine!BA19),"",Glutamine!BA19)</f>
        <v>0</v>
      </c>
      <c r="BB25" s="240">
        <f>IF(ISBLANK(Glutamine!BB19),"",Glutamine!BB19)</f>
        <v>14.238739330269205</v>
      </c>
      <c r="BC25" s="240">
        <f>IF(ISBLANK(Glutamine!BD19),"",Glutamine!BD19)</f>
        <v>26.873276428102425</v>
      </c>
      <c r="BD25" s="240">
        <f>IF(ISBLANK(Glutamine!BE19),"",Glutamine!BE19)</f>
        <v>16.685489166119506</v>
      </c>
      <c r="BE25" s="240">
        <f>IF(ISBLANK(Glutamine!BF19),"",Glutamine!BF19)</f>
        <v>5.4088471849865956</v>
      </c>
      <c r="BF25" s="240">
        <f>IF(ISBLANK(Glutamine!BH19),"",Glutamine!BH19)</f>
        <v>13.577481840193705</v>
      </c>
      <c r="BG25" s="240">
        <f>IF(ISBLANK(Glutamine!BI19),"",Glutamine!BI19)</f>
        <v>19.002757715036115</v>
      </c>
      <c r="BH25" s="240">
        <f>IF(ISBLANK(Glutamine!BJ19),"",Glutamine!BJ19)</f>
        <v>36.308277830637493</v>
      </c>
      <c r="BI25" s="240">
        <f>IF(ISBLANK(Glutamine!BK19),"",Glutamine!BK19)</f>
        <v>20.663308144416458</v>
      </c>
      <c r="BJ25" s="240">
        <f>IF(ISBLANK(Glutamine!BL19),"",Glutamine!BL19)</f>
        <v>4.4368266405484817</v>
      </c>
      <c r="BK25" s="240">
        <f>IF(ISBLANK(Glutamine!BM19),"",Glutamine!BM19)</f>
        <v>0</v>
      </c>
      <c r="BL25" s="240">
        <f>IF(ISBLANK(Glutamine!BN19),"",Glutamine!BN19)</f>
        <v>24.26789231779383</v>
      </c>
      <c r="BM25" s="240">
        <f>IF(ISBLANK(Glutamine!BO19),"",Glutamine!BO19)</f>
        <v>0</v>
      </c>
      <c r="BN25" s="240" t="str">
        <f>IF(ISBLANK('In Process Calc.'!B18),"",ROUND('In Process Calc.'!B18,2))</f>
        <v/>
      </c>
      <c r="BO25" s="240" t="str">
        <f>IF(ISBLANK('In Process Calc.'!C18),"",ROUND('In Process Calc.'!C18,2))</f>
        <v/>
      </c>
      <c r="BP25" s="240" t="str">
        <f>IF(ISBLANK('In Process Calc.'!D18),"",'In Process Calc.'!D18)</f>
        <v/>
      </c>
      <c r="BQ25" s="240" t="str">
        <f>IF(ISBLANK('In Process Calc.'!E18),"",'In Process Calc.'!E18)</f>
        <v/>
      </c>
      <c r="BR25" s="240" t="str">
        <f>IF(ISBLANK('In Process Calc.'!G18),"",'In Process Calc.'!G18)</f>
        <v/>
      </c>
      <c r="BS25" s="240" t="str">
        <f>IF(ISBLANK('In Process Calc.'!I18),"",'In Process Calc.'!I18)</f>
        <v/>
      </c>
      <c r="BT25" s="240" t="str">
        <f>IF(ISBLANK('In Process Calc.'!J18),"",'In Process Calc.'!J18)</f>
        <v/>
      </c>
      <c r="BU25" s="240" t="str">
        <f>IF(ISBLANK('In Process Calc.'!K18),"",'In Process Calc.'!K18)</f>
        <v/>
      </c>
      <c r="BV25" s="245" t="str">
        <f>IF(ISBLANK('In Process Calc.'!L18),"",'In Process Calc.'!L18)</f>
        <v/>
      </c>
      <c r="BW25" s="245" t="str">
        <f>IF(ISBLANK('In Process Calc.'!M18),"",'In Process Calc.'!M18)</f>
        <v/>
      </c>
      <c r="BX25" s="245" t="str">
        <f>IF(ISBLANK('In Process Calc.'!N18),"",'In Process Calc.'!N18)</f>
        <v/>
      </c>
      <c r="BY25" s="245" t="str">
        <f>IF(ISBLANK('In Process Calc.'!O18),"",'In Process Calc.'!O18)</f>
        <v/>
      </c>
      <c r="BZ25" s="245" t="str">
        <f>IF(ISBLANK('In Process Calc.'!P18),"",'In Process Calc.'!P18)</f>
        <v/>
      </c>
      <c r="CA25" s="245" t="str">
        <f>IF(ISBLANK('In Process Calc.'!Q18),"",'In Process Calc.'!Q18)</f>
        <v/>
      </c>
      <c r="CB25" s="245" t="str">
        <f>IF(ISBLANK('In Process Calc.'!R18),"",'In Process Calc.'!R18)</f>
        <v/>
      </c>
      <c r="CC25" s="245" t="str">
        <f>IF(ISBLANK('In Process Calc.'!S18),"",'In Process Calc.'!S18)</f>
        <v/>
      </c>
      <c r="CD25" s="245" t="str">
        <f>IF(ISBLANK('In Process Calc.'!T18),"",'In Process Calc.'!T18)</f>
        <v/>
      </c>
      <c r="CE25" s="245" t="str">
        <f>IF(ISBLANK('In Process Calc.'!U18),"",'In Process Calc.'!U18)</f>
        <v/>
      </c>
      <c r="CF25" s="245" t="str">
        <f>IF(ISBLANK('In Process Calc.'!V18),"",'In Process Calc.'!V18)</f>
        <v/>
      </c>
      <c r="CG25" s="245" t="str">
        <f>IF(ISBLANK('In Process Calc.'!W18),"",'In Process Calc.'!W18)</f>
        <v/>
      </c>
      <c r="CH25" s="245" t="str">
        <f>IF(ISBLANK('In Process Calc.'!X18),"",'In Process Calc.'!X18)</f>
        <v/>
      </c>
      <c r="CI25" s="245" t="str">
        <f>IF(ISBLANK('In Process Calc.'!Y18),"",'In Process Calc.'!Y18)</f>
        <v/>
      </c>
      <c r="CJ25" s="245" t="str">
        <f>IF(ISBLANK('In Process Calc.'!Z18),"",'In Process Calc.'!Z18)</f>
        <v/>
      </c>
      <c r="CK25" s="245" t="str">
        <f>IF(ISBLANK('In Process Calc.'!AA18),"",'In Process Calc.'!AA18)</f>
        <v/>
      </c>
      <c r="CL25" s="245" t="str">
        <f>IF(ISBLANK('In Process Calc.'!AB18),"",'In Process Calc.'!AB18)</f>
        <v/>
      </c>
      <c r="CM25" s="245" t="str">
        <f>IF(ISBLANK('In Process Calc.'!AC18),"",'In Process Calc.'!AC18)</f>
        <v/>
      </c>
      <c r="CN25" s="245" t="str">
        <f>IF(ISBLANK('In Process Calc.'!AD18),"",'In Process Calc.'!AD18)</f>
        <v/>
      </c>
      <c r="CO25" s="245" t="str">
        <f>IF(ISBLANK('In Process Calc.'!AE18),"",'In Process Calc.'!AE18)</f>
        <v/>
      </c>
      <c r="CP25" s="245" t="str">
        <f>IF(ISBLANK('In Process Calc.'!AF18),"",'In Process Calc.'!AF18)</f>
        <v/>
      </c>
      <c r="CQ25" s="245" t="str">
        <f>IF(ISBLANK('In Process Calc.'!AG18),"",'In Process Calc.'!AG18)</f>
        <v/>
      </c>
      <c r="CR25" s="245" t="str">
        <f>IF(ISBLANK('In Process Calc.'!AH18),"",'In Process Calc.'!AH18)</f>
        <v/>
      </c>
      <c r="CS25" s="245" t="str">
        <f>IF(ISBLANK('In Process Calc.'!AI18),"",'In Process Calc.'!AI18)</f>
        <v/>
      </c>
      <c r="CT25" s="245" t="str">
        <f>IF(ISBLANK('In Process Calc.'!AJ18),"",'In Process Calc.'!AJ18)</f>
        <v/>
      </c>
      <c r="CU25" s="245" t="str">
        <f>IF(ISBLANK('In Process Calc.'!AK18),"",'In Process Calc.'!AK18)</f>
        <v/>
      </c>
      <c r="CV25" s="245" t="str">
        <f>IF(ISBLANK('In Process Calc.'!AL18),"",'In Process Calc.'!AL18)</f>
        <v/>
      </c>
      <c r="CW25" s="245" t="str">
        <f>IF(ISBLANK('In Process Calc.'!AM18),"",'In Process Calc.'!AM18)</f>
        <v/>
      </c>
      <c r="CX25" s="245" t="str">
        <f>IF(ISBLANK('In Process Calc.'!AN18),"",'In Process Calc.'!AN18)</f>
        <v/>
      </c>
      <c r="CY25" s="245" t="str">
        <f>IF(ISBLANK('In Process Calc.'!AO18),"",'In Process Calc.'!AO18)</f>
        <v/>
      </c>
      <c r="CZ25" s="245" t="str">
        <f>IF(ISBLANK('In Process Calc.'!AP18),"",'In Process Calc.'!AP18)</f>
        <v/>
      </c>
      <c r="DA25" s="245" t="str">
        <f>IF(ISBLANK('In Process Calc.'!AQ18),"",'In Process Calc.'!AQ18)</f>
        <v/>
      </c>
      <c r="DB25" s="245" t="str">
        <f>IF(ISBLANK('In Process Calc.'!AR18),"",'In Process Calc.'!AR18)</f>
        <v/>
      </c>
      <c r="DC25" s="245" t="str">
        <f>IF(ISBLANK('In Process Calc.'!AS18),"",'In Process Calc.'!AS18)</f>
        <v/>
      </c>
      <c r="DD25" s="245" t="str">
        <f>IF(ISBLANK('In Process Calc.'!AT18),"",'In Process Calc.'!AT18)</f>
        <v/>
      </c>
      <c r="DE25" s="245" t="str">
        <f>IF(ISBLANK('In Process Calc.'!AU18),"",'In Process Calc.'!AU18)</f>
        <v/>
      </c>
      <c r="DF25" s="245" t="str">
        <f>IF(ISBLANK('In Process Calc.'!AV18),"",'In Process Calc.'!AV18)</f>
        <v/>
      </c>
      <c r="DG25" s="245" t="str">
        <f>IF(ISBLANK('In Process Calc.'!AW18),"",'In Process Calc.'!AW18)</f>
        <v/>
      </c>
      <c r="DH25" s="245" t="str">
        <f>IF(ISBLANK('In Process Calc.'!AX18),"",'In Process Calc.'!AX18)</f>
        <v/>
      </c>
      <c r="DI25" s="245" t="str">
        <f>IF(ISBLANK('In Process Calc.'!AY18),"",'In Process Calc.'!AY18)</f>
        <v/>
      </c>
      <c r="DJ25" s="245" t="str">
        <f>IF(ISBLANK('In Process Calc.'!AZ18),"",'In Process Calc.'!AZ18)</f>
        <v/>
      </c>
      <c r="DK25" s="245" t="str">
        <f>IF(ISBLANK('In Process Calc.'!BA18),"",'In Process Calc.'!BA18)</f>
        <v/>
      </c>
      <c r="DL25" s="245" t="str">
        <f>IF(ISBLANK('In Process Calc.'!BB18),"",'In Process Calc.'!BB18)</f>
        <v/>
      </c>
      <c r="DM25" s="245" t="str">
        <f>IF(ISBLANK('In Process Calc.'!BC18),"",'In Process Calc.'!BC18)</f>
        <v/>
      </c>
      <c r="DN25" s="245" t="str">
        <f>IF(ISBLANK('In Process Calc.'!BD18),"",'In Process Calc.'!BD18)</f>
        <v/>
      </c>
      <c r="DO25" s="245" t="str">
        <f>IF(ISBLANK('In Process Calc.'!BE18),"",'In Process Calc.'!BE18)</f>
        <v/>
      </c>
      <c r="DP25" s="245" t="str">
        <f>IF(ISBLANK('In Process Calc.'!BF18),"",'In Process Calc.'!BF18)</f>
        <v/>
      </c>
      <c r="DQ25" s="245" t="str">
        <f>IF(ISBLANK('In Process Calc.'!BG18),"",'In Process Calc.'!BG18)</f>
        <v/>
      </c>
      <c r="DR25" s="245" t="str">
        <f>IF(ISBLANK('In Process Calc.'!BH18),"",'In Process Calc.'!BH18)</f>
        <v/>
      </c>
      <c r="DS25" s="245" t="str">
        <f>IF(ISBLANK('In Process Calc.'!BI18),"",'In Process Calc.'!BI18)</f>
        <v/>
      </c>
      <c r="DT25" s="245" t="str">
        <f>IF(ISBLANK('In Process Calc.'!BJ18),"",'In Process Calc.'!BJ18)</f>
        <v/>
      </c>
      <c r="DU25" s="245" t="str">
        <f>IF(ISBLANK('In Process Calc.'!BK18),"",'In Process Calc.'!BK18)</f>
        <v/>
      </c>
      <c r="DV25" s="245" t="str">
        <f>IF(ISBLANK('In Process Calc.'!BL18),"",'In Process Calc.'!BL18)</f>
        <v/>
      </c>
      <c r="DW25" s="245" t="str">
        <f>IF(ISBLANK('In Process Calc.'!BM18),"",'In Process Calc.'!BM18)</f>
        <v/>
      </c>
      <c r="DX25" s="245" t="str">
        <f>IF(ISBLANK('In Process Calc.'!BN18),"",'In Process Calc.'!BN18)</f>
        <v/>
      </c>
      <c r="DY25" s="245" t="str">
        <f>IF(ISBLANK('In Process Calc.'!BO18),"",'In Process Calc.'!BO18)</f>
        <v/>
      </c>
      <c r="DZ25" s="245" t="str">
        <f>IF(ISBLANK('In Process Calc.'!BP18),"",'In Process Calc.'!BP18)</f>
        <v/>
      </c>
      <c r="EA25" s="245" t="str">
        <f>IF(ISBLANK('In Process Calc.'!BQ18),"",'In Process Calc.'!BQ18)</f>
        <v/>
      </c>
      <c r="EB25" s="245" t="str">
        <f>IF(ISBLANK('In Process Calc.'!BR18),"",'In Process Calc.'!BR18)</f>
        <v/>
      </c>
      <c r="EC25" s="245" t="str">
        <f>IF(ISBLANK('In Process Calc.'!BS18),"",'In Process Calc.'!BS18)</f>
        <v/>
      </c>
      <c r="ED25" s="245" t="str">
        <f>IF(ISBLANK('In Process Calc.'!BT18),"",'In Process Calc.'!BT18)</f>
        <v/>
      </c>
      <c r="EE25" s="245" t="str">
        <f>IF(ISBLANK('In Process Calc.'!BU18),"",'In Process Calc.'!BU18)</f>
        <v/>
      </c>
      <c r="EF25" s="245" t="str">
        <f>IF(ISBLANK('In Process Calc.'!BV18),"",'In Process Calc.'!BV18)</f>
        <v/>
      </c>
      <c r="EG25" s="245" t="str">
        <f>IF(ISBLANK('In Process Calc.'!BW18),"",'In Process Calc.'!BW18)</f>
        <v/>
      </c>
      <c r="EH25" s="245" t="str">
        <f>IF(ISBLANK('In Process Calc.'!BX18),"",'In Process Calc.'!BX18)</f>
        <v/>
      </c>
      <c r="EI25" s="245" t="str">
        <f>IF(ISBLANK('In Process Calc.'!BY18),"",'In Process Calc.'!BY18)</f>
        <v/>
      </c>
      <c r="EJ25" s="245" t="str">
        <f>IF(ISBLANK('In Process Calc.'!BZ18),"",'In Process Calc.'!BZ18)</f>
        <v/>
      </c>
      <c r="EK25" s="245">
        <f>IF(ISBLANK('Post Process Calc.'!A25),"",'Post Process Calc.'!A25)</f>
        <v>0.8633628562500002</v>
      </c>
      <c r="EL25" s="245" t="str">
        <f>IF(ISBLANK('Post Process Calc.'!B25),"",'Post Process Calc.'!B25)</f>
        <v/>
      </c>
      <c r="EM25" s="245">
        <f>IF(ISBLANK('Post Process Calc.'!C25),"",'Post Process Calc.'!C25)</f>
        <v>3.6141117190636743E-2</v>
      </c>
      <c r="EN25" s="245">
        <f>IF(ISBLANK('Post Process Calc.'!D25),"",'Post Process Calc.'!D25)</f>
        <v>-8.4179336345148459E-4</v>
      </c>
      <c r="EO25" s="245">
        <f>IF(ISBLANK('Post Process Calc.'!E25),"",'Post Process Calc.'!E25)</f>
        <v>3.3444911895971906E-3</v>
      </c>
      <c r="EP25" s="245">
        <f>IF(ISBLANK('Post Process Calc.'!F25),"",'Post Process Calc.'!F25)</f>
        <v>3.8521332808023052E-3</v>
      </c>
      <c r="EQ25" s="245">
        <f>IF(ISBLANK('Post Process Calc.'!G25),"",'Post Process Calc.'!G25)</f>
        <v>1.4231547662630854E-3</v>
      </c>
      <c r="ER25" s="245" t="str">
        <f>IF(ISBLANK('Post Process Calc.'!H25),"",'Post Process Calc.'!H25)</f>
        <v/>
      </c>
      <c r="ES25" s="245" t="str">
        <f>IF(ISBLANK('Post Process Calc.'!I25),"",'Post Process Calc.'!I25)</f>
        <v/>
      </c>
      <c r="ET25" s="245" t="str">
        <f>IF(ISBLANK('Post Process Calc.'!J25),"",'Post Process Calc.'!J25)</f>
        <v/>
      </c>
      <c r="EU25" s="245" t="str">
        <f>IF(ISBLANK('Post Process Calc.'!K25),"",'Post Process Calc.'!K25)</f>
        <v/>
      </c>
      <c r="EV25" s="245" t="str">
        <f>IF(ISBLANK('Post Process Calc.'!L25),"",'Post Process Calc.'!L25)</f>
        <v/>
      </c>
      <c r="EW25" s="245" t="str">
        <f>IF(ISBLANK('Post Process Calc.'!M25),"",'Post Process Calc.'!M25)</f>
        <v/>
      </c>
      <c r="EX25" s="245" t="str">
        <f>IF(ISBLANK('Post Process Calc.'!N25),"",'Post Process Calc.'!N25)</f>
        <v/>
      </c>
      <c r="EY25" s="245" t="str">
        <f>IF(ISBLANK('Post Process Calc.'!O25),"",'Post Process Calc.'!O25)</f>
        <v/>
      </c>
      <c r="EZ25" s="245" t="str">
        <f>IF(ISBLANK('Post Process Calc.'!P25),"",'Post Process Calc.'!P25)</f>
        <v/>
      </c>
      <c r="FA25" s="245" t="str">
        <f>IF(ISBLANK('Post Process Calc.'!Q25),"",'Post Process Calc.'!Q25)</f>
        <v/>
      </c>
      <c r="FB25" s="245" t="str">
        <f>IF(ISBLANK('Post Process Calc.'!R25),"",'Post Process Calc.'!R25)</f>
        <v/>
      </c>
      <c r="FC25" s="245" t="str">
        <f>IF(ISBLANK('Post Process Calc.'!S25),"",'Post Process Calc.'!S25)</f>
        <v/>
      </c>
      <c r="FD25" s="245" t="str">
        <f>IF(ISBLANK('Post Process Calc.'!T25),"",'Post Process Calc.'!T25)</f>
        <v/>
      </c>
      <c r="FE25" s="245" t="str">
        <f>IF(ISBLANK('Post Process Calc.'!U25),"",'Post Process Calc.'!U25)</f>
        <v/>
      </c>
      <c r="FF25" s="245" t="str">
        <f>IF(ISBLANK('Post Process Calc.'!V25),"",'Post Process Calc.'!V25)</f>
        <v/>
      </c>
      <c r="FG25" s="245" t="str">
        <f>IF(ISBLANK('Post Process Calc.'!W25),"",'Post Process Calc.'!W25)</f>
        <v/>
      </c>
      <c r="FH25" s="245" t="str">
        <f>IF(ISBLANK('Post Process Calc.'!X25),"",'Post Process Calc.'!X25)</f>
        <v/>
      </c>
      <c r="FI25" s="245" t="str">
        <f>IF(ISBLANK('Post Process Calc.'!Y25),"",'Post Process Calc.'!Y25)</f>
        <v/>
      </c>
      <c r="FJ25" s="245" t="str">
        <f>IF(ISBLANK('Post Process Calc.'!Z25),"",'Post Process Calc.'!Z25)</f>
        <v/>
      </c>
      <c r="FK25" s="245" t="str">
        <f>IF(ISBLANK('Post Process Calc.'!AA25),"",'Post Process Calc.'!AA25)</f>
        <v/>
      </c>
      <c r="FL25" s="245" t="str">
        <f>IF(ISBLANK('Post Process Calc.'!AB25),"",'Post Process Calc.'!AB25)</f>
        <v/>
      </c>
      <c r="FM25" s="245" t="str">
        <f>IF(ISBLANK('Post Process Calc.'!AC25),"",'Post Process Calc.'!AC25)</f>
        <v/>
      </c>
      <c r="FN25" s="245" t="str">
        <f>IF(ISBLANK('Post Process Calc.'!AD25),"",'Post Process Calc.'!AD25)</f>
        <v/>
      </c>
      <c r="FO25" s="245" t="str">
        <f>IF(ISBLANK('Post Process Calc.'!AE25),"",'Post Process Calc.'!AE25)</f>
        <v/>
      </c>
      <c r="FP25" s="245" t="str">
        <f>IF(ISBLANK('Post Process Calc.'!AF25),"",'Post Process Calc.'!AF25)</f>
        <v/>
      </c>
      <c r="FQ25" s="245" t="str">
        <f>IF(ISBLANK('Post Process Calc.'!AG25),"",'Post Process Calc.'!AG25)</f>
        <v/>
      </c>
      <c r="FR25" s="245" t="str">
        <f>IF(ISBLANK('Post Process Calc.'!AH25),"",'Post Process Calc.'!AH25)</f>
        <v/>
      </c>
      <c r="FS25" s="245" t="str">
        <f>IF(ISBLANK('Post Process Calc.'!AI25),"",'Post Process Calc.'!AI25)</f>
        <v/>
      </c>
    </row>
    <row r="26" spans="1:175" x14ac:dyDescent="0.15">
      <c r="A26" s="240" t="e">
        <f>IF(Glutamine!#REF!&lt;&gt;0,Glutamine!$B$1,"")</f>
        <v>#REF!</v>
      </c>
      <c r="B26" s="240" t="e">
        <f>IF(ISBLANK(Glutamine!#REF!),"",Glutamine!#REF!)</f>
        <v>#REF!</v>
      </c>
      <c r="C26" s="247" t="e">
        <f>IF(ISBLANK(Glutamine!#REF!),"",Glutamine!#REF!)</f>
        <v>#REF!</v>
      </c>
      <c r="D26" s="248" t="e">
        <f>IF(ISBLANK(Glutamine!#REF!),"",Glutamine!#REF!)</f>
        <v>#REF!</v>
      </c>
      <c r="E26" s="240" t="e">
        <f>IF(ISBLANK(Glutamine!#REF!),"",Glutamine!#REF!)</f>
        <v>#REF!</v>
      </c>
      <c r="F26" s="240" t="e">
        <f>IF(ISBLANK(Glutamine!#REF!),"",Glutamine!#REF!)</f>
        <v>#REF!</v>
      </c>
      <c r="G26" s="240" t="e">
        <f>IF(ISBLANK(Glutamine!#REF!),"",Glutamine!#REF!)</f>
        <v>#REF!</v>
      </c>
      <c r="H26" s="240" t="e">
        <f>IF(ISBLANK(Glutamine!#REF!),"",Glutamine!#REF!)</f>
        <v>#REF!</v>
      </c>
      <c r="I26" s="240" t="e">
        <f>IF(ISBLANK(Glutamine!#REF!),"",Glutamine!#REF!)</f>
        <v>#REF!</v>
      </c>
      <c r="J26" s="240" t="e">
        <f>IF(ISBLANK(Glutamine!#REF!),"",Glutamine!#REF!)</f>
        <v>#REF!</v>
      </c>
      <c r="K26" s="240" t="e">
        <f>IF(ISBLANK(Glutamine!#REF!),"",Glutamine!#REF!)</f>
        <v>#REF!</v>
      </c>
      <c r="L26" s="240" t="e">
        <f>IF(ISBLANK(Glutamine!#REF!),"",Glutamine!#REF!)</f>
        <v>#REF!</v>
      </c>
      <c r="M26" s="240" t="e">
        <f>IF(ISBLANK(Glutamine!#REF!),"",Glutamine!#REF!)</f>
        <v>#REF!</v>
      </c>
      <c r="N26" s="240" t="e">
        <f>IF(ISBLANK(Glutamine!#REF!),"",Glutamine!#REF!)</f>
        <v>#REF!</v>
      </c>
      <c r="O26" s="240" t="e">
        <f>IF(ISBLANK(Glutamine!#REF!),"",Glutamine!#REF!)</f>
        <v>#REF!</v>
      </c>
      <c r="P26" s="240" t="e">
        <f>IF(ISBLANK(Glutamine!#REF!),"",Glutamine!#REF!)</f>
        <v>#REF!</v>
      </c>
      <c r="Q26" s="240" t="e">
        <f>IF(ISBLANK(Glutamine!#REF!),"",Glutamine!#REF!)</f>
        <v>#REF!</v>
      </c>
      <c r="R26" s="240" t="e">
        <f>IF(ISBLANK(Glutamine!#REF!),"",Glutamine!#REF!)</f>
        <v>#REF!</v>
      </c>
      <c r="S26" s="240" t="e">
        <f>IF(ISBLANK(Glutamine!#REF!),"",Glutamine!#REF!)</f>
        <v>#REF!</v>
      </c>
      <c r="T26" s="240" t="e">
        <f>IF(ISBLANK(Glutamine!#REF!),"",Glutamine!#REF!)</f>
        <v>#REF!</v>
      </c>
      <c r="U26" s="240" t="e">
        <f>IF(ISBLANK(Glutamine!#REF!),"",Glutamine!#REF!)</f>
        <v>#REF!</v>
      </c>
      <c r="V26" s="240" t="e">
        <f>IF(ISBLANK(Glutamine!#REF!),"",Glutamine!#REF!)</f>
        <v>#REF!</v>
      </c>
      <c r="W26" s="240" t="e">
        <f>IF(ISBLANK(Glutamine!#REF!),"",Glutamine!#REF!)</f>
        <v>#REF!</v>
      </c>
      <c r="X26" s="240" t="e">
        <f>IF(ISBLANK(Glutamine!#REF!),"",Glutamine!#REF!)</f>
        <v>#REF!</v>
      </c>
      <c r="Y26" s="240" t="e">
        <f>IF(ISBLANK(Glutamine!#REF!),"",Glutamine!#REF!)</f>
        <v>#REF!</v>
      </c>
      <c r="Z26" s="240" t="e">
        <f>IF(ISBLANK(Glutamine!#REF!),"",Glutamine!#REF!)</f>
        <v>#REF!</v>
      </c>
      <c r="AA26" s="240" t="e">
        <f>IF(ISBLANK(Glutamine!#REF!),"",Glutamine!#REF!)</f>
        <v>#REF!</v>
      </c>
      <c r="AB26" s="240" t="e">
        <f>IF(ISBLANK(Glutamine!#REF!),"",Glutamine!#REF!)</f>
        <v>#REF!</v>
      </c>
      <c r="AC26" s="240" t="e">
        <f>IF(ISBLANK(Glutamine!#REF!),"",Glutamine!#REF!)</f>
        <v>#REF!</v>
      </c>
      <c r="AD26" s="240" t="e">
        <f>IF(ISBLANK(Glutamine!#REF!),"",Glutamine!#REF!)</f>
        <v>#REF!</v>
      </c>
      <c r="AE26" s="240" t="e">
        <f>IF(ISBLANK(Glutamine!#REF!),"",Glutamine!#REF!)</f>
        <v>#REF!</v>
      </c>
      <c r="AF26" s="240" t="e">
        <f>IF(ISBLANK(Glutamine!#REF!),"",Glutamine!#REF!)</f>
        <v>#REF!</v>
      </c>
      <c r="AG26" s="240" t="e">
        <f>IF(ISBLANK(Glutamine!#REF!),"",Glutamine!#REF!)</f>
        <v>#REF!</v>
      </c>
      <c r="AH26" s="240" t="e">
        <f>IF(ISBLANK(Glutamine!#REF!),"",Glutamine!#REF!)</f>
        <v>#REF!</v>
      </c>
      <c r="AI26" s="240" t="e">
        <f>IF(ISBLANK(Glutamine!#REF!),"",Glutamine!#REF!)</f>
        <v>#REF!</v>
      </c>
      <c r="AJ26" s="240" t="e">
        <f>IF(ISBLANK(Glutamine!#REF!),"",Glutamine!#REF!)</f>
        <v>#REF!</v>
      </c>
      <c r="AK26" s="240" t="e">
        <f>IF(ISBLANK(Glutamine!#REF!),"",Glutamine!#REF!)</f>
        <v>#REF!</v>
      </c>
      <c r="AL26" s="240" t="e">
        <f>IF(ISBLANK(Glutamine!#REF!),"",Glutamine!#REF!)</f>
        <v>#REF!</v>
      </c>
      <c r="AM26" s="240" t="e">
        <f>IF(ISBLANK(Glutamine!#REF!),"",Glutamine!#REF!)</f>
        <v>#REF!</v>
      </c>
      <c r="AN26" s="240" t="e">
        <f>IF(ISBLANK(Glutamine!#REF!),"",Glutamine!#REF!)</f>
        <v>#REF!</v>
      </c>
      <c r="AO26" s="240" t="e">
        <f>IF(ISBLANK(Glutamine!#REF!),"",Glutamine!#REF!)</f>
        <v>#REF!</v>
      </c>
      <c r="AP26" s="240" t="e">
        <f>IF(ISBLANK(Glutamine!#REF!),"",Glutamine!#REF!)</f>
        <v>#REF!</v>
      </c>
      <c r="AQ26" s="240" t="e">
        <f>IF(ISBLANK(Glutamine!#REF!),"",Glutamine!#REF!)</f>
        <v>#REF!</v>
      </c>
      <c r="AR26" s="240" t="e">
        <f>IF(ISBLANK(Glutamine!#REF!),"",Glutamine!#REF!)</f>
        <v>#REF!</v>
      </c>
      <c r="AS26" s="240" t="e">
        <f>IF(ISBLANK(Glutamine!#REF!),"",Glutamine!#REF!)</f>
        <v>#REF!</v>
      </c>
      <c r="AT26" s="240" t="e">
        <f>IF(ISBLANK(Glutamine!#REF!),"",Glutamine!#REF!)</f>
        <v>#REF!</v>
      </c>
      <c r="AU26" s="240" t="e">
        <f>IF(ISBLANK(Glutamine!#REF!),"",Glutamine!#REF!)</f>
        <v>#REF!</v>
      </c>
      <c r="AV26" s="240" t="e">
        <f>IF(ISBLANK(Glutamine!#REF!),"",Glutamine!#REF!)</f>
        <v>#REF!</v>
      </c>
      <c r="AW26" s="240" t="e">
        <f>IF(ISBLANK(Glutamine!#REF!),"",Glutamine!#REF!)</f>
        <v>#REF!</v>
      </c>
      <c r="AX26" s="240" t="e">
        <f>IF(ISBLANK(Glutamine!#REF!),"",Glutamine!#REF!)</f>
        <v>#REF!</v>
      </c>
      <c r="AY26" s="240" t="e">
        <f>IF(ISBLANK(Glutamine!#REF!),"",Glutamine!#REF!)</f>
        <v>#REF!</v>
      </c>
      <c r="AZ26" s="240" t="e">
        <f>IF(ISBLANK(Glutamine!#REF!),"",Glutamine!#REF!)</f>
        <v>#REF!</v>
      </c>
      <c r="BA26" s="240" t="e">
        <f>IF(ISBLANK(Glutamine!#REF!),"",Glutamine!#REF!)</f>
        <v>#REF!</v>
      </c>
      <c r="BB26" s="240" t="e">
        <f>IF(ISBLANK(Glutamine!#REF!),"",Glutamine!#REF!)</f>
        <v>#REF!</v>
      </c>
      <c r="BC26" s="240" t="e">
        <f>IF(ISBLANK(Glutamine!#REF!),"",Glutamine!#REF!)</f>
        <v>#REF!</v>
      </c>
      <c r="BD26" s="240" t="e">
        <f>IF(ISBLANK(Glutamine!#REF!),"",Glutamine!#REF!)</f>
        <v>#REF!</v>
      </c>
      <c r="BE26" s="240" t="e">
        <f>IF(ISBLANK(Glutamine!#REF!),"",Glutamine!#REF!)</f>
        <v>#REF!</v>
      </c>
      <c r="BF26" s="240" t="e">
        <f>IF(ISBLANK(Glutamine!#REF!),"",Glutamine!#REF!)</f>
        <v>#REF!</v>
      </c>
      <c r="BG26" s="240" t="e">
        <f>IF(ISBLANK(Glutamine!#REF!),"",Glutamine!#REF!)</f>
        <v>#REF!</v>
      </c>
      <c r="BH26" s="240" t="e">
        <f>IF(ISBLANK(Glutamine!#REF!),"",Glutamine!#REF!)</f>
        <v>#REF!</v>
      </c>
      <c r="BI26" s="240" t="e">
        <f>IF(ISBLANK(Glutamine!#REF!),"",Glutamine!#REF!)</f>
        <v>#REF!</v>
      </c>
      <c r="BJ26" s="240" t="e">
        <f>IF(ISBLANK(Glutamine!#REF!),"",Glutamine!#REF!)</f>
        <v>#REF!</v>
      </c>
      <c r="BK26" s="240" t="e">
        <f>IF(ISBLANK(Glutamine!#REF!),"",Glutamine!#REF!)</f>
        <v>#REF!</v>
      </c>
      <c r="BL26" s="240" t="e">
        <f>IF(ISBLANK(Glutamine!#REF!),"",Glutamine!#REF!)</f>
        <v>#REF!</v>
      </c>
      <c r="BM26" s="240" t="e">
        <f>IF(ISBLANK(Glutamine!#REF!),"",Glutamine!#REF!)</f>
        <v>#REF!</v>
      </c>
      <c r="BN26" s="240" t="str">
        <f>IF(ISBLANK('In Process Calc.'!B19),"",ROUND('In Process Calc.'!B19,2))</f>
        <v/>
      </c>
      <c r="BO26" s="240" t="str">
        <f>IF(ISBLANK('In Process Calc.'!C19),"",ROUND('In Process Calc.'!C19,2))</f>
        <v/>
      </c>
      <c r="BP26" s="240" t="str">
        <f>IF(ISBLANK('In Process Calc.'!D19),"",'In Process Calc.'!D19)</f>
        <v/>
      </c>
      <c r="BQ26" s="240" t="str">
        <f>IF(ISBLANK('In Process Calc.'!E19),"",'In Process Calc.'!E19)</f>
        <v/>
      </c>
      <c r="BR26" s="240" t="str">
        <f>IF(ISBLANK('In Process Calc.'!G19),"",'In Process Calc.'!G19)</f>
        <v/>
      </c>
      <c r="BS26" s="240" t="str">
        <f>IF(ISBLANK('In Process Calc.'!I19),"",'In Process Calc.'!I19)</f>
        <v/>
      </c>
      <c r="BT26" s="240" t="str">
        <f>IF(ISBLANK('In Process Calc.'!J19),"",'In Process Calc.'!J19)</f>
        <v/>
      </c>
      <c r="BU26" s="240" t="str">
        <f>IF(ISBLANK('In Process Calc.'!K19),"",'In Process Calc.'!K19)</f>
        <v/>
      </c>
      <c r="BV26" s="245" t="str">
        <f>IF(ISBLANK('In Process Calc.'!L19),"",'In Process Calc.'!L19)</f>
        <v/>
      </c>
      <c r="BW26" s="245" t="str">
        <f>IF(ISBLANK('In Process Calc.'!M19),"",'In Process Calc.'!M19)</f>
        <v/>
      </c>
      <c r="BX26" s="245" t="str">
        <f>IF(ISBLANK('In Process Calc.'!N19),"",'In Process Calc.'!N19)</f>
        <v/>
      </c>
      <c r="BY26" s="245" t="str">
        <f>IF(ISBLANK('In Process Calc.'!O19),"",'In Process Calc.'!O19)</f>
        <v/>
      </c>
      <c r="BZ26" s="245" t="str">
        <f>IF(ISBLANK('In Process Calc.'!P19),"",'In Process Calc.'!P19)</f>
        <v/>
      </c>
      <c r="CA26" s="245" t="str">
        <f>IF(ISBLANK('In Process Calc.'!Q19),"",'In Process Calc.'!Q19)</f>
        <v/>
      </c>
      <c r="CB26" s="245" t="str">
        <f>IF(ISBLANK('In Process Calc.'!R19),"",'In Process Calc.'!R19)</f>
        <v/>
      </c>
      <c r="CC26" s="245" t="str">
        <f>IF(ISBLANK('In Process Calc.'!S19),"",'In Process Calc.'!S19)</f>
        <v/>
      </c>
      <c r="CD26" s="245" t="str">
        <f>IF(ISBLANK('In Process Calc.'!T19),"",'In Process Calc.'!T19)</f>
        <v/>
      </c>
      <c r="CE26" s="245" t="str">
        <f>IF(ISBLANK('In Process Calc.'!U19),"",'In Process Calc.'!U19)</f>
        <v/>
      </c>
      <c r="CF26" s="245" t="str">
        <f>IF(ISBLANK('In Process Calc.'!V19),"",'In Process Calc.'!V19)</f>
        <v/>
      </c>
      <c r="CG26" s="245" t="str">
        <f>IF(ISBLANK('In Process Calc.'!W19),"",'In Process Calc.'!W19)</f>
        <v/>
      </c>
      <c r="CH26" s="245" t="str">
        <f>IF(ISBLANK('In Process Calc.'!X19),"",'In Process Calc.'!X19)</f>
        <v/>
      </c>
      <c r="CI26" s="245" t="str">
        <f>IF(ISBLANK('In Process Calc.'!Y19),"",'In Process Calc.'!Y19)</f>
        <v/>
      </c>
      <c r="CJ26" s="245" t="str">
        <f>IF(ISBLANK('In Process Calc.'!Z19),"",'In Process Calc.'!Z19)</f>
        <v/>
      </c>
      <c r="CK26" s="245" t="str">
        <f>IF(ISBLANK('In Process Calc.'!AA19),"",'In Process Calc.'!AA19)</f>
        <v/>
      </c>
      <c r="CL26" s="245" t="str">
        <f>IF(ISBLANK('In Process Calc.'!AB19),"",'In Process Calc.'!AB19)</f>
        <v/>
      </c>
      <c r="CM26" s="245" t="str">
        <f>IF(ISBLANK('In Process Calc.'!AC19),"",'In Process Calc.'!AC19)</f>
        <v/>
      </c>
      <c r="CN26" s="245" t="str">
        <f>IF(ISBLANK('In Process Calc.'!AD19),"",'In Process Calc.'!AD19)</f>
        <v/>
      </c>
      <c r="CO26" s="245" t="str">
        <f>IF(ISBLANK('In Process Calc.'!AE19),"",'In Process Calc.'!AE19)</f>
        <v/>
      </c>
      <c r="CP26" s="245" t="str">
        <f>IF(ISBLANK('In Process Calc.'!AF19),"",'In Process Calc.'!AF19)</f>
        <v/>
      </c>
      <c r="CQ26" s="245" t="str">
        <f>IF(ISBLANK('In Process Calc.'!AG19),"",'In Process Calc.'!AG19)</f>
        <v/>
      </c>
      <c r="CR26" s="245" t="str">
        <f>IF(ISBLANK('In Process Calc.'!AH19),"",'In Process Calc.'!AH19)</f>
        <v/>
      </c>
      <c r="CS26" s="245" t="str">
        <f>IF(ISBLANK('In Process Calc.'!AI19),"",'In Process Calc.'!AI19)</f>
        <v/>
      </c>
      <c r="CT26" s="245" t="str">
        <f>IF(ISBLANK('In Process Calc.'!AJ19),"",'In Process Calc.'!AJ19)</f>
        <v/>
      </c>
      <c r="CU26" s="245" t="str">
        <f>IF(ISBLANK('In Process Calc.'!AK19),"",'In Process Calc.'!AK19)</f>
        <v/>
      </c>
      <c r="CV26" s="245" t="str">
        <f>IF(ISBLANK('In Process Calc.'!AL19),"",'In Process Calc.'!AL19)</f>
        <v/>
      </c>
      <c r="CW26" s="245" t="str">
        <f>IF(ISBLANK('In Process Calc.'!AM19),"",'In Process Calc.'!AM19)</f>
        <v/>
      </c>
      <c r="CX26" s="245" t="str">
        <f>IF(ISBLANK('In Process Calc.'!AN19),"",'In Process Calc.'!AN19)</f>
        <v/>
      </c>
      <c r="CY26" s="245" t="str">
        <f>IF(ISBLANK('In Process Calc.'!AO19),"",'In Process Calc.'!AO19)</f>
        <v/>
      </c>
      <c r="CZ26" s="245" t="str">
        <f>IF(ISBLANK('In Process Calc.'!AP19),"",'In Process Calc.'!AP19)</f>
        <v/>
      </c>
      <c r="DA26" s="245" t="str">
        <f>IF(ISBLANK('In Process Calc.'!AQ19),"",'In Process Calc.'!AQ19)</f>
        <v/>
      </c>
      <c r="DB26" s="245" t="str">
        <f>IF(ISBLANK('In Process Calc.'!AR19),"",'In Process Calc.'!AR19)</f>
        <v/>
      </c>
      <c r="DC26" s="245" t="str">
        <f>IF(ISBLANK('In Process Calc.'!AS19),"",'In Process Calc.'!AS19)</f>
        <v/>
      </c>
      <c r="DD26" s="245" t="str">
        <f>IF(ISBLANK('In Process Calc.'!AT19),"",'In Process Calc.'!AT19)</f>
        <v/>
      </c>
      <c r="DE26" s="245" t="str">
        <f>IF(ISBLANK('In Process Calc.'!AU19),"",'In Process Calc.'!AU19)</f>
        <v/>
      </c>
      <c r="DF26" s="245" t="str">
        <f>IF(ISBLANK('In Process Calc.'!AV19),"",'In Process Calc.'!AV19)</f>
        <v/>
      </c>
      <c r="DG26" s="245" t="str">
        <f>IF(ISBLANK('In Process Calc.'!AW19),"",'In Process Calc.'!AW19)</f>
        <v/>
      </c>
      <c r="DH26" s="245" t="str">
        <f>IF(ISBLANK('In Process Calc.'!AX19),"",'In Process Calc.'!AX19)</f>
        <v/>
      </c>
      <c r="DI26" s="245" t="str">
        <f>IF(ISBLANK('In Process Calc.'!AY19),"",'In Process Calc.'!AY19)</f>
        <v/>
      </c>
      <c r="DJ26" s="245" t="str">
        <f>IF(ISBLANK('In Process Calc.'!AZ19),"",'In Process Calc.'!AZ19)</f>
        <v/>
      </c>
      <c r="DK26" s="245" t="str">
        <f>IF(ISBLANK('In Process Calc.'!BA19),"",'In Process Calc.'!BA19)</f>
        <v/>
      </c>
      <c r="DL26" s="245" t="str">
        <f>IF(ISBLANK('In Process Calc.'!BB19),"",'In Process Calc.'!BB19)</f>
        <v/>
      </c>
      <c r="DM26" s="245" t="str">
        <f>IF(ISBLANK('In Process Calc.'!BC19),"",'In Process Calc.'!BC19)</f>
        <v/>
      </c>
      <c r="DN26" s="245" t="str">
        <f>IF(ISBLANK('In Process Calc.'!BD19),"",'In Process Calc.'!BD19)</f>
        <v/>
      </c>
      <c r="DO26" s="245" t="str">
        <f>IF(ISBLANK('In Process Calc.'!BE19),"",'In Process Calc.'!BE19)</f>
        <v/>
      </c>
      <c r="DP26" s="245" t="str">
        <f>IF(ISBLANK('In Process Calc.'!BF19),"",'In Process Calc.'!BF19)</f>
        <v/>
      </c>
      <c r="DQ26" s="245" t="str">
        <f>IF(ISBLANK('In Process Calc.'!BG19),"",'In Process Calc.'!BG19)</f>
        <v/>
      </c>
      <c r="DR26" s="245" t="str">
        <f>IF(ISBLANK('In Process Calc.'!BH19),"",'In Process Calc.'!BH19)</f>
        <v/>
      </c>
      <c r="DS26" s="245" t="str">
        <f>IF(ISBLANK('In Process Calc.'!BI19),"",'In Process Calc.'!BI19)</f>
        <v/>
      </c>
      <c r="DT26" s="245" t="str">
        <f>IF(ISBLANK('In Process Calc.'!BJ19),"",'In Process Calc.'!BJ19)</f>
        <v/>
      </c>
      <c r="DU26" s="245" t="str">
        <f>IF(ISBLANK('In Process Calc.'!BK19),"",'In Process Calc.'!BK19)</f>
        <v/>
      </c>
      <c r="DV26" s="245" t="str">
        <f>IF(ISBLANK('In Process Calc.'!BL19),"",'In Process Calc.'!BL19)</f>
        <v/>
      </c>
      <c r="DW26" s="245" t="str">
        <f>IF(ISBLANK('In Process Calc.'!BM19),"",'In Process Calc.'!BM19)</f>
        <v/>
      </c>
      <c r="DX26" s="245" t="str">
        <f>IF(ISBLANK('In Process Calc.'!BN19),"",'In Process Calc.'!BN19)</f>
        <v/>
      </c>
      <c r="DY26" s="245" t="str">
        <f>IF(ISBLANK('In Process Calc.'!BO19),"",'In Process Calc.'!BO19)</f>
        <v/>
      </c>
      <c r="DZ26" s="245" t="str">
        <f>IF(ISBLANK('In Process Calc.'!BP19),"",'In Process Calc.'!BP19)</f>
        <v/>
      </c>
      <c r="EA26" s="245" t="str">
        <f>IF(ISBLANK('In Process Calc.'!BQ19),"",'In Process Calc.'!BQ19)</f>
        <v/>
      </c>
      <c r="EB26" s="245" t="str">
        <f>IF(ISBLANK('In Process Calc.'!BR19),"",'In Process Calc.'!BR19)</f>
        <v/>
      </c>
      <c r="EC26" s="245" t="str">
        <f>IF(ISBLANK('In Process Calc.'!BS19),"",'In Process Calc.'!BS19)</f>
        <v/>
      </c>
      <c r="ED26" s="245" t="str">
        <f>IF(ISBLANK('In Process Calc.'!BT19),"",'In Process Calc.'!BT19)</f>
        <v/>
      </c>
      <c r="EE26" s="245" t="str">
        <f>IF(ISBLANK('In Process Calc.'!BU19),"",'In Process Calc.'!BU19)</f>
        <v/>
      </c>
      <c r="EF26" s="245" t="str">
        <f>IF(ISBLANK('In Process Calc.'!BV19),"",'In Process Calc.'!BV19)</f>
        <v/>
      </c>
      <c r="EG26" s="245" t="str">
        <f>IF(ISBLANK('In Process Calc.'!BW19),"",'In Process Calc.'!BW19)</f>
        <v/>
      </c>
      <c r="EH26" s="245" t="str">
        <f>IF(ISBLANK('In Process Calc.'!BX19),"",'In Process Calc.'!BX19)</f>
        <v/>
      </c>
      <c r="EI26" s="245" t="str">
        <f>IF(ISBLANK('In Process Calc.'!BY19),"",'In Process Calc.'!BY19)</f>
        <v/>
      </c>
      <c r="EJ26" s="245" t="str">
        <f>IF(ISBLANK('In Process Calc.'!BZ19),"",'In Process Calc.'!BZ19)</f>
        <v/>
      </c>
      <c r="EK26" s="245">
        <f>IF(ISBLANK('Post Process Calc.'!A26),"",'Post Process Calc.'!A26)</f>
        <v>1.0329197720625003</v>
      </c>
      <c r="EL26" s="245" t="str">
        <f>IF(ISBLANK('Post Process Calc.'!B26),"",'Post Process Calc.'!B26)</f>
        <v/>
      </c>
      <c r="EM26" s="245">
        <f>IF(ISBLANK('Post Process Calc.'!C26),"",'Post Process Calc.'!C26)</f>
        <v>3.5941098215031379E-2</v>
      </c>
      <c r="EN26" s="245">
        <f>IF(ISBLANK('Post Process Calc.'!D26),"",'Post Process Calc.'!D26)</f>
        <v>-2.5726582359691624E-3</v>
      </c>
      <c r="EO26" s="245">
        <f>IF(ISBLANK('Post Process Calc.'!E26),"",'Post Process Calc.'!E26)</f>
        <v>2.8170570254534783E-3</v>
      </c>
      <c r="EP26" s="245">
        <f>IF(ISBLANK('Post Process Calc.'!F26),"",'Post Process Calc.'!F26)</f>
        <v>3.185872352618239E-3</v>
      </c>
      <c r="EQ26" s="245">
        <f>IF(ISBLANK('Post Process Calc.'!G26),"",'Post Process Calc.'!G26)</f>
        <v>1.25890382949543E-3</v>
      </c>
      <c r="ER26" s="245" t="str">
        <f>IF(ISBLANK('Post Process Calc.'!H26),"",'Post Process Calc.'!H26)</f>
        <v/>
      </c>
      <c r="ES26" s="245" t="str">
        <f>IF(ISBLANK('Post Process Calc.'!I26),"",'Post Process Calc.'!I26)</f>
        <v/>
      </c>
      <c r="ET26" s="245" t="str">
        <f>IF(ISBLANK('Post Process Calc.'!J26),"",'Post Process Calc.'!J26)</f>
        <v/>
      </c>
      <c r="EU26" s="245" t="str">
        <f>IF(ISBLANK('Post Process Calc.'!K26),"",'Post Process Calc.'!K26)</f>
        <v/>
      </c>
      <c r="EV26" s="245" t="str">
        <f>IF(ISBLANK('Post Process Calc.'!L26),"",'Post Process Calc.'!L26)</f>
        <v/>
      </c>
      <c r="EW26" s="245" t="str">
        <f>IF(ISBLANK('Post Process Calc.'!M26),"",'Post Process Calc.'!M26)</f>
        <v/>
      </c>
      <c r="EX26" s="245" t="str">
        <f>IF(ISBLANK('Post Process Calc.'!N26),"",'Post Process Calc.'!N26)</f>
        <v/>
      </c>
      <c r="EY26" s="245" t="str">
        <f>IF(ISBLANK('Post Process Calc.'!O26),"",'Post Process Calc.'!O26)</f>
        <v/>
      </c>
      <c r="EZ26" s="245" t="str">
        <f>IF(ISBLANK('Post Process Calc.'!P26),"",'Post Process Calc.'!P26)</f>
        <v/>
      </c>
      <c r="FA26" s="245" t="str">
        <f>IF(ISBLANK('Post Process Calc.'!Q26),"",'Post Process Calc.'!Q26)</f>
        <v/>
      </c>
      <c r="FB26" s="245" t="str">
        <f>IF(ISBLANK('Post Process Calc.'!R26),"",'Post Process Calc.'!R26)</f>
        <v/>
      </c>
      <c r="FC26" s="245" t="str">
        <f>IF(ISBLANK('Post Process Calc.'!S26),"",'Post Process Calc.'!S26)</f>
        <v/>
      </c>
      <c r="FD26" s="245" t="str">
        <f>IF(ISBLANK('Post Process Calc.'!T26),"",'Post Process Calc.'!T26)</f>
        <v/>
      </c>
      <c r="FE26" s="245" t="str">
        <f>IF(ISBLANK('Post Process Calc.'!U26),"",'Post Process Calc.'!U26)</f>
        <v/>
      </c>
      <c r="FF26" s="245" t="str">
        <f>IF(ISBLANK('Post Process Calc.'!V26),"",'Post Process Calc.'!V26)</f>
        <v/>
      </c>
      <c r="FG26" s="245" t="str">
        <f>IF(ISBLANK('Post Process Calc.'!W26),"",'Post Process Calc.'!W26)</f>
        <v/>
      </c>
      <c r="FH26" s="245" t="str">
        <f>IF(ISBLANK('Post Process Calc.'!X26),"",'Post Process Calc.'!X26)</f>
        <v/>
      </c>
      <c r="FI26" s="245" t="str">
        <f>IF(ISBLANK('Post Process Calc.'!Y26),"",'Post Process Calc.'!Y26)</f>
        <v/>
      </c>
      <c r="FJ26" s="245" t="str">
        <f>IF(ISBLANK('Post Process Calc.'!Z26),"",'Post Process Calc.'!Z26)</f>
        <v/>
      </c>
      <c r="FK26" s="245" t="str">
        <f>IF(ISBLANK('Post Process Calc.'!AA26),"",'Post Process Calc.'!AA26)</f>
        <v/>
      </c>
      <c r="FL26" s="245" t="str">
        <f>IF(ISBLANK('Post Process Calc.'!AB26),"",'Post Process Calc.'!AB26)</f>
        <v/>
      </c>
      <c r="FM26" s="245" t="str">
        <f>IF(ISBLANK('Post Process Calc.'!AC26),"",'Post Process Calc.'!AC26)</f>
        <v/>
      </c>
      <c r="FN26" s="245" t="str">
        <f>IF(ISBLANK('Post Process Calc.'!AD26),"",'Post Process Calc.'!AD26)</f>
        <v/>
      </c>
      <c r="FO26" s="245" t="str">
        <f>IF(ISBLANK('Post Process Calc.'!AE26),"",'Post Process Calc.'!AE26)</f>
        <v/>
      </c>
      <c r="FP26" s="245" t="str">
        <f>IF(ISBLANK('Post Process Calc.'!AF26),"",'Post Process Calc.'!AF26)</f>
        <v/>
      </c>
      <c r="FQ26" s="245" t="str">
        <f>IF(ISBLANK('Post Process Calc.'!AG26),"",'Post Process Calc.'!AG26)</f>
        <v/>
      </c>
      <c r="FR26" s="245" t="str">
        <f>IF(ISBLANK('Post Process Calc.'!AH26),"",'Post Process Calc.'!AH26)</f>
        <v/>
      </c>
      <c r="FS26" s="245" t="str">
        <f>IF(ISBLANK('Post Process Calc.'!AI26),"",'Post Process Calc.'!AI26)</f>
        <v/>
      </c>
    </row>
    <row r="27" spans="1:175" x14ac:dyDescent="0.15">
      <c r="A27" s="240" t="e">
        <f>IF(Glutamine!#REF!&lt;&gt;0,Glutamine!$B$1,"")</f>
        <v>#REF!</v>
      </c>
      <c r="B27" s="240" t="e">
        <f>IF(ISBLANK(Glutamine!#REF!),"",Glutamine!#REF!)</f>
        <v>#REF!</v>
      </c>
      <c r="C27" s="247" t="e">
        <f>IF(ISBLANK(Glutamine!#REF!),"",Glutamine!#REF!)</f>
        <v>#REF!</v>
      </c>
      <c r="D27" s="248" t="e">
        <f>IF(ISBLANK(Glutamine!#REF!),"",Glutamine!#REF!)</f>
        <v>#REF!</v>
      </c>
      <c r="E27" s="240" t="e">
        <f>IF(ISBLANK(Glutamine!#REF!),"",Glutamine!#REF!)</f>
        <v>#REF!</v>
      </c>
      <c r="F27" s="240" t="e">
        <f>IF(ISBLANK(Glutamine!#REF!),"",Glutamine!#REF!)</f>
        <v>#REF!</v>
      </c>
      <c r="G27" s="240" t="e">
        <f>IF(ISBLANK(Glutamine!#REF!),"",Glutamine!#REF!)</f>
        <v>#REF!</v>
      </c>
      <c r="H27" s="240" t="e">
        <f>IF(ISBLANK(Glutamine!#REF!),"",Glutamine!#REF!)</f>
        <v>#REF!</v>
      </c>
      <c r="I27" s="240" t="e">
        <f>IF(ISBLANK(Glutamine!#REF!),"",Glutamine!#REF!)</f>
        <v>#REF!</v>
      </c>
      <c r="J27" s="240" t="e">
        <f>IF(ISBLANK(Glutamine!#REF!),"",Glutamine!#REF!)</f>
        <v>#REF!</v>
      </c>
      <c r="K27" s="240" t="e">
        <f>IF(ISBLANK(Glutamine!#REF!),"",Glutamine!#REF!)</f>
        <v>#REF!</v>
      </c>
      <c r="L27" s="240" t="e">
        <f>IF(ISBLANK(Glutamine!#REF!),"",Glutamine!#REF!)</f>
        <v>#REF!</v>
      </c>
      <c r="M27" s="240" t="e">
        <f>IF(ISBLANK(Glutamine!#REF!),"",Glutamine!#REF!)</f>
        <v>#REF!</v>
      </c>
      <c r="N27" s="240" t="e">
        <f>IF(ISBLANK(Glutamine!#REF!),"",Glutamine!#REF!)</f>
        <v>#REF!</v>
      </c>
      <c r="O27" s="240" t="e">
        <f>IF(ISBLANK(Glutamine!#REF!),"",Glutamine!#REF!)</f>
        <v>#REF!</v>
      </c>
      <c r="P27" s="240" t="e">
        <f>IF(ISBLANK(Glutamine!#REF!),"",Glutamine!#REF!)</f>
        <v>#REF!</v>
      </c>
      <c r="Q27" s="240" t="e">
        <f>IF(ISBLANK(Glutamine!#REF!),"",Glutamine!#REF!)</f>
        <v>#REF!</v>
      </c>
      <c r="R27" s="240" t="e">
        <f>IF(ISBLANK(Glutamine!#REF!),"",Glutamine!#REF!)</f>
        <v>#REF!</v>
      </c>
      <c r="S27" s="240" t="e">
        <f>IF(ISBLANK(Glutamine!#REF!),"",Glutamine!#REF!)</f>
        <v>#REF!</v>
      </c>
      <c r="T27" s="240" t="e">
        <f>IF(ISBLANK(Glutamine!#REF!),"",Glutamine!#REF!)</f>
        <v>#REF!</v>
      </c>
      <c r="U27" s="240" t="e">
        <f>IF(ISBLANK(Glutamine!#REF!),"",Glutamine!#REF!)</f>
        <v>#REF!</v>
      </c>
      <c r="V27" s="240" t="e">
        <f>IF(ISBLANK(Glutamine!#REF!),"",Glutamine!#REF!)</f>
        <v>#REF!</v>
      </c>
      <c r="W27" s="240" t="e">
        <f>IF(ISBLANK(Glutamine!#REF!),"",Glutamine!#REF!)</f>
        <v>#REF!</v>
      </c>
      <c r="X27" s="240" t="e">
        <f>IF(ISBLANK(Glutamine!#REF!),"",Glutamine!#REF!)</f>
        <v>#REF!</v>
      </c>
      <c r="Y27" s="240" t="e">
        <f>IF(ISBLANK(Glutamine!#REF!),"",Glutamine!#REF!)</f>
        <v>#REF!</v>
      </c>
      <c r="Z27" s="240" t="e">
        <f>IF(ISBLANK(Glutamine!#REF!),"",Glutamine!#REF!)</f>
        <v>#REF!</v>
      </c>
      <c r="AA27" s="240" t="e">
        <f>IF(ISBLANK(Glutamine!#REF!),"",Glutamine!#REF!)</f>
        <v>#REF!</v>
      </c>
      <c r="AB27" s="240" t="e">
        <f>IF(ISBLANK(Glutamine!#REF!),"",Glutamine!#REF!)</f>
        <v>#REF!</v>
      </c>
      <c r="AC27" s="240" t="e">
        <f>IF(ISBLANK(Glutamine!#REF!),"",Glutamine!#REF!)</f>
        <v>#REF!</v>
      </c>
      <c r="AD27" s="240" t="e">
        <f>IF(ISBLANK(Glutamine!#REF!),"",Glutamine!#REF!)</f>
        <v>#REF!</v>
      </c>
      <c r="AE27" s="240" t="e">
        <f>IF(ISBLANK(Glutamine!#REF!),"",Glutamine!#REF!)</f>
        <v>#REF!</v>
      </c>
      <c r="AF27" s="240" t="e">
        <f>IF(ISBLANK(Glutamine!#REF!),"",Glutamine!#REF!)</f>
        <v>#REF!</v>
      </c>
      <c r="AG27" s="240" t="e">
        <f>IF(ISBLANK(Glutamine!#REF!),"",Glutamine!#REF!)</f>
        <v>#REF!</v>
      </c>
      <c r="AH27" s="240" t="e">
        <f>IF(ISBLANK(Glutamine!#REF!),"",Glutamine!#REF!)</f>
        <v>#REF!</v>
      </c>
      <c r="AI27" s="240" t="e">
        <f>IF(ISBLANK(Glutamine!#REF!),"",Glutamine!#REF!)</f>
        <v>#REF!</v>
      </c>
      <c r="AJ27" s="240" t="e">
        <f>IF(ISBLANK(Glutamine!#REF!),"",Glutamine!#REF!)</f>
        <v>#REF!</v>
      </c>
      <c r="AK27" s="240" t="e">
        <f>IF(ISBLANK(Glutamine!#REF!),"",Glutamine!#REF!)</f>
        <v>#REF!</v>
      </c>
      <c r="AL27" s="240" t="e">
        <f>IF(ISBLANK(Glutamine!#REF!),"",Glutamine!#REF!)</f>
        <v>#REF!</v>
      </c>
      <c r="AM27" s="240" t="e">
        <f>IF(ISBLANK(Glutamine!#REF!),"",Glutamine!#REF!)</f>
        <v>#REF!</v>
      </c>
      <c r="AN27" s="240" t="e">
        <f>IF(ISBLANK(Glutamine!#REF!),"",Glutamine!#REF!)</f>
        <v>#REF!</v>
      </c>
      <c r="AO27" s="240" t="e">
        <f>IF(ISBLANK(Glutamine!#REF!),"",Glutamine!#REF!)</f>
        <v>#REF!</v>
      </c>
      <c r="AP27" s="240" t="e">
        <f>IF(ISBLANK(Glutamine!#REF!),"",Glutamine!#REF!)</f>
        <v>#REF!</v>
      </c>
      <c r="AQ27" s="240" t="e">
        <f>IF(ISBLANK(Glutamine!#REF!),"",Glutamine!#REF!)</f>
        <v>#REF!</v>
      </c>
      <c r="AR27" s="240" t="e">
        <f>IF(ISBLANK(Glutamine!#REF!),"",Glutamine!#REF!)</f>
        <v>#REF!</v>
      </c>
      <c r="AS27" s="240" t="e">
        <f>IF(ISBLANK(Glutamine!#REF!),"",Glutamine!#REF!)</f>
        <v>#REF!</v>
      </c>
      <c r="AT27" s="240" t="e">
        <f>IF(ISBLANK(Glutamine!#REF!),"",Glutamine!#REF!)</f>
        <v>#REF!</v>
      </c>
      <c r="AU27" s="240" t="e">
        <f>IF(ISBLANK(Glutamine!#REF!),"",Glutamine!#REF!)</f>
        <v>#REF!</v>
      </c>
      <c r="AV27" s="240" t="e">
        <f>IF(ISBLANK(Glutamine!#REF!),"",Glutamine!#REF!)</f>
        <v>#REF!</v>
      </c>
      <c r="AW27" s="240" t="e">
        <f>IF(ISBLANK(Glutamine!#REF!),"",Glutamine!#REF!)</f>
        <v>#REF!</v>
      </c>
      <c r="AX27" s="240" t="e">
        <f>IF(ISBLANK(Glutamine!#REF!),"",Glutamine!#REF!)</f>
        <v>#REF!</v>
      </c>
      <c r="AY27" s="240" t="e">
        <f>IF(ISBLANK(Glutamine!#REF!),"",Glutamine!#REF!)</f>
        <v>#REF!</v>
      </c>
      <c r="AZ27" s="240" t="e">
        <f>IF(ISBLANK(Glutamine!#REF!),"",Glutamine!#REF!)</f>
        <v>#REF!</v>
      </c>
      <c r="BA27" s="240" t="e">
        <f>IF(ISBLANK(Glutamine!#REF!),"",Glutamine!#REF!)</f>
        <v>#REF!</v>
      </c>
      <c r="BB27" s="240" t="e">
        <f>IF(ISBLANK(Glutamine!#REF!),"",Glutamine!#REF!)</f>
        <v>#REF!</v>
      </c>
      <c r="BC27" s="240" t="e">
        <f>IF(ISBLANK(Glutamine!#REF!),"",Glutamine!#REF!)</f>
        <v>#REF!</v>
      </c>
      <c r="BD27" s="240" t="e">
        <f>IF(ISBLANK(Glutamine!#REF!),"",Glutamine!#REF!)</f>
        <v>#REF!</v>
      </c>
      <c r="BE27" s="240" t="e">
        <f>IF(ISBLANK(Glutamine!#REF!),"",Glutamine!#REF!)</f>
        <v>#REF!</v>
      </c>
      <c r="BF27" s="240" t="e">
        <f>IF(ISBLANK(Glutamine!#REF!),"",Glutamine!#REF!)</f>
        <v>#REF!</v>
      </c>
      <c r="BG27" s="240" t="e">
        <f>IF(ISBLANK(Glutamine!#REF!),"",Glutamine!#REF!)</f>
        <v>#REF!</v>
      </c>
      <c r="BH27" s="240" t="e">
        <f>IF(ISBLANK(Glutamine!#REF!),"",Glutamine!#REF!)</f>
        <v>#REF!</v>
      </c>
      <c r="BI27" s="240" t="e">
        <f>IF(ISBLANK(Glutamine!#REF!),"",Glutamine!#REF!)</f>
        <v>#REF!</v>
      </c>
      <c r="BJ27" s="240" t="e">
        <f>IF(ISBLANK(Glutamine!#REF!),"",Glutamine!#REF!)</f>
        <v>#REF!</v>
      </c>
      <c r="BK27" s="240" t="e">
        <f>IF(ISBLANK(Glutamine!#REF!),"",Glutamine!#REF!)</f>
        <v>#REF!</v>
      </c>
      <c r="BL27" s="240" t="e">
        <f>IF(ISBLANK(Glutamine!#REF!),"",Glutamine!#REF!)</f>
        <v>#REF!</v>
      </c>
      <c r="BM27" s="240" t="e">
        <f>IF(ISBLANK(Glutamine!#REF!),"",Glutamine!#REF!)</f>
        <v>#REF!</v>
      </c>
      <c r="BN27" s="240" t="str">
        <f>IF(ISBLANK('In Process Calc.'!B20),"",ROUND('In Process Calc.'!B20,2))</f>
        <v/>
      </c>
      <c r="BO27" s="240" t="str">
        <f>IF(ISBLANK('In Process Calc.'!C20),"",ROUND('In Process Calc.'!C20,2))</f>
        <v/>
      </c>
      <c r="BP27" s="240" t="str">
        <f>IF(ISBLANK('In Process Calc.'!D20),"",'In Process Calc.'!D20)</f>
        <v/>
      </c>
      <c r="BQ27" s="240" t="str">
        <f>IF(ISBLANK('In Process Calc.'!E20),"",'In Process Calc.'!E20)</f>
        <v/>
      </c>
      <c r="BR27" s="240" t="str">
        <f>IF(ISBLANK('In Process Calc.'!G20),"",'In Process Calc.'!G20)</f>
        <v/>
      </c>
      <c r="BS27" s="240" t="str">
        <f>IF(ISBLANK('In Process Calc.'!I20),"",'In Process Calc.'!I20)</f>
        <v/>
      </c>
      <c r="BT27" s="240" t="str">
        <f>IF(ISBLANK('In Process Calc.'!J20),"",'In Process Calc.'!J20)</f>
        <v/>
      </c>
      <c r="BU27" s="240" t="str">
        <f>IF(ISBLANK('In Process Calc.'!K20),"",'In Process Calc.'!K20)</f>
        <v/>
      </c>
      <c r="BV27" s="245" t="str">
        <f>IF(ISBLANK('In Process Calc.'!L20),"",'In Process Calc.'!L20)</f>
        <v/>
      </c>
      <c r="BW27" s="245" t="str">
        <f>IF(ISBLANK('In Process Calc.'!M20),"",'In Process Calc.'!M20)</f>
        <v/>
      </c>
      <c r="BX27" s="245" t="str">
        <f>IF(ISBLANK('In Process Calc.'!N20),"",'In Process Calc.'!N20)</f>
        <v/>
      </c>
      <c r="BY27" s="245" t="str">
        <f>IF(ISBLANK('In Process Calc.'!O20),"",'In Process Calc.'!O20)</f>
        <v/>
      </c>
      <c r="BZ27" s="245" t="str">
        <f>IF(ISBLANK('In Process Calc.'!P20),"",'In Process Calc.'!P20)</f>
        <v/>
      </c>
      <c r="CA27" s="245" t="str">
        <f>IF(ISBLANK('In Process Calc.'!Q20),"",'In Process Calc.'!Q20)</f>
        <v/>
      </c>
      <c r="CB27" s="245" t="str">
        <f>IF(ISBLANK('In Process Calc.'!R20),"",'In Process Calc.'!R20)</f>
        <v/>
      </c>
      <c r="CC27" s="245" t="str">
        <f>IF(ISBLANK('In Process Calc.'!S20),"",'In Process Calc.'!S20)</f>
        <v/>
      </c>
      <c r="CD27" s="245" t="str">
        <f>IF(ISBLANK('In Process Calc.'!T20),"",'In Process Calc.'!T20)</f>
        <v/>
      </c>
      <c r="CE27" s="245" t="str">
        <f>IF(ISBLANK('In Process Calc.'!U20),"",'In Process Calc.'!U20)</f>
        <v/>
      </c>
      <c r="CF27" s="245" t="str">
        <f>IF(ISBLANK('In Process Calc.'!V20),"",'In Process Calc.'!V20)</f>
        <v/>
      </c>
      <c r="CG27" s="245" t="str">
        <f>IF(ISBLANK('In Process Calc.'!W20),"",'In Process Calc.'!W20)</f>
        <v/>
      </c>
      <c r="CH27" s="245" t="str">
        <f>IF(ISBLANK('In Process Calc.'!X20),"",'In Process Calc.'!X20)</f>
        <v/>
      </c>
      <c r="CI27" s="245" t="str">
        <f>IF(ISBLANK('In Process Calc.'!Y20),"",'In Process Calc.'!Y20)</f>
        <v/>
      </c>
      <c r="CJ27" s="245" t="str">
        <f>IF(ISBLANK('In Process Calc.'!Z20),"",'In Process Calc.'!Z20)</f>
        <v/>
      </c>
      <c r="CK27" s="245" t="str">
        <f>IF(ISBLANK('In Process Calc.'!AA20),"",'In Process Calc.'!AA20)</f>
        <v/>
      </c>
      <c r="CL27" s="245" t="str">
        <f>IF(ISBLANK('In Process Calc.'!AB20),"",'In Process Calc.'!AB20)</f>
        <v/>
      </c>
      <c r="CM27" s="245" t="str">
        <f>IF(ISBLANK('In Process Calc.'!AC20),"",'In Process Calc.'!AC20)</f>
        <v/>
      </c>
      <c r="CN27" s="245" t="str">
        <f>IF(ISBLANK('In Process Calc.'!AD20),"",'In Process Calc.'!AD20)</f>
        <v/>
      </c>
      <c r="CO27" s="245" t="str">
        <f>IF(ISBLANK('In Process Calc.'!AE20),"",'In Process Calc.'!AE20)</f>
        <v/>
      </c>
      <c r="CP27" s="245" t="str">
        <f>IF(ISBLANK('In Process Calc.'!AF20),"",'In Process Calc.'!AF20)</f>
        <v/>
      </c>
      <c r="CQ27" s="245" t="str">
        <f>IF(ISBLANK('In Process Calc.'!AG20),"",'In Process Calc.'!AG20)</f>
        <v/>
      </c>
      <c r="CR27" s="245" t="str">
        <f>IF(ISBLANK('In Process Calc.'!AH20),"",'In Process Calc.'!AH20)</f>
        <v/>
      </c>
      <c r="CS27" s="245" t="str">
        <f>IF(ISBLANK('In Process Calc.'!AI20),"",'In Process Calc.'!AI20)</f>
        <v/>
      </c>
      <c r="CT27" s="245" t="str">
        <f>IF(ISBLANK('In Process Calc.'!AJ20),"",'In Process Calc.'!AJ20)</f>
        <v/>
      </c>
      <c r="CU27" s="245" t="str">
        <f>IF(ISBLANK('In Process Calc.'!AK20),"",'In Process Calc.'!AK20)</f>
        <v/>
      </c>
      <c r="CV27" s="245" t="str">
        <f>IF(ISBLANK('In Process Calc.'!AL20),"",'In Process Calc.'!AL20)</f>
        <v/>
      </c>
      <c r="CW27" s="245" t="str">
        <f>IF(ISBLANK('In Process Calc.'!AM20),"",'In Process Calc.'!AM20)</f>
        <v/>
      </c>
      <c r="CX27" s="245" t="str">
        <f>IF(ISBLANK('In Process Calc.'!AN20),"",'In Process Calc.'!AN20)</f>
        <v/>
      </c>
      <c r="CY27" s="245" t="str">
        <f>IF(ISBLANK('In Process Calc.'!AO20),"",'In Process Calc.'!AO20)</f>
        <v/>
      </c>
      <c r="CZ27" s="245" t="str">
        <f>IF(ISBLANK('In Process Calc.'!AP20),"",'In Process Calc.'!AP20)</f>
        <v/>
      </c>
      <c r="DA27" s="245" t="str">
        <f>IF(ISBLANK('In Process Calc.'!AQ20),"",'In Process Calc.'!AQ20)</f>
        <v/>
      </c>
      <c r="DB27" s="245" t="str">
        <f>IF(ISBLANK('In Process Calc.'!AR20),"",'In Process Calc.'!AR20)</f>
        <v/>
      </c>
      <c r="DC27" s="245" t="str">
        <f>IF(ISBLANK('In Process Calc.'!AS20),"",'In Process Calc.'!AS20)</f>
        <v/>
      </c>
      <c r="DD27" s="245" t="str">
        <f>IF(ISBLANK('In Process Calc.'!AT20),"",'In Process Calc.'!AT20)</f>
        <v/>
      </c>
      <c r="DE27" s="245" t="str">
        <f>IF(ISBLANK('In Process Calc.'!AU20),"",'In Process Calc.'!AU20)</f>
        <v/>
      </c>
      <c r="DF27" s="245" t="str">
        <f>IF(ISBLANK('In Process Calc.'!AV20),"",'In Process Calc.'!AV20)</f>
        <v/>
      </c>
      <c r="DG27" s="245" t="str">
        <f>IF(ISBLANK('In Process Calc.'!AW20),"",'In Process Calc.'!AW20)</f>
        <v/>
      </c>
      <c r="DH27" s="245" t="str">
        <f>IF(ISBLANK('In Process Calc.'!AX20),"",'In Process Calc.'!AX20)</f>
        <v/>
      </c>
      <c r="DI27" s="245" t="str">
        <f>IF(ISBLANK('In Process Calc.'!AY20),"",'In Process Calc.'!AY20)</f>
        <v/>
      </c>
      <c r="DJ27" s="245" t="str">
        <f>IF(ISBLANK('In Process Calc.'!AZ20),"",'In Process Calc.'!AZ20)</f>
        <v/>
      </c>
      <c r="DK27" s="245" t="str">
        <f>IF(ISBLANK('In Process Calc.'!BA20),"",'In Process Calc.'!BA20)</f>
        <v/>
      </c>
      <c r="DL27" s="245" t="str">
        <f>IF(ISBLANK('In Process Calc.'!BB20),"",'In Process Calc.'!BB20)</f>
        <v/>
      </c>
      <c r="DM27" s="245" t="str">
        <f>IF(ISBLANK('In Process Calc.'!BC20),"",'In Process Calc.'!BC20)</f>
        <v/>
      </c>
      <c r="DN27" s="245" t="str">
        <f>IF(ISBLANK('In Process Calc.'!BD20),"",'In Process Calc.'!BD20)</f>
        <v/>
      </c>
      <c r="DO27" s="245" t="str">
        <f>IF(ISBLANK('In Process Calc.'!BE20),"",'In Process Calc.'!BE20)</f>
        <v/>
      </c>
      <c r="DP27" s="245" t="str">
        <f>IF(ISBLANK('In Process Calc.'!BF20),"",'In Process Calc.'!BF20)</f>
        <v/>
      </c>
      <c r="DQ27" s="245" t="str">
        <f>IF(ISBLANK('In Process Calc.'!BG20),"",'In Process Calc.'!BG20)</f>
        <v/>
      </c>
      <c r="DR27" s="245" t="str">
        <f>IF(ISBLANK('In Process Calc.'!BH20),"",'In Process Calc.'!BH20)</f>
        <v/>
      </c>
      <c r="DS27" s="245" t="str">
        <f>IF(ISBLANK('In Process Calc.'!BI20),"",'In Process Calc.'!BI20)</f>
        <v/>
      </c>
      <c r="DT27" s="245" t="str">
        <f>IF(ISBLANK('In Process Calc.'!BJ20),"",'In Process Calc.'!BJ20)</f>
        <v/>
      </c>
      <c r="DU27" s="245" t="str">
        <f>IF(ISBLANK('In Process Calc.'!BK20),"",'In Process Calc.'!BK20)</f>
        <v/>
      </c>
      <c r="DV27" s="245" t="str">
        <f>IF(ISBLANK('In Process Calc.'!BL20),"",'In Process Calc.'!BL20)</f>
        <v/>
      </c>
      <c r="DW27" s="245" t="str">
        <f>IF(ISBLANK('In Process Calc.'!BM20),"",'In Process Calc.'!BM20)</f>
        <v/>
      </c>
      <c r="DX27" s="245" t="str">
        <f>IF(ISBLANK('In Process Calc.'!BN20),"",'In Process Calc.'!BN20)</f>
        <v/>
      </c>
      <c r="DY27" s="245" t="str">
        <f>IF(ISBLANK('In Process Calc.'!BO20),"",'In Process Calc.'!BO20)</f>
        <v/>
      </c>
      <c r="DZ27" s="245" t="str">
        <f>IF(ISBLANK('In Process Calc.'!BP20),"",'In Process Calc.'!BP20)</f>
        <v/>
      </c>
      <c r="EA27" s="245" t="str">
        <f>IF(ISBLANK('In Process Calc.'!BQ20),"",'In Process Calc.'!BQ20)</f>
        <v/>
      </c>
      <c r="EB27" s="245" t="str">
        <f>IF(ISBLANK('In Process Calc.'!BR20),"",'In Process Calc.'!BR20)</f>
        <v/>
      </c>
      <c r="EC27" s="245" t="str">
        <f>IF(ISBLANK('In Process Calc.'!BS20),"",'In Process Calc.'!BS20)</f>
        <v/>
      </c>
      <c r="ED27" s="245" t="str">
        <f>IF(ISBLANK('In Process Calc.'!BT20),"",'In Process Calc.'!BT20)</f>
        <v/>
      </c>
      <c r="EE27" s="245" t="str">
        <f>IF(ISBLANK('In Process Calc.'!BU20),"",'In Process Calc.'!BU20)</f>
        <v/>
      </c>
      <c r="EF27" s="245" t="str">
        <f>IF(ISBLANK('In Process Calc.'!BV20),"",'In Process Calc.'!BV20)</f>
        <v/>
      </c>
      <c r="EG27" s="245" t="str">
        <f>IF(ISBLANK('In Process Calc.'!BW20),"",'In Process Calc.'!BW20)</f>
        <v/>
      </c>
      <c r="EH27" s="245" t="str">
        <f>IF(ISBLANK('In Process Calc.'!BX20),"",'In Process Calc.'!BX20)</f>
        <v/>
      </c>
      <c r="EI27" s="245" t="str">
        <f>IF(ISBLANK('In Process Calc.'!BY20),"",'In Process Calc.'!BY20)</f>
        <v/>
      </c>
      <c r="EJ27" s="245" t="str">
        <f>IF(ISBLANK('In Process Calc.'!BZ20),"",'In Process Calc.'!BZ20)</f>
        <v/>
      </c>
      <c r="EK27" s="245">
        <f>IF(ISBLANK('Post Process Calc.'!A27),"",'Post Process Calc.'!A27)</f>
        <v>1.163711293943672</v>
      </c>
      <c r="EL27" s="245" t="str">
        <f>IF(ISBLANK('Post Process Calc.'!B27),"",'Post Process Calc.'!B27)</f>
        <v/>
      </c>
      <c r="EM27" s="245">
        <f>IF(ISBLANK('Post Process Calc.'!C27),"",'Post Process Calc.'!C27)</f>
        <v>3.4638191419111938E-2</v>
      </c>
      <c r="EN27" s="245">
        <f>IF(ISBLANK('Post Process Calc.'!D27),"",'Post Process Calc.'!D27)</f>
        <v>1.0983066893544724E-3</v>
      </c>
      <c r="EO27" s="245">
        <f>IF(ISBLANK('Post Process Calc.'!E27),"",'Post Process Calc.'!E27)</f>
        <v>2.4253947380959398E-3</v>
      </c>
      <c r="EP27" s="245">
        <f>IF(ISBLANK('Post Process Calc.'!F27),"",'Post Process Calc.'!F27)</f>
        <v>2.4780767832331962E-3</v>
      </c>
      <c r="EQ27" s="245">
        <f>IF(ISBLANK('Post Process Calc.'!G27),"",'Post Process Calc.'!G27)</f>
        <v>1.0002039129651521E-3</v>
      </c>
      <c r="ER27" s="245" t="str">
        <f>IF(ISBLANK('Post Process Calc.'!H27),"",'Post Process Calc.'!H27)</f>
        <v/>
      </c>
      <c r="ES27" s="245" t="str">
        <f>IF(ISBLANK('Post Process Calc.'!I27),"",'Post Process Calc.'!I27)</f>
        <v/>
      </c>
      <c r="ET27" s="245" t="str">
        <f>IF(ISBLANK('Post Process Calc.'!J27),"",'Post Process Calc.'!J27)</f>
        <v/>
      </c>
      <c r="EU27" s="245" t="str">
        <f>IF(ISBLANK('Post Process Calc.'!K27),"",'Post Process Calc.'!K27)</f>
        <v/>
      </c>
      <c r="EV27" s="245" t="str">
        <f>IF(ISBLANK('Post Process Calc.'!L27),"",'Post Process Calc.'!L27)</f>
        <v/>
      </c>
      <c r="EW27" s="245" t="str">
        <f>IF(ISBLANK('Post Process Calc.'!M27),"",'Post Process Calc.'!M27)</f>
        <v/>
      </c>
      <c r="EX27" s="245" t="str">
        <f>IF(ISBLANK('Post Process Calc.'!N27),"",'Post Process Calc.'!N27)</f>
        <v/>
      </c>
      <c r="EY27" s="245" t="str">
        <f>IF(ISBLANK('Post Process Calc.'!O27),"",'Post Process Calc.'!O27)</f>
        <v/>
      </c>
      <c r="EZ27" s="245" t="str">
        <f>IF(ISBLANK('Post Process Calc.'!P27),"",'Post Process Calc.'!P27)</f>
        <v/>
      </c>
      <c r="FA27" s="245" t="str">
        <f>IF(ISBLANK('Post Process Calc.'!Q27),"",'Post Process Calc.'!Q27)</f>
        <v/>
      </c>
      <c r="FB27" s="245" t="str">
        <f>IF(ISBLANK('Post Process Calc.'!R27),"",'Post Process Calc.'!R27)</f>
        <v/>
      </c>
      <c r="FC27" s="245" t="str">
        <f>IF(ISBLANK('Post Process Calc.'!S27),"",'Post Process Calc.'!S27)</f>
        <v/>
      </c>
      <c r="FD27" s="245" t="str">
        <f>IF(ISBLANK('Post Process Calc.'!T27),"",'Post Process Calc.'!T27)</f>
        <v/>
      </c>
      <c r="FE27" s="245" t="str">
        <f>IF(ISBLANK('Post Process Calc.'!U27),"",'Post Process Calc.'!U27)</f>
        <v/>
      </c>
      <c r="FF27" s="245" t="str">
        <f>IF(ISBLANK('Post Process Calc.'!V27),"",'Post Process Calc.'!V27)</f>
        <v/>
      </c>
      <c r="FG27" s="245" t="str">
        <f>IF(ISBLANK('Post Process Calc.'!W27),"",'Post Process Calc.'!W27)</f>
        <v/>
      </c>
      <c r="FH27" s="245" t="str">
        <f>IF(ISBLANK('Post Process Calc.'!X27),"",'Post Process Calc.'!X27)</f>
        <v/>
      </c>
      <c r="FI27" s="245" t="str">
        <f>IF(ISBLANK('Post Process Calc.'!Y27),"",'Post Process Calc.'!Y27)</f>
        <v/>
      </c>
      <c r="FJ27" s="245" t="str">
        <f>IF(ISBLANK('Post Process Calc.'!Z27),"",'Post Process Calc.'!Z27)</f>
        <v/>
      </c>
      <c r="FK27" s="245" t="str">
        <f>IF(ISBLANK('Post Process Calc.'!AA27),"",'Post Process Calc.'!AA27)</f>
        <v/>
      </c>
      <c r="FL27" s="245" t="str">
        <f>IF(ISBLANK('Post Process Calc.'!AB27),"",'Post Process Calc.'!AB27)</f>
        <v/>
      </c>
      <c r="FM27" s="245" t="str">
        <f>IF(ISBLANK('Post Process Calc.'!AC27),"",'Post Process Calc.'!AC27)</f>
        <v/>
      </c>
      <c r="FN27" s="245" t="str">
        <f>IF(ISBLANK('Post Process Calc.'!AD27),"",'Post Process Calc.'!AD27)</f>
        <v/>
      </c>
      <c r="FO27" s="245" t="str">
        <f>IF(ISBLANK('Post Process Calc.'!AE27),"",'Post Process Calc.'!AE27)</f>
        <v/>
      </c>
      <c r="FP27" s="245" t="str">
        <f>IF(ISBLANK('Post Process Calc.'!AF27),"",'Post Process Calc.'!AF27)</f>
        <v/>
      </c>
      <c r="FQ27" s="245" t="str">
        <f>IF(ISBLANK('Post Process Calc.'!AG27),"",'Post Process Calc.'!AG27)</f>
        <v/>
      </c>
      <c r="FR27" s="245" t="str">
        <f>IF(ISBLANK('Post Process Calc.'!AH27),"",'Post Process Calc.'!AH27)</f>
        <v/>
      </c>
      <c r="FS27" s="245" t="str">
        <f>IF(ISBLANK('Post Process Calc.'!AI27),"",'Post Process Calc.'!AI27)</f>
        <v/>
      </c>
    </row>
    <row r="28" spans="1:175" x14ac:dyDescent="0.15">
      <c r="A28" s="240" t="e">
        <f>IF(Glutamine!#REF!&lt;&gt;0,Glutamine!$B$1,"")</f>
        <v>#REF!</v>
      </c>
      <c r="B28" s="240" t="e">
        <f>IF(ISBLANK(Glutamine!#REF!),"",Glutamine!#REF!)</f>
        <v>#REF!</v>
      </c>
      <c r="C28" s="247" t="e">
        <f>IF(ISBLANK(Glutamine!#REF!),"",Glutamine!#REF!)</f>
        <v>#REF!</v>
      </c>
      <c r="D28" s="248" t="e">
        <f>IF(ISBLANK(Glutamine!#REF!),"",Glutamine!#REF!)</f>
        <v>#REF!</v>
      </c>
      <c r="E28" s="240" t="e">
        <f>IF(ISBLANK(Glutamine!#REF!),"",Glutamine!#REF!)</f>
        <v>#REF!</v>
      </c>
      <c r="F28" s="240" t="e">
        <f>IF(ISBLANK(Glutamine!#REF!),"",Glutamine!#REF!)</f>
        <v>#REF!</v>
      </c>
      <c r="G28" s="240" t="e">
        <f>IF(ISBLANK(Glutamine!#REF!),"",Glutamine!#REF!)</f>
        <v>#REF!</v>
      </c>
      <c r="H28" s="240" t="e">
        <f>IF(ISBLANK(Glutamine!#REF!),"",Glutamine!#REF!)</f>
        <v>#REF!</v>
      </c>
      <c r="I28" s="240" t="e">
        <f>IF(ISBLANK(Glutamine!#REF!),"",Glutamine!#REF!)</f>
        <v>#REF!</v>
      </c>
      <c r="J28" s="240" t="e">
        <f>IF(ISBLANK(Glutamine!#REF!),"",Glutamine!#REF!)</f>
        <v>#REF!</v>
      </c>
      <c r="K28" s="240" t="e">
        <f>IF(ISBLANK(Glutamine!#REF!),"",Glutamine!#REF!)</f>
        <v>#REF!</v>
      </c>
      <c r="L28" s="240" t="e">
        <f>IF(ISBLANK(Glutamine!#REF!),"",Glutamine!#REF!)</f>
        <v>#REF!</v>
      </c>
      <c r="M28" s="240" t="e">
        <f>IF(ISBLANK(Glutamine!#REF!),"",Glutamine!#REF!)</f>
        <v>#REF!</v>
      </c>
      <c r="N28" s="240" t="e">
        <f>IF(ISBLANK(Glutamine!#REF!),"",Glutamine!#REF!)</f>
        <v>#REF!</v>
      </c>
      <c r="O28" s="240" t="e">
        <f>IF(ISBLANK(Glutamine!#REF!),"",Glutamine!#REF!)</f>
        <v>#REF!</v>
      </c>
      <c r="P28" s="240" t="e">
        <f>IF(ISBLANK(Glutamine!#REF!),"",Glutamine!#REF!)</f>
        <v>#REF!</v>
      </c>
      <c r="Q28" s="240" t="e">
        <f>IF(ISBLANK(Glutamine!#REF!),"",Glutamine!#REF!)</f>
        <v>#REF!</v>
      </c>
      <c r="R28" s="240" t="e">
        <f>IF(ISBLANK(Glutamine!#REF!),"",Glutamine!#REF!)</f>
        <v>#REF!</v>
      </c>
      <c r="S28" s="240" t="e">
        <f>IF(ISBLANK(Glutamine!#REF!),"",Glutamine!#REF!)</f>
        <v>#REF!</v>
      </c>
      <c r="T28" s="240" t="e">
        <f>IF(ISBLANK(Glutamine!#REF!),"",Glutamine!#REF!)</f>
        <v>#REF!</v>
      </c>
      <c r="U28" s="240" t="e">
        <f>IF(ISBLANK(Glutamine!#REF!),"",Glutamine!#REF!)</f>
        <v>#REF!</v>
      </c>
      <c r="V28" s="240" t="e">
        <f>IF(ISBLANK(Glutamine!#REF!),"",Glutamine!#REF!)</f>
        <v>#REF!</v>
      </c>
      <c r="W28" s="240" t="e">
        <f>IF(ISBLANK(Glutamine!#REF!),"",Glutamine!#REF!)</f>
        <v>#REF!</v>
      </c>
      <c r="X28" s="240" t="e">
        <f>IF(ISBLANK(Glutamine!#REF!),"",Glutamine!#REF!)</f>
        <v>#REF!</v>
      </c>
      <c r="Y28" s="240" t="e">
        <f>IF(ISBLANK(Glutamine!#REF!),"",Glutamine!#REF!)</f>
        <v>#REF!</v>
      </c>
      <c r="Z28" s="240" t="e">
        <f>IF(ISBLANK(Glutamine!#REF!),"",Glutamine!#REF!)</f>
        <v>#REF!</v>
      </c>
      <c r="AA28" s="240" t="e">
        <f>IF(ISBLANK(Glutamine!#REF!),"",Glutamine!#REF!)</f>
        <v>#REF!</v>
      </c>
      <c r="AB28" s="240" t="e">
        <f>IF(ISBLANK(Glutamine!#REF!),"",Glutamine!#REF!)</f>
        <v>#REF!</v>
      </c>
      <c r="AC28" s="240" t="e">
        <f>IF(ISBLANK(Glutamine!#REF!),"",Glutamine!#REF!)</f>
        <v>#REF!</v>
      </c>
      <c r="AD28" s="240" t="e">
        <f>IF(ISBLANK(Glutamine!#REF!),"",Glutamine!#REF!)</f>
        <v>#REF!</v>
      </c>
      <c r="AE28" s="240" t="e">
        <f>IF(ISBLANK(Glutamine!#REF!),"",Glutamine!#REF!)</f>
        <v>#REF!</v>
      </c>
      <c r="AF28" s="240" t="e">
        <f>IF(ISBLANK(Glutamine!#REF!),"",Glutamine!#REF!)</f>
        <v>#REF!</v>
      </c>
      <c r="AG28" s="240" t="e">
        <f>IF(ISBLANK(Glutamine!#REF!),"",Glutamine!#REF!)</f>
        <v>#REF!</v>
      </c>
      <c r="AH28" s="240" t="e">
        <f>IF(ISBLANK(Glutamine!#REF!),"",Glutamine!#REF!)</f>
        <v>#REF!</v>
      </c>
      <c r="AI28" s="240" t="e">
        <f>IF(ISBLANK(Glutamine!#REF!),"",Glutamine!#REF!)</f>
        <v>#REF!</v>
      </c>
      <c r="AJ28" s="240" t="e">
        <f>IF(ISBLANK(Glutamine!#REF!),"",Glutamine!#REF!)</f>
        <v>#REF!</v>
      </c>
      <c r="AK28" s="240" t="e">
        <f>IF(ISBLANK(Glutamine!#REF!),"",Glutamine!#REF!)</f>
        <v>#REF!</v>
      </c>
      <c r="AL28" s="240" t="e">
        <f>IF(ISBLANK(Glutamine!#REF!),"",Glutamine!#REF!)</f>
        <v>#REF!</v>
      </c>
      <c r="AM28" s="240" t="e">
        <f>IF(ISBLANK(Glutamine!#REF!),"",Glutamine!#REF!)</f>
        <v>#REF!</v>
      </c>
      <c r="AN28" s="240" t="e">
        <f>IF(ISBLANK(Glutamine!#REF!),"",Glutamine!#REF!)</f>
        <v>#REF!</v>
      </c>
      <c r="AO28" s="240" t="e">
        <f>IF(ISBLANK(Glutamine!#REF!),"",Glutamine!#REF!)</f>
        <v>#REF!</v>
      </c>
      <c r="AP28" s="240" t="e">
        <f>IF(ISBLANK(Glutamine!#REF!),"",Glutamine!#REF!)</f>
        <v>#REF!</v>
      </c>
      <c r="AQ28" s="240" t="e">
        <f>IF(ISBLANK(Glutamine!#REF!),"",Glutamine!#REF!)</f>
        <v>#REF!</v>
      </c>
      <c r="AR28" s="240" t="e">
        <f>IF(ISBLANK(Glutamine!#REF!),"",Glutamine!#REF!)</f>
        <v>#REF!</v>
      </c>
      <c r="AS28" s="240" t="e">
        <f>IF(ISBLANK(Glutamine!#REF!),"",Glutamine!#REF!)</f>
        <v>#REF!</v>
      </c>
      <c r="AT28" s="240" t="e">
        <f>IF(ISBLANK(Glutamine!#REF!),"",Glutamine!#REF!)</f>
        <v>#REF!</v>
      </c>
      <c r="AU28" s="240" t="e">
        <f>IF(ISBLANK(Glutamine!#REF!),"",Glutamine!#REF!)</f>
        <v>#REF!</v>
      </c>
      <c r="AV28" s="240" t="e">
        <f>IF(ISBLANK(Glutamine!#REF!),"",Glutamine!#REF!)</f>
        <v>#REF!</v>
      </c>
      <c r="AW28" s="240" t="e">
        <f>IF(ISBLANK(Glutamine!#REF!),"",Glutamine!#REF!)</f>
        <v>#REF!</v>
      </c>
      <c r="AX28" s="240" t="e">
        <f>IF(ISBLANK(Glutamine!#REF!),"",Glutamine!#REF!)</f>
        <v>#REF!</v>
      </c>
      <c r="AY28" s="240" t="e">
        <f>IF(ISBLANK(Glutamine!#REF!),"",Glutamine!#REF!)</f>
        <v>#REF!</v>
      </c>
      <c r="AZ28" s="240" t="e">
        <f>IF(ISBLANK(Glutamine!#REF!),"",Glutamine!#REF!)</f>
        <v>#REF!</v>
      </c>
      <c r="BA28" s="240" t="e">
        <f>IF(ISBLANK(Glutamine!#REF!),"",Glutamine!#REF!)</f>
        <v>#REF!</v>
      </c>
      <c r="BB28" s="240" t="e">
        <f>IF(ISBLANK(Glutamine!#REF!),"",Glutamine!#REF!)</f>
        <v>#REF!</v>
      </c>
      <c r="BC28" s="240" t="e">
        <f>IF(ISBLANK(Glutamine!#REF!),"",Glutamine!#REF!)</f>
        <v>#REF!</v>
      </c>
      <c r="BD28" s="240" t="e">
        <f>IF(ISBLANK(Glutamine!#REF!),"",Glutamine!#REF!)</f>
        <v>#REF!</v>
      </c>
      <c r="BE28" s="240" t="e">
        <f>IF(ISBLANK(Glutamine!#REF!),"",Glutamine!#REF!)</f>
        <v>#REF!</v>
      </c>
      <c r="BF28" s="240" t="e">
        <f>IF(ISBLANK(Glutamine!#REF!),"",Glutamine!#REF!)</f>
        <v>#REF!</v>
      </c>
      <c r="BG28" s="240" t="e">
        <f>IF(ISBLANK(Glutamine!#REF!),"",Glutamine!#REF!)</f>
        <v>#REF!</v>
      </c>
      <c r="BH28" s="240" t="e">
        <f>IF(ISBLANK(Glutamine!#REF!),"",Glutamine!#REF!)</f>
        <v>#REF!</v>
      </c>
      <c r="BI28" s="240" t="e">
        <f>IF(ISBLANK(Glutamine!#REF!),"",Glutamine!#REF!)</f>
        <v>#REF!</v>
      </c>
      <c r="BJ28" s="240" t="e">
        <f>IF(ISBLANK(Glutamine!#REF!),"",Glutamine!#REF!)</f>
        <v>#REF!</v>
      </c>
      <c r="BK28" s="240" t="e">
        <f>IF(ISBLANK(Glutamine!#REF!),"",Glutamine!#REF!)</f>
        <v>#REF!</v>
      </c>
      <c r="BL28" s="240" t="e">
        <f>IF(ISBLANK(Glutamine!#REF!),"",Glutamine!#REF!)</f>
        <v>#REF!</v>
      </c>
      <c r="BM28" s="240" t="e">
        <f>IF(ISBLANK(Glutamine!#REF!),"",Glutamine!#REF!)</f>
        <v>#REF!</v>
      </c>
      <c r="BN28" s="240" t="str">
        <f>IF(ISBLANK('In Process Calc.'!B21),"",ROUND('In Process Calc.'!B21,2))</f>
        <v/>
      </c>
      <c r="BO28" s="240" t="str">
        <f>IF(ISBLANK('In Process Calc.'!C21),"",ROUND('In Process Calc.'!C21,2))</f>
        <v/>
      </c>
      <c r="BP28" s="240" t="str">
        <f>IF(ISBLANK('In Process Calc.'!D21),"",'In Process Calc.'!D21)</f>
        <v/>
      </c>
      <c r="BQ28" s="240" t="str">
        <f>IF(ISBLANK('In Process Calc.'!E21),"",'In Process Calc.'!E21)</f>
        <v/>
      </c>
      <c r="BR28" s="240" t="str">
        <f>IF(ISBLANK('In Process Calc.'!G21),"",'In Process Calc.'!G21)</f>
        <v/>
      </c>
      <c r="BS28" s="240" t="str">
        <f>IF(ISBLANK('In Process Calc.'!I21),"",'In Process Calc.'!I21)</f>
        <v/>
      </c>
      <c r="BT28" s="240" t="str">
        <f>IF(ISBLANK('In Process Calc.'!J21),"",'In Process Calc.'!J21)</f>
        <v/>
      </c>
      <c r="BU28" s="240" t="str">
        <f>IF(ISBLANK('In Process Calc.'!K21),"",'In Process Calc.'!K21)</f>
        <v/>
      </c>
      <c r="BV28" s="245" t="str">
        <f>IF(ISBLANK('In Process Calc.'!L21),"",'In Process Calc.'!L21)</f>
        <v/>
      </c>
      <c r="BW28" s="245" t="str">
        <f>IF(ISBLANK('In Process Calc.'!M21),"",'In Process Calc.'!M21)</f>
        <v/>
      </c>
      <c r="BX28" s="245" t="str">
        <f>IF(ISBLANK('In Process Calc.'!N21),"",'In Process Calc.'!N21)</f>
        <v/>
      </c>
      <c r="BY28" s="245" t="str">
        <f>IF(ISBLANK('In Process Calc.'!O21),"",'In Process Calc.'!O21)</f>
        <v/>
      </c>
      <c r="BZ28" s="245" t="str">
        <f>IF(ISBLANK('In Process Calc.'!P21),"",'In Process Calc.'!P21)</f>
        <v/>
      </c>
      <c r="CA28" s="245" t="str">
        <f>IF(ISBLANK('In Process Calc.'!Q21),"",'In Process Calc.'!Q21)</f>
        <v/>
      </c>
      <c r="CB28" s="245" t="str">
        <f>IF(ISBLANK('In Process Calc.'!R21),"",'In Process Calc.'!R21)</f>
        <v/>
      </c>
      <c r="CC28" s="245" t="str">
        <f>IF(ISBLANK('In Process Calc.'!S21),"",'In Process Calc.'!S21)</f>
        <v/>
      </c>
      <c r="CD28" s="245" t="str">
        <f>IF(ISBLANK('In Process Calc.'!T21),"",'In Process Calc.'!T21)</f>
        <v/>
      </c>
      <c r="CE28" s="245" t="str">
        <f>IF(ISBLANK('In Process Calc.'!U21),"",'In Process Calc.'!U21)</f>
        <v/>
      </c>
      <c r="CF28" s="245" t="str">
        <f>IF(ISBLANK('In Process Calc.'!V21),"",'In Process Calc.'!V21)</f>
        <v/>
      </c>
      <c r="CG28" s="245" t="str">
        <f>IF(ISBLANK('In Process Calc.'!W21),"",'In Process Calc.'!W21)</f>
        <v/>
      </c>
      <c r="CH28" s="245" t="str">
        <f>IF(ISBLANK('In Process Calc.'!X21),"",'In Process Calc.'!X21)</f>
        <v/>
      </c>
      <c r="CI28" s="245" t="str">
        <f>IF(ISBLANK('In Process Calc.'!Y21),"",'In Process Calc.'!Y21)</f>
        <v/>
      </c>
      <c r="CJ28" s="245" t="str">
        <f>IF(ISBLANK('In Process Calc.'!Z21),"",'In Process Calc.'!Z21)</f>
        <v/>
      </c>
      <c r="CK28" s="245" t="str">
        <f>IF(ISBLANK('In Process Calc.'!AA21),"",'In Process Calc.'!AA21)</f>
        <v/>
      </c>
      <c r="CL28" s="245" t="str">
        <f>IF(ISBLANK('In Process Calc.'!AB21),"",'In Process Calc.'!AB21)</f>
        <v/>
      </c>
      <c r="CM28" s="245" t="str">
        <f>IF(ISBLANK('In Process Calc.'!AC21),"",'In Process Calc.'!AC21)</f>
        <v/>
      </c>
      <c r="CN28" s="245" t="str">
        <f>IF(ISBLANK('In Process Calc.'!AD21),"",'In Process Calc.'!AD21)</f>
        <v/>
      </c>
      <c r="CO28" s="245" t="str">
        <f>IF(ISBLANK('In Process Calc.'!AE21),"",'In Process Calc.'!AE21)</f>
        <v/>
      </c>
      <c r="CP28" s="245" t="str">
        <f>IF(ISBLANK('In Process Calc.'!AF21),"",'In Process Calc.'!AF21)</f>
        <v/>
      </c>
      <c r="CQ28" s="245" t="str">
        <f>IF(ISBLANK('In Process Calc.'!AG21),"",'In Process Calc.'!AG21)</f>
        <v/>
      </c>
      <c r="CR28" s="245" t="str">
        <f>IF(ISBLANK('In Process Calc.'!AH21),"",'In Process Calc.'!AH21)</f>
        <v/>
      </c>
      <c r="CS28" s="245" t="str">
        <f>IF(ISBLANK('In Process Calc.'!AI21),"",'In Process Calc.'!AI21)</f>
        <v/>
      </c>
      <c r="CT28" s="245" t="str">
        <f>IF(ISBLANK('In Process Calc.'!AJ21),"",'In Process Calc.'!AJ21)</f>
        <v/>
      </c>
      <c r="CU28" s="245" t="str">
        <f>IF(ISBLANK('In Process Calc.'!AK21),"",'In Process Calc.'!AK21)</f>
        <v/>
      </c>
      <c r="CV28" s="245" t="str">
        <f>IF(ISBLANK('In Process Calc.'!AL21),"",'In Process Calc.'!AL21)</f>
        <v/>
      </c>
      <c r="CW28" s="245" t="str">
        <f>IF(ISBLANK('In Process Calc.'!AM21),"",'In Process Calc.'!AM21)</f>
        <v/>
      </c>
      <c r="CX28" s="245" t="str">
        <f>IF(ISBLANK('In Process Calc.'!AN21),"",'In Process Calc.'!AN21)</f>
        <v/>
      </c>
      <c r="CY28" s="245" t="str">
        <f>IF(ISBLANK('In Process Calc.'!AO21),"",'In Process Calc.'!AO21)</f>
        <v/>
      </c>
      <c r="CZ28" s="245" t="str">
        <f>IF(ISBLANK('In Process Calc.'!AP21),"",'In Process Calc.'!AP21)</f>
        <v/>
      </c>
      <c r="DA28" s="245" t="str">
        <f>IF(ISBLANK('In Process Calc.'!AQ21),"",'In Process Calc.'!AQ21)</f>
        <v/>
      </c>
      <c r="DB28" s="245" t="str">
        <f>IF(ISBLANK('In Process Calc.'!AR21),"",'In Process Calc.'!AR21)</f>
        <v/>
      </c>
      <c r="DC28" s="245" t="str">
        <f>IF(ISBLANK('In Process Calc.'!AS21),"",'In Process Calc.'!AS21)</f>
        <v/>
      </c>
      <c r="DD28" s="245" t="str">
        <f>IF(ISBLANK('In Process Calc.'!AT21),"",'In Process Calc.'!AT21)</f>
        <v/>
      </c>
      <c r="DE28" s="245" t="str">
        <f>IF(ISBLANK('In Process Calc.'!AU21),"",'In Process Calc.'!AU21)</f>
        <v/>
      </c>
      <c r="DF28" s="245" t="str">
        <f>IF(ISBLANK('In Process Calc.'!AV21),"",'In Process Calc.'!AV21)</f>
        <v/>
      </c>
      <c r="DG28" s="245" t="str">
        <f>IF(ISBLANK('In Process Calc.'!AW21),"",'In Process Calc.'!AW21)</f>
        <v/>
      </c>
      <c r="DH28" s="245" t="str">
        <f>IF(ISBLANK('In Process Calc.'!AX21),"",'In Process Calc.'!AX21)</f>
        <v/>
      </c>
      <c r="DI28" s="245" t="str">
        <f>IF(ISBLANK('In Process Calc.'!AY21),"",'In Process Calc.'!AY21)</f>
        <v/>
      </c>
      <c r="DJ28" s="245" t="str">
        <f>IF(ISBLANK('In Process Calc.'!AZ21),"",'In Process Calc.'!AZ21)</f>
        <v/>
      </c>
      <c r="DK28" s="245" t="str">
        <f>IF(ISBLANK('In Process Calc.'!BA21),"",'In Process Calc.'!BA21)</f>
        <v/>
      </c>
      <c r="DL28" s="245" t="str">
        <f>IF(ISBLANK('In Process Calc.'!BB21),"",'In Process Calc.'!BB21)</f>
        <v/>
      </c>
      <c r="DM28" s="245" t="str">
        <f>IF(ISBLANK('In Process Calc.'!BC21),"",'In Process Calc.'!BC21)</f>
        <v/>
      </c>
      <c r="DN28" s="245" t="str">
        <f>IF(ISBLANK('In Process Calc.'!BD21),"",'In Process Calc.'!BD21)</f>
        <v/>
      </c>
      <c r="DO28" s="245" t="str">
        <f>IF(ISBLANK('In Process Calc.'!BE21),"",'In Process Calc.'!BE21)</f>
        <v/>
      </c>
      <c r="DP28" s="245" t="str">
        <f>IF(ISBLANK('In Process Calc.'!BF21),"",'In Process Calc.'!BF21)</f>
        <v/>
      </c>
      <c r="DQ28" s="245" t="str">
        <f>IF(ISBLANK('In Process Calc.'!BG21),"",'In Process Calc.'!BG21)</f>
        <v/>
      </c>
      <c r="DR28" s="245" t="str">
        <f>IF(ISBLANK('In Process Calc.'!BH21),"",'In Process Calc.'!BH21)</f>
        <v/>
      </c>
      <c r="DS28" s="245" t="str">
        <f>IF(ISBLANK('In Process Calc.'!BI21),"",'In Process Calc.'!BI21)</f>
        <v/>
      </c>
      <c r="DT28" s="245" t="str">
        <f>IF(ISBLANK('In Process Calc.'!BJ21),"",'In Process Calc.'!BJ21)</f>
        <v/>
      </c>
      <c r="DU28" s="245" t="str">
        <f>IF(ISBLANK('In Process Calc.'!BK21),"",'In Process Calc.'!BK21)</f>
        <v/>
      </c>
      <c r="DV28" s="245" t="str">
        <f>IF(ISBLANK('In Process Calc.'!BL21),"",'In Process Calc.'!BL21)</f>
        <v/>
      </c>
      <c r="DW28" s="245" t="str">
        <f>IF(ISBLANK('In Process Calc.'!BM21),"",'In Process Calc.'!BM21)</f>
        <v/>
      </c>
      <c r="DX28" s="245" t="str">
        <f>IF(ISBLANK('In Process Calc.'!BN21),"",'In Process Calc.'!BN21)</f>
        <v/>
      </c>
      <c r="DY28" s="245" t="str">
        <f>IF(ISBLANK('In Process Calc.'!BO21),"",'In Process Calc.'!BO21)</f>
        <v/>
      </c>
      <c r="DZ28" s="245" t="str">
        <f>IF(ISBLANK('In Process Calc.'!BP21),"",'In Process Calc.'!BP21)</f>
        <v/>
      </c>
      <c r="EA28" s="245" t="str">
        <f>IF(ISBLANK('In Process Calc.'!BQ21),"",'In Process Calc.'!BQ21)</f>
        <v/>
      </c>
      <c r="EB28" s="245" t="str">
        <f>IF(ISBLANK('In Process Calc.'!BR21),"",'In Process Calc.'!BR21)</f>
        <v/>
      </c>
      <c r="EC28" s="245" t="str">
        <f>IF(ISBLANK('In Process Calc.'!BS21),"",'In Process Calc.'!BS21)</f>
        <v/>
      </c>
      <c r="ED28" s="245" t="str">
        <f>IF(ISBLANK('In Process Calc.'!BT21),"",'In Process Calc.'!BT21)</f>
        <v/>
      </c>
      <c r="EE28" s="245" t="str">
        <f>IF(ISBLANK('In Process Calc.'!BU21),"",'In Process Calc.'!BU21)</f>
        <v/>
      </c>
      <c r="EF28" s="245" t="str">
        <f>IF(ISBLANK('In Process Calc.'!BV21),"",'In Process Calc.'!BV21)</f>
        <v/>
      </c>
      <c r="EG28" s="245" t="str">
        <f>IF(ISBLANK('In Process Calc.'!BW21),"",'In Process Calc.'!BW21)</f>
        <v/>
      </c>
      <c r="EH28" s="245" t="str">
        <f>IF(ISBLANK('In Process Calc.'!BX21),"",'In Process Calc.'!BX21)</f>
        <v/>
      </c>
      <c r="EI28" s="245" t="str">
        <f>IF(ISBLANK('In Process Calc.'!BY21),"",'In Process Calc.'!BY21)</f>
        <v/>
      </c>
      <c r="EJ28" s="245" t="str">
        <f>IF(ISBLANK('In Process Calc.'!BZ21),"",'In Process Calc.'!BZ21)</f>
        <v/>
      </c>
      <c r="EK28" s="245">
        <f>IF(ISBLANK('Post Process Calc.'!A28),"",'Post Process Calc.'!A28)</f>
        <v>1.1699806341091161</v>
      </c>
      <c r="EL28" s="245" t="str">
        <f>IF(ISBLANK('Post Process Calc.'!B28),"",'Post Process Calc.'!B28)</f>
        <v/>
      </c>
      <c r="EM28" s="245">
        <f>IF(ISBLANK('Post Process Calc.'!C28),"",'Post Process Calc.'!C28)</f>
        <v>3.3975481141452095E-2</v>
      </c>
      <c r="EN28" s="245">
        <f>IF(ISBLANK('Post Process Calc.'!D28),"",'Post Process Calc.'!D28)</f>
        <v>5.1188524580904077E-3</v>
      </c>
      <c r="EO28" s="245">
        <f>IF(ISBLANK('Post Process Calc.'!E28),"",'Post Process Calc.'!E28)</f>
        <v>2.2382287591994638E-3</v>
      </c>
      <c r="EP28" s="245">
        <f>IF(ISBLANK('Post Process Calc.'!F28),"",'Post Process Calc.'!F28)</f>
        <v>1.8174975235894478E-3</v>
      </c>
      <c r="EQ28" s="245">
        <f>IF(ISBLANK('Post Process Calc.'!G28),"",'Post Process Calc.'!G28)</f>
        <v>6.7548881040214873E-4</v>
      </c>
      <c r="ER28" s="245" t="str">
        <f>IF(ISBLANK('Post Process Calc.'!H28),"",'Post Process Calc.'!H28)</f>
        <v/>
      </c>
      <c r="ES28" s="245" t="str">
        <f>IF(ISBLANK('Post Process Calc.'!I28),"",'Post Process Calc.'!I28)</f>
        <v/>
      </c>
      <c r="ET28" s="245" t="str">
        <f>IF(ISBLANK('Post Process Calc.'!J28),"",'Post Process Calc.'!J28)</f>
        <v/>
      </c>
      <c r="EU28" s="245" t="str">
        <f>IF(ISBLANK('Post Process Calc.'!K28),"",'Post Process Calc.'!K28)</f>
        <v/>
      </c>
      <c r="EV28" s="245" t="str">
        <f>IF(ISBLANK('Post Process Calc.'!L28),"",'Post Process Calc.'!L28)</f>
        <v/>
      </c>
      <c r="EW28" s="245" t="str">
        <f>IF(ISBLANK('Post Process Calc.'!M28),"",'Post Process Calc.'!M28)</f>
        <v/>
      </c>
      <c r="EX28" s="245" t="str">
        <f>IF(ISBLANK('Post Process Calc.'!N28),"",'Post Process Calc.'!N28)</f>
        <v/>
      </c>
      <c r="EY28" s="245" t="str">
        <f>IF(ISBLANK('Post Process Calc.'!O28),"",'Post Process Calc.'!O28)</f>
        <v/>
      </c>
      <c r="EZ28" s="245" t="str">
        <f>IF(ISBLANK('Post Process Calc.'!P28),"",'Post Process Calc.'!P28)</f>
        <v/>
      </c>
      <c r="FA28" s="245" t="str">
        <f>IF(ISBLANK('Post Process Calc.'!Q28),"",'Post Process Calc.'!Q28)</f>
        <v/>
      </c>
      <c r="FB28" s="245" t="str">
        <f>IF(ISBLANK('Post Process Calc.'!R28),"",'Post Process Calc.'!R28)</f>
        <v/>
      </c>
      <c r="FC28" s="245" t="str">
        <f>IF(ISBLANK('Post Process Calc.'!S28),"",'Post Process Calc.'!S28)</f>
        <v/>
      </c>
      <c r="FD28" s="245" t="str">
        <f>IF(ISBLANK('Post Process Calc.'!T28),"",'Post Process Calc.'!T28)</f>
        <v/>
      </c>
      <c r="FE28" s="245" t="str">
        <f>IF(ISBLANK('Post Process Calc.'!U28),"",'Post Process Calc.'!U28)</f>
        <v/>
      </c>
      <c r="FF28" s="245" t="str">
        <f>IF(ISBLANK('Post Process Calc.'!V28),"",'Post Process Calc.'!V28)</f>
        <v/>
      </c>
      <c r="FG28" s="245" t="str">
        <f>IF(ISBLANK('Post Process Calc.'!W28),"",'Post Process Calc.'!W28)</f>
        <v/>
      </c>
      <c r="FH28" s="245" t="str">
        <f>IF(ISBLANK('Post Process Calc.'!X28),"",'Post Process Calc.'!X28)</f>
        <v/>
      </c>
      <c r="FI28" s="245" t="str">
        <f>IF(ISBLANK('Post Process Calc.'!Y28),"",'Post Process Calc.'!Y28)</f>
        <v/>
      </c>
      <c r="FJ28" s="245" t="str">
        <f>IF(ISBLANK('Post Process Calc.'!Z28),"",'Post Process Calc.'!Z28)</f>
        <v/>
      </c>
      <c r="FK28" s="245" t="str">
        <f>IF(ISBLANK('Post Process Calc.'!AA28),"",'Post Process Calc.'!AA28)</f>
        <v/>
      </c>
      <c r="FL28" s="245" t="str">
        <f>IF(ISBLANK('Post Process Calc.'!AB28),"",'Post Process Calc.'!AB28)</f>
        <v/>
      </c>
      <c r="FM28" s="245" t="str">
        <f>IF(ISBLANK('Post Process Calc.'!AC28),"",'Post Process Calc.'!AC28)</f>
        <v/>
      </c>
      <c r="FN28" s="245" t="str">
        <f>IF(ISBLANK('Post Process Calc.'!AD28),"",'Post Process Calc.'!AD28)</f>
        <v/>
      </c>
      <c r="FO28" s="245" t="str">
        <f>IF(ISBLANK('Post Process Calc.'!AE28),"",'Post Process Calc.'!AE28)</f>
        <v/>
      </c>
      <c r="FP28" s="245" t="str">
        <f>IF(ISBLANK('Post Process Calc.'!AF28),"",'Post Process Calc.'!AF28)</f>
        <v/>
      </c>
      <c r="FQ28" s="245" t="str">
        <f>IF(ISBLANK('Post Process Calc.'!AG28),"",'Post Process Calc.'!AG28)</f>
        <v/>
      </c>
      <c r="FR28" s="245" t="str">
        <f>IF(ISBLANK('Post Process Calc.'!AH28),"",'Post Process Calc.'!AH28)</f>
        <v/>
      </c>
      <c r="FS28" s="245" t="str">
        <f>IF(ISBLANK('Post Process Calc.'!AI28),"",'Post Process Calc.'!AI28)</f>
        <v/>
      </c>
    </row>
    <row r="29" spans="1:175" x14ac:dyDescent="0.15">
      <c r="A29" s="240" t="str">
        <f>IF(Glutamine!B20&lt;&gt;0,Glutamine!$B$1,"")</f>
        <v/>
      </c>
      <c r="B29" s="240" t="str">
        <f>IF(ISBLANK(Glutamine!A20),"",Glutamine!A20)</f>
        <v/>
      </c>
      <c r="C29" s="247" t="str">
        <f>IF(ISBLANK(Glutamine!B20),"",Glutamine!B20)</f>
        <v/>
      </c>
      <c r="D29" s="248" t="str">
        <f>IF(ISBLANK(Glutamine!C20),"",Glutamine!C20)</f>
        <v/>
      </c>
      <c r="E29" s="240" t="str">
        <f>IF(ISBLANK(Glutamine!D20),"",Glutamine!D20)</f>
        <v/>
      </c>
      <c r="F29" s="240" t="str">
        <f>IF(ISBLANK(Glutamine!E20),"",Glutamine!E20)</f>
        <v/>
      </c>
      <c r="G29" s="240" t="str">
        <f>IF(ISBLANK(Glutamine!G20),"",Glutamine!G20)</f>
        <v/>
      </c>
      <c r="H29" s="240" t="str">
        <f>IF(ISBLANK(Glutamine!H20),"",Glutamine!H20)</f>
        <v/>
      </c>
      <c r="I29" s="240" t="str">
        <f>IF(ISBLANK(Glutamine!I20),"",Glutamine!I20)</f>
        <v/>
      </c>
      <c r="J29" s="240" t="str">
        <f>IF(ISBLANK(Glutamine!J20),"",Glutamine!J20)</f>
        <v/>
      </c>
      <c r="K29" s="240" t="str">
        <f>IF(ISBLANK(Glutamine!K20),"",Glutamine!K20)</f>
        <v/>
      </c>
      <c r="L29" s="240" t="str">
        <f>IF(ISBLANK(Glutamine!L20),"",Glutamine!L20)</f>
        <v/>
      </c>
      <c r="M29" s="240" t="str">
        <f>IF(ISBLANK(Glutamine!M20),"",Glutamine!M20)</f>
        <v/>
      </c>
      <c r="N29" s="240" t="str">
        <f>IF(ISBLANK(Glutamine!N20),"",Glutamine!N20)</f>
        <v/>
      </c>
      <c r="O29" s="240" t="str">
        <f>IF(ISBLANK(Glutamine!O20),"",Glutamine!O20)</f>
        <v/>
      </c>
      <c r="P29" s="240" t="str">
        <f>IF(ISBLANK(Glutamine!P20),"",Glutamine!P20)</f>
        <v/>
      </c>
      <c r="Q29" s="240" t="str">
        <f>IF(ISBLANK(Glutamine!Q20),"",Glutamine!Q20)</f>
        <v/>
      </c>
      <c r="R29" s="240" t="str">
        <f>IF(ISBLANK(Glutamine!R20),"",Glutamine!R20)</f>
        <v/>
      </c>
      <c r="S29" s="240" t="str">
        <f>IF(ISBLANK(Glutamine!S20),"",Glutamine!S20)</f>
        <v/>
      </c>
      <c r="T29" s="240" t="str">
        <f>IF(ISBLANK(Glutamine!T20),"",Glutamine!T20)</f>
        <v/>
      </c>
      <c r="U29" s="240" t="str">
        <f>IF(ISBLANK(Glutamine!U20),"",Glutamine!U20)</f>
        <v/>
      </c>
      <c r="V29" s="240" t="str">
        <f>IF(ISBLANK(Glutamine!V20),"",Glutamine!V20)</f>
        <v/>
      </c>
      <c r="W29" s="240" t="str">
        <f>IF(ISBLANK(Glutamine!W20),"",Glutamine!W20)</f>
        <v/>
      </c>
      <c r="X29" s="240" t="str">
        <f>IF(ISBLANK(Glutamine!X20),"",Glutamine!X20)</f>
        <v/>
      </c>
      <c r="Y29" s="240" t="str">
        <f>IF(ISBLANK(Glutamine!Y20),"",Glutamine!Y20)</f>
        <v/>
      </c>
      <c r="Z29" s="240" t="str">
        <f>IF(ISBLANK(Glutamine!Z20),"",Glutamine!Z20)</f>
        <v/>
      </c>
      <c r="AA29" s="240" t="str">
        <f>IF(ISBLANK(Glutamine!AA20),"",Glutamine!AA20)</f>
        <v/>
      </c>
      <c r="AB29" s="240" t="str">
        <f>IF(ISBLANK(Glutamine!AB20),"",Glutamine!AB20)</f>
        <v/>
      </c>
      <c r="AC29" s="240" t="str">
        <f>IF(ISBLANK(Glutamine!AC20),"",Glutamine!AC20)</f>
        <v/>
      </c>
      <c r="AD29" s="240" t="str">
        <f>IF(ISBLANK(Glutamine!AD20),"",Glutamine!AD20)</f>
        <v/>
      </c>
      <c r="AE29" s="240" t="str">
        <f>IF(ISBLANK(Glutamine!AE20),"",Glutamine!AE20)</f>
        <v/>
      </c>
      <c r="AF29" s="240" t="str">
        <f>IF(ISBLANK(Glutamine!AF20),"",Glutamine!AF20)</f>
        <v/>
      </c>
      <c r="AG29" s="240" t="str">
        <f>IF(ISBLANK(Glutamine!AG20),"",Glutamine!AG20)</f>
        <v/>
      </c>
      <c r="AH29" s="240" t="str">
        <f>IF(ISBLANK(Glutamine!AH20),"",Glutamine!AH20)</f>
        <v/>
      </c>
      <c r="AI29" s="240" t="str">
        <f>IF(ISBLANK(Glutamine!AI20),"",Glutamine!AI20)</f>
        <v/>
      </c>
      <c r="AJ29" s="240" t="str">
        <f>IF(ISBLANK(Glutamine!AJ20),"",Glutamine!AJ20)</f>
        <v/>
      </c>
      <c r="AK29" s="240" t="str">
        <f>IF(ISBLANK(Glutamine!AK20),"",Glutamine!AK20)</f>
        <v/>
      </c>
      <c r="AL29" s="240" t="str">
        <f>IF(ISBLANK(Glutamine!AL20),"",Glutamine!AL20)</f>
        <v/>
      </c>
      <c r="AM29" s="240" t="str">
        <f>IF(ISBLANK(Glutamine!AM20),"",Glutamine!AM20)</f>
        <v/>
      </c>
      <c r="AN29" s="240" t="str">
        <f>IF(ISBLANK(Glutamine!AN20),"",Glutamine!AN20)</f>
        <v/>
      </c>
      <c r="AO29" s="240" t="str">
        <f>IF(ISBLANK(Glutamine!AO20),"",Glutamine!AO20)</f>
        <v/>
      </c>
      <c r="AP29" s="240" t="str">
        <f>IF(ISBLANK(Glutamine!AP20),"",Glutamine!AP20)</f>
        <v/>
      </c>
      <c r="AQ29" s="240" t="e">
        <f>IF(ISBLANK(Glutamine!#REF!),"",Glutamine!#REF!)</f>
        <v>#REF!</v>
      </c>
      <c r="AR29" s="240" t="e">
        <f>IF(ISBLANK(Glutamine!#REF!),"",Glutamine!#REF!)</f>
        <v>#REF!</v>
      </c>
      <c r="AS29" s="240" t="e">
        <f>IF(ISBLANK(Glutamine!#REF!),"",Glutamine!#REF!)</f>
        <v>#REF!</v>
      </c>
      <c r="AT29" s="240" t="e">
        <f>IF(ISBLANK(Glutamine!#REF!),"",Glutamine!#REF!)</f>
        <v>#REF!</v>
      </c>
      <c r="AU29" s="240" t="e">
        <f>IF(ISBLANK(Glutamine!#REF!),"",Glutamine!#REF!)</f>
        <v>#REF!</v>
      </c>
      <c r="AV29" s="240" t="e">
        <f>IF(ISBLANK(Glutamine!#REF!),"",Glutamine!#REF!)</f>
        <v>#REF!</v>
      </c>
      <c r="AW29" s="240" t="e">
        <f>IF(ISBLANK(Glutamine!#REF!),"",Glutamine!#REF!)</f>
        <v>#REF!</v>
      </c>
      <c r="AX29" s="240" t="e">
        <f>IF(ISBLANK(Glutamine!#REF!),"",Glutamine!#REF!)</f>
        <v>#REF!</v>
      </c>
      <c r="AY29" s="240" t="e">
        <f>IF(ISBLANK(Glutamine!#REF!),"",Glutamine!#REF!)</f>
        <v>#REF!</v>
      </c>
      <c r="AZ29" s="240" t="e">
        <f>IF(ISBLANK(Glutamine!#REF!),"",Glutamine!#REF!)</f>
        <v>#REF!</v>
      </c>
      <c r="BA29" s="240" t="e">
        <f>IF(ISBLANK(Glutamine!#REF!),"",Glutamine!#REF!)</f>
        <v>#REF!</v>
      </c>
      <c r="BB29" s="240" t="e">
        <f>IF(ISBLANK(Glutamine!#REF!),"",Glutamine!#REF!)</f>
        <v>#REF!</v>
      </c>
      <c r="BC29" s="240" t="e">
        <f>IF(ISBLANK(Glutamine!#REF!),"",Glutamine!#REF!)</f>
        <v>#REF!</v>
      </c>
      <c r="BD29" s="240" t="e">
        <f>IF(ISBLANK(Glutamine!#REF!),"",Glutamine!#REF!)</f>
        <v>#REF!</v>
      </c>
      <c r="BE29" s="240" t="e">
        <f>IF(ISBLANK(Glutamine!#REF!),"",Glutamine!#REF!)</f>
        <v>#REF!</v>
      </c>
      <c r="BF29" s="240" t="e">
        <f>IF(ISBLANK(Glutamine!#REF!),"",Glutamine!#REF!)</f>
        <v>#REF!</v>
      </c>
      <c r="BG29" s="240" t="e">
        <f>IF(ISBLANK(Glutamine!#REF!),"",Glutamine!#REF!)</f>
        <v>#REF!</v>
      </c>
      <c r="BH29" s="240" t="e">
        <f>IF(ISBLANK(Glutamine!#REF!),"",Glutamine!#REF!)</f>
        <v>#REF!</v>
      </c>
      <c r="BI29" s="240" t="e">
        <f>IF(ISBLANK(Glutamine!#REF!),"",Glutamine!#REF!)</f>
        <v>#REF!</v>
      </c>
      <c r="BJ29" s="240" t="e">
        <f>IF(ISBLANK(Glutamine!#REF!),"",Glutamine!#REF!)</f>
        <v>#REF!</v>
      </c>
      <c r="BK29" s="240" t="e">
        <f>IF(ISBLANK(Glutamine!#REF!),"",Glutamine!#REF!)</f>
        <v>#REF!</v>
      </c>
      <c r="BL29" s="240" t="e">
        <f>IF(ISBLANK(Glutamine!#REF!),"",Glutamine!#REF!)</f>
        <v>#REF!</v>
      </c>
      <c r="BM29" s="240" t="e">
        <f>IF(ISBLANK(Glutamine!#REF!),"",Glutamine!#REF!)</f>
        <v>#REF!</v>
      </c>
      <c r="BN29" s="240" t="str">
        <f>IF(ISBLANK('In Process Calc.'!B22),"",ROUND('In Process Calc.'!B22,2))</f>
        <v/>
      </c>
      <c r="BO29" s="240" t="str">
        <f>IF(ISBLANK('In Process Calc.'!C22),"",ROUND('In Process Calc.'!C22,2))</f>
        <v/>
      </c>
      <c r="BP29" s="240" t="str">
        <f>IF(ISBLANK('In Process Calc.'!D22),"",'In Process Calc.'!D22)</f>
        <v/>
      </c>
      <c r="BQ29" s="240" t="str">
        <f>IF(ISBLANK('In Process Calc.'!E22),"",'In Process Calc.'!E22)</f>
        <v/>
      </c>
      <c r="BR29" s="240" t="str">
        <f>IF(ISBLANK('In Process Calc.'!G22),"",'In Process Calc.'!G22)</f>
        <v/>
      </c>
      <c r="BS29" s="240" t="str">
        <f>IF(ISBLANK('In Process Calc.'!I22),"",'In Process Calc.'!I22)</f>
        <v/>
      </c>
      <c r="BT29" s="240" t="str">
        <f>IF(ISBLANK('In Process Calc.'!J22),"",'In Process Calc.'!J22)</f>
        <v/>
      </c>
      <c r="BU29" s="240" t="str">
        <f>IF(ISBLANK('In Process Calc.'!K22),"",'In Process Calc.'!K22)</f>
        <v/>
      </c>
      <c r="BV29" s="245" t="str">
        <f>IF(ISBLANK('In Process Calc.'!L22),"",'In Process Calc.'!L22)</f>
        <v/>
      </c>
      <c r="BW29" s="245" t="str">
        <f>IF(ISBLANK('In Process Calc.'!M22),"",'In Process Calc.'!M22)</f>
        <v/>
      </c>
      <c r="BX29" s="245" t="str">
        <f>IF(ISBLANK('In Process Calc.'!N22),"",'In Process Calc.'!N22)</f>
        <v/>
      </c>
      <c r="BY29" s="245" t="str">
        <f>IF(ISBLANK('In Process Calc.'!O22),"",'In Process Calc.'!O22)</f>
        <v/>
      </c>
      <c r="BZ29" s="245" t="str">
        <f>IF(ISBLANK('In Process Calc.'!P22),"",'In Process Calc.'!P22)</f>
        <v/>
      </c>
      <c r="CA29" s="245" t="str">
        <f>IF(ISBLANK('In Process Calc.'!Q22),"",'In Process Calc.'!Q22)</f>
        <v/>
      </c>
      <c r="CB29" s="245" t="str">
        <f>IF(ISBLANK('In Process Calc.'!R22),"",'In Process Calc.'!R22)</f>
        <v/>
      </c>
      <c r="CC29" s="245" t="str">
        <f>IF(ISBLANK('In Process Calc.'!S22),"",'In Process Calc.'!S22)</f>
        <v/>
      </c>
      <c r="CD29" s="245" t="str">
        <f>IF(ISBLANK('In Process Calc.'!T22),"",'In Process Calc.'!T22)</f>
        <v/>
      </c>
      <c r="CE29" s="245" t="str">
        <f>IF(ISBLANK('In Process Calc.'!U22),"",'In Process Calc.'!U22)</f>
        <v/>
      </c>
      <c r="CF29" s="245" t="str">
        <f>IF(ISBLANK('In Process Calc.'!V22),"",'In Process Calc.'!V22)</f>
        <v/>
      </c>
      <c r="CG29" s="245" t="str">
        <f>IF(ISBLANK('In Process Calc.'!W22),"",'In Process Calc.'!W22)</f>
        <v/>
      </c>
      <c r="CH29" s="245" t="str">
        <f>IF(ISBLANK('In Process Calc.'!X22),"",'In Process Calc.'!X22)</f>
        <v/>
      </c>
      <c r="CI29" s="245" t="str">
        <f>IF(ISBLANK('In Process Calc.'!Y22),"",'In Process Calc.'!Y22)</f>
        <v/>
      </c>
      <c r="CJ29" s="245" t="str">
        <f>IF(ISBLANK('In Process Calc.'!Z22),"",'In Process Calc.'!Z22)</f>
        <v/>
      </c>
      <c r="CK29" s="245" t="str">
        <f>IF(ISBLANK('In Process Calc.'!AA22),"",'In Process Calc.'!AA22)</f>
        <v/>
      </c>
      <c r="CL29" s="245" t="str">
        <f>IF(ISBLANK('In Process Calc.'!AB22),"",'In Process Calc.'!AB22)</f>
        <v/>
      </c>
      <c r="CM29" s="245" t="str">
        <f>IF(ISBLANK('In Process Calc.'!AC22),"",'In Process Calc.'!AC22)</f>
        <v/>
      </c>
      <c r="CN29" s="245" t="str">
        <f>IF(ISBLANK('In Process Calc.'!AD22),"",'In Process Calc.'!AD22)</f>
        <v/>
      </c>
      <c r="CO29" s="245" t="str">
        <f>IF(ISBLANK('In Process Calc.'!AE22),"",'In Process Calc.'!AE22)</f>
        <v/>
      </c>
      <c r="CP29" s="245" t="str">
        <f>IF(ISBLANK('In Process Calc.'!AF22),"",'In Process Calc.'!AF22)</f>
        <v/>
      </c>
      <c r="CQ29" s="245" t="str">
        <f>IF(ISBLANK('In Process Calc.'!AG22),"",'In Process Calc.'!AG22)</f>
        <v/>
      </c>
      <c r="CR29" s="245" t="str">
        <f>IF(ISBLANK('In Process Calc.'!AH22),"",'In Process Calc.'!AH22)</f>
        <v/>
      </c>
      <c r="CS29" s="245" t="str">
        <f>IF(ISBLANK('In Process Calc.'!AI22),"",'In Process Calc.'!AI22)</f>
        <v/>
      </c>
      <c r="CT29" s="245" t="str">
        <f>IF(ISBLANK('In Process Calc.'!AJ22),"",'In Process Calc.'!AJ22)</f>
        <v/>
      </c>
      <c r="CU29" s="245" t="str">
        <f>IF(ISBLANK('In Process Calc.'!AK22),"",'In Process Calc.'!AK22)</f>
        <v/>
      </c>
      <c r="CV29" s="245" t="str">
        <f>IF(ISBLANK('In Process Calc.'!AL22),"",'In Process Calc.'!AL22)</f>
        <v/>
      </c>
      <c r="CW29" s="245" t="str">
        <f>IF(ISBLANK('In Process Calc.'!AM22),"",'In Process Calc.'!AM22)</f>
        <v/>
      </c>
      <c r="CX29" s="245" t="str">
        <f>IF(ISBLANK('In Process Calc.'!AN22),"",'In Process Calc.'!AN22)</f>
        <v/>
      </c>
      <c r="CY29" s="245" t="str">
        <f>IF(ISBLANK('In Process Calc.'!AO22),"",'In Process Calc.'!AO22)</f>
        <v/>
      </c>
      <c r="CZ29" s="245" t="str">
        <f>IF(ISBLANK('In Process Calc.'!AP22),"",'In Process Calc.'!AP22)</f>
        <v/>
      </c>
      <c r="DA29" s="245" t="str">
        <f>IF(ISBLANK('In Process Calc.'!AQ22),"",'In Process Calc.'!AQ22)</f>
        <v/>
      </c>
      <c r="DB29" s="245" t="str">
        <f>IF(ISBLANK('In Process Calc.'!AR22),"",'In Process Calc.'!AR22)</f>
        <v/>
      </c>
      <c r="DC29" s="245" t="str">
        <f>IF(ISBLANK('In Process Calc.'!AS22),"",'In Process Calc.'!AS22)</f>
        <v/>
      </c>
      <c r="DD29" s="245" t="str">
        <f>IF(ISBLANK('In Process Calc.'!AT22),"",'In Process Calc.'!AT22)</f>
        <v/>
      </c>
      <c r="DE29" s="245" t="str">
        <f>IF(ISBLANK('In Process Calc.'!AU22),"",'In Process Calc.'!AU22)</f>
        <v/>
      </c>
      <c r="DF29" s="245" t="str">
        <f>IF(ISBLANK('In Process Calc.'!AV22),"",'In Process Calc.'!AV22)</f>
        <v/>
      </c>
      <c r="DG29" s="245" t="str">
        <f>IF(ISBLANK('In Process Calc.'!AW22),"",'In Process Calc.'!AW22)</f>
        <v/>
      </c>
      <c r="DH29" s="245" t="str">
        <f>IF(ISBLANK('In Process Calc.'!AX22),"",'In Process Calc.'!AX22)</f>
        <v/>
      </c>
      <c r="DI29" s="245" t="str">
        <f>IF(ISBLANK('In Process Calc.'!AY22),"",'In Process Calc.'!AY22)</f>
        <v/>
      </c>
      <c r="DJ29" s="245" t="str">
        <f>IF(ISBLANK('In Process Calc.'!AZ22),"",'In Process Calc.'!AZ22)</f>
        <v/>
      </c>
      <c r="DK29" s="245" t="str">
        <f>IF(ISBLANK('In Process Calc.'!BA22),"",'In Process Calc.'!BA22)</f>
        <v/>
      </c>
      <c r="DL29" s="245" t="str">
        <f>IF(ISBLANK('In Process Calc.'!BB22),"",'In Process Calc.'!BB22)</f>
        <v/>
      </c>
      <c r="DM29" s="245" t="str">
        <f>IF(ISBLANK('In Process Calc.'!BC22),"",'In Process Calc.'!BC22)</f>
        <v/>
      </c>
      <c r="DN29" s="245" t="str">
        <f>IF(ISBLANK('In Process Calc.'!BD22),"",'In Process Calc.'!BD22)</f>
        <v/>
      </c>
      <c r="DO29" s="245" t="str">
        <f>IF(ISBLANK('In Process Calc.'!BE22),"",'In Process Calc.'!BE22)</f>
        <v/>
      </c>
      <c r="DP29" s="245" t="str">
        <f>IF(ISBLANK('In Process Calc.'!BF22),"",'In Process Calc.'!BF22)</f>
        <v/>
      </c>
      <c r="DQ29" s="245" t="str">
        <f>IF(ISBLANK('In Process Calc.'!BG22),"",'In Process Calc.'!BG22)</f>
        <v/>
      </c>
      <c r="DR29" s="245" t="str">
        <f>IF(ISBLANK('In Process Calc.'!BH22),"",'In Process Calc.'!BH22)</f>
        <v/>
      </c>
      <c r="DS29" s="245" t="str">
        <f>IF(ISBLANK('In Process Calc.'!BI22),"",'In Process Calc.'!BI22)</f>
        <v/>
      </c>
      <c r="DT29" s="245" t="str">
        <f>IF(ISBLANK('In Process Calc.'!BJ22),"",'In Process Calc.'!BJ22)</f>
        <v/>
      </c>
      <c r="DU29" s="245" t="str">
        <f>IF(ISBLANK('In Process Calc.'!BK22),"",'In Process Calc.'!BK22)</f>
        <v/>
      </c>
      <c r="DV29" s="245" t="str">
        <f>IF(ISBLANK('In Process Calc.'!BL22),"",'In Process Calc.'!BL22)</f>
        <v/>
      </c>
      <c r="DW29" s="245" t="str">
        <f>IF(ISBLANK('In Process Calc.'!BM22),"",'In Process Calc.'!BM22)</f>
        <v/>
      </c>
      <c r="DX29" s="245" t="str">
        <f>IF(ISBLANK('In Process Calc.'!BN22),"",'In Process Calc.'!BN22)</f>
        <v/>
      </c>
      <c r="DY29" s="245" t="str">
        <f>IF(ISBLANK('In Process Calc.'!BO22),"",'In Process Calc.'!BO22)</f>
        <v/>
      </c>
      <c r="DZ29" s="245" t="str">
        <f>IF(ISBLANK('In Process Calc.'!BP22),"",'In Process Calc.'!BP22)</f>
        <v/>
      </c>
      <c r="EA29" s="245" t="str">
        <f>IF(ISBLANK('In Process Calc.'!BQ22),"",'In Process Calc.'!BQ22)</f>
        <v/>
      </c>
      <c r="EB29" s="245" t="str">
        <f>IF(ISBLANK('In Process Calc.'!BR22),"",'In Process Calc.'!BR22)</f>
        <v/>
      </c>
      <c r="EC29" s="245" t="str">
        <f>IF(ISBLANK('In Process Calc.'!BS22),"",'In Process Calc.'!BS22)</f>
        <v/>
      </c>
      <c r="ED29" s="245" t="str">
        <f>IF(ISBLANK('In Process Calc.'!BT22),"",'In Process Calc.'!BT22)</f>
        <v/>
      </c>
      <c r="EE29" s="245" t="str">
        <f>IF(ISBLANK('In Process Calc.'!BU22),"",'In Process Calc.'!BU22)</f>
        <v/>
      </c>
      <c r="EF29" s="245" t="str">
        <f>IF(ISBLANK('In Process Calc.'!BV22),"",'In Process Calc.'!BV22)</f>
        <v/>
      </c>
      <c r="EG29" s="245" t="str">
        <f>IF(ISBLANK('In Process Calc.'!BW22),"",'In Process Calc.'!BW22)</f>
        <v/>
      </c>
      <c r="EH29" s="245" t="str">
        <f>IF(ISBLANK('In Process Calc.'!BX22),"",'In Process Calc.'!BX22)</f>
        <v/>
      </c>
      <c r="EI29" s="245" t="str">
        <f>IF(ISBLANK('In Process Calc.'!BY22),"",'In Process Calc.'!BY22)</f>
        <v/>
      </c>
      <c r="EJ29" s="245" t="str">
        <f>IF(ISBLANK('In Process Calc.'!BZ22),"",'In Process Calc.'!BZ22)</f>
        <v/>
      </c>
      <c r="EK29" s="245">
        <f>IF(ISBLANK('Post Process Calc.'!A29),"",'Post Process Calc.'!A29)</f>
        <v>1.1088662153128575</v>
      </c>
      <c r="EL29" s="245" t="str">
        <f>IF(ISBLANK('Post Process Calc.'!B29),"",'Post Process Calc.'!B29)</f>
        <v/>
      </c>
      <c r="EM29" s="245">
        <f>IF(ISBLANK('Post Process Calc.'!C29),"",'Post Process Calc.'!C29)</f>
        <v>3.059206391068461E-2</v>
      </c>
      <c r="EN29" s="245">
        <f>IF(ISBLANK('Post Process Calc.'!D29),"",'Post Process Calc.'!D29)</f>
        <v>9.1530051064137117E-4</v>
      </c>
      <c r="EO29" s="245">
        <f>IF(ISBLANK('Post Process Calc.'!E29),"",'Post Process Calc.'!E29)</f>
        <v>2.0733856203196772E-3</v>
      </c>
      <c r="EP29" s="245">
        <f>IF(ISBLANK('Post Process Calc.'!F29),"",'Post Process Calc.'!F29)</f>
        <v>9.7535336230143428E-4</v>
      </c>
      <c r="EQ29" s="245">
        <f>IF(ISBLANK('Post Process Calc.'!G29),"",'Post Process Calc.'!G29)</f>
        <v>1.4427237156222674E-4</v>
      </c>
      <c r="ER29" s="245" t="str">
        <f>IF(ISBLANK('Post Process Calc.'!H29),"",'Post Process Calc.'!H29)</f>
        <v/>
      </c>
      <c r="ES29" s="245" t="str">
        <f>IF(ISBLANK('Post Process Calc.'!I29),"",'Post Process Calc.'!I29)</f>
        <v/>
      </c>
      <c r="ET29" s="245" t="str">
        <f>IF(ISBLANK('Post Process Calc.'!J29),"",'Post Process Calc.'!J29)</f>
        <v/>
      </c>
      <c r="EU29" s="245" t="str">
        <f>IF(ISBLANK('Post Process Calc.'!K29),"",'Post Process Calc.'!K29)</f>
        <v/>
      </c>
      <c r="EV29" s="245" t="str">
        <f>IF(ISBLANK('Post Process Calc.'!L29),"",'Post Process Calc.'!L29)</f>
        <v/>
      </c>
      <c r="EW29" s="245" t="str">
        <f>IF(ISBLANK('Post Process Calc.'!M29),"",'Post Process Calc.'!M29)</f>
        <v/>
      </c>
      <c r="EX29" s="245" t="str">
        <f>IF(ISBLANK('Post Process Calc.'!N29),"",'Post Process Calc.'!N29)</f>
        <v/>
      </c>
      <c r="EY29" s="245" t="str">
        <f>IF(ISBLANK('Post Process Calc.'!O29),"",'Post Process Calc.'!O29)</f>
        <v/>
      </c>
      <c r="EZ29" s="245" t="str">
        <f>IF(ISBLANK('Post Process Calc.'!P29),"",'Post Process Calc.'!P29)</f>
        <v/>
      </c>
      <c r="FA29" s="245" t="str">
        <f>IF(ISBLANK('Post Process Calc.'!Q29),"",'Post Process Calc.'!Q29)</f>
        <v/>
      </c>
      <c r="FB29" s="245" t="str">
        <f>IF(ISBLANK('Post Process Calc.'!R29),"",'Post Process Calc.'!R29)</f>
        <v/>
      </c>
      <c r="FC29" s="245" t="str">
        <f>IF(ISBLANK('Post Process Calc.'!S29),"",'Post Process Calc.'!S29)</f>
        <v/>
      </c>
      <c r="FD29" s="245" t="str">
        <f>IF(ISBLANK('Post Process Calc.'!T29),"",'Post Process Calc.'!T29)</f>
        <v/>
      </c>
      <c r="FE29" s="245" t="str">
        <f>IF(ISBLANK('Post Process Calc.'!U29),"",'Post Process Calc.'!U29)</f>
        <v/>
      </c>
      <c r="FF29" s="245" t="str">
        <f>IF(ISBLANK('Post Process Calc.'!V29),"",'Post Process Calc.'!V29)</f>
        <v/>
      </c>
      <c r="FG29" s="245" t="str">
        <f>IF(ISBLANK('Post Process Calc.'!W29),"",'Post Process Calc.'!W29)</f>
        <v/>
      </c>
      <c r="FH29" s="245" t="str">
        <f>IF(ISBLANK('Post Process Calc.'!X29),"",'Post Process Calc.'!X29)</f>
        <v/>
      </c>
      <c r="FI29" s="245" t="str">
        <f>IF(ISBLANK('Post Process Calc.'!Y29),"",'Post Process Calc.'!Y29)</f>
        <v/>
      </c>
      <c r="FJ29" s="245" t="str">
        <f>IF(ISBLANK('Post Process Calc.'!Z29),"",'Post Process Calc.'!Z29)</f>
        <v/>
      </c>
      <c r="FK29" s="245" t="str">
        <f>IF(ISBLANK('Post Process Calc.'!AA29),"",'Post Process Calc.'!AA29)</f>
        <v/>
      </c>
      <c r="FL29" s="245" t="str">
        <f>IF(ISBLANK('Post Process Calc.'!AB29),"",'Post Process Calc.'!AB29)</f>
        <v/>
      </c>
      <c r="FM29" s="245" t="str">
        <f>IF(ISBLANK('Post Process Calc.'!AC29),"",'Post Process Calc.'!AC29)</f>
        <v/>
      </c>
      <c r="FN29" s="245" t="str">
        <f>IF(ISBLANK('Post Process Calc.'!AD29),"",'Post Process Calc.'!AD29)</f>
        <v/>
      </c>
      <c r="FO29" s="245" t="str">
        <f>IF(ISBLANK('Post Process Calc.'!AE29),"",'Post Process Calc.'!AE29)</f>
        <v/>
      </c>
      <c r="FP29" s="245" t="str">
        <f>IF(ISBLANK('Post Process Calc.'!AF29),"",'Post Process Calc.'!AF29)</f>
        <v/>
      </c>
      <c r="FQ29" s="245" t="str">
        <f>IF(ISBLANK('Post Process Calc.'!AG29),"",'Post Process Calc.'!AG29)</f>
        <v/>
      </c>
      <c r="FR29" s="245" t="str">
        <f>IF(ISBLANK('Post Process Calc.'!AH29),"",'Post Process Calc.'!AH29)</f>
        <v/>
      </c>
      <c r="FS29" s="245" t="str">
        <f>IF(ISBLANK('Post Process Calc.'!AI29),"",'Post Process Calc.'!AI29)</f>
        <v/>
      </c>
    </row>
    <row r="30" spans="1:175" x14ac:dyDescent="0.15">
      <c r="A30" s="240" t="str">
        <f>IF(Glutamine!B21&lt;&gt;0,Glutamine!$B$1,"")</f>
        <v/>
      </c>
      <c r="B30" s="240" t="str">
        <f>IF(ISBLANK(Glutamine!A21),"",Glutamine!A21)</f>
        <v/>
      </c>
      <c r="C30" s="247" t="str">
        <f>IF(ISBLANK(Glutamine!B21),"",Glutamine!B21)</f>
        <v/>
      </c>
      <c r="D30" s="248" t="str">
        <f>IF(ISBLANK(Glutamine!C21),"",Glutamine!C21)</f>
        <v/>
      </c>
      <c r="E30" s="240" t="str">
        <f>IF(ISBLANK(Glutamine!D21),"",Glutamine!D21)</f>
        <v/>
      </c>
      <c r="F30" s="240" t="str">
        <f>IF(ISBLANK(Glutamine!E21),"",Glutamine!E21)</f>
        <v/>
      </c>
      <c r="G30" s="240" t="str">
        <f>IF(ISBLANK(Glutamine!G21),"",Glutamine!G21)</f>
        <v/>
      </c>
      <c r="H30" s="240" t="str">
        <f>IF(ISBLANK(Glutamine!H21),"",Glutamine!H21)</f>
        <v/>
      </c>
      <c r="I30" s="240" t="str">
        <f>IF(ISBLANK(Glutamine!I21),"",Glutamine!I21)</f>
        <v/>
      </c>
      <c r="J30" s="240" t="str">
        <f>IF(ISBLANK(Glutamine!J21),"",Glutamine!J21)</f>
        <v/>
      </c>
      <c r="K30" s="240" t="str">
        <f>IF(ISBLANK(Glutamine!K21),"",Glutamine!K21)</f>
        <v/>
      </c>
      <c r="L30" s="240" t="str">
        <f>IF(ISBLANK(Glutamine!L21),"",Glutamine!L21)</f>
        <v/>
      </c>
      <c r="M30" s="240" t="str">
        <f>IF(ISBLANK(Glutamine!M21),"",Glutamine!M21)</f>
        <v/>
      </c>
      <c r="N30" s="240" t="str">
        <f>IF(ISBLANK(Glutamine!N21),"",Glutamine!N21)</f>
        <v/>
      </c>
      <c r="O30" s="240" t="str">
        <f>IF(ISBLANK(Glutamine!O21),"",Glutamine!O21)</f>
        <v/>
      </c>
      <c r="P30" s="240" t="str">
        <f>IF(ISBLANK(Glutamine!P21),"",Glutamine!P21)</f>
        <v/>
      </c>
      <c r="Q30" s="240" t="str">
        <f>IF(ISBLANK(Glutamine!Q21),"",Glutamine!Q21)</f>
        <v/>
      </c>
      <c r="R30" s="240" t="str">
        <f>IF(ISBLANK(Glutamine!R21),"",Glutamine!R21)</f>
        <v/>
      </c>
      <c r="S30" s="240" t="str">
        <f>IF(ISBLANK(Glutamine!S21),"",Glutamine!S21)</f>
        <v/>
      </c>
      <c r="T30" s="240" t="str">
        <f>IF(ISBLANK(Glutamine!T21),"",Glutamine!T21)</f>
        <v/>
      </c>
      <c r="U30" s="240" t="str">
        <f>IF(ISBLANK(Glutamine!U21),"",Glutamine!U21)</f>
        <v/>
      </c>
      <c r="V30" s="240" t="str">
        <f>IF(ISBLANK(Glutamine!V21),"",Glutamine!V21)</f>
        <v/>
      </c>
      <c r="W30" s="240" t="str">
        <f>IF(ISBLANK(Glutamine!W21),"",Glutamine!W21)</f>
        <v/>
      </c>
      <c r="X30" s="240" t="str">
        <f>IF(ISBLANK(Glutamine!X21),"",Glutamine!X21)</f>
        <v/>
      </c>
      <c r="Y30" s="240" t="str">
        <f>IF(ISBLANK(Glutamine!Y21),"",Glutamine!Y21)</f>
        <v/>
      </c>
      <c r="Z30" s="240" t="str">
        <f>IF(ISBLANK(Glutamine!Z21),"",Glutamine!Z21)</f>
        <v/>
      </c>
      <c r="AA30" s="240" t="str">
        <f>IF(ISBLANK(Glutamine!AA21),"",Glutamine!AA21)</f>
        <v/>
      </c>
      <c r="AB30" s="240" t="str">
        <f>IF(ISBLANK(Glutamine!AB21),"",Glutamine!AB21)</f>
        <v/>
      </c>
      <c r="AC30" s="240" t="str">
        <f>IF(ISBLANK(Glutamine!AC21),"",Glutamine!AC21)</f>
        <v/>
      </c>
      <c r="AD30" s="240" t="str">
        <f>IF(ISBLANK(Glutamine!AD21),"",Glutamine!AD21)</f>
        <v/>
      </c>
      <c r="AE30" s="240" t="str">
        <f>IF(ISBLANK(Glutamine!AE21),"",Glutamine!AE21)</f>
        <v/>
      </c>
      <c r="AF30" s="240" t="str">
        <f>IF(ISBLANK(Glutamine!AF21),"",Glutamine!AF21)</f>
        <v/>
      </c>
      <c r="AG30" s="240" t="str">
        <f>IF(ISBLANK(Glutamine!AG21),"",Glutamine!AG21)</f>
        <v/>
      </c>
      <c r="AH30" s="240" t="str">
        <f>IF(ISBLANK(Glutamine!AH21),"",Glutamine!AH21)</f>
        <v/>
      </c>
      <c r="AI30" s="240" t="str">
        <f>IF(ISBLANK(Glutamine!AI21),"",Glutamine!AI21)</f>
        <v/>
      </c>
      <c r="AJ30" s="240" t="str">
        <f>IF(ISBLANK(Glutamine!AJ21),"",Glutamine!AJ21)</f>
        <v/>
      </c>
      <c r="AK30" s="240" t="str">
        <f>IF(ISBLANK(Glutamine!AK21),"",Glutamine!AK21)</f>
        <v/>
      </c>
      <c r="AL30" s="240" t="str">
        <f>IF(ISBLANK(Glutamine!AL21),"",Glutamine!AL21)</f>
        <v/>
      </c>
      <c r="AM30" s="240" t="str">
        <f>IF(ISBLANK(Glutamine!AM21),"",Glutamine!AM21)</f>
        <v/>
      </c>
      <c r="AN30" s="240" t="str">
        <f>IF(ISBLANK(Glutamine!AN21),"",Glutamine!AN21)</f>
        <v/>
      </c>
      <c r="AO30" s="240" t="str">
        <f>IF(ISBLANK(Glutamine!AO21),"",Glutamine!AO21)</f>
        <v/>
      </c>
      <c r="AP30" s="240" t="str">
        <f>IF(ISBLANK(Glutamine!AP21),"",Glutamine!AP21)</f>
        <v/>
      </c>
      <c r="AQ30" s="240" t="e">
        <f>IF(ISBLANK(Glutamine!#REF!),"",Glutamine!#REF!)</f>
        <v>#REF!</v>
      </c>
      <c r="AR30" s="240" t="e">
        <f>IF(ISBLANK(Glutamine!#REF!),"",Glutamine!#REF!)</f>
        <v>#REF!</v>
      </c>
      <c r="AS30" s="240" t="e">
        <f>IF(ISBLANK(Glutamine!#REF!),"",Glutamine!#REF!)</f>
        <v>#REF!</v>
      </c>
      <c r="AT30" s="240" t="e">
        <f>IF(ISBLANK(Glutamine!#REF!),"",Glutamine!#REF!)</f>
        <v>#REF!</v>
      </c>
      <c r="AU30" s="240" t="e">
        <f>IF(ISBLANK(Glutamine!#REF!),"",Glutamine!#REF!)</f>
        <v>#REF!</v>
      </c>
      <c r="AV30" s="240" t="e">
        <f>IF(ISBLANK(Glutamine!#REF!),"",Glutamine!#REF!)</f>
        <v>#REF!</v>
      </c>
      <c r="AW30" s="240" t="e">
        <f>IF(ISBLANK(Glutamine!#REF!),"",Glutamine!#REF!)</f>
        <v>#REF!</v>
      </c>
      <c r="AX30" s="240" t="e">
        <f>IF(ISBLANK(Glutamine!#REF!),"",Glutamine!#REF!)</f>
        <v>#REF!</v>
      </c>
      <c r="AY30" s="240" t="e">
        <f>IF(ISBLANK(Glutamine!#REF!),"",Glutamine!#REF!)</f>
        <v>#REF!</v>
      </c>
      <c r="AZ30" s="240" t="e">
        <f>IF(ISBLANK(Glutamine!#REF!),"",Glutamine!#REF!)</f>
        <v>#REF!</v>
      </c>
      <c r="BA30" s="240" t="e">
        <f>IF(ISBLANK(Glutamine!#REF!),"",Glutamine!#REF!)</f>
        <v>#REF!</v>
      </c>
      <c r="BB30" s="240" t="e">
        <f>IF(ISBLANK(Glutamine!#REF!),"",Glutamine!#REF!)</f>
        <v>#REF!</v>
      </c>
      <c r="BC30" s="240" t="e">
        <f>IF(ISBLANK(Glutamine!#REF!),"",Glutamine!#REF!)</f>
        <v>#REF!</v>
      </c>
      <c r="BD30" s="240" t="e">
        <f>IF(ISBLANK(Glutamine!#REF!),"",Glutamine!#REF!)</f>
        <v>#REF!</v>
      </c>
      <c r="BE30" s="240" t="e">
        <f>IF(ISBLANK(Glutamine!#REF!),"",Glutamine!#REF!)</f>
        <v>#REF!</v>
      </c>
      <c r="BF30" s="240" t="e">
        <f>IF(ISBLANK(Glutamine!#REF!),"",Glutamine!#REF!)</f>
        <v>#REF!</v>
      </c>
      <c r="BG30" s="240" t="e">
        <f>IF(ISBLANK(Glutamine!#REF!),"",Glutamine!#REF!)</f>
        <v>#REF!</v>
      </c>
      <c r="BH30" s="240" t="e">
        <f>IF(ISBLANK(Glutamine!#REF!),"",Glutamine!#REF!)</f>
        <v>#REF!</v>
      </c>
      <c r="BI30" s="240" t="e">
        <f>IF(ISBLANK(Glutamine!#REF!),"",Glutamine!#REF!)</f>
        <v>#REF!</v>
      </c>
      <c r="BJ30" s="240" t="e">
        <f>IF(ISBLANK(Glutamine!#REF!),"",Glutamine!#REF!)</f>
        <v>#REF!</v>
      </c>
      <c r="BK30" s="240" t="e">
        <f>IF(ISBLANK(Glutamine!#REF!),"",Glutamine!#REF!)</f>
        <v>#REF!</v>
      </c>
      <c r="BL30" s="240" t="e">
        <f>IF(ISBLANK(Glutamine!#REF!),"",Glutamine!#REF!)</f>
        <v>#REF!</v>
      </c>
      <c r="BM30" s="240" t="e">
        <f>IF(ISBLANK(Glutamine!#REF!),"",Glutamine!#REF!)</f>
        <v>#REF!</v>
      </c>
      <c r="BN30" s="240" t="str">
        <f>IF(ISBLANK('In Process Calc.'!B23),"",ROUND('In Process Calc.'!B23,2))</f>
        <v/>
      </c>
      <c r="BO30" s="240" t="str">
        <f>IF(ISBLANK('In Process Calc.'!C23),"",ROUND('In Process Calc.'!C23,2))</f>
        <v/>
      </c>
      <c r="BP30" s="240" t="str">
        <f>IF(ISBLANK('In Process Calc.'!D23),"",'In Process Calc.'!D23)</f>
        <v/>
      </c>
      <c r="BQ30" s="240" t="str">
        <f>IF(ISBLANK('In Process Calc.'!E23),"",'In Process Calc.'!E23)</f>
        <v/>
      </c>
      <c r="BR30" s="240" t="str">
        <f>IF(ISBLANK('In Process Calc.'!G23),"",'In Process Calc.'!G23)</f>
        <v/>
      </c>
      <c r="BS30" s="240" t="str">
        <f>IF(ISBLANK('In Process Calc.'!I23),"",'In Process Calc.'!I23)</f>
        <v/>
      </c>
      <c r="BT30" s="240" t="str">
        <f>IF(ISBLANK('In Process Calc.'!J23),"",'In Process Calc.'!J23)</f>
        <v/>
      </c>
      <c r="BU30" s="240" t="str">
        <f>IF(ISBLANK('In Process Calc.'!K23),"",'In Process Calc.'!K23)</f>
        <v/>
      </c>
      <c r="BV30" s="245" t="str">
        <f>IF(ISBLANK('In Process Calc.'!L23),"",'In Process Calc.'!L23)</f>
        <v/>
      </c>
      <c r="BW30" s="245" t="str">
        <f>IF(ISBLANK('In Process Calc.'!M23),"",'In Process Calc.'!M23)</f>
        <v/>
      </c>
      <c r="BX30" s="245" t="str">
        <f>IF(ISBLANK('In Process Calc.'!N23),"",'In Process Calc.'!N23)</f>
        <v/>
      </c>
      <c r="BY30" s="245" t="str">
        <f>IF(ISBLANK('In Process Calc.'!O23),"",'In Process Calc.'!O23)</f>
        <v/>
      </c>
      <c r="BZ30" s="245" t="str">
        <f>IF(ISBLANK('In Process Calc.'!P23),"",'In Process Calc.'!P23)</f>
        <v/>
      </c>
      <c r="CA30" s="245" t="str">
        <f>IF(ISBLANK('In Process Calc.'!Q23),"",'In Process Calc.'!Q23)</f>
        <v/>
      </c>
      <c r="CB30" s="245" t="str">
        <f>IF(ISBLANK('In Process Calc.'!R23),"",'In Process Calc.'!R23)</f>
        <v/>
      </c>
      <c r="CC30" s="245" t="str">
        <f>IF(ISBLANK('In Process Calc.'!S23),"",'In Process Calc.'!S23)</f>
        <v/>
      </c>
      <c r="CD30" s="245" t="str">
        <f>IF(ISBLANK('In Process Calc.'!T23),"",'In Process Calc.'!T23)</f>
        <v/>
      </c>
      <c r="CE30" s="245" t="str">
        <f>IF(ISBLANK('In Process Calc.'!U23),"",'In Process Calc.'!U23)</f>
        <v/>
      </c>
      <c r="CF30" s="245" t="str">
        <f>IF(ISBLANK('In Process Calc.'!V23),"",'In Process Calc.'!V23)</f>
        <v/>
      </c>
      <c r="CG30" s="245" t="str">
        <f>IF(ISBLANK('In Process Calc.'!W23),"",'In Process Calc.'!W23)</f>
        <v/>
      </c>
      <c r="CH30" s="245" t="str">
        <f>IF(ISBLANK('In Process Calc.'!X23),"",'In Process Calc.'!X23)</f>
        <v/>
      </c>
      <c r="CI30" s="245" t="str">
        <f>IF(ISBLANK('In Process Calc.'!Y23),"",'In Process Calc.'!Y23)</f>
        <v/>
      </c>
      <c r="CJ30" s="245" t="str">
        <f>IF(ISBLANK('In Process Calc.'!Z23),"",'In Process Calc.'!Z23)</f>
        <v/>
      </c>
      <c r="CK30" s="245" t="str">
        <f>IF(ISBLANK('In Process Calc.'!AA23),"",'In Process Calc.'!AA23)</f>
        <v/>
      </c>
      <c r="CL30" s="245" t="str">
        <f>IF(ISBLANK('In Process Calc.'!AB23),"",'In Process Calc.'!AB23)</f>
        <v/>
      </c>
      <c r="CM30" s="245" t="str">
        <f>IF(ISBLANK('In Process Calc.'!AC23),"",'In Process Calc.'!AC23)</f>
        <v/>
      </c>
      <c r="CN30" s="245" t="str">
        <f>IF(ISBLANK('In Process Calc.'!AD23),"",'In Process Calc.'!AD23)</f>
        <v/>
      </c>
      <c r="CO30" s="245" t="str">
        <f>IF(ISBLANK('In Process Calc.'!AE23),"",'In Process Calc.'!AE23)</f>
        <v/>
      </c>
      <c r="CP30" s="245" t="str">
        <f>IF(ISBLANK('In Process Calc.'!AF23),"",'In Process Calc.'!AF23)</f>
        <v/>
      </c>
      <c r="CQ30" s="245" t="str">
        <f>IF(ISBLANK('In Process Calc.'!AG23),"",'In Process Calc.'!AG23)</f>
        <v/>
      </c>
      <c r="CR30" s="245" t="str">
        <f>IF(ISBLANK('In Process Calc.'!AH23),"",'In Process Calc.'!AH23)</f>
        <v/>
      </c>
      <c r="CS30" s="245" t="str">
        <f>IF(ISBLANK('In Process Calc.'!AI23),"",'In Process Calc.'!AI23)</f>
        <v/>
      </c>
      <c r="CT30" s="245" t="str">
        <f>IF(ISBLANK('In Process Calc.'!AJ23),"",'In Process Calc.'!AJ23)</f>
        <v/>
      </c>
      <c r="CU30" s="245" t="str">
        <f>IF(ISBLANK('In Process Calc.'!AK23),"",'In Process Calc.'!AK23)</f>
        <v/>
      </c>
      <c r="CV30" s="245" t="str">
        <f>IF(ISBLANK('In Process Calc.'!AL23),"",'In Process Calc.'!AL23)</f>
        <v/>
      </c>
      <c r="CW30" s="245" t="str">
        <f>IF(ISBLANK('In Process Calc.'!AM23),"",'In Process Calc.'!AM23)</f>
        <v/>
      </c>
      <c r="CX30" s="245" t="str">
        <f>IF(ISBLANK('In Process Calc.'!AN23),"",'In Process Calc.'!AN23)</f>
        <v/>
      </c>
      <c r="CY30" s="245" t="str">
        <f>IF(ISBLANK('In Process Calc.'!AO23),"",'In Process Calc.'!AO23)</f>
        <v/>
      </c>
      <c r="CZ30" s="245" t="str">
        <f>IF(ISBLANK('In Process Calc.'!AP23),"",'In Process Calc.'!AP23)</f>
        <v/>
      </c>
      <c r="DA30" s="245" t="str">
        <f>IF(ISBLANK('In Process Calc.'!AQ23),"",'In Process Calc.'!AQ23)</f>
        <v/>
      </c>
      <c r="DB30" s="245" t="str">
        <f>IF(ISBLANK('In Process Calc.'!AR23),"",'In Process Calc.'!AR23)</f>
        <v/>
      </c>
      <c r="DC30" s="245" t="str">
        <f>IF(ISBLANK('In Process Calc.'!AS23),"",'In Process Calc.'!AS23)</f>
        <v/>
      </c>
      <c r="DD30" s="245" t="str">
        <f>IF(ISBLANK('In Process Calc.'!AT23),"",'In Process Calc.'!AT23)</f>
        <v/>
      </c>
      <c r="DE30" s="245" t="str">
        <f>IF(ISBLANK('In Process Calc.'!AU23),"",'In Process Calc.'!AU23)</f>
        <v/>
      </c>
      <c r="DF30" s="245" t="str">
        <f>IF(ISBLANK('In Process Calc.'!AV23),"",'In Process Calc.'!AV23)</f>
        <v/>
      </c>
      <c r="DG30" s="245" t="str">
        <f>IF(ISBLANK('In Process Calc.'!AW23),"",'In Process Calc.'!AW23)</f>
        <v/>
      </c>
      <c r="DH30" s="245" t="str">
        <f>IF(ISBLANK('In Process Calc.'!AX23),"",'In Process Calc.'!AX23)</f>
        <v/>
      </c>
      <c r="DI30" s="245" t="str">
        <f>IF(ISBLANK('In Process Calc.'!AY23),"",'In Process Calc.'!AY23)</f>
        <v/>
      </c>
      <c r="DJ30" s="245" t="str">
        <f>IF(ISBLANK('In Process Calc.'!AZ23),"",'In Process Calc.'!AZ23)</f>
        <v/>
      </c>
      <c r="DK30" s="245" t="str">
        <f>IF(ISBLANK('In Process Calc.'!BA23),"",'In Process Calc.'!BA23)</f>
        <v/>
      </c>
      <c r="DL30" s="245" t="str">
        <f>IF(ISBLANK('In Process Calc.'!BB23),"",'In Process Calc.'!BB23)</f>
        <v/>
      </c>
      <c r="DM30" s="245" t="str">
        <f>IF(ISBLANK('In Process Calc.'!BC23),"",'In Process Calc.'!BC23)</f>
        <v/>
      </c>
      <c r="DN30" s="245" t="str">
        <f>IF(ISBLANK('In Process Calc.'!BD23),"",'In Process Calc.'!BD23)</f>
        <v/>
      </c>
      <c r="DO30" s="245" t="str">
        <f>IF(ISBLANK('In Process Calc.'!BE23),"",'In Process Calc.'!BE23)</f>
        <v/>
      </c>
      <c r="DP30" s="245" t="str">
        <f>IF(ISBLANK('In Process Calc.'!BF23),"",'In Process Calc.'!BF23)</f>
        <v/>
      </c>
      <c r="DQ30" s="245" t="str">
        <f>IF(ISBLANK('In Process Calc.'!BG23),"",'In Process Calc.'!BG23)</f>
        <v/>
      </c>
      <c r="DR30" s="245" t="str">
        <f>IF(ISBLANK('In Process Calc.'!BH23),"",'In Process Calc.'!BH23)</f>
        <v/>
      </c>
      <c r="DS30" s="245" t="str">
        <f>IF(ISBLANK('In Process Calc.'!BI23),"",'In Process Calc.'!BI23)</f>
        <v/>
      </c>
      <c r="DT30" s="245" t="str">
        <f>IF(ISBLANK('In Process Calc.'!BJ23),"",'In Process Calc.'!BJ23)</f>
        <v/>
      </c>
      <c r="DU30" s="245" t="str">
        <f>IF(ISBLANK('In Process Calc.'!BK23),"",'In Process Calc.'!BK23)</f>
        <v/>
      </c>
      <c r="DV30" s="245" t="str">
        <f>IF(ISBLANK('In Process Calc.'!BL23),"",'In Process Calc.'!BL23)</f>
        <v/>
      </c>
      <c r="DW30" s="245" t="str">
        <f>IF(ISBLANK('In Process Calc.'!BM23),"",'In Process Calc.'!BM23)</f>
        <v/>
      </c>
      <c r="DX30" s="245" t="str">
        <f>IF(ISBLANK('In Process Calc.'!BN23),"",'In Process Calc.'!BN23)</f>
        <v/>
      </c>
      <c r="DY30" s="245" t="str">
        <f>IF(ISBLANK('In Process Calc.'!BO23),"",'In Process Calc.'!BO23)</f>
        <v/>
      </c>
      <c r="DZ30" s="245" t="str">
        <f>IF(ISBLANK('In Process Calc.'!BP23),"",'In Process Calc.'!BP23)</f>
        <v/>
      </c>
      <c r="EA30" s="245" t="str">
        <f>IF(ISBLANK('In Process Calc.'!BQ23),"",'In Process Calc.'!BQ23)</f>
        <v/>
      </c>
      <c r="EB30" s="245" t="str">
        <f>IF(ISBLANK('In Process Calc.'!BR23),"",'In Process Calc.'!BR23)</f>
        <v/>
      </c>
      <c r="EC30" s="245" t="str">
        <f>IF(ISBLANK('In Process Calc.'!BS23),"",'In Process Calc.'!BS23)</f>
        <v/>
      </c>
      <c r="ED30" s="245" t="str">
        <f>IF(ISBLANK('In Process Calc.'!BT23),"",'In Process Calc.'!BT23)</f>
        <v/>
      </c>
      <c r="EE30" s="245" t="str">
        <f>IF(ISBLANK('In Process Calc.'!BU23),"",'In Process Calc.'!BU23)</f>
        <v/>
      </c>
      <c r="EF30" s="245" t="str">
        <f>IF(ISBLANK('In Process Calc.'!BV23),"",'In Process Calc.'!BV23)</f>
        <v/>
      </c>
      <c r="EG30" s="245" t="str">
        <f>IF(ISBLANK('In Process Calc.'!BW23),"",'In Process Calc.'!BW23)</f>
        <v/>
      </c>
      <c r="EH30" s="245" t="str">
        <f>IF(ISBLANK('In Process Calc.'!BX23),"",'In Process Calc.'!BX23)</f>
        <v/>
      </c>
      <c r="EI30" s="245" t="str">
        <f>IF(ISBLANK('In Process Calc.'!BY23),"",'In Process Calc.'!BY23)</f>
        <v/>
      </c>
      <c r="EJ30" s="245" t="str">
        <f>IF(ISBLANK('In Process Calc.'!BZ23),"",'In Process Calc.'!BZ23)</f>
        <v/>
      </c>
      <c r="EK30" s="245">
        <f>IF(ISBLANK('Post Process Calc.'!A30),"",'Post Process Calc.'!A30)</f>
        <v>0.98050334508744008</v>
      </c>
      <c r="EL30" s="245" t="str">
        <f>IF(ISBLANK('Post Process Calc.'!B30),"",'Post Process Calc.'!B30)</f>
        <v/>
      </c>
      <c r="EM30" s="245">
        <f>IF(ISBLANK('Post Process Calc.'!C30),"",'Post Process Calc.'!C30)</f>
        <v>2.4158221070732195E-2</v>
      </c>
      <c r="EN30" s="245">
        <f>IF(ISBLANK('Post Process Calc.'!D30),"",'Post Process Calc.'!D30)</f>
        <v>-2.3019716486138781E-2</v>
      </c>
      <c r="EO30" s="245">
        <f>IF(ISBLANK('Post Process Calc.'!E30),"",'Post Process Calc.'!E30)</f>
        <v>1.9705537941223737E-3</v>
      </c>
      <c r="EP30" s="245">
        <f>IF(ISBLANK('Post Process Calc.'!F30),"",'Post Process Calc.'!F30)</f>
        <v>-2.8250018083431121E-6</v>
      </c>
      <c r="EQ30" s="245">
        <f>IF(ISBLANK('Post Process Calc.'!G30),"",'Post Process Calc.'!G30)</f>
        <v>-6.1321010795713877E-4</v>
      </c>
      <c r="ER30" s="245" t="str">
        <f>IF(ISBLANK('Post Process Calc.'!H30),"",'Post Process Calc.'!H30)</f>
        <v/>
      </c>
      <c r="ES30" s="245" t="str">
        <f>IF(ISBLANK('Post Process Calc.'!I30),"",'Post Process Calc.'!I30)</f>
        <v/>
      </c>
      <c r="ET30" s="245" t="str">
        <f>IF(ISBLANK('Post Process Calc.'!J30),"",'Post Process Calc.'!J30)</f>
        <v/>
      </c>
      <c r="EU30" s="245" t="str">
        <f>IF(ISBLANK('Post Process Calc.'!K30),"",'Post Process Calc.'!K30)</f>
        <v/>
      </c>
      <c r="EV30" s="245" t="str">
        <f>IF(ISBLANK('Post Process Calc.'!L30),"",'Post Process Calc.'!L30)</f>
        <v/>
      </c>
      <c r="EW30" s="245" t="str">
        <f>IF(ISBLANK('Post Process Calc.'!M30),"",'Post Process Calc.'!M30)</f>
        <v/>
      </c>
      <c r="EX30" s="245" t="str">
        <f>IF(ISBLANK('Post Process Calc.'!N30),"",'Post Process Calc.'!N30)</f>
        <v/>
      </c>
      <c r="EY30" s="245" t="str">
        <f>IF(ISBLANK('Post Process Calc.'!O30),"",'Post Process Calc.'!O30)</f>
        <v/>
      </c>
      <c r="EZ30" s="245" t="str">
        <f>IF(ISBLANK('Post Process Calc.'!P30),"",'Post Process Calc.'!P30)</f>
        <v/>
      </c>
      <c r="FA30" s="245" t="str">
        <f>IF(ISBLANK('Post Process Calc.'!Q30),"",'Post Process Calc.'!Q30)</f>
        <v/>
      </c>
      <c r="FB30" s="245" t="str">
        <f>IF(ISBLANK('Post Process Calc.'!R30),"",'Post Process Calc.'!R30)</f>
        <v/>
      </c>
      <c r="FC30" s="245" t="str">
        <f>IF(ISBLANK('Post Process Calc.'!S30),"",'Post Process Calc.'!S30)</f>
        <v/>
      </c>
      <c r="FD30" s="245" t="str">
        <f>IF(ISBLANK('Post Process Calc.'!T30),"",'Post Process Calc.'!T30)</f>
        <v/>
      </c>
      <c r="FE30" s="245" t="str">
        <f>IF(ISBLANK('Post Process Calc.'!U30),"",'Post Process Calc.'!U30)</f>
        <v/>
      </c>
      <c r="FF30" s="245" t="str">
        <f>IF(ISBLANK('Post Process Calc.'!V30),"",'Post Process Calc.'!V30)</f>
        <v/>
      </c>
      <c r="FG30" s="245" t="str">
        <f>IF(ISBLANK('Post Process Calc.'!W30),"",'Post Process Calc.'!W30)</f>
        <v/>
      </c>
      <c r="FH30" s="245" t="str">
        <f>IF(ISBLANK('Post Process Calc.'!X30),"",'Post Process Calc.'!X30)</f>
        <v/>
      </c>
      <c r="FI30" s="245" t="str">
        <f>IF(ISBLANK('Post Process Calc.'!Y30),"",'Post Process Calc.'!Y30)</f>
        <v/>
      </c>
      <c r="FJ30" s="245" t="str">
        <f>IF(ISBLANK('Post Process Calc.'!Z30),"",'Post Process Calc.'!Z30)</f>
        <v/>
      </c>
      <c r="FK30" s="245" t="str">
        <f>IF(ISBLANK('Post Process Calc.'!AA30),"",'Post Process Calc.'!AA30)</f>
        <v/>
      </c>
      <c r="FL30" s="245" t="str">
        <f>IF(ISBLANK('Post Process Calc.'!AB30),"",'Post Process Calc.'!AB30)</f>
        <v/>
      </c>
      <c r="FM30" s="245" t="str">
        <f>IF(ISBLANK('Post Process Calc.'!AC30),"",'Post Process Calc.'!AC30)</f>
        <v/>
      </c>
      <c r="FN30" s="245" t="str">
        <f>IF(ISBLANK('Post Process Calc.'!AD30),"",'Post Process Calc.'!AD30)</f>
        <v/>
      </c>
      <c r="FO30" s="245" t="str">
        <f>IF(ISBLANK('Post Process Calc.'!AE30),"",'Post Process Calc.'!AE30)</f>
        <v/>
      </c>
      <c r="FP30" s="245" t="str">
        <f>IF(ISBLANK('Post Process Calc.'!AF30),"",'Post Process Calc.'!AF30)</f>
        <v/>
      </c>
      <c r="FQ30" s="245" t="str">
        <f>IF(ISBLANK('Post Process Calc.'!AG30),"",'Post Process Calc.'!AG30)</f>
        <v/>
      </c>
      <c r="FR30" s="245" t="str">
        <f>IF(ISBLANK('Post Process Calc.'!AH30),"",'Post Process Calc.'!AH30)</f>
        <v/>
      </c>
      <c r="FS30" s="245" t="str">
        <f>IF(ISBLANK('Post Process Calc.'!AI30),"",'Post Process Calc.'!AI30)</f>
        <v/>
      </c>
    </row>
    <row r="31" spans="1:175" x14ac:dyDescent="0.15">
      <c r="A31" s="240" t="str">
        <f>IF(Glutamine!B22&lt;&gt;0,Glutamine!$B$1,"")</f>
        <v/>
      </c>
      <c r="B31" s="240" t="str">
        <f>IF(ISBLANK(Glutamine!A22),"",Glutamine!A22)</f>
        <v/>
      </c>
      <c r="C31" s="247" t="str">
        <f>IF(ISBLANK(Glutamine!B22),"",Glutamine!B22)</f>
        <v/>
      </c>
      <c r="D31" s="248" t="str">
        <f>IF(ISBLANK(Glutamine!C22),"",Glutamine!C22)</f>
        <v/>
      </c>
      <c r="E31" s="240" t="str">
        <f>IF(ISBLANK(Glutamine!D22),"",Glutamine!D22)</f>
        <v/>
      </c>
      <c r="F31" s="240" t="str">
        <f>IF(ISBLANK(Glutamine!E22),"",Glutamine!E22)</f>
        <v/>
      </c>
      <c r="G31" s="240" t="str">
        <f>IF(ISBLANK(Glutamine!G22),"",Glutamine!G22)</f>
        <v/>
      </c>
      <c r="H31" s="240" t="str">
        <f>IF(ISBLANK(Glutamine!H22),"",Glutamine!H22)</f>
        <v/>
      </c>
      <c r="I31" s="240" t="str">
        <f>IF(ISBLANK(Glutamine!I22),"",Glutamine!I22)</f>
        <v/>
      </c>
      <c r="J31" s="240" t="str">
        <f>IF(ISBLANK(Glutamine!J22),"",Glutamine!J22)</f>
        <v/>
      </c>
      <c r="K31" s="240" t="str">
        <f>IF(ISBLANK(Glutamine!K22),"",Glutamine!K22)</f>
        <v/>
      </c>
      <c r="L31" s="240" t="str">
        <f>IF(ISBLANK(Glutamine!L22),"",Glutamine!L22)</f>
        <v/>
      </c>
      <c r="M31" s="240" t="str">
        <f>IF(ISBLANK(Glutamine!M22),"",Glutamine!M22)</f>
        <v/>
      </c>
      <c r="N31" s="240" t="str">
        <f>IF(ISBLANK(Glutamine!N22),"",Glutamine!N22)</f>
        <v/>
      </c>
      <c r="O31" s="240" t="str">
        <f>IF(ISBLANK(Glutamine!O22),"",Glutamine!O22)</f>
        <v/>
      </c>
      <c r="P31" s="240" t="str">
        <f>IF(ISBLANK(Glutamine!P22),"",Glutamine!P22)</f>
        <v/>
      </c>
      <c r="Q31" s="240" t="str">
        <f>IF(ISBLANK(Glutamine!Q22),"",Glutamine!Q22)</f>
        <v/>
      </c>
      <c r="R31" s="240" t="str">
        <f>IF(ISBLANK(Glutamine!R22),"",Glutamine!R22)</f>
        <v/>
      </c>
      <c r="S31" s="240" t="str">
        <f>IF(ISBLANK(Glutamine!S22),"",Glutamine!S22)</f>
        <v/>
      </c>
      <c r="T31" s="240" t="str">
        <f>IF(ISBLANK(Glutamine!T22),"",Glutamine!T22)</f>
        <v/>
      </c>
      <c r="U31" s="240" t="str">
        <f>IF(ISBLANK(Glutamine!U22),"",Glutamine!U22)</f>
        <v/>
      </c>
      <c r="V31" s="240" t="str">
        <f>IF(ISBLANK(Glutamine!V22),"",Glutamine!V22)</f>
        <v/>
      </c>
      <c r="W31" s="240" t="str">
        <f>IF(ISBLANK(Glutamine!W22),"",Glutamine!W22)</f>
        <v/>
      </c>
      <c r="X31" s="240" t="str">
        <f>IF(ISBLANK(Glutamine!X22),"",Glutamine!X22)</f>
        <v/>
      </c>
      <c r="Y31" s="240" t="str">
        <f>IF(ISBLANK(Glutamine!Y22),"",Glutamine!Y22)</f>
        <v/>
      </c>
      <c r="Z31" s="240" t="str">
        <f>IF(ISBLANK(Glutamine!Z22),"",Glutamine!Z22)</f>
        <v/>
      </c>
      <c r="AA31" s="240" t="str">
        <f>IF(ISBLANK(Glutamine!AA22),"",Glutamine!AA22)</f>
        <v/>
      </c>
      <c r="AB31" s="240" t="str">
        <f>IF(ISBLANK(Glutamine!AB22),"",Glutamine!AB22)</f>
        <v/>
      </c>
      <c r="AC31" s="240" t="str">
        <f>IF(ISBLANK(Glutamine!AC22),"",Glutamine!AC22)</f>
        <v/>
      </c>
      <c r="AD31" s="240" t="str">
        <f>IF(ISBLANK(Glutamine!AD22),"",Glutamine!AD22)</f>
        <v/>
      </c>
      <c r="AE31" s="240" t="str">
        <f>IF(ISBLANK(Glutamine!AE22),"",Glutamine!AE22)</f>
        <v/>
      </c>
      <c r="AF31" s="240" t="str">
        <f>IF(ISBLANK(Glutamine!AF22),"",Glutamine!AF22)</f>
        <v/>
      </c>
      <c r="AG31" s="240" t="str">
        <f>IF(ISBLANK(Glutamine!AG22),"",Glutamine!AG22)</f>
        <v/>
      </c>
      <c r="AH31" s="240" t="str">
        <f>IF(ISBLANK(Glutamine!AH22),"",Glutamine!AH22)</f>
        <v/>
      </c>
      <c r="AI31" s="240" t="str">
        <f>IF(ISBLANK(Glutamine!AI22),"",Glutamine!AI22)</f>
        <v/>
      </c>
      <c r="AJ31" s="240" t="str">
        <f>IF(ISBLANK(Glutamine!AJ22),"",Glutamine!AJ22)</f>
        <v/>
      </c>
      <c r="AK31" s="240" t="str">
        <f>IF(ISBLANK(Glutamine!AK22),"",Glutamine!AK22)</f>
        <v/>
      </c>
      <c r="AL31" s="240" t="str">
        <f>IF(ISBLANK(Glutamine!AL22),"",Glutamine!AL22)</f>
        <v/>
      </c>
      <c r="AM31" s="240" t="str">
        <f>IF(ISBLANK(Glutamine!AM22),"",Glutamine!AM22)</f>
        <v/>
      </c>
      <c r="AN31" s="240" t="str">
        <f>IF(ISBLANK(Glutamine!AN22),"",Glutamine!AN22)</f>
        <v/>
      </c>
      <c r="AO31" s="240" t="str">
        <f>IF(ISBLANK(Glutamine!AO22),"",Glutamine!AO22)</f>
        <v/>
      </c>
      <c r="AP31" s="240" t="str">
        <f>IF(ISBLANK(Glutamine!AP22),"",Glutamine!AP22)</f>
        <v/>
      </c>
      <c r="AQ31" s="240" t="e">
        <f>IF(ISBLANK(Glutamine!#REF!),"",Glutamine!#REF!)</f>
        <v>#REF!</v>
      </c>
      <c r="AR31" s="240" t="e">
        <f>IF(ISBLANK(Glutamine!#REF!),"",Glutamine!#REF!)</f>
        <v>#REF!</v>
      </c>
      <c r="AS31" s="240" t="e">
        <f>IF(ISBLANK(Glutamine!#REF!),"",Glutamine!#REF!)</f>
        <v>#REF!</v>
      </c>
      <c r="AT31" s="240" t="e">
        <f>IF(ISBLANK(Glutamine!#REF!),"",Glutamine!#REF!)</f>
        <v>#REF!</v>
      </c>
      <c r="AU31" s="240" t="e">
        <f>IF(ISBLANK(Glutamine!#REF!),"",Glutamine!#REF!)</f>
        <v>#REF!</v>
      </c>
      <c r="AV31" s="240" t="e">
        <f>IF(ISBLANK(Glutamine!#REF!),"",Glutamine!#REF!)</f>
        <v>#REF!</v>
      </c>
      <c r="AW31" s="240" t="e">
        <f>IF(ISBLANK(Glutamine!#REF!),"",Glutamine!#REF!)</f>
        <v>#REF!</v>
      </c>
      <c r="AX31" s="240" t="e">
        <f>IF(ISBLANK(Glutamine!#REF!),"",Glutamine!#REF!)</f>
        <v>#REF!</v>
      </c>
      <c r="AY31" s="240" t="e">
        <f>IF(ISBLANK(Glutamine!#REF!),"",Glutamine!#REF!)</f>
        <v>#REF!</v>
      </c>
      <c r="AZ31" s="240" t="e">
        <f>IF(ISBLANK(Glutamine!#REF!),"",Glutamine!#REF!)</f>
        <v>#REF!</v>
      </c>
      <c r="BA31" s="240" t="e">
        <f>IF(ISBLANK(Glutamine!#REF!),"",Glutamine!#REF!)</f>
        <v>#REF!</v>
      </c>
      <c r="BB31" s="240" t="e">
        <f>IF(ISBLANK(Glutamine!#REF!),"",Glutamine!#REF!)</f>
        <v>#REF!</v>
      </c>
      <c r="BC31" s="240" t="e">
        <f>IF(ISBLANK(Glutamine!#REF!),"",Glutamine!#REF!)</f>
        <v>#REF!</v>
      </c>
      <c r="BD31" s="240" t="e">
        <f>IF(ISBLANK(Glutamine!#REF!),"",Glutamine!#REF!)</f>
        <v>#REF!</v>
      </c>
      <c r="BE31" s="240" t="e">
        <f>IF(ISBLANK(Glutamine!#REF!),"",Glutamine!#REF!)</f>
        <v>#REF!</v>
      </c>
      <c r="BF31" s="240" t="e">
        <f>IF(ISBLANK(Glutamine!#REF!),"",Glutamine!#REF!)</f>
        <v>#REF!</v>
      </c>
      <c r="BG31" s="240" t="e">
        <f>IF(ISBLANK(Glutamine!#REF!),"",Glutamine!#REF!)</f>
        <v>#REF!</v>
      </c>
      <c r="BH31" s="240" t="e">
        <f>IF(ISBLANK(Glutamine!#REF!),"",Glutamine!#REF!)</f>
        <v>#REF!</v>
      </c>
      <c r="BI31" s="240" t="e">
        <f>IF(ISBLANK(Glutamine!#REF!),"",Glutamine!#REF!)</f>
        <v>#REF!</v>
      </c>
      <c r="BJ31" s="240" t="e">
        <f>IF(ISBLANK(Glutamine!#REF!),"",Glutamine!#REF!)</f>
        <v>#REF!</v>
      </c>
      <c r="BK31" s="240" t="e">
        <f>IF(ISBLANK(Glutamine!#REF!),"",Glutamine!#REF!)</f>
        <v>#REF!</v>
      </c>
      <c r="BL31" s="240" t="e">
        <f>IF(ISBLANK(Glutamine!#REF!),"",Glutamine!#REF!)</f>
        <v>#REF!</v>
      </c>
      <c r="BM31" s="240" t="e">
        <f>IF(ISBLANK(Glutamine!#REF!),"",Glutamine!#REF!)</f>
        <v>#REF!</v>
      </c>
      <c r="BN31" s="240" t="str">
        <f>IF(ISBLANK('In Process Calc.'!B24),"",ROUND('In Process Calc.'!B24,2))</f>
        <v/>
      </c>
      <c r="BO31" s="240" t="str">
        <f>IF(ISBLANK('In Process Calc.'!C24),"",ROUND('In Process Calc.'!C24,2))</f>
        <v/>
      </c>
      <c r="BP31" s="240" t="str">
        <f>IF(ISBLANK('In Process Calc.'!D24),"",'In Process Calc.'!D24)</f>
        <v/>
      </c>
      <c r="BQ31" s="240" t="str">
        <f>IF(ISBLANK('In Process Calc.'!E24),"",'In Process Calc.'!E24)</f>
        <v/>
      </c>
      <c r="BR31" s="240" t="str">
        <f>IF(ISBLANK('In Process Calc.'!G24),"",'In Process Calc.'!G24)</f>
        <v/>
      </c>
      <c r="BS31" s="240" t="str">
        <f>IF(ISBLANK('In Process Calc.'!I24),"",'In Process Calc.'!I24)</f>
        <v/>
      </c>
      <c r="BT31" s="240" t="str">
        <f>IF(ISBLANK('In Process Calc.'!J24),"",'In Process Calc.'!J24)</f>
        <v/>
      </c>
      <c r="BU31" s="240" t="str">
        <f>IF(ISBLANK('In Process Calc.'!K24),"",'In Process Calc.'!K24)</f>
        <v/>
      </c>
      <c r="BV31" s="245" t="str">
        <f>IF(ISBLANK('In Process Calc.'!L24),"",'In Process Calc.'!L24)</f>
        <v/>
      </c>
      <c r="BW31" s="245" t="str">
        <f>IF(ISBLANK('In Process Calc.'!M24),"",'In Process Calc.'!M24)</f>
        <v/>
      </c>
      <c r="BX31" s="245" t="str">
        <f>IF(ISBLANK('In Process Calc.'!N24),"",'In Process Calc.'!N24)</f>
        <v/>
      </c>
      <c r="BY31" s="245" t="str">
        <f>IF(ISBLANK('In Process Calc.'!O24),"",'In Process Calc.'!O24)</f>
        <v/>
      </c>
      <c r="BZ31" s="245" t="str">
        <f>IF(ISBLANK('In Process Calc.'!P24),"",'In Process Calc.'!P24)</f>
        <v/>
      </c>
      <c r="CA31" s="245" t="str">
        <f>IF(ISBLANK('In Process Calc.'!Q24),"",'In Process Calc.'!Q24)</f>
        <v/>
      </c>
      <c r="CB31" s="245" t="str">
        <f>IF(ISBLANK('In Process Calc.'!R24),"",'In Process Calc.'!R24)</f>
        <v/>
      </c>
      <c r="CC31" s="245" t="str">
        <f>IF(ISBLANK('In Process Calc.'!S24),"",'In Process Calc.'!S24)</f>
        <v/>
      </c>
      <c r="CD31" s="245" t="str">
        <f>IF(ISBLANK('In Process Calc.'!T24),"",'In Process Calc.'!T24)</f>
        <v/>
      </c>
      <c r="CE31" s="245" t="str">
        <f>IF(ISBLANK('In Process Calc.'!U24),"",'In Process Calc.'!U24)</f>
        <v/>
      </c>
      <c r="CF31" s="245" t="str">
        <f>IF(ISBLANK('In Process Calc.'!V24),"",'In Process Calc.'!V24)</f>
        <v/>
      </c>
      <c r="CG31" s="245" t="str">
        <f>IF(ISBLANK('In Process Calc.'!W24),"",'In Process Calc.'!W24)</f>
        <v/>
      </c>
      <c r="CH31" s="245" t="str">
        <f>IF(ISBLANK('In Process Calc.'!X24),"",'In Process Calc.'!X24)</f>
        <v/>
      </c>
      <c r="CI31" s="245" t="str">
        <f>IF(ISBLANK('In Process Calc.'!Y24),"",'In Process Calc.'!Y24)</f>
        <v/>
      </c>
      <c r="CJ31" s="245" t="str">
        <f>IF(ISBLANK('In Process Calc.'!Z24),"",'In Process Calc.'!Z24)</f>
        <v/>
      </c>
      <c r="CK31" s="245" t="str">
        <f>IF(ISBLANK('In Process Calc.'!AA24),"",'In Process Calc.'!AA24)</f>
        <v/>
      </c>
      <c r="CL31" s="245" t="str">
        <f>IF(ISBLANK('In Process Calc.'!AB24),"",'In Process Calc.'!AB24)</f>
        <v/>
      </c>
      <c r="CM31" s="245" t="str">
        <f>IF(ISBLANK('In Process Calc.'!AC24),"",'In Process Calc.'!AC24)</f>
        <v/>
      </c>
      <c r="CN31" s="245" t="str">
        <f>IF(ISBLANK('In Process Calc.'!AD24),"",'In Process Calc.'!AD24)</f>
        <v/>
      </c>
      <c r="CO31" s="245" t="str">
        <f>IF(ISBLANK('In Process Calc.'!AE24),"",'In Process Calc.'!AE24)</f>
        <v/>
      </c>
      <c r="CP31" s="245" t="str">
        <f>IF(ISBLANK('In Process Calc.'!AF24),"",'In Process Calc.'!AF24)</f>
        <v/>
      </c>
      <c r="CQ31" s="245" t="str">
        <f>IF(ISBLANK('In Process Calc.'!AG24),"",'In Process Calc.'!AG24)</f>
        <v/>
      </c>
      <c r="CR31" s="245" t="str">
        <f>IF(ISBLANK('In Process Calc.'!AH24),"",'In Process Calc.'!AH24)</f>
        <v/>
      </c>
      <c r="CS31" s="245" t="str">
        <f>IF(ISBLANK('In Process Calc.'!AI24),"",'In Process Calc.'!AI24)</f>
        <v/>
      </c>
      <c r="CT31" s="245" t="str">
        <f>IF(ISBLANK('In Process Calc.'!AJ24),"",'In Process Calc.'!AJ24)</f>
        <v/>
      </c>
      <c r="CU31" s="245" t="str">
        <f>IF(ISBLANK('In Process Calc.'!AK24),"",'In Process Calc.'!AK24)</f>
        <v/>
      </c>
      <c r="CV31" s="245" t="str">
        <f>IF(ISBLANK('In Process Calc.'!AL24),"",'In Process Calc.'!AL24)</f>
        <v/>
      </c>
      <c r="CW31" s="245" t="str">
        <f>IF(ISBLANK('In Process Calc.'!AM24),"",'In Process Calc.'!AM24)</f>
        <v/>
      </c>
      <c r="CX31" s="245" t="str">
        <f>IF(ISBLANK('In Process Calc.'!AN24),"",'In Process Calc.'!AN24)</f>
        <v/>
      </c>
      <c r="CY31" s="245" t="str">
        <f>IF(ISBLANK('In Process Calc.'!AO24),"",'In Process Calc.'!AO24)</f>
        <v/>
      </c>
      <c r="CZ31" s="245" t="str">
        <f>IF(ISBLANK('In Process Calc.'!AP24),"",'In Process Calc.'!AP24)</f>
        <v/>
      </c>
      <c r="DA31" s="245" t="str">
        <f>IF(ISBLANK('In Process Calc.'!AQ24),"",'In Process Calc.'!AQ24)</f>
        <v/>
      </c>
      <c r="DB31" s="245" t="str">
        <f>IF(ISBLANK('In Process Calc.'!AR24),"",'In Process Calc.'!AR24)</f>
        <v/>
      </c>
      <c r="DC31" s="245" t="str">
        <f>IF(ISBLANK('In Process Calc.'!AS24),"",'In Process Calc.'!AS24)</f>
        <v/>
      </c>
      <c r="DD31" s="245" t="str">
        <f>IF(ISBLANK('In Process Calc.'!AT24),"",'In Process Calc.'!AT24)</f>
        <v/>
      </c>
      <c r="DE31" s="245" t="str">
        <f>IF(ISBLANK('In Process Calc.'!AU24),"",'In Process Calc.'!AU24)</f>
        <v/>
      </c>
      <c r="DF31" s="245" t="str">
        <f>IF(ISBLANK('In Process Calc.'!AV24),"",'In Process Calc.'!AV24)</f>
        <v/>
      </c>
      <c r="DG31" s="245" t="str">
        <f>IF(ISBLANK('In Process Calc.'!AW24),"",'In Process Calc.'!AW24)</f>
        <v/>
      </c>
      <c r="DH31" s="245" t="str">
        <f>IF(ISBLANK('In Process Calc.'!AX24),"",'In Process Calc.'!AX24)</f>
        <v/>
      </c>
      <c r="DI31" s="245" t="str">
        <f>IF(ISBLANK('In Process Calc.'!AY24),"",'In Process Calc.'!AY24)</f>
        <v/>
      </c>
      <c r="DJ31" s="245" t="str">
        <f>IF(ISBLANK('In Process Calc.'!AZ24),"",'In Process Calc.'!AZ24)</f>
        <v/>
      </c>
      <c r="DK31" s="245" t="str">
        <f>IF(ISBLANK('In Process Calc.'!BA24),"",'In Process Calc.'!BA24)</f>
        <v/>
      </c>
      <c r="DL31" s="245" t="str">
        <f>IF(ISBLANK('In Process Calc.'!BB24),"",'In Process Calc.'!BB24)</f>
        <v/>
      </c>
      <c r="DM31" s="245" t="str">
        <f>IF(ISBLANK('In Process Calc.'!BC24),"",'In Process Calc.'!BC24)</f>
        <v/>
      </c>
      <c r="DN31" s="245" t="str">
        <f>IF(ISBLANK('In Process Calc.'!BD24),"",'In Process Calc.'!BD24)</f>
        <v/>
      </c>
      <c r="DO31" s="245" t="str">
        <f>IF(ISBLANK('In Process Calc.'!BE24),"",'In Process Calc.'!BE24)</f>
        <v/>
      </c>
      <c r="DP31" s="245" t="str">
        <f>IF(ISBLANK('In Process Calc.'!BF24),"",'In Process Calc.'!BF24)</f>
        <v/>
      </c>
      <c r="DQ31" s="245" t="str">
        <f>IF(ISBLANK('In Process Calc.'!BG24),"",'In Process Calc.'!BG24)</f>
        <v/>
      </c>
      <c r="DR31" s="245" t="str">
        <f>IF(ISBLANK('In Process Calc.'!BH24),"",'In Process Calc.'!BH24)</f>
        <v/>
      </c>
      <c r="DS31" s="245" t="str">
        <f>IF(ISBLANK('In Process Calc.'!BI24),"",'In Process Calc.'!BI24)</f>
        <v/>
      </c>
      <c r="DT31" s="245" t="str">
        <f>IF(ISBLANK('In Process Calc.'!BJ24),"",'In Process Calc.'!BJ24)</f>
        <v/>
      </c>
      <c r="DU31" s="245" t="str">
        <f>IF(ISBLANK('In Process Calc.'!BK24),"",'In Process Calc.'!BK24)</f>
        <v/>
      </c>
      <c r="DV31" s="245" t="str">
        <f>IF(ISBLANK('In Process Calc.'!BL24),"",'In Process Calc.'!BL24)</f>
        <v/>
      </c>
      <c r="DW31" s="245" t="str">
        <f>IF(ISBLANK('In Process Calc.'!BM24),"",'In Process Calc.'!BM24)</f>
        <v/>
      </c>
      <c r="DX31" s="245" t="str">
        <f>IF(ISBLANK('In Process Calc.'!BN24),"",'In Process Calc.'!BN24)</f>
        <v/>
      </c>
      <c r="DY31" s="245" t="str">
        <f>IF(ISBLANK('In Process Calc.'!BO24),"",'In Process Calc.'!BO24)</f>
        <v/>
      </c>
      <c r="DZ31" s="245" t="str">
        <f>IF(ISBLANK('In Process Calc.'!BP24),"",'In Process Calc.'!BP24)</f>
        <v/>
      </c>
      <c r="EA31" s="245" t="str">
        <f>IF(ISBLANK('In Process Calc.'!BQ24),"",'In Process Calc.'!BQ24)</f>
        <v/>
      </c>
      <c r="EB31" s="245" t="str">
        <f>IF(ISBLANK('In Process Calc.'!BR24),"",'In Process Calc.'!BR24)</f>
        <v/>
      </c>
      <c r="EC31" s="245" t="str">
        <f>IF(ISBLANK('In Process Calc.'!BS24),"",'In Process Calc.'!BS24)</f>
        <v/>
      </c>
      <c r="ED31" s="245" t="str">
        <f>IF(ISBLANK('In Process Calc.'!BT24),"",'In Process Calc.'!BT24)</f>
        <v/>
      </c>
      <c r="EE31" s="245" t="str">
        <f>IF(ISBLANK('In Process Calc.'!BU24),"",'In Process Calc.'!BU24)</f>
        <v/>
      </c>
      <c r="EF31" s="245" t="str">
        <f>IF(ISBLANK('In Process Calc.'!BV24),"",'In Process Calc.'!BV24)</f>
        <v/>
      </c>
      <c r="EG31" s="245" t="str">
        <f>IF(ISBLANK('In Process Calc.'!BW24),"",'In Process Calc.'!BW24)</f>
        <v/>
      </c>
      <c r="EH31" s="245" t="str">
        <f>IF(ISBLANK('In Process Calc.'!BX24),"",'In Process Calc.'!BX24)</f>
        <v/>
      </c>
      <c r="EI31" s="245" t="str">
        <f>IF(ISBLANK('In Process Calc.'!BY24),"",'In Process Calc.'!BY24)</f>
        <v/>
      </c>
      <c r="EJ31" s="245" t="str">
        <f>IF(ISBLANK('In Process Calc.'!BZ24),"",'In Process Calc.'!BZ24)</f>
        <v/>
      </c>
      <c r="EK31" s="245" t="str">
        <f>IF(ISBLANK('Post Process Calc.'!A31),"",'Post Process Calc.'!A31)</f>
        <v/>
      </c>
      <c r="EL31" s="245" t="str">
        <f>IF(ISBLANK('Post Process Calc.'!B31),"",'Post Process Calc.'!B31)</f>
        <v/>
      </c>
      <c r="EM31" s="245" t="str">
        <f>IF(ISBLANK('Post Process Calc.'!C31),"",'Post Process Calc.'!C31)</f>
        <v/>
      </c>
      <c r="EN31" s="245" t="str">
        <f>IF(ISBLANK('Post Process Calc.'!D31),"",'Post Process Calc.'!D31)</f>
        <v/>
      </c>
      <c r="EO31" s="245" t="str">
        <f>IF(ISBLANK('Post Process Calc.'!E31),"",'Post Process Calc.'!E31)</f>
        <v/>
      </c>
      <c r="EP31" s="245" t="str">
        <f>IF(ISBLANK('Post Process Calc.'!F31),"",'Post Process Calc.'!F31)</f>
        <v/>
      </c>
      <c r="EQ31" s="245" t="str">
        <f>IF(ISBLANK('Post Process Calc.'!G31),"",'Post Process Calc.'!G31)</f>
        <v/>
      </c>
      <c r="ER31" s="245" t="str">
        <f>IF(ISBLANK('Post Process Calc.'!H31),"",'Post Process Calc.'!H31)</f>
        <v/>
      </c>
      <c r="ES31" s="245" t="str">
        <f>IF(ISBLANK('Post Process Calc.'!I31),"",'Post Process Calc.'!I31)</f>
        <v/>
      </c>
      <c r="ET31" s="245" t="str">
        <f>IF(ISBLANK('Post Process Calc.'!J31),"",'Post Process Calc.'!J31)</f>
        <v/>
      </c>
      <c r="EU31" s="245" t="str">
        <f>IF(ISBLANK('Post Process Calc.'!K31),"",'Post Process Calc.'!K31)</f>
        <v/>
      </c>
      <c r="EV31" s="245" t="str">
        <f>IF(ISBLANK('Post Process Calc.'!L31),"",'Post Process Calc.'!L31)</f>
        <v/>
      </c>
      <c r="EW31" s="245" t="str">
        <f>IF(ISBLANK('Post Process Calc.'!M31),"",'Post Process Calc.'!M31)</f>
        <v/>
      </c>
      <c r="EX31" s="245" t="str">
        <f>IF(ISBLANK('Post Process Calc.'!N31),"",'Post Process Calc.'!N31)</f>
        <v/>
      </c>
      <c r="EY31" s="245" t="str">
        <f>IF(ISBLANK('Post Process Calc.'!O31),"",'Post Process Calc.'!O31)</f>
        <v/>
      </c>
      <c r="EZ31" s="245" t="str">
        <f>IF(ISBLANK('Post Process Calc.'!P31),"",'Post Process Calc.'!P31)</f>
        <v/>
      </c>
      <c r="FA31" s="245" t="str">
        <f>IF(ISBLANK('Post Process Calc.'!Q31),"",'Post Process Calc.'!Q31)</f>
        <v/>
      </c>
      <c r="FB31" s="245" t="str">
        <f>IF(ISBLANK('Post Process Calc.'!R31),"",'Post Process Calc.'!R31)</f>
        <v/>
      </c>
      <c r="FC31" s="245" t="str">
        <f>IF(ISBLANK('Post Process Calc.'!S31),"",'Post Process Calc.'!S31)</f>
        <v/>
      </c>
      <c r="FD31" s="245" t="str">
        <f>IF(ISBLANK('Post Process Calc.'!T31),"",'Post Process Calc.'!T31)</f>
        <v/>
      </c>
      <c r="FE31" s="245" t="str">
        <f>IF(ISBLANK('Post Process Calc.'!U31),"",'Post Process Calc.'!U31)</f>
        <v/>
      </c>
      <c r="FF31" s="245" t="str">
        <f>IF(ISBLANK('Post Process Calc.'!V31),"",'Post Process Calc.'!V31)</f>
        <v/>
      </c>
      <c r="FG31" s="245" t="str">
        <f>IF(ISBLANK('Post Process Calc.'!W31),"",'Post Process Calc.'!W31)</f>
        <v/>
      </c>
      <c r="FH31" s="245" t="str">
        <f>IF(ISBLANK('Post Process Calc.'!X31),"",'Post Process Calc.'!X31)</f>
        <v/>
      </c>
      <c r="FI31" s="245" t="str">
        <f>IF(ISBLANK('Post Process Calc.'!Y31),"",'Post Process Calc.'!Y31)</f>
        <v/>
      </c>
      <c r="FJ31" s="245" t="str">
        <f>IF(ISBLANK('Post Process Calc.'!Z31),"",'Post Process Calc.'!Z31)</f>
        <v/>
      </c>
      <c r="FK31" s="245" t="str">
        <f>IF(ISBLANK('Post Process Calc.'!AA31),"",'Post Process Calc.'!AA31)</f>
        <v/>
      </c>
      <c r="FL31" s="245" t="str">
        <f>IF(ISBLANK('Post Process Calc.'!AB31),"",'Post Process Calc.'!AB31)</f>
        <v/>
      </c>
      <c r="FM31" s="245" t="str">
        <f>IF(ISBLANK('Post Process Calc.'!AC31),"",'Post Process Calc.'!AC31)</f>
        <v/>
      </c>
      <c r="FN31" s="245" t="str">
        <f>IF(ISBLANK('Post Process Calc.'!AD31),"",'Post Process Calc.'!AD31)</f>
        <v/>
      </c>
      <c r="FO31" s="245" t="str">
        <f>IF(ISBLANK('Post Process Calc.'!AE31),"",'Post Process Calc.'!AE31)</f>
        <v/>
      </c>
      <c r="FP31" s="245" t="str">
        <f>IF(ISBLANK('Post Process Calc.'!AF31),"",'Post Process Calc.'!AF31)</f>
        <v/>
      </c>
      <c r="FQ31" s="245" t="str">
        <f>IF(ISBLANK('Post Process Calc.'!AG31),"",'Post Process Calc.'!AG31)</f>
        <v/>
      </c>
      <c r="FR31" s="245" t="str">
        <f>IF(ISBLANK('Post Process Calc.'!AH31),"",'Post Process Calc.'!AH31)</f>
        <v/>
      </c>
      <c r="FS31" s="245" t="str">
        <f>IF(ISBLANK('Post Process Calc.'!AI31),"",'Post Process Calc.'!AI31)</f>
        <v/>
      </c>
    </row>
    <row r="32" spans="1:175" x14ac:dyDescent="0.15">
      <c r="A32" s="240" t="str">
        <f>IF(Glutamine!B23&lt;&gt;0,Glutamine!$B$1,"")</f>
        <v/>
      </c>
      <c r="B32" s="240" t="str">
        <f>IF(ISBLANK(Glutamine!A23),"",Glutamine!A23)</f>
        <v/>
      </c>
      <c r="C32" s="247" t="str">
        <f>IF(ISBLANK(Glutamine!B23),"",Glutamine!B23)</f>
        <v/>
      </c>
      <c r="D32" s="248" t="str">
        <f>IF(ISBLANK(Glutamine!C23),"",Glutamine!C23)</f>
        <v/>
      </c>
      <c r="E32" s="240" t="str">
        <f>IF(ISBLANK(Glutamine!D23),"",Glutamine!D23)</f>
        <v/>
      </c>
      <c r="F32" s="240" t="str">
        <f>IF(ISBLANK(Glutamine!E23),"",Glutamine!E23)</f>
        <v/>
      </c>
      <c r="G32" s="240" t="str">
        <f>IF(ISBLANK(Glutamine!G23),"",Glutamine!G23)</f>
        <v/>
      </c>
      <c r="H32" s="240" t="str">
        <f>IF(ISBLANK(Glutamine!H23),"",Glutamine!H23)</f>
        <v/>
      </c>
      <c r="I32" s="240" t="str">
        <f>IF(ISBLANK(Glutamine!I23),"",Glutamine!I23)</f>
        <v/>
      </c>
      <c r="J32" s="240" t="str">
        <f>IF(ISBLANK(Glutamine!J23),"",Glutamine!J23)</f>
        <v/>
      </c>
      <c r="K32" s="240" t="str">
        <f>IF(ISBLANK(Glutamine!K23),"",Glutamine!K23)</f>
        <v/>
      </c>
      <c r="L32" s="240" t="str">
        <f>IF(ISBLANK(Glutamine!L23),"",Glutamine!L23)</f>
        <v/>
      </c>
      <c r="M32" s="240" t="str">
        <f>IF(ISBLANK(Glutamine!M23),"",Glutamine!M23)</f>
        <v/>
      </c>
      <c r="N32" s="240" t="str">
        <f>IF(ISBLANK(Glutamine!N23),"",Glutamine!N23)</f>
        <v/>
      </c>
      <c r="O32" s="240" t="str">
        <f>IF(ISBLANK(Glutamine!O23),"",Glutamine!O23)</f>
        <v/>
      </c>
      <c r="P32" s="240" t="str">
        <f>IF(ISBLANK(Glutamine!P23),"",Glutamine!P23)</f>
        <v/>
      </c>
      <c r="Q32" s="240" t="str">
        <f>IF(ISBLANK(Glutamine!Q23),"",Glutamine!Q23)</f>
        <v/>
      </c>
      <c r="R32" s="240" t="str">
        <f>IF(ISBLANK(Glutamine!R23),"",Glutamine!R23)</f>
        <v/>
      </c>
      <c r="S32" s="240" t="str">
        <f>IF(ISBLANK(Glutamine!S23),"",Glutamine!S23)</f>
        <v/>
      </c>
      <c r="T32" s="240" t="str">
        <f>IF(ISBLANK(Glutamine!T23),"",Glutamine!T23)</f>
        <v/>
      </c>
      <c r="U32" s="240" t="str">
        <f>IF(ISBLANK(Glutamine!U23),"",Glutamine!U23)</f>
        <v/>
      </c>
      <c r="V32" s="240" t="str">
        <f>IF(ISBLANK(Glutamine!V23),"",Glutamine!V23)</f>
        <v/>
      </c>
      <c r="W32" s="240" t="str">
        <f>IF(ISBLANK(Glutamine!W23),"",Glutamine!W23)</f>
        <v/>
      </c>
      <c r="X32" s="240" t="str">
        <f>IF(ISBLANK(Glutamine!X23),"",Glutamine!X23)</f>
        <v/>
      </c>
      <c r="Y32" s="240" t="str">
        <f>IF(ISBLANK(Glutamine!Y23),"",Glutamine!Y23)</f>
        <v/>
      </c>
      <c r="Z32" s="240" t="str">
        <f>IF(ISBLANK(Glutamine!Z23),"",Glutamine!Z23)</f>
        <v/>
      </c>
      <c r="AA32" s="240" t="str">
        <f>IF(ISBLANK(Glutamine!AA23),"",Glutamine!AA23)</f>
        <v/>
      </c>
      <c r="AB32" s="240" t="str">
        <f>IF(ISBLANK(Glutamine!AB23),"",Glutamine!AB23)</f>
        <v/>
      </c>
      <c r="AC32" s="240" t="str">
        <f>IF(ISBLANK(Glutamine!AC23),"",Glutamine!AC23)</f>
        <v/>
      </c>
      <c r="AD32" s="240" t="str">
        <f>IF(ISBLANK(Glutamine!AD23),"",Glutamine!AD23)</f>
        <v/>
      </c>
      <c r="AE32" s="240" t="str">
        <f>IF(ISBLANK(Glutamine!AE23),"",Glutamine!AE23)</f>
        <v/>
      </c>
      <c r="AF32" s="240" t="str">
        <f>IF(ISBLANK(Glutamine!AF23),"",Glutamine!AF23)</f>
        <v/>
      </c>
      <c r="AG32" s="240" t="str">
        <f>IF(ISBLANK(Glutamine!AG23),"",Glutamine!AG23)</f>
        <v/>
      </c>
      <c r="AH32" s="240" t="str">
        <f>IF(ISBLANK(Glutamine!AH23),"",Glutamine!AH23)</f>
        <v/>
      </c>
      <c r="AI32" s="240" t="str">
        <f>IF(ISBLANK(Glutamine!AI23),"",Glutamine!AI23)</f>
        <v/>
      </c>
      <c r="AJ32" s="240" t="str">
        <f>IF(ISBLANK(Glutamine!AJ23),"",Glutamine!AJ23)</f>
        <v/>
      </c>
      <c r="AK32" s="240" t="str">
        <f>IF(ISBLANK(Glutamine!AK23),"",Glutamine!AK23)</f>
        <v/>
      </c>
      <c r="AL32" s="240" t="str">
        <f>IF(ISBLANK(Glutamine!AL23),"",Glutamine!AL23)</f>
        <v/>
      </c>
      <c r="AM32" s="240" t="str">
        <f>IF(ISBLANK(Glutamine!AM23),"",Glutamine!AM23)</f>
        <v/>
      </c>
      <c r="AN32" s="240" t="str">
        <f>IF(ISBLANK(Glutamine!AN23),"",Glutamine!AN23)</f>
        <v/>
      </c>
      <c r="AO32" s="240" t="str">
        <f>IF(ISBLANK(Glutamine!AO23),"",Glutamine!AO23)</f>
        <v/>
      </c>
      <c r="AP32" s="240" t="str">
        <f>IF(ISBLANK(Glutamine!AP23),"",Glutamine!AP23)</f>
        <v/>
      </c>
      <c r="AQ32" s="240" t="e">
        <f>IF(ISBLANK(Glutamine!#REF!),"",Glutamine!#REF!)</f>
        <v>#REF!</v>
      </c>
      <c r="AR32" s="240" t="e">
        <f>IF(ISBLANK(Glutamine!#REF!),"",Glutamine!#REF!)</f>
        <v>#REF!</v>
      </c>
      <c r="AS32" s="240" t="e">
        <f>IF(ISBLANK(Glutamine!#REF!),"",Glutamine!#REF!)</f>
        <v>#REF!</v>
      </c>
      <c r="AT32" s="240" t="e">
        <f>IF(ISBLANK(Glutamine!#REF!),"",Glutamine!#REF!)</f>
        <v>#REF!</v>
      </c>
      <c r="AU32" s="240" t="e">
        <f>IF(ISBLANK(Glutamine!#REF!),"",Glutamine!#REF!)</f>
        <v>#REF!</v>
      </c>
      <c r="AV32" s="240" t="e">
        <f>IF(ISBLANK(Glutamine!#REF!),"",Glutamine!#REF!)</f>
        <v>#REF!</v>
      </c>
      <c r="AW32" s="240" t="e">
        <f>IF(ISBLANK(Glutamine!#REF!),"",Glutamine!#REF!)</f>
        <v>#REF!</v>
      </c>
      <c r="AX32" s="240" t="e">
        <f>IF(ISBLANK(Glutamine!#REF!),"",Glutamine!#REF!)</f>
        <v>#REF!</v>
      </c>
      <c r="AY32" s="240" t="e">
        <f>IF(ISBLANK(Glutamine!#REF!),"",Glutamine!#REF!)</f>
        <v>#REF!</v>
      </c>
      <c r="AZ32" s="240" t="e">
        <f>IF(ISBLANK(Glutamine!#REF!),"",Glutamine!#REF!)</f>
        <v>#REF!</v>
      </c>
      <c r="BA32" s="240" t="e">
        <f>IF(ISBLANK(Glutamine!#REF!),"",Glutamine!#REF!)</f>
        <v>#REF!</v>
      </c>
      <c r="BB32" s="240" t="e">
        <f>IF(ISBLANK(Glutamine!#REF!),"",Glutamine!#REF!)</f>
        <v>#REF!</v>
      </c>
      <c r="BC32" s="240" t="e">
        <f>IF(ISBLANK(Glutamine!#REF!),"",Glutamine!#REF!)</f>
        <v>#REF!</v>
      </c>
      <c r="BD32" s="240" t="e">
        <f>IF(ISBLANK(Glutamine!#REF!),"",Glutamine!#REF!)</f>
        <v>#REF!</v>
      </c>
      <c r="BE32" s="240" t="e">
        <f>IF(ISBLANK(Glutamine!#REF!),"",Glutamine!#REF!)</f>
        <v>#REF!</v>
      </c>
      <c r="BF32" s="240" t="e">
        <f>IF(ISBLANK(Glutamine!#REF!),"",Glutamine!#REF!)</f>
        <v>#REF!</v>
      </c>
      <c r="BG32" s="240" t="e">
        <f>IF(ISBLANK(Glutamine!#REF!),"",Glutamine!#REF!)</f>
        <v>#REF!</v>
      </c>
      <c r="BH32" s="240" t="e">
        <f>IF(ISBLANK(Glutamine!#REF!),"",Glutamine!#REF!)</f>
        <v>#REF!</v>
      </c>
      <c r="BI32" s="240" t="e">
        <f>IF(ISBLANK(Glutamine!#REF!),"",Glutamine!#REF!)</f>
        <v>#REF!</v>
      </c>
      <c r="BJ32" s="240" t="e">
        <f>IF(ISBLANK(Glutamine!#REF!),"",Glutamine!#REF!)</f>
        <v>#REF!</v>
      </c>
      <c r="BK32" s="240" t="e">
        <f>IF(ISBLANK(Glutamine!#REF!),"",Glutamine!#REF!)</f>
        <v>#REF!</v>
      </c>
      <c r="BL32" s="240" t="e">
        <f>IF(ISBLANK(Glutamine!#REF!),"",Glutamine!#REF!)</f>
        <v>#REF!</v>
      </c>
      <c r="BM32" s="240" t="e">
        <f>IF(ISBLANK(Glutamine!#REF!),"",Glutamine!#REF!)</f>
        <v>#REF!</v>
      </c>
      <c r="BN32" s="240" t="str">
        <f>IF(ISBLANK('In Process Calc.'!B25),"",ROUND('In Process Calc.'!B25,2))</f>
        <v/>
      </c>
      <c r="BO32" s="240" t="str">
        <f>IF(ISBLANK('In Process Calc.'!C25),"",ROUND('In Process Calc.'!C25,2))</f>
        <v/>
      </c>
      <c r="BP32" s="240" t="str">
        <f>IF(ISBLANK('In Process Calc.'!D25),"",'In Process Calc.'!D25)</f>
        <v/>
      </c>
      <c r="BQ32" s="240" t="str">
        <f>IF(ISBLANK('In Process Calc.'!E25),"",'In Process Calc.'!E25)</f>
        <v/>
      </c>
      <c r="BR32" s="240" t="str">
        <f>IF(ISBLANK('In Process Calc.'!G25),"",'In Process Calc.'!G25)</f>
        <v/>
      </c>
      <c r="BS32" s="240" t="str">
        <f>IF(ISBLANK('In Process Calc.'!I25),"",'In Process Calc.'!I25)</f>
        <v/>
      </c>
      <c r="BT32" s="240" t="str">
        <f>IF(ISBLANK('In Process Calc.'!J25),"",'In Process Calc.'!J25)</f>
        <v/>
      </c>
      <c r="BU32" s="240" t="str">
        <f>IF(ISBLANK('In Process Calc.'!K25),"",'In Process Calc.'!K25)</f>
        <v/>
      </c>
      <c r="BV32" s="245" t="str">
        <f>IF(ISBLANK('In Process Calc.'!L25),"",'In Process Calc.'!L25)</f>
        <v/>
      </c>
      <c r="BW32" s="245" t="str">
        <f>IF(ISBLANK('In Process Calc.'!M25),"",'In Process Calc.'!M25)</f>
        <v/>
      </c>
      <c r="BX32" s="245" t="str">
        <f>IF(ISBLANK('In Process Calc.'!N25),"",'In Process Calc.'!N25)</f>
        <v/>
      </c>
      <c r="BY32" s="245" t="str">
        <f>IF(ISBLANK('In Process Calc.'!O25),"",'In Process Calc.'!O25)</f>
        <v/>
      </c>
      <c r="BZ32" s="245" t="str">
        <f>IF(ISBLANK('In Process Calc.'!P25),"",'In Process Calc.'!P25)</f>
        <v/>
      </c>
      <c r="CA32" s="245" t="str">
        <f>IF(ISBLANK('In Process Calc.'!Q25),"",'In Process Calc.'!Q25)</f>
        <v/>
      </c>
      <c r="CB32" s="245" t="str">
        <f>IF(ISBLANK('In Process Calc.'!R25),"",'In Process Calc.'!R25)</f>
        <v/>
      </c>
      <c r="CC32" s="245" t="str">
        <f>IF(ISBLANK('In Process Calc.'!S25),"",'In Process Calc.'!S25)</f>
        <v/>
      </c>
      <c r="CD32" s="245" t="str">
        <f>IF(ISBLANK('In Process Calc.'!T25),"",'In Process Calc.'!T25)</f>
        <v/>
      </c>
      <c r="CE32" s="245" t="str">
        <f>IF(ISBLANK('In Process Calc.'!U25),"",'In Process Calc.'!U25)</f>
        <v/>
      </c>
      <c r="CF32" s="245" t="str">
        <f>IF(ISBLANK('In Process Calc.'!V25),"",'In Process Calc.'!V25)</f>
        <v/>
      </c>
      <c r="CG32" s="245" t="str">
        <f>IF(ISBLANK('In Process Calc.'!W25),"",'In Process Calc.'!W25)</f>
        <v/>
      </c>
      <c r="CH32" s="245" t="str">
        <f>IF(ISBLANK('In Process Calc.'!X25),"",'In Process Calc.'!X25)</f>
        <v/>
      </c>
      <c r="CI32" s="245" t="str">
        <f>IF(ISBLANK('In Process Calc.'!Y25),"",'In Process Calc.'!Y25)</f>
        <v/>
      </c>
      <c r="CJ32" s="245" t="str">
        <f>IF(ISBLANK('In Process Calc.'!Z25),"",'In Process Calc.'!Z25)</f>
        <v/>
      </c>
      <c r="CK32" s="245" t="str">
        <f>IF(ISBLANK('In Process Calc.'!AA25),"",'In Process Calc.'!AA25)</f>
        <v/>
      </c>
      <c r="CL32" s="245" t="str">
        <f>IF(ISBLANK('In Process Calc.'!AB25),"",'In Process Calc.'!AB25)</f>
        <v/>
      </c>
      <c r="CM32" s="245" t="str">
        <f>IF(ISBLANK('In Process Calc.'!AC25),"",'In Process Calc.'!AC25)</f>
        <v/>
      </c>
      <c r="CN32" s="245" t="str">
        <f>IF(ISBLANK('In Process Calc.'!AD25),"",'In Process Calc.'!AD25)</f>
        <v/>
      </c>
      <c r="CO32" s="245" t="str">
        <f>IF(ISBLANK('In Process Calc.'!AE25),"",'In Process Calc.'!AE25)</f>
        <v/>
      </c>
      <c r="CP32" s="245" t="str">
        <f>IF(ISBLANK('In Process Calc.'!AF25),"",'In Process Calc.'!AF25)</f>
        <v/>
      </c>
      <c r="CQ32" s="245" t="str">
        <f>IF(ISBLANK('In Process Calc.'!AG25),"",'In Process Calc.'!AG25)</f>
        <v/>
      </c>
      <c r="CR32" s="245" t="str">
        <f>IF(ISBLANK('In Process Calc.'!AH25),"",'In Process Calc.'!AH25)</f>
        <v/>
      </c>
      <c r="CS32" s="245" t="str">
        <f>IF(ISBLANK('In Process Calc.'!AI25),"",'In Process Calc.'!AI25)</f>
        <v/>
      </c>
      <c r="CT32" s="245" t="str">
        <f>IF(ISBLANK('In Process Calc.'!AJ25),"",'In Process Calc.'!AJ25)</f>
        <v/>
      </c>
      <c r="CU32" s="245" t="str">
        <f>IF(ISBLANK('In Process Calc.'!AK25),"",'In Process Calc.'!AK25)</f>
        <v/>
      </c>
      <c r="CV32" s="245" t="str">
        <f>IF(ISBLANK('In Process Calc.'!AL25),"",'In Process Calc.'!AL25)</f>
        <v/>
      </c>
      <c r="CW32" s="245" t="str">
        <f>IF(ISBLANK('In Process Calc.'!AM25),"",'In Process Calc.'!AM25)</f>
        <v/>
      </c>
      <c r="CX32" s="245" t="str">
        <f>IF(ISBLANK('In Process Calc.'!AN25),"",'In Process Calc.'!AN25)</f>
        <v/>
      </c>
      <c r="CY32" s="245" t="str">
        <f>IF(ISBLANK('In Process Calc.'!AO25),"",'In Process Calc.'!AO25)</f>
        <v/>
      </c>
      <c r="CZ32" s="245" t="str">
        <f>IF(ISBLANK('In Process Calc.'!AP25),"",'In Process Calc.'!AP25)</f>
        <v/>
      </c>
      <c r="DA32" s="245" t="str">
        <f>IF(ISBLANK('In Process Calc.'!AQ25),"",'In Process Calc.'!AQ25)</f>
        <v/>
      </c>
      <c r="DB32" s="245" t="str">
        <f>IF(ISBLANK('In Process Calc.'!AR25),"",'In Process Calc.'!AR25)</f>
        <v/>
      </c>
      <c r="DC32" s="245" t="str">
        <f>IF(ISBLANK('In Process Calc.'!AS25),"",'In Process Calc.'!AS25)</f>
        <v/>
      </c>
      <c r="DD32" s="245" t="str">
        <f>IF(ISBLANK('In Process Calc.'!AT25),"",'In Process Calc.'!AT25)</f>
        <v/>
      </c>
      <c r="DE32" s="245" t="str">
        <f>IF(ISBLANK('In Process Calc.'!AU25),"",'In Process Calc.'!AU25)</f>
        <v/>
      </c>
      <c r="DF32" s="245" t="str">
        <f>IF(ISBLANK('In Process Calc.'!AV25),"",'In Process Calc.'!AV25)</f>
        <v/>
      </c>
      <c r="DG32" s="245" t="str">
        <f>IF(ISBLANK('In Process Calc.'!AW25),"",'In Process Calc.'!AW25)</f>
        <v/>
      </c>
      <c r="DH32" s="245" t="str">
        <f>IF(ISBLANK('In Process Calc.'!AX25),"",'In Process Calc.'!AX25)</f>
        <v/>
      </c>
      <c r="DI32" s="245" t="str">
        <f>IF(ISBLANK('In Process Calc.'!AY25),"",'In Process Calc.'!AY25)</f>
        <v/>
      </c>
      <c r="DJ32" s="245" t="str">
        <f>IF(ISBLANK('In Process Calc.'!AZ25),"",'In Process Calc.'!AZ25)</f>
        <v/>
      </c>
      <c r="DK32" s="245" t="str">
        <f>IF(ISBLANK('In Process Calc.'!BA25),"",'In Process Calc.'!BA25)</f>
        <v/>
      </c>
      <c r="DL32" s="245" t="str">
        <f>IF(ISBLANK('In Process Calc.'!BB25),"",'In Process Calc.'!BB25)</f>
        <v/>
      </c>
      <c r="DM32" s="245" t="str">
        <f>IF(ISBLANK('In Process Calc.'!BC25),"",'In Process Calc.'!BC25)</f>
        <v/>
      </c>
      <c r="DN32" s="245" t="str">
        <f>IF(ISBLANK('In Process Calc.'!BD25),"",'In Process Calc.'!BD25)</f>
        <v/>
      </c>
      <c r="DO32" s="245" t="str">
        <f>IF(ISBLANK('In Process Calc.'!BE25),"",'In Process Calc.'!BE25)</f>
        <v/>
      </c>
      <c r="DP32" s="245" t="str">
        <f>IF(ISBLANK('In Process Calc.'!BF25),"",'In Process Calc.'!BF25)</f>
        <v/>
      </c>
      <c r="DQ32" s="245" t="str">
        <f>IF(ISBLANK('In Process Calc.'!BG25),"",'In Process Calc.'!BG25)</f>
        <v/>
      </c>
      <c r="DR32" s="245" t="str">
        <f>IF(ISBLANK('In Process Calc.'!BH25),"",'In Process Calc.'!BH25)</f>
        <v/>
      </c>
      <c r="DS32" s="245" t="str">
        <f>IF(ISBLANK('In Process Calc.'!BI25),"",'In Process Calc.'!BI25)</f>
        <v/>
      </c>
      <c r="DT32" s="245" t="str">
        <f>IF(ISBLANK('In Process Calc.'!BJ25),"",'In Process Calc.'!BJ25)</f>
        <v/>
      </c>
      <c r="DU32" s="245" t="str">
        <f>IF(ISBLANK('In Process Calc.'!BK25),"",'In Process Calc.'!BK25)</f>
        <v/>
      </c>
      <c r="DV32" s="245" t="str">
        <f>IF(ISBLANK('In Process Calc.'!BL25),"",'In Process Calc.'!BL25)</f>
        <v/>
      </c>
      <c r="DW32" s="245" t="str">
        <f>IF(ISBLANK('In Process Calc.'!BM25),"",'In Process Calc.'!BM25)</f>
        <v/>
      </c>
      <c r="DX32" s="245" t="str">
        <f>IF(ISBLANK('In Process Calc.'!BN25),"",'In Process Calc.'!BN25)</f>
        <v/>
      </c>
      <c r="DY32" s="245" t="str">
        <f>IF(ISBLANK('In Process Calc.'!BO25),"",'In Process Calc.'!BO25)</f>
        <v/>
      </c>
      <c r="DZ32" s="245" t="str">
        <f>IF(ISBLANK('In Process Calc.'!BP25),"",'In Process Calc.'!BP25)</f>
        <v/>
      </c>
      <c r="EA32" s="245" t="str">
        <f>IF(ISBLANK('In Process Calc.'!BQ25),"",'In Process Calc.'!BQ25)</f>
        <v/>
      </c>
      <c r="EB32" s="245" t="str">
        <f>IF(ISBLANK('In Process Calc.'!BR25),"",'In Process Calc.'!BR25)</f>
        <v/>
      </c>
      <c r="EC32" s="245" t="str">
        <f>IF(ISBLANK('In Process Calc.'!BS25),"",'In Process Calc.'!BS25)</f>
        <v/>
      </c>
      <c r="ED32" s="245" t="str">
        <f>IF(ISBLANK('In Process Calc.'!BT25),"",'In Process Calc.'!BT25)</f>
        <v/>
      </c>
      <c r="EE32" s="245" t="str">
        <f>IF(ISBLANK('In Process Calc.'!BU25),"",'In Process Calc.'!BU25)</f>
        <v/>
      </c>
      <c r="EF32" s="245" t="str">
        <f>IF(ISBLANK('In Process Calc.'!BV25),"",'In Process Calc.'!BV25)</f>
        <v/>
      </c>
      <c r="EG32" s="245" t="str">
        <f>IF(ISBLANK('In Process Calc.'!BW25),"",'In Process Calc.'!BW25)</f>
        <v/>
      </c>
      <c r="EH32" s="245" t="str">
        <f>IF(ISBLANK('In Process Calc.'!BX25),"",'In Process Calc.'!BX25)</f>
        <v/>
      </c>
      <c r="EI32" s="245" t="str">
        <f>IF(ISBLANK('In Process Calc.'!BY25),"",'In Process Calc.'!BY25)</f>
        <v/>
      </c>
      <c r="EJ32" s="245" t="str">
        <f>IF(ISBLANK('In Process Calc.'!BZ25),"",'In Process Calc.'!BZ25)</f>
        <v/>
      </c>
      <c r="EK32" s="245" t="str">
        <f>IF(ISBLANK('Post Process Calc.'!A32),"",'Post Process Calc.'!A32)</f>
        <v/>
      </c>
      <c r="EL32" s="245" t="str">
        <f>IF(ISBLANK('Post Process Calc.'!B32),"",'Post Process Calc.'!B32)</f>
        <v/>
      </c>
      <c r="EM32" s="245" t="str">
        <f>IF(ISBLANK('Post Process Calc.'!C32),"",'Post Process Calc.'!C32)</f>
        <v/>
      </c>
      <c r="EN32" s="245" t="str">
        <f>IF(ISBLANK('Post Process Calc.'!D32),"",'Post Process Calc.'!D32)</f>
        <v/>
      </c>
      <c r="EO32" s="245" t="str">
        <f>IF(ISBLANK('Post Process Calc.'!E32),"",'Post Process Calc.'!E32)</f>
        <v/>
      </c>
      <c r="EP32" s="245" t="str">
        <f>IF(ISBLANK('Post Process Calc.'!F32),"",'Post Process Calc.'!F32)</f>
        <v/>
      </c>
      <c r="EQ32" s="245" t="str">
        <f>IF(ISBLANK('Post Process Calc.'!G32),"",'Post Process Calc.'!G32)</f>
        <v/>
      </c>
      <c r="ER32" s="245" t="str">
        <f>IF(ISBLANK('Post Process Calc.'!H32),"",'Post Process Calc.'!H32)</f>
        <v/>
      </c>
      <c r="ES32" s="245" t="str">
        <f>IF(ISBLANK('Post Process Calc.'!I32),"",'Post Process Calc.'!I32)</f>
        <v/>
      </c>
      <c r="ET32" s="245" t="str">
        <f>IF(ISBLANK('Post Process Calc.'!J32),"",'Post Process Calc.'!J32)</f>
        <v/>
      </c>
      <c r="EU32" s="245" t="str">
        <f>IF(ISBLANK('Post Process Calc.'!K32),"",'Post Process Calc.'!K32)</f>
        <v/>
      </c>
      <c r="EV32" s="245" t="str">
        <f>IF(ISBLANK('Post Process Calc.'!L32),"",'Post Process Calc.'!L32)</f>
        <v/>
      </c>
      <c r="EW32" s="245" t="str">
        <f>IF(ISBLANK('Post Process Calc.'!M32),"",'Post Process Calc.'!M32)</f>
        <v/>
      </c>
      <c r="EX32" s="245" t="str">
        <f>IF(ISBLANK('Post Process Calc.'!N32),"",'Post Process Calc.'!N32)</f>
        <v/>
      </c>
      <c r="EY32" s="245" t="str">
        <f>IF(ISBLANK('Post Process Calc.'!O32),"",'Post Process Calc.'!O32)</f>
        <v/>
      </c>
      <c r="EZ32" s="245" t="str">
        <f>IF(ISBLANK('Post Process Calc.'!P32),"",'Post Process Calc.'!P32)</f>
        <v/>
      </c>
      <c r="FA32" s="245" t="str">
        <f>IF(ISBLANK('Post Process Calc.'!Q32),"",'Post Process Calc.'!Q32)</f>
        <v/>
      </c>
      <c r="FB32" s="245" t="str">
        <f>IF(ISBLANK('Post Process Calc.'!R32),"",'Post Process Calc.'!R32)</f>
        <v/>
      </c>
      <c r="FC32" s="245" t="str">
        <f>IF(ISBLANK('Post Process Calc.'!S32),"",'Post Process Calc.'!S32)</f>
        <v/>
      </c>
      <c r="FD32" s="245" t="str">
        <f>IF(ISBLANK('Post Process Calc.'!T32),"",'Post Process Calc.'!T32)</f>
        <v/>
      </c>
      <c r="FE32" s="245" t="str">
        <f>IF(ISBLANK('Post Process Calc.'!U32),"",'Post Process Calc.'!U32)</f>
        <v/>
      </c>
      <c r="FF32" s="245" t="str">
        <f>IF(ISBLANK('Post Process Calc.'!V32),"",'Post Process Calc.'!V32)</f>
        <v/>
      </c>
      <c r="FG32" s="245" t="str">
        <f>IF(ISBLANK('Post Process Calc.'!W32),"",'Post Process Calc.'!W32)</f>
        <v/>
      </c>
      <c r="FH32" s="245" t="str">
        <f>IF(ISBLANK('Post Process Calc.'!X32),"",'Post Process Calc.'!X32)</f>
        <v/>
      </c>
      <c r="FI32" s="245" t="str">
        <f>IF(ISBLANK('Post Process Calc.'!Y32),"",'Post Process Calc.'!Y32)</f>
        <v/>
      </c>
      <c r="FJ32" s="245" t="str">
        <f>IF(ISBLANK('Post Process Calc.'!Z32),"",'Post Process Calc.'!Z32)</f>
        <v/>
      </c>
      <c r="FK32" s="245" t="str">
        <f>IF(ISBLANK('Post Process Calc.'!AA32),"",'Post Process Calc.'!AA32)</f>
        <v/>
      </c>
      <c r="FL32" s="245" t="str">
        <f>IF(ISBLANK('Post Process Calc.'!AB32),"",'Post Process Calc.'!AB32)</f>
        <v/>
      </c>
      <c r="FM32" s="245" t="str">
        <f>IF(ISBLANK('Post Process Calc.'!AC32),"",'Post Process Calc.'!AC32)</f>
        <v/>
      </c>
      <c r="FN32" s="245" t="str">
        <f>IF(ISBLANK('Post Process Calc.'!AD32),"",'Post Process Calc.'!AD32)</f>
        <v/>
      </c>
      <c r="FO32" s="245" t="str">
        <f>IF(ISBLANK('Post Process Calc.'!AE32),"",'Post Process Calc.'!AE32)</f>
        <v/>
      </c>
      <c r="FP32" s="245" t="str">
        <f>IF(ISBLANK('Post Process Calc.'!AF32),"",'Post Process Calc.'!AF32)</f>
        <v/>
      </c>
      <c r="FQ32" s="245" t="str">
        <f>IF(ISBLANK('Post Process Calc.'!AG32),"",'Post Process Calc.'!AG32)</f>
        <v/>
      </c>
      <c r="FR32" s="245" t="str">
        <f>IF(ISBLANK('Post Process Calc.'!AH32),"",'Post Process Calc.'!AH32)</f>
        <v/>
      </c>
      <c r="FS32" s="245" t="str">
        <f>IF(ISBLANK('Post Process Calc.'!AI32),"",'Post Process Calc.'!AI32)</f>
        <v/>
      </c>
    </row>
    <row r="33" spans="1:175" x14ac:dyDescent="0.15">
      <c r="A33" s="240" t="str">
        <f>IF(Glutamine!B24&lt;&gt;0,Glutamine!$B$1,"")</f>
        <v/>
      </c>
      <c r="B33" s="240" t="str">
        <f>IF(ISBLANK(Glutamine!A24),"",Glutamine!A24)</f>
        <v/>
      </c>
      <c r="C33" s="247" t="str">
        <f>IF(ISBLANK(Glutamine!B24),"",Glutamine!B24)</f>
        <v/>
      </c>
      <c r="D33" s="248" t="str">
        <f>IF(ISBLANK(Glutamine!C24),"",Glutamine!C24)</f>
        <v/>
      </c>
      <c r="E33" s="240" t="str">
        <f>IF(ISBLANK(Glutamine!D24),"",Glutamine!D24)</f>
        <v/>
      </c>
      <c r="F33" s="240" t="str">
        <f>IF(ISBLANK(Glutamine!E24),"",Glutamine!E24)</f>
        <v/>
      </c>
      <c r="G33" s="240" t="str">
        <f>IF(ISBLANK(Glutamine!G24),"",Glutamine!G24)</f>
        <v/>
      </c>
      <c r="H33" s="240" t="str">
        <f>IF(ISBLANK(Glutamine!H24),"",Glutamine!H24)</f>
        <v/>
      </c>
      <c r="I33" s="240" t="str">
        <f>IF(ISBLANK(Glutamine!I24),"",Glutamine!I24)</f>
        <v/>
      </c>
      <c r="J33" s="240" t="str">
        <f>IF(ISBLANK(Glutamine!J24),"",Glutamine!J24)</f>
        <v/>
      </c>
      <c r="K33" s="240" t="str">
        <f>IF(ISBLANK(Glutamine!K24),"",Glutamine!K24)</f>
        <v/>
      </c>
      <c r="L33" s="240" t="str">
        <f>IF(ISBLANK(Glutamine!L24),"",Glutamine!L24)</f>
        <v/>
      </c>
      <c r="M33" s="240" t="str">
        <f>IF(ISBLANK(Glutamine!M24),"",Glutamine!M24)</f>
        <v/>
      </c>
      <c r="N33" s="240" t="str">
        <f>IF(ISBLANK(Glutamine!N24),"",Glutamine!N24)</f>
        <v/>
      </c>
      <c r="O33" s="240" t="str">
        <f>IF(ISBLANK(Glutamine!O24),"",Glutamine!O24)</f>
        <v/>
      </c>
      <c r="P33" s="240" t="str">
        <f>IF(ISBLANK(Glutamine!P24),"",Glutamine!P24)</f>
        <v/>
      </c>
      <c r="Q33" s="240" t="str">
        <f>IF(ISBLANK(Glutamine!Q24),"",Glutamine!Q24)</f>
        <v/>
      </c>
      <c r="R33" s="240" t="str">
        <f>IF(ISBLANK(Glutamine!R24),"",Glutamine!R24)</f>
        <v/>
      </c>
      <c r="S33" s="240" t="str">
        <f>IF(ISBLANK(Glutamine!S24),"",Glutamine!S24)</f>
        <v/>
      </c>
      <c r="T33" s="240" t="str">
        <f>IF(ISBLANK(Glutamine!T24),"",Glutamine!T24)</f>
        <v/>
      </c>
      <c r="U33" s="240" t="str">
        <f>IF(ISBLANK(Glutamine!U24),"",Glutamine!U24)</f>
        <v/>
      </c>
      <c r="V33" s="240" t="str">
        <f>IF(ISBLANK(Glutamine!V24),"",Glutamine!V24)</f>
        <v/>
      </c>
      <c r="W33" s="240" t="str">
        <f>IF(ISBLANK(Glutamine!W24),"",Glutamine!W24)</f>
        <v/>
      </c>
      <c r="X33" s="240" t="str">
        <f>IF(ISBLANK(Glutamine!X24),"",Glutamine!X24)</f>
        <v/>
      </c>
      <c r="Y33" s="240" t="str">
        <f>IF(ISBLANK(Glutamine!Y24),"",Glutamine!Y24)</f>
        <v/>
      </c>
      <c r="Z33" s="240" t="str">
        <f>IF(ISBLANK(Glutamine!Z24),"",Glutamine!Z24)</f>
        <v/>
      </c>
      <c r="AA33" s="240" t="str">
        <f>IF(ISBLANK(Glutamine!AA24),"",Glutamine!AA24)</f>
        <v/>
      </c>
      <c r="AB33" s="240" t="str">
        <f>IF(ISBLANK(Glutamine!AB24),"",Glutamine!AB24)</f>
        <v/>
      </c>
      <c r="AC33" s="240" t="str">
        <f>IF(ISBLANK(Glutamine!AC24),"",Glutamine!AC24)</f>
        <v/>
      </c>
      <c r="AD33" s="240" t="str">
        <f>IF(ISBLANK(Glutamine!AD24),"",Glutamine!AD24)</f>
        <v/>
      </c>
      <c r="AE33" s="240" t="str">
        <f>IF(ISBLANK(Glutamine!AE24),"",Glutamine!AE24)</f>
        <v/>
      </c>
      <c r="AF33" s="240" t="str">
        <f>IF(ISBLANK(Glutamine!AF24),"",Glutamine!AF24)</f>
        <v/>
      </c>
      <c r="AG33" s="240" t="str">
        <f>IF(ISBLANK(Glutamine!AG24),"",Glutamine!AG24)</f>
        <v/>
      </c>
      <c r="AH33" s="240" t="str">
        <f>IF(ISBLANK(Glutamine!AH24),"",Glutamine!AH24)</f>
        <v/>
      </c>
      <c r="AI33" s="240" t="str">
        <f>IF(ISBLANK(Glutamine!AI24),"",Glutamine!AI24)</f>
        <v/>
      </c>
      <c r="AJ33" s="240" t="str">
        <f>IF(ISBLANK(Glutamine!AJ24),"",Glutamine!AJ24)</f>
        <v/>
      </c>
      <c r="AK33" s="240" t="str">
        <f>IF(ISBLANK(Glutamine!AK24),"",Glutamine!AK24)</f>
        <v/>
      </c>
      <c r="AL33" s="240" t="str">
        <f>IF(ISBLANK(Glutamine!AL24),"",Glutamine!AL24)</f>
        <v/>
      </c>
      <c r="AM33" s="240" t="str">
        <f>IF(ISBLANK(Glutamine!AM24),"",Glutamine!AM24)</f>
        <v/>
      </c>
      <c r="AN33" s="240" t="str">
        <f>IF(ISBLANK(Glutamine!AN24),"",Glutamine!AN24)</f>
        <v/>
      </c>
      <c r="AO33" s="240" t="str">
        <f>IF(ISBLANK(Glutamine!AO24),"",Glutamine!AO24)</f>
        <v/>
      </c>
      <c r="AP33" s="240" t="str">
        <f>IF(ISBLANK(Glutamine!AP24),"",Glutamine!AP24)</f>
        <v/>
      </c>
      <c r="AQ33" s="240" t="e">
        <f>IF(ISBLANK(Glutamine!#REF!),"",Glutamine!#REF!)</f>
        <v>#REF!</v>
      </c>
      <c r="AR33" s="240" t="e">
        <f>IF(ISBLANK(Glutamine!#REF!),"",Glutamine!#REF!)</f>
        <v>#REF!</v>
      </c>
      <c r="AS33" s="240" t="e">
        <f>IF(ISBLANK(Glutamine!#REF!),"",Glutamine!#REF!)</f>
        <v>#REF!</v>
      </c>
      <c r="AT33" s="240" t="e">
        <f>IF(ISBLANK(Glutamine!#REF!),"",Glutamine!#REF!)</f>
        <v>#REF!</v>
      </c>
      <c r="AU33" s="240" t="e">
        <f>IF(ISBLANK(Glutamine!#REF!),"",Glutamine!#REF!)</f>
        <v>#REF!</v>
      </c>
      <c r="AV33" s="240" t="e">
        <f>IF(ISBLANK(Glutamine!#REF!),"",Glutamine!#REF!)</f>
        <v>#REF!</v>
      </c>
      <c r="AW33" s="240" t="e">
        <f>IF(ISBLANK(Glutamine!#REF!),"",Glutamine!#REF!)</f>
        <v>#REF!</v>
      </c>
      <c r="AX33" s="240" t="e">
        <f>IF(ISBLANK(Glutamine!#REF!),"",Glutamine!#REF!)</f>
        <v>#REF!</v>
      </c>
      <c r="AY33" s="240" t="e">
        <f>IF(ISBLANK(Glutamine!#REF!),"",Glutamine!#REF!)</f>
        <v>#REF!</v>
      </c>
      <c r="AZ33" s="240" t="e">
        <f>IF(ISBLANK(Glutamine!#REF!),"",Glutamine!#REF!)</f>
        <v>#REF!</v>
      </c>
      <c r="BA33" s="240" t="e">
        <f>IF(ISBLANK(Glutamine!#REF!),"",Glutamine!#REF!)</f>
        <v>#REF!</v>
      </c>
      <c r="BB33" s="240" t="e">
        <f>IF(ISBLANK(Glutamine!#REF!),"",Glutamine!#REF!)</f>
        <v>#REF!</v>
      </c>
      <c r="BC33" s="240" t="e">
        <f>IF(ISBLANK(Glutamine!#REF!),"",Glutamine!#REF!)</f>
        <v>#REF!</v>
      </c>
      <c r="BD33" s="240" t="e">
        <f>IF(ISBLANK(Glutamine!#REF!),"",Glutamine!#REF!)</f>
        <v>#REF!</v>
      </c>
      <c r="BE33" s="240" t="e">
        <f>IF(ISBLANK(Glutamine!#REF!),"",Glutamine!#REF!)</f>
        <v>#REF!</v>
      </c>
      <c r="BF33" s="240" t="e">
        <f>IF(ISBLANK(Glutamine!#REF!),"",Glutamine!#REF!)</f>
        <v>#REF!</v>
      </c>
      <c r="BG33" s="240" t="e">
        <f>IF(ISBLANK(Glutamine!#REF!),"",Glutamine!#REF!)</f>
        <v>#REF!</v>
      </c>
      <c r="BH33" s="240" t="e">
        <f>IF(ISBLANK(Glutamine!#REF!),"",Glutamine!#REF!)</f>
        <v>#REF!</v>
      </c>
      <c r="BI33" s="240" t="e">
        <f>IF(ISBLANK(Glutamine!#REF!),"",Glutamine!#REF!)</f>
        <v>#REF!</v>
      </c>
      <c r="BJ33" s="240" t="e">
        <f>IF(ISBLANK(Glutamine!#REF!),"",Glutamine!#REF!)</f>
        <v>#REF!</v>
      </c>
      <c r="BK33" s="240" t="e">
        <f>IF(ISBLANK(Glutamine!#REF!),"",Glutamine!#REF!)</f>
        <v>#REF!</v>
      </c>
      <c r="BL33" s="240" t="e">
        <f>IF(ISBLANK(Glutamine!#REF!),"",Glutamine!#REF!)</f>
        <v>#REF!</v>
      </c>
      <c r="BM33" s="240" t="e">
        <f>IF(ISBLANK(Glutamine!#REF!),"",Glutamine!#REF!)</f>
        <v>#REF!</v>
      </c>
      <c r="BN33" s="240" t="str">
        <f>IF(ISBLANK('In Process Calc.'!B26),"",ROUND('In Process Calc.'!B26,2))</f>
        <v/>
      </c>
      <c r="BO33" s="240" t="str">
        <f>IF(ISBLANK('In Process Calc.'!C26),"",ROUND('In Process Calc.'!C26,2))</f>
        <v/>
      </c>
      <c r="BP33" s="240" t="str">
        <f>IF(ISBLANK('In Process Calc.'!D26),"",'In Process Calc.'!D26)</f>
        <v/>
      </c>
      <c r="BQ33" s="240" t="str">
        <f>IF(ISBLANK('In Process Calc.'!E26),"",'In Process Calc.'!E26)</f>
        <v/>
      </c>
      <c r="BR33" s="240" t="str">
        <f>IF(ISBLANK('In Process Calc.'!G26),"",'In Process Calc.'!G26)</f>
        <v/>
      </c>
      <c r="BS33" s="240" t="str">
        <f>IF(ISBLANK('In Process Calc.'!I26),"",'In Process Calc.'!I26)</f>
        <v/>
      </c>
      <c r="BT33" s="240" t="str">
        <f>IF(ISBLANK('In Process Calc.'!J26),"",'In Process Calc.'!J26)</f>
        <v/>
      </c>
      <c r="BU33" s="240" t="str">
        <f>IF(ISBLANK('In Process Calc.'!K26),"",'In Process Calc.'!K26)</f>
        <v/>
      </c>
      <c r="BV33" s="245" t="str">
        <f>IF(ISBLANK('In Process Calc.'!L26),"",'In Process Calc.'!L26)</f>
        <v/>
      </c>
      <c r="BW33" s="245" t="str">
        <f>IF(ISBLANK('In Process Calc.'!M26),"",'In Process Calc.'!M26)</f>
        <v/>
      </c>
      <c r="BX33" s="245" t="str">
        <f>IF(ISBLANK('In Process Calc.'!N26),"",'In Process Calc.'!N26)</f>
        <v/>
      </c>
      <c r="BY33" s="245" t="str">
        <f>IF(ISBLANK('In Process Calc.'!O26),"",'In Process Calc.'!O26)</f>
        <v/>
      </c>
      <c r="BZ33" s="245" t="str">
        <f>IF(ISBLANK('In Process Calc.'!P26),"",'In Process Calc.'!P26)</f>
        <v/>
      </c>
      <c r="CA33" s="245" t="str">
        <f>IF(ISBLANK('In Process Calc.'!Q26),"",'In Process Calc.'!Q26)</f>
        <v/>
      </c>
      <c r="CB33" s="245" t="str">
        <f>IF(ISBLANK('In Process Calc.'!R26),"",'In Process Calc.'!R26)</f>
        <v/>
      </c>
      <c r="CC33" s="245" t="str">
        <f>IF(ISBLANK('In Process Calc.'!S26),"",'In Process Calc.'!S26)</f>
        <v/>
      </c>
      <c r="CD33" s="245" t="str">
        <f>IF(ISBLANK('In Process Calc.'!T26),"",'In Process Calc.'!T26)</f>
        <v/>
      </c>
      <c r="CE33" s="245" t="str">
        <f>IF(ISBLANK('In Process Calc.'!U26),"",'In Process Calc.'!U26)</f>
        <v/>
      </c>
      <c r="CF33" s="245" t="str">
        <f>IF(ISBLANK('In Process Calc.'!V26),"",'In Process Calc.'!V26)</f>
        <v/>
      </c>
      <c r="CG33" s="245" t="str">
        <f>IF(ISBLANK('In Process Calc.'!W26),"",'In Process Calc.'!W26)</f>
        <v/>
      </c>
      <c r="CH33" s="245" t="str">
        <f>IF(ISBLANK('In Process Calc.'!X26),"",'In Process Calc.'!X26)</f>
        <v/>
      </c>
      <c r="CI33" s="245" t="str">
        <f>IF(ISBLANK('In Process Calc.'!Y26),"",'In Process Calc.'!Y26)</f>
        <v/>
      </c>
      <c r="CJ33" s="245" t="str">
        <f>IF(ISBLANK('In Process Calc.'!Z26),"",'In Process Calc.'!Z26)</f>
        <v/>
      </c>
      <c r="CK33" s="245" t="str">
        <f>IF(ISBLANK('In Process Calc.'!AA26),"",'In Process Calc.'!AA26)</f>
        <v/>
      </c>
      <c r="CL33" s="245" t="str">
        <f>IF(ISBLANK('In Process Calc.'!AB26),"",'In Process Calc.'!AB26)</f>
        <v/>
      </c>
      <c r="CM33" s="245" t="str">
        <f>IF(ISBLANK('In Process Calc.'!AC26),"",'In Process Calc.'!AC26)</f>
        <v/>
      </c>
      <c r="CN33" s="245" t="str">
        <f>IF(ISBLANK('In Process Calc.'!AD26),"",'In Process Calc.'!AD26)</f>
        <v/>
      </c>
      <c r="CO33" s="245" t="str">
        <f>IF(ISBLANK('In Process Calc.'!AE26),"",'In Process Calc.'!AE26)</f>
        <v/>
      </c>
      <c r="CP33" s="245" t="str">
        <f>IF(ISBLANK('In Process Calc.'!AF26),"",'In Process Calc.'!AF26)</f>
        <v/>
      </c>
      <c r="CQ33" s="245" t="str">
        <f>IF(ISBLANK('In Process Calc.'!AG26),"",'In Process Calc.'!AG26)</f>
        <v/>
      </c>
      <c r="CR33" s="245" t="str">
        <f>IF(ISBLANK('In Process Calc.'!AH26),"",'In Process Calc.'!AH26)</f>
        <v/>
      </c>
      <c r="CS33" s="245" t="str">
        <f>IF(ISBLANK('In Process Calc.'!AI26),"",'In Process Calc.'!AI26)</f>
        <v/>
      </c>
      <c r="CT33" s="245" t="str">
        <f>IF(ISBLANK('In Process Calc.'!AJ26),"",'In Process Calc.'!AJ26)</f>
        <v/>
      </c>
      <c r="CU33" s="245" t="str">
        <f>IF(ISBLANK('In Process Calc.'!AK26),"",'In Process Calc.'!AK26)</f>
        <v/>
      </c>
      <c r="CV33" s="245" t="str">
        <f>IF(ISBLANK('In Process Calc.'!AL26),"",'In Process Calc.'!AL26)</f>
        <v/>
      </c>
      <c r="CW33" s="245" t="str">
        <f>IF(ISBLANK('In Process Calc.'!AM26),"",'In Process Calc.'!AM26)</f>
        <v/>
      </c>
      <c r="CX33" s="245" t="str">
        <f>IF(ISBLANK('In Process Calc.'!AN26),"",'In Process Calc.'!AN26)</f>
        <v/>
      </c>
      <c r="CY33" s="245" t="str">
        <f>IF(ISBLANK('In Process Calc.'!AO26),"",'In Process Calc.'!AO26)</f>
        <v/>
      </c>
      <c r="CZ33" s="245" t="str">
        <f>IF(ISBLANK('In Process Calc.'!AP26),"",'In Process Calc.'!AP26)</f>
        <v/>
      </c>
      <c r="DA33" s="245" t="str">
        <f>IF(ISBLANK('In Process Calc.'!AQ26),"",'In Process Calc.'!AQ26)</f>
        <v/>
      </c>
      <c r="DB33" s="245" t="str">
        <f>IF(ISBLANK('In Process Calc.'!AR26),"",'In Process Calc.'!AR26)</f>
        <v/>
      </c>
      <c r="DC33" s="245" t="str">
        <f>IF(ISBLANK('In Process Calc.'!AS26),"",'In Process Calc.'!AS26)</f>
        <v/>
      </c>
      <c r="DD33" s="245" t="str">
        <f>IF(ISBLANK('In Process Calc.'!AT26),"",'In Process Calc.'!AT26)</f>
        <v/>
      </c>
      <c r="DE33" s="245" t="str">
        <f>IF(ISBLANK('In Process Calc.'!AU26),"",'In Process Calc.'!AU26)</f>
        <v/>
      </c>
      <c r="DF33" s="245" t="str">
        <f>IF(ISBLANK('In Process Calc.'!AV26),"",'In Process Calc.'!AV26)</f>
        <v/>
      </c>
      <c r="DG33" s="245" t="str">
        <f>IF(ISBLANK('In Process Calc.'!AW26),"",'In Process Calc.'!AW26)</f>
        <v/>
      </c>
      <c r="DH33" s="245" t="str">
        <f>IF(ISBLANK('In Process Calc.'!AX26),"",'In Process Calc.'!AX26)</f>
        <v/>
      </c>
      <c r="DI33" s="245" t="str">
        <f>IF(ISBLANK('In Process Calc.'!AY26),"",'In Process Calc.'!AY26)</f>
        <v/>
      </c>
      <c r="DJ33" s="245" t="str">
        <f>IF(ISBLANK('In Process Calc.'!AZ26),"",'In Process Calc.'!AZ26)</f>
        <v/>
      </c>
      <c r="DK33" s="245" t="str">
        <f>IF(ISBLANK('In Process Calc.'!BA26),"",'In Process Calc.'!BA26)</f>
        <v/>
      </c>
      <c r="DL33" s="245" t="str">
        <f>IF(ISBLANK('In Process Calc.'!BB26),"",'In Process Calc.'!BB26)</f>
        <v/>
      </c>
      <c r="DM33" s="245" t="str">
        <f>IF(ISBLANK('In Process Calc.'!BC26),"",'In Process Calc.'!BC26)</f>
        <v/>
      </c>
      <c r="DN33" s="245" t="str">
        <f>IF(ISBLANK('In Process Calc.'!BD26),"",'In Process Calc.'!BD26)</f>
        <v/>
      </c>
      <c r="DO33" s="245" t="str">
        <f>IF(ISBLANK('In Process Calc.'!BE26),"",'In Process Calc.'!BE26)</f>
        <v/>
      </c>
      <c r="DP33" s="245" t="str">
        <f>IF(ISBLANK('In Process Calc.'!BF26),"",'In Process Calc.'!BF26)</f>
        <v/>
      </c>
      <c r="DQ33" s="245" t="str">
        <f>IF(ISBLANK('In Process Calc.'!BG26),"",'In Process Calc.'!BG26)</f>
        <v/>
      </c>
      <c r="DR33" s="245" t="str">
        <f>IF(ISBLANK('In Process Calc.'!BH26),"",'In Process Calc.'!BH26)</f>
        <v/>
      </c>
      <c r="DS33" s="245" t="str">
        <f>IF(ISBLANK('In Process Calc.'!BI26),"",'In Process Calc.'!BI26)</f>
        <v/>
      </c>
      <c r="DT33" s="245" t="str">
        <f>IF(ISBLANK('In Process Calc.'!BJ26),"",'In Process Calc.'!BJ26)</f>
        <v/>
      </c>
      <c r="DU33" s="245" t="str">
        <f>IF(ISBLANK('In Process Calc.'!BK26),"",'In Process Calc.'!BK26)</f>
        <v/>
      </c>
      <c r="DV33" s="245" t="str">
        <f>IF(ISBLANK('In Process Calc.'!BL26),"",'In Process Calc.'!BL26)</f>
        <v/>
      </c>
      <c r="DW33" s="245" t="str">
        <f>IF(ISBLANK('In Process Calc.'!BM26),"",'In Process Calc.'!BM26)</f>
        <v/>
      </c>
      <c r="DX33" s="245" t="str">
        <f>IF(ISBLANK('In Process Calc.'!BN26),"",'In Process Calc.'!BN26)</f>
        <v/>
      </c>
      <c r="DY33" s="245" t="str">
        <f>IF(ISBLANK('In Process Calc.'!BO26),"",'In Process Calc.'!BO26)</f>
        <v/>
      </c>
      <c r="DZ33" s="245" t="str">
        <f>IF(ISBLANK('In Process Calc.'!BP26),"",'In Process Calc.'!BP26)</f>
        <v/>
      </c>
      <c r="EA33" s="245" t="str">
        <f>IF(ISBLANK('In Process Calc.'!BQ26),"",'In Process Calc.'!BQ26)</f>
        <v/>
      </c>
      <c r="EB33" s="245" t="str">
        <f>IF(ISBLANK('In Process Calc.'!BR26),"",'In Process Calc.'!BR26)</f>
        <v/>
      </c>
      <c r="EC33" s="245" t="str">
        <f>IF(ISBLANK('In Process Calc.'!BS26),"",'In Process Calc.'!BS26)</f>
        <v/>
      </c>
      <c r="ED33" s="245" t="str">
        <f>IF(ISBLANK('In Process Calc.'!BT26),"",'In Process Calc.'!BT26)</f>
        <v/>
      </c>
      <c r="EE33" s="245" t="str">
        <f>IF(ISBLANK('In Process Calc.'!BU26),"",'In Process Calc.'!BU26)</f>
        <v/>
      </c>
      <c r="EF33" s="245" t="str">
        <f>IF(ISBLANK('In Process Calc.'!BV26),"",'In Process Calc.'!BV26)</f>
        <v/>
      </c>
      <c r="EG33" s="245" t="str">
        <f>IF(ISBLANK('In Process Calc.'!BW26),"",'In Process Calc.'!BW26)</f>
        <v/>
      </c>
      <c r="EH33" s="245" t="str">
        <f>IF(ISBLANK('In Process Calc.'!BX26),"",'In Process Calc.'!BX26)</f>
        <v/>
      </c>
      <c r="EI33" s="245" t="str">
        <f>IF(ISBLANK('In Process Calc.'!BY26),"",'In Process Calc.'!BY26)</f>
        <v/>
      </c>
      <c r="EJ33" s="245" t="str">
        <f>IF(ISBLANK('In Process Calc.'!BZ26),"",'In Process Calc.'!BZ26)</f>
        <v/>
      </c>
      <c r="EK33" s="245" t="str">
        <f>IF(ISBLANK('Post Process Calc.'!A33),"",'Post Process Calc.'!A33)</f>
        <v/>
      </c>
      <c r="EL33" s="245" t="str">
        <f>IF(ISBLANK('Post Process Calc.'!B33),"",'Post Process Calc.'!B33)</f>
        <v/>
      </c>
      <c r="EM33" s="245" t="str">
        <f>IF(ISBLANK('Post Process Calc.'!C33),"",'Post Process Calc.'!C33)</f>
        <v/>
      </c>
      <c r="EN33" s="245" t="str">
        <f>IF(ISBLANK('Post Process Calc.'!D33),"",'Post Process Calc.'!D33)</f>
        <v/>
      </c>
      <c r="EO33" s="245" t="str">
        <f>IF(ISBLANK('Post Process Calc.'!E33),"",'Post Process Calc.'!E33)</f>
        <v/>
      </c>
      <c r="EP33" s="245" t="str">
        <f>IF(ISBLANK('Post Process Calc.'!F33),"",'Post Process Calc.'!F33)</f>
        <v/>
      </c>
      <c r="EQ33" s="245" t="str">
        <f>IF(ISBLANK('Post Process Calc.'!G33),"",'Post Process Calc.'!G33)</f>
        <v/>
      </c>
      <c r="ER33" s="245" t="str">
        <f>IF(ISBLANK('Post Process Calc.'!H33),"",'Post Process Calc.'!H33)</f>
        <v/>
      </c>
      <c r="ES33" s="245" t="str">
        <f>IF(ISBLANK('Post Process Calc.'!I33),"",'Post Process Calc.'!I33)</f>
        <v/>
      </c>
      <c r="ET33" s="245" t="str">
        <f>IF(ISBLANK('Post Process Calc.'!J33),"",'Post Process Calc.'!J33)</f>
        <v/>
      </c>
      <c r="EU33" s="245" t="str">
        <f>IF(ISBLANK('Post Process Calc.'!K33),"",'Post Process Calc.'!K33)</f>
        <v/>
      </c>
      <c r="EV33" s="245" t="str">
        <f>IF(ISBLANK('Post Process Calc.'!L33),"",'Post Process Calc.'!L33)</f>
        <v/>
      </c>
      <c r="EW33" s="245" t="str">
        <f>IF(ISBLANK('Post Process Calc.'!M33),"",'Post Process Calc.'!M33)</f>
        <v/>
      </c>
      <c r="EX33" s="245" t="str">
        <f>IF(ISBLANK('Post Process Calc.'!N33),"",'Post Process Calc.'!N33)</f>
        <v/>
      </c>
      <c r="EY33" s="245" t="str">
        <f>IF(ISBLANK('Post Process Calc.'!O33),"",'Post Process Calc.'!O33)</f>
        <v/>
      </c>
      <c r="EZ33" s="245" t="str">
        <f>IF(ISBLANK('Post Process Calc.'!P33),"",'Post Process Calc.'!P33)</f>
        <v/>
      </c>
      <c r="FA33" s="245" t="str">
        <f>IF(ISBLANK('Post Process Calc.'!Q33),"",'Post Process Calc.'!Q33)</f>
        <v/>
      </c>
      <c r="FB33" s="245" t="str">
        <f>IF(ISBLANK('Post Process Calc.'!R33),"",'Post Process Calc.'!R33)</f>
        <v/>
      </c>
      <c r="FC33" s="245" t="str">
        <f>IF(ISBLANK('Post Process Calc.'!S33),"",'Post Process Calc.'!S33)</f>
        <v/>
      </c>
      <c r="FD33" s="245" t="str">
        <f>IF(ISBLANK('Post Process Calc.'!T33),"",'Post Process Calc.'!T33)</f>
        <v/>
      </c>
      <c r="FE33" s="245" t="str">
        <f>IF(ISBLANK('Post Process Calc.'!U33),"",'Post Process Calc.'!U33)</f>
        <v/>
      </c>
      <c r="FF33" s="245" t="str">
        <f>IF(ISBLANK('Post Process Calc.'!V33),"",'Post Process Calc.'!V33)</f>
        <v/>
      </c>
      <c r="FG33" s="245" t="str">
        <f>IF(ISBLANK('Post Process Calc.'!W33),"",'Post Process Calc.'!W33)</f>
        <v/>
      </c>
      <c r="FH33" s="245" t="str">
        <f>IF(ISBLANK('Post Process Calc.'!X33),"",'Post Process Calc.'!X33)</f>
        <v/>
      </c>
      <c r="FI33" s="245" t="str">
        <f>IF(ISBLANK('Post Process Calc.'!Y33),"",'Post Process Calc.'!Y33)</f>
        <v/>
      </c>
      <c r="FJ33" s="245" t="str">
        <f>IF(ISBLANK('Post Process Calc.'!Z33),"",'Post Process Calc.'!Z33)</f>
        <v/>
      </c>
      <c r="FK33" s="245" t="str">
        <f>IF(ISBLANK('Post Process Calc.'!AA33),"",'Post Process Calc.'!AA33)</f>
        <v/>
      </c>
      <c r="FL33" s="245" t="str">
        <f>IF(ISBLANK('Post Process Calc.'!AB33),"",'Post Process Calc.'!AB33)</f>
        <v/>
      </c>
      <c r="FM33" s="245" t="str">
        <f>IF(ISBLANK('Post Process Calc.'!AC33),"",'Post Process Calc.'!AC33)</f>
        <v/>
      </c>
      <c r="FN33" s="245" t="str">
        <f>IF(ISBLANK('Post Process Calc.'!AD33),"",'Post Process Calc.'!AD33)</f>
        <v/>
      </c>
      <c r="FO33" s="245" t="str">
        <f>IF(ISBLANK('Post Process Calc.'!AE33),"",'Post Process Calc.'!AE33)</f>
        <v/>
      </c>
      <c r="FP33" s="245" t="str">
        <f>IF(ISBLANK('Post Process Calc.'!AF33),"",'Post Process Calc.'!AF33)</f>
        <v/>
      </c>
      <c r="FQ33" s="245" t="str">
        <f>IF(ISBLANK('Post Process Calc.'!AG33),"",'Post Process Calc.'!AG33)</f>
        <v/>
      </c>
      <c r="FR33" s="245" t="str">
        <f>IF(ISBLANK('Post Process Calc.'!AH33),"",'Post Process Calc.'!AH33)</f>
        <v/>
      </c>
      <c r="FS33" s="245" t="str">
        <f>IF(ISBLANK('Post Process Calc.'!AI33),"",'Post Process Calc.'!AI33)</f>
        <v/>
      </c>
    </row>
    <row r="34" spans="1:175" x14ac:dyDescent="0.15">
      <c r="A34" s="240" t="str">
        <f>IF(Glutamine!B25&lt;&gt;0,Glutamine!$B$1,"")</f>
        <v/>
      </c>
      <c r="B34" s="240" t="str">
        <f>IF(ISBLANK(Glutamine!A25),"",Glutamine!A25)</f>
        <v/>
      </c>
      <c r="C34" s="247" t="str">
        <f>IF(ISBLANK(Glutamine!B25),"",Glutamine!B25)</f>
        <v/>
      </c>
      <c r="D34" s="248" t="str">
        <f>IF(ISBLANK(Glutamine!C25),"",Glutamine!C25)</f>
        <v/>
      </c>
      <c r="E34" s="240" t="str">
        <f>IF(ISBLANK(Glutamine!D25),"",Glutamine!D25)</f>
        <v/>
      </c>
      <c r="F34" s="240" t="str">
        <f>IF(ISBLANK(Glutamine!E25),"",Glutamine!E25)</f>
        <v/>
      </c>
      <c r="G34" s="240" t="str">
        <f>IF(ISBLANK(Glutamine!G25),"",Glutamine!G25)</f>
        <v/>
      </c>
      <c r="H34" s="240" t="str">
        <f>IF(ISBLANK(Glutamine!H25),"",Glutamine!H25)</f>
        <v/>
      </c>
      <c r="I34" s="240" t="str">
        <f>IF(ISBLANK(Glutamine!I25),"",Glutamine!I25)</f>
        <v/>
      </c>
      <c r="J34" s="240" t="str">
        <f>IF(ISBLANK(Glutamine!J25),"",Glutamine!J25)</f>
        <v/>
      </c>
      <c r="K34" s="240" t="str">
        <f>IF(ISBLANK(Glutamine!K25),"",Glutamine!K25)</f>
        <v/>
      </c>
      <c r="L34" s="240" t="str">
        <f>IF(ISBLANK(Glutamine!L25),"",Glutamine!L25)</f>
        <v/>
      </c>
      <c r="M34" s="240" t="str">
        <f>IF(ISBLANK(Glutamine!M25),"",Glutamine!M25)</f>
        <v/>
      </c>
      <c r="N34" s="240" t="str">
        <f>IF(ISBLANK(Glutamine!N25),"",Glutamine!N25)</f>
        <v/>
      </c>
      <c r="O34" s="240" t="str">
        <f>IF(ISBLANK(Glutamine!O25),"",Glutamine!O25)</f>
        <v/>
      </c>
      <c r="P34" s="240" t="str">
        <f>IF(ISBLANK(Glutamine!P25),"",Glutamine!P25)</f>
        <v/>
      </c>
      <c r="Q34" s="240" t="str">
        <f>IF(ISBLANK(Glutamine!Q25),"",Glutamine!Q25)</f>
        <v/>
      </c>
      <c r="R34" s="240" t="str">
        <f>IF(ISBLANK(Glutamine!R25),"",Glutamine!R25)</f>
        <v/>
      </c>
      <c r="S34" s="240" t="str">
        <f>IF(ISBLANK(Glutamine!S25),"",Glutamine!S25)</f>
        <v/>
      </c>
      <c r="T34" s="240" t="str">
        <f>IF(ISBLANK(Glutamine!T25),"",Glutamine!T25)</f>
        <v/>
      </c>
      <c r="U34" s="240" t="str">
        <f>IF(ISBLANK(Glutamine!U25),"",Glutamine!U25)</f>
        <v/>
      </c>
      <c r="V34" s="240" t="str">
        <f>IF(ISBLANK(Glutamine!V25),"",Glutamine!V25)</f>
        <v/>
      </c>
      <c r="W34" s="240" t="str">
        <f>IF(ISBLANK(Glutamine!W25),"",Glutamine!W25)</f>
        <v/>
      </c>
      <c r="X34" s="240" t="str">
        <f>IF(ISBLANK(Glutamine!X25),"",Glutamine!X25)</f>
        <v/>
      </c>
      <c r="Y34" s="240" t="str">
        <f>IF(ISBLANK(Glutamine!Y25),"",Glutamine!Y25)</f>
        <v/>
      </c>
      <c r="Z34" s="240" t="str">
        <f>IF(ISBLANK(Glutamine!Z25),"",Glutamine!Z25)</f>
        <v/>
      </c>
      <c r="AA34" s="240" t="str">
        <f>IF(ISBLANK(Glutamine!AA25),"",Glutamine!AA25)</f>
        <v/>
      </c>
      <c r="AB34" s="240" t="str">
        <f>IF(ISBLANK(Glutamine!AB25),"",Glutamine!AB25)</f>
        <v/>
      </c>
      <c r="AC34" s="240" t="str">
        <f>IF(ISBLANK(Glutamine!AC25),"",Glutamine!AC25)</f>
        <v/>
      </c>
      <c r="AD34" s="240" t="str">
        <f>IF(ISBLANK(Glutamine!AD25),"",Glutamine!AD25)</f>
        <v/>
      </c>
      <c r="AE34" s="240" t="str">
        <f>IF(ISBLANK(Glutamine!AE25),"",Glutamine!AE25)</f>
        <v/>
      </c>
      <c r="AF34" s="240" t="str">
        <f>IF(ISBLANK(Glutamine!AF25),"",Glutamine!AF25)</f>
        <v/>
      </c>
      <c r="AG34" s="240" t="str">
        <f>IF(ISBLANK(Glutamine!AG25),"",Glutamine!AG25)</f>
        <v/>
      </c>
      <c r="AH34" s="240" t="str">
        <f>IF(ISBLANK(Glutamine!AH25),"",Glutamine!AH25)</f>
        <v/>
      </c>
      <c r="AI34" s="240" t="str">
        <f>IF(ISBLANK(Glutamine!AI25),"",Glutamine!AI25)</f>
        <v/>
      </c>
      <c r="AJ34" s="240" t="str">
        <f>IF(ISBLANK(Glutamine!AJ25),"",Glutamine!AJ25)</f>
        <v/>
      </c>
      <c r="AK34" s="240" t="str">
        <f>IF(ISBLANK(Glutamine!AK25),"",Glutamine!AK25)</f>
        <v/>
      </c>
      <c r="AL34" s="240" t="str">
        <f>IF(ISBLANK(Glutamine!AL25),"",Glutamine!AL25)</f>
        <v/>
      </c>
      <c r="AM34" s="240" t="str">
        <f>IF(ISBLANK(Glutamine!AM25),"",Glutamine!AM25)</f>
        <v/>
      </c>
      <c r="AN34" s="240" t="str">
        <f>IF(ISBLANK(Glutamine!AN25),"",Glutamine!AN25)</f>
        <v/>
      </c>
      <c r="AO34" s="240" t="str">
        <f>IF(ISBLANK(Glutamine!AO25),"",Glutamine!AO25)</f>
        <v/>
      </c>
      <c r="AP34" s="240" t="str">
        <f>IF(ISBLANK(Glutamine!AP25),"",Glutamine!AP25)</f>
        <v/>
      </c>
      <c r="AQ34" s="240" t="e">
        <f>IF(ISBLANK(Glutamine!#REF!),"",Glutamine!#REF!)</f>
        <v>#REF!</v>
      </c>
      <c r="AR34" s="240" t="e">
        <f>IF(ISBLANK(Glutamine!#REF!),"",Glutamine!#REF!)</f>
        <v>#REF!</v>
      </c>
      <c r="AS34" s="240" t="e">
        <f>IF(ISBLANK(Glutamine!#REF!),"",Glutamine!#REF!)</f>
        <v>#REF!</v>
      </c>
      <c r="AT34" s="240" t="e">
        <f>IF(ISBLANK(Glutamine!#REF!),"",Glutamine!#REF!)</f>
        <v>#REF!</v>
      </c>
      <c r="AU34" s="240" t="e">
        <f>IF(ISBLANK(Glutamine!#REF!),"",Glutamine!#REF!)</f>
        <v>#REF!</v>
      </c>
      <c r="AV34" s="240" t="e">
        <f>IF(ISBLANK(Glutamine!#REF!),"",Glutamine!#REF!)</f>
        <v>#REF!</v>
      </c>
      <c r="AW34" s="240" t="e">
        <f>IF(ISBLANK(Glutamine!#REF!),"",Glutamine!#REF!)</f>
        <v>#REF!</v>
      </c>
      <c r="AX34" s="240" t="e">
        <f>IF(ISBLANK(Glutamine!#REF!),"",Glutamine!#REF!)</f>
        <v>#REF!</v>
      </c>
      <c r="AY34" s="240" t="e">
        <f>IF(ISBLANK(Glutamine!#REF!),"",Glutamine!#REF!)</f>
        <v>#REF!</v>
      </c>
      <c r="AZ34" s="240" t="e">
        <f>IF(ISBLANK(Glutamine!#REF!),"",Glutamine!#REF!)</f>
        <v>#REF!</v>
      </c>
      <c r="BA34" s="240" t="e">
        <f>IF(ISBLANK(Glutamine!#REF!),"",Glutamine!#REF!)</f>
        <v>#REF!</v>
      </c>
      <c r="BB34" s="240" t="e">
        <f>IF(ISBLANK(Glutamine!#REF!),"",Glutamine!#REF!)</f>
        <v>#REF!</v>
      </c>
      <c r="BC34" s="240" t="e">
        <f>IF(ISBLANK(Glutamine!#REF!),"",Glutamine!#REF!)</f>
        <v>#REF!</v>
      </c>
      <c r="BD34" s="240" t="e">
        <f>IF(ISBLANK(Glutamine!#REF!),"",Glutamine!#REF!)</f>
        <v>#REF!</v>
      </c>
      <c r="BE34" s="240" t="e">
        <f>IF(ISBLANK(Glutamine!#REF!),"",Glutamine!#REF!)</f>
        <v>#REF!</v>
      </c>
      <c r="BF34" s="240" t="e">
        <f>IF(ISBLANK(Glutamine!#REF!),"",Glutamine!#REF!)</f>
        <v>#REF!</v>
      </c>
      <c r="BG34" s="240" t="e">
        <f>IF(ISBLANK(Glutamine!#REF!),"",Glutamine!#REF!)</f>
        <v>#REF!</v>
      </c>
      <c r="BH34" s="240" t="e">
        <f>IF(ISBLANK(Glutamine!#REF!),"",Glutamine!#REF!)</f>
        <v>#REF!</v>
      </c>
      <c r="BI34" s="240" t="e">
        <f>IF(ISBLANK(Glutamine!#REF!),"",Glutamine!#REF!)</f>
        <v>#REF!</v>
      </c>
      <c r="BJ34" s="240" t="e">
        <f>IF(ISBLANK(Glutamine!#REF!),"",Glutamine!#REF!)</f>
        <v>#REF!</v>
      </c>
      <c r="BK34" s="240" t="e">
        <f>IF(ISBLANK(Glutamine!#REF!),"",Glutamine!#REF!)</f>
        <v>#REF!</v>
      </c>
      <c r="BL34" s="240" t="e">
        <f>IF(ISBLANK(Glutamine!#REF!),"",Glutamine!#REF!)</f>
        <v>#REF!</v>
      </c>
      <c r="BM34" s="240" t="e">
        <f>IF(ISBLANK(Glutamine!#REF!),"",Glutamine!#REF!)</f>
        <v>#REF!</v>
      </c>
      <c r="BN34" s="240" t="str">
        <f>IF(ISBLANK('In Process Calc.'!B27),"",ROUND('In Process Calc.'!B27,2))</f>
        <v/>
      </c>
      <c r="BO34" s="240" t="str">
        <f>IF(ISBLANK('In Process Calc.'!C27),"",ROUND('In Process Calc.'!C27,2))</f>
        <v/>
      </c>
      <c r="BP34" s="240" t="str">
        <f>IF(ISBLANK('In Process Calc.'!D27),"",'In Process Calc.'!D27)</f>
        <v/>
      </c>
      <c r="BQ34" s="240" t="str">
        <f>IF(ISBLANK('In Process Calc.'!E27),"",'In Process Calc.'!E27)</f>
        <v/>
      </c>
      <c r="BR34" s="240" t="str">
        <f>IF(ISBLANK('In Process Calc.'!G27),"",'In Process Calc.'!G27)</f>
        <v/>
      </c>
      <c r="BS34" s="240" t="str">
        <f>IF(ISBLANK('In Process Calc.'!I27),"",'In Process Calc.'!I27)</f>
        <v/>
      </c>
      <c r="BT34" s="240" t="str">
        <f>IF(ISBLANK('In Process Calc.'!J27),"",'In Process Calc.'!J27)</f>
        <v/>
      </c>
      <c r="BU34" s="240" t="str">
        <f>IF(ISBLANK('In Process Calc.'!K27),"",'In Process Calc.'!K27)</f>
        <v/>
      </c>
      <c r="BV34" s="245" t="str">
        <f>IF(ISBLANK('In Process Calc.'!L27),"",'In Process Calc.'!L27)</f>
        <v/>
      </c>
      <c r="BW34" s="245" t="str">
        <f>IF(ISBLANK('In Process Calc.'!M27),"",'In Process Calc.'!M27)</f>
        <v/>
      </c>
      <c r="BX34" s="245" t="str">
        <f>IF(ISBLANK('In Process Calc.'!N27),"",'In Process Calc.'!N27)</f>
        <v/>
      </c>
      <c r="BY34" s="245" t="str">
        <f>IF(ISBLANK('In Process Calc.'!O27),"",'In Process Calc.'!O27)</f>
        <v/>
      </c>
      <c r="BZ34" s="245" t="str">
        <f>IF(ISBLANK('In Process Calc.'!P27),"",'In Process Calc.'!P27)</f>
        <v/>
      </c>
      <c r="CA34" s="245" t="str">
        <f>IF(ISBLANK('In Process Calc.'!Q27),"",'In Process Calc.'!Q27)</f>
        <v/>
      </c>
      <c r="CB34" s="245" t="str">
        <f>IF(ISBLANK('In Process Calc.'!R27),"",'In Process Calc.'!R27)</f>
        <v/>
      </c>
      <c r="CC34" s="245" t="str">
        <f>IF(ISBLANK('In Process Calc.'!S27),"",'In Process Calc.'!S27)</f>
        <v/>
      </c>
      <c r="CD34" s="245" t="str">
        <f>IF(ISBLANK('In Process Calc.'!T27),"",'In Process Calc.'!T27)</f>
        <v/>
      </c>
      <c r="CE34" s="245" t="str">
        <f>IF(ISBLANK('In Process Calc.'!U27),"",'In Process Calc.'!U27)</f>
        <v/>
      </c>
      <c r="CF34" s="245" t="str">
        <f>IF(ISBLANK('In Process Calc.'!V27),"",'In Process Calc.'!V27)</f>
        <v/>
      </c>
      <c r="CG34" s="245" t="str">
        <f>IF(ISBLANK('In Process Calc.'!W27),"",'In Process Calc.'!W27)</f>
        <v/>
      </c>
      <c r="CH34" s="245" t="str">
        <f>IF(ISBLANK('In Process Calc.'!X27),"",'In Process Calc.'!X27)</f>
        <v/>
      </c>
      <c r="CI34" s="245" t="str">
        <f>IF(ISBLANK('In Process Calc.'!Y27),"",'In Process Calc.'!Y27)</f>
        <v/>
      </c>
      <c r="CJ34" s="245" t="str">
        <f>IF(ISBLANK('In Process Calc.'!Z27),"",'In Process Calc.'!Z27)</f>
        <v/>
      </c>
      <c r="CK34" s="245" t="str">
        <f>IF(ISBLANK('In Process Calc.'!AA27),"",'In Process Calc.'!AA27)</f>
        <v/>
      </c>
      <c r="CL34" s="245" t="str">
        <f>IF(ISBLANK('In Process Calc.'!AB27),"",'In Process Calc.'!AB27)</f>
        <v/>
      </c>
      <c r="CM34" s="245" t="str">
        <f>IF(ISBLANK('In Process Calc.'!AC27),"",'In Process Calc.'!AC27)</f>
        <v/>
      </c>
      <c r="CN34" s="245" t="str">
        <f>IF(ISBLANK('In Process Calc.'!AD27),"",'In Process Calc.'!AD27)</f>
        <v/>
      </c>
      <c r="CO34" s="245" t="str">
        <f>IF(ISBLANK('In Process Calc.'!AE27),"",'In Process Calc.'!AE27)</f>
        <v/>
      </c>
      <c r="CP34" s="245" t="str">
        <f>IF(ISBLANK('In Process Calc.'!AF27),"",'In Process Calc.'!AF27)</f>
        <v/>
      </c>
      <c r="CQ34" s="245" t="str">
        <f>IF(ISBLANK('In Process Calc.'!AG27),"",'In Process Calc.'!AG27)</f>
        <v/>
      </c>
      <c r="CR34" s="245" t="str">
        <f>IF(ISBLANK('In Process Calc.'!AH27),"",'In Process Calc.'!AH27)</f>
        <v/>
      </c>
      <c r="CS34" s="245" t="str">
        <f>IF(ISBLANK('In Process Calc.'!AI27),"",'In Process Calc.'!AI27)</f>
        <v/>
      </c>
      <c r="CT34" s="245" t="str">
        <f>IF(ISBLANK('In Process Calc.'!AJ27),"",'In Process Calc.'!AJ27)</f>
        <v/>
      </c>
      <c r="CU34" s="245" t="str">
        <f>IF(ISBLANK('In Process Calc.'!AK27),"",'In Process Calc.'!AK27)</f>
        <v/>
      </c>
      <c r="CV34" s="245" t="str">
        <f>IF(ISBLANK('In Process Calc.'!AL27),"",'In Process Calc.'!AL27)</f>
        <v/>
      </c>
      <c r="CW34" s="245" t="str">
        <f>IF(ISBLANK('In Process Calc.'!AM27),"",'In Process Calc.'!AM27)</f>
        <v/>
      </c>
      <c r="CX34" s="245" t="str">
        <f>IF(ISBLANK('In Process Calc.'!AN27),"",'In Process Calc.'!AN27)</f>
        <v/>
      </c>
      <c r="CY34" s="245" t="str">
        <f>IF(ISBLANK('In Process Calc.'!AO27),"",'In Process Calc.'!AO27)</f>
        <v/>
      </c>
      <c r="CZ34" s="245" t="str">
        <f>IF(ISBLANK('In Process Calc.'!AP27),"",'In Process Calc.'!AP27)</f>
        <v/>
      </c>
      <c r="DA34" s="245" t="str">
        <f>IF(ISBLANK('In Process Calc.'!AQ27),"",'In Process Calc.'!AQ27)</f>
        <v/>
      </c>
      <c r="DB34" s="245" t="str">
        <f>IF(ISBLANK('In Process Calc.'!AR27),"",'In Process Calc.'!AR27)</f>
        <v/>
      </c>
      <c r="DC34" s="245" t="str">
        <f>IF(ISBLANK('In Process Calc.'!AS27),"",'In Process Calc.'!AS27)</f>
        <v/>
      </c>
      <c r="DD34" s="245" t="str">
        <f>IF(ISBLANK('In Process Calc.'!AT27),"",'In Process Calc.'!AT27)</f>
        <v/>
      </c>
      <c r="DE34" s="245" t="str">
        <f>IF(ISBLANK('In Process Calc.'!AU27),"",'In Process Calc.'!AU27)</f>
        <v/>
      </c>
      <c r="DF34" s="245" t="str">
        <f>IF(ISBLANK('In Process Calc.'!AV27),"",'In Process Calc.'!AV27)</f>
        <v/>
      </c>
      <c r="DG34" s="245" t="str">
        <f>IF(ISBLANK('In Process Calc.'!AW27),"",'In Process Calc.'!AW27)</f>
        <v/>
      </c>
      <c r="DH34" s="245" t="str">
        <f>IF(ISBLANK('In Process Calc.'!AX27),"",'In Process Calc.'!AX27)</f>
        <v/>
      </c>
      <c r="DI34" s="245" t="str">
        <f>IF(ISBLANK('In Process Calc.'!AY27),"",'In Process Calc.'!AY27)</f>
        <v/>
      </c>
      <c r="DJ34" s="245" t="str">
        <f>IF(ISBLANK('In Process Calc.'!AZ27),"",'In Process Calc.'!AZ27)</f>
        <v/>
      </c>
      <c r="DK34" s="245" t="str">
        <f>IF(ISBLANK('In Process Calc.'!BA27),"",'In Process Calc.'!BA27)</f>
        <v/>
      </c>
      <c r="DL34" s="245" t="str">
        <f>IF(ISBLANK('In Process Calc.'!BB27),"",'In Process Calc.'!BB27)</f>
        <v/>
      </c>
      <c r="DM34" s="245" t="str">
        <f>IF(ISBLANK('In Process Calc.'!BC27),"",'In Process Calc.'!BC27)</f>
        <v/>
      </c>
      <c r="DN34" s="245" t="str">
        <f>IF(ISBLANK('In Process Calc.'!BD27),"",'In Process Calc.'!BD27)</f>
        <v/>
      </c>
      <c r="DO34" s="245" t="str">
        <f>IF(ISBLANK('In Process Calc.'!BE27),"",'In Process Calc.'!BE27)</f>
        <v/>
      </c>
      <c r="DP34" s="245" t="str">
        <f>IF(ISBLANK('In Process Calc.'!BF27),"",'In Process Calc.'!BF27)</f>
        <v/>
      </c>
      <c r="DQ34" s="245" t="str">
        <f>IF(ISBLANK('In Process Calc.'!BG27),"",'In Process Calc.'!BG27)</f>
        <v/>
      </c>
      <c r="DR34" s="245" t="str">
        <f>IF(ISBLANK('In Process Calc.'!BH27),"",'In Process Calc.'!BH27)</f>
        <v/>
      </c>
      <c r="DS34" s="245" t="str">
        <f>IF(ISBLANK('In Process Calc.'!BI27),"",'In Process Calc.'!BI27)</f>
        <v/>
      </c>
      <c r="DT34" s="245" t="str">
        <f>IF(ISBLANK('In Process Calc.'!BJ27),"",'In Process Calc.'!BJ27)</f>
        <v/>
      </c>
      <c r="DU34" s="245" t="str">
        <f>IF(ISBLANK('In Process Calc.'!BK27),"",'In Process Calc.'!BK27)</f>
        <v/>
      </c>
      <c r="DV34" s="245" t="str">
        <f>IF(ISBLANK('In Process Calc.'!BL27),"",'In Process Calc.'!BL27)</f>
        <v/>
      </c>
      <c r="DW34" s="245" t="str">
        <f>IF(ISBLANK('In Process Calc.'!BM27),"",'In Process Calc.'!BM27)</f>
        <v/>
      </c>
      <c r="DX34" s="245" t="str">
        <f>IF(ISBLANK('In Process Calc.'!BN27),"",'In Process Calc.'!BN27)</f>
        <v/>
      </c>
      <c r="DY34" s="245" t="str">
        <f>IF(ISBLANK('In Process Calc.'!BO27),"",'In Process Calc.'!BO27)</f>
        <v/>
      </c>
      <c r="DZ34" s="245" t="str">
        <f>IF(ISBLANK('In Process Calc.'!BP27),"",'In Process Calc.'!BP27)</f>
        <v/>
      </c>
      <c r="EA34" s="245" t="str">
        <f>IF(ISBLANK('In Process Calc.'!BQ27),"",'In Process Calc.'!BQ27)</f>
        <v/>
      </c>
      <c r="EB34" s="245" t="str">
        <f>IF(ISBLANK('In Process Calc.'!BR27),"",'In Process Calc.'!BR27)</f>
        <v/>
      </c>
      <c r="EC34" s="245" t="str">
        <f>IF(ISBLANK('In Process Calc.'!BS27),"",'In Process Calc.'!BS27)</f>
        <v/>
      </c>
      <c r="ED34" s="245" t="str">
        <f>IF(ISBLANK('In Process Calc.'!BT27),"",'In Process Calc.'!BT27)</f>
        <v/>
      </c>
      <c r="EE34" s="245" t="str">
        <f>IF(ISBLANK('In Process Calc.'!BU27),"",'In Process Calc.'!BU27)</f>
        <v/>
      </c>
      <c r="EF34" s="245" t="str">
        <f>IF(ISBLANK('In Process Calc.'!BV27),"",'In Process Calc.'!BV27)</f>
        <v/>
      </c>
      <c r="EG34" s="245" t="str">
        <f>IF(ISBLANK('In Process Calc.'!BW27),"",'In Process Calc.'!BW27)</f>
        <v/>
      </c>
      <c r="EH34" s="245" t="str">
        <f>IF(ISBLANK('In Process Calc.'!BX27),"",'In Process Calc.'!BX27)</f>
        <v/>
      </c>
      <c r="EI34" s="245" t="str">
        <f>IF(ISBLANK('In Process Calc.'!BY27),"",'In Process Calc.'!BY27)</f>
        <v/>
      </c>
      <c r="EJ34" s="245" t="str">
        <f>IF(ISBLANK('In Process Calc.'!BZ27),"",'In Process Calc.'!BZ27)</f>
        <v/>
      </c>
      <c r="EK34" s="245" t="str">
        <f>IF(ISBLANK('Post Process Calc.'!A34),"",'Post Process Calc.'!A34)</f>
        <v/>
      </c>
      <c r="EL34" s="245" t="str">
        <f>IF(ISBLANK('Post Process Calc.'!B34),"",'Post Process Calc.'!B34)</f>
        <v/>
      </c>
      <c r="EM34" s="245" t="str">
        <f>IF(ISBLANK('Post Process Calc.'!C34),"",'Post Process Calc.'!C34)</f>
        <v/>
      </c>
      <c r="EN34" s="245" t="str">
        <f>IF(ISBLANK('Post Process Calc.'!D34),"",'Post Process Calc.'!D34)</f>
        <v/>
      </c>
      <c r="EO34" s="245" t="str">
        <f>IF(ISBLANK('Post Process Calc.'!E34),"",'Post Process Calc.'!E34)</f>
        <v/>
      </c>
      <c r="EP34" s="245" t="str">
        <f>IF(ISBLANK('Post Process Calc.'!F34),"",'Post Process Calc.'!F34)</f>
        <v/>
      </c>
      <c r="EQ34" s="245" t="str">
        <f>IF(ISBLANK('Post Process Calc.'!G34),"",'Post Process Calc.'!G34)</f>
        <v/>
      </c>
      <c r="ER34" s="245" t="str">
        <f>IF(ISBLANK('Post Process Calc.'!H34),"",'Post Process Calc.'!H34)</f>
        <v/>
      </c>
      <c r="ES34" s="245" t="str">
        <f>IF(ISBLANK('Post Process Calc.'!I34),"",'Post Process Calc.'!I34)</f>
        <v/>
      </c>
      <c r="ET34" s="245" t="str">
        <f>IF(ISBLANK('Post Process Calc.'!J34),"",'Post Process Calc.'!J34)</f>
        <v/>
      </c>
      <c r="EU34" s="245" t="str">
        <f>IF(ISBLANK('Post Process Calc.'!K34),"",'Post Process Calc.'!K34)</f>
        <v/>
      </c>
      <c r="EV34" s="245" t="str">
        <f>IF(ISBLANK('Post Process Calc.'!L34),"",'Post Process Calc.'!L34)</f>
        <v/>
      </c>
      <c r="EW34" s="245" t="str">
        <f>IF(ISBLANK('Post Process Calc.'!M34),"",'Post Process Calc.'!M34)</f>
        <v/>
      </c>
      <c r="EX34" s="245" t="str">
        <f>IF(ISBLANK('Post Process Calc.'!N34),"",'Post Process Calc.'!N34)</f>
        <v/>
      </c>
      <c r="EY34" s="245" t="str">
        <f>IF(ISBLANK('Post Process Calc.'!O34),"",'Post Process Calc.'!O34)</f>
        <v/>
      </c>
      <c r="EZ34" s="245" t="str">
        <f>IF(ISBLANK('Post Process Calc.'!P34),"",'Post Process Calc.'!P34)</f>
        <v/>
      </c>
      <c r="FA34" s="245" t="str">
        <f>IF(ISBLANK('Post Process Calc.'!Q34),"",'Post Process Calc.'!Q34)</f>
        <v/>
      </c>
      <c r="FB34" s="245" t="str">
        <f>IF(ISBLANK('Post Process Calc.'!R34),"",'Post Process Calc.'!R34)</f>
        <v/>
      </c>
      <c r="FC34" s="245" t="str">
        <f>IF(ISBLANK('Post Process Calc.'!S34),"",'Post Process Calc.'!S34)</f>
        <v/>
      </c>
      <c r="FD34" s="245" t="str">
        <f>IF(ISBLANK('Post Process Calc.'!T34),"",'Post Process Calc.'!T34)</f>
        <v/>
      </c>
      <c r="FE34" s="245" t="str">
        <f>IF(ISBLANK('Post Process Calc.'!U34),"",'Post Process Calc.'!U34)</f>
        <v/>
      </c>
      <c r="FF34" s="245" t="str">
        <f>IF(ISBLANK('Post Process Calc.'!V34),"",'Post Process Calc.'!V34)</f>
        <v/>
      </c>
      <c r="FG34" s="245" t="str">
        <f>IF(ISBLANK('Post Process Calc.'!W34),"",'Post Process Calc.'!W34)</f>
        <v/>
      </c>
      <c r="FH34" s="245" t="str">
        <f>IF(ISBLANK('Post Process Calc.'!X34),"",'Post Process Calc.'!X34)</f>
        <v/>
      </c>
      <c r="FI34" s="245" t="str">
        <f>IF(ISBLANK('Post Process Calc.'!Y34),"",'Post Process Calc.'!Y34)</f>
        <v/>
      </c>
      <c r="FJ34" s="245" t="str">
        <f>IF(ISBLANK('Post Process Calc.'!Z34),"",'Post Process Calc.'!Z34)</f>
        <v/>
      </c>
      <c r="FK34" s="245" t="str">
        <f>IF(ISBLANK('Post Process Calc.'!AA34),"",'Post Process Calc.'!AA34)</f>
        <v/>
      </c>
      <c r="FL34" s="245" t="str">
        <f>IF(ISBLANK('Post Process Calc.'!AB34),"",'Post Process Calc.'!AB34)</f>
        <v/>
      </c>
      <c r="FM34" s="245" t="str">
        <f>IF(ISBLANK('Post Process Calc.'!AC34),"",'Post Process Calc.'!AC34)</f>
        <v/>
      </c>
      <c r="FN34" s="245" t="str">
        <f>IF(ISBLANK('Post Process Calc.'!AD34),"",'Post Process Calc.'!AD34)</f>
        <v/>
      </c>
      <c r="FO34" s="245" t="str">
        <f>IF(ISBLANK('Post Process Calc.'!AE34),"",'Post Process Calc.'!AE34)</f>
        <v/>
      </c>
      <c r="FP34" s="245" t="str">
        <f>IF(ISBLANK('Post Process Calc.'!AF34),"",'Post Process Calc.'!AF34)</f>
        <v/>
      </c>
      <c r="FQ34" s="245" t="str">
        <f>IF(ISBLANK('Post Process Calc.'!AG34),"",'Post Process Calc.'!AG34)</f>
        <v/>
      </c>
      <c r="FR34" s="245" t="str">
        <f>IF(ISBLANK('Post Process Calc.'!AH34),"",'Post Process Calc.'!AH34)</f>
        <v/>
      </c>
      <c r="FS34" s="245" t="str">
        <f>IF(ISBLANK('Post Process Calc.'!AI34),"",'Post Process Calc.'!AI34)</f>
        <v/>
      </c>
    </row>
    <row r="35" spans="1:175" x14ac:dyDescent="0.15">
      <c r="A35" s="240" t="str">
        <f>IF(Glutamine!B26&lt;&gt;0,Glutamine!$B$1,"")</f>
        <v/>
      </c>
      <c r="B35" s="240" t="str">
        <f>IF(ISBLANK(Glutamine!A26),"",Glutamine!A26)</f>
        <v/>
      </c>
      <c r="C35" s="247" t="str">
        <f>IF(ISBLANK(Glutamine!B26),"",Glutamine!B26)</f>
        <v/>
      </c>
      <c r="D35" s="248" t="str">
        <f>IF(ISBLANK(Glutamine!C26),"",Glutamine!C26)</f>
        <v/>
      </c>
      <c r="E35" s="240" t="str">
        <f>IF(ISBLANK(Glutamine!D26),"",Glutamine!D26)</f>
        <v/>
      </c>
      <c r="F35" s="240" t="str">
        <f>IF(ISBLANK(Glutamine!E26),"",Glutamine!E26)</f>
        <v/>
      </c>
      <c r="G35" s="240" t="str">
        <f>IF(ISBLANK(Glutamine!G26),"",Glutamine!G26)</f>
        <v/>
      </c>
      <c r="H35" s="240" t="str">
        <f>IF(ISBLANK(Glutamine!H26),"",Glutamine!H26)</f>
        <v/>
      </c>
      <c r="I35" s="240" t="str">
        <f>IF(ISBLANK(Glutamine!I26),"",Glutamine!I26)</f>
        <v/>
      </c>
      <c r="J35" s="240" t="str">
        <f>IF(ISBLANK(Glutamine!J26),"",Glutamine!J26)</f>
        <v/>
      </c>
      <c r="K35" s="240" t="str">
        <f>IF(ISBLANK(Glutamine!K26),"",Glutamine!K26)</f>
        <v/>
      </c>
      <c r="L35" s="240" t="str">
        <f>IF(ISBLANK(Glutamine!L26),"",Glutamine!L26)</f>
        <v/>
      </c>
      <c r="M35" s="240" t="str">
        <f>IF(ISBLANK(Glutamine!M26),"",Glutamine!M26)</f>
        <v/>
      </c>
      <c r="N35" s="240" t="str">
        <f>IF(ISBLANK(Glutamine!N26),"",Glutamine!N26)</f>
        <v/>
      </c>
      <c r="O35" s="240" t="str">
        <f>IF(ISBLANK(Glutamine!O26),"",Glutamine!O26)</f>
        <v/>
      </c>
      <c r="P35" s="240" t="str">
        <f>IF(ISBLANK(Glutamine!P26),"",Glutamine!P26)</f>
        <v/>
      </c>
      <c r="Q35" s="240" t="str">
        <f>IF(ISBLANK(Glutamine!Q26),"",Glutamine!Q26)</f>
        <v/>
      </c>
      <c r="R35" s="240" t="str">
        <f>IF(ISBLANK(Glutamine!R26),"",Glutamine!R26)</f>
        <v/>
      </c>
      <c r="S35" s="240" t="str">
        <f>IF(ISBLANK(Glutamine!S26),"",Glutamine!S26)</f>
        <v/>
      </c>
      <c r="T35" s="240" t="str">
        <f>IF(ISBLANK(Glutamine!T26),"",Glutamine!T26)</f>
        <v/>
      </c>
      <c r="U35" s="240" t="str">
        <f>IF(ISBLANK(Glutamine!U26),"",Glutamine!U26)</f>
        <v/>
      </c>
      <c r="V35" s="240" t="str">
        <f>IF(ISBLANK(Glutamine!V26),"",Glutamine!V26)</f>
        <v/>
      </c>
      <c r="W35" s="240" t="str">
        <f>IF(ISBLANK(Glutamine!W26),"",Glutamine!W26)</f>
        <v/>
      </c>
      <c r="X35" s="240" t="str">
        <f>IF(ISBLANK(Glutamine!X26),"",Glutamine!X26)</f>
        <v/>
      </c>
      <c r="Y35" s="240" t="str">
        <f>IF(ISBLANK(Glutamine!Y26),"",Glutamine!Y26)</f>
        <v/>
      </c>
      <c r="Z35" s="240" t="str">
        <f>IF(ISBLANK(Glutamine!Z26),"",Glutamine!Z26)</f>
        <v/>
      </c>
      <c r="AA35" s="240" t="str">
        <f>IF(ISBLANK(Glutamine!AA26),"",Glutamine!AA26)</f>
        <v/>
      </c>
      <c r="AB35" s="240" t="str">
        <f>IF(ISBLANK(Glutamine!AB26),"",Glutamine!AB26)</f>
        <v/>
      </c>
      <c r="AC35" s="240" t="str">
        <f>IF(ISBLANK(Glutamine!AC26),"",Glutamine!AC26)</f>
        <v/>
      </c>
      <c r="AD35" s="240" t="str">
        <f>IF(ISBLANK(Glutamine!AD26),"",Glutamine!AD26)</f>
        <v/>
      </c>
      <c r="AE35" s="240" t="str">
        <f>IF(ISBLANK(Glutamine!AE26),"",Glutamine!AE26)</f>
        <v/>
      </c>
      <c r="AF35" s="240" t="str">
        <f>IF(ISBLANK(Glutamine!AF26),"",Glutamine!AF26)</f>
        <v/>
      </c>
      <c r="AG35" s="240" t="str">
        <f>IF(ISBLANK(Glutamine!AG26),"",Glutamine!AG26)</f>
        <v/>
      </c>
      <c r="AH35" s="240" t="str">
        <f>IF(ISBLANK(Glutamine!AH26),"",Glutamine!AH26)</f>
        <v/>
      </c>
      <c r="AI35" s="240" t="str">
        <f>IF(ISBLANK(Glutamine!AI26),"",Glutamine!AI26)</f>
        <v/>
      </c>
      <c r="AJ35" s="240" t="str">
        <f>IF(ISBLANK(Glutamine!AJ26),"",Glutamine!AJ26)</f>
        <v/>
      </c>
      <c r="AK35" s="240" t="str">
        <f>IF(ISBLANK(Glutamine!AK26),"",Glutamine!AK26)</f>
        <v/>
      </c>
      <c r="AL35" s="240" t="str">
        <f>IF(ISBLANK(Glutamine!AL26),"",Glutamine!AL26)</f>
        <v/>
      </c>
      <c r="AM35" s="240" t="str">
        <f>IF(ISBLANK(Glutamine!AM26),"",Glutamine!AM26)</f>
        <v/>
      </c>
      <c r="AN35" s="240" t="str">
        <f>IF(ISBLANK(Glutamine!AN26),"",Glutamine!AN26)</f>
        <v/>
      </c>
      <c r="AO35" s="240" t="str">
        <f>IF(ISBLANK(Glutamine!AO26),"",Glutamine!AO26)</f>
        <v/>
      </c>
      <c r="AP35" s="240" t="str">
        <f>IF(ISBLANK(Glutamine!AP26),"",Glutamine!AP26)</f>
        <v/>
      </c>
      <c r="AQ35" s="240" t="e">
        <f>IF(ISBLANK(Glutamine!#REF!),"",Glutamine!#REF!)</f>
        <v>#REF!</v>
      </c>
      <c r="AR35" s="240" t="e">
        <f>IF(ISBLANK(Glutamine!#REF!),"",Glutamine!#REF!)</f>
        <v>#REF!</v>
      </c>
      <c r="AS35" s="240" t="e">
        <f>IF(ISBLANK(Glutamine!#REF!),"",Glutamine!#REF!)</f>
        <v>#REF!</v>
      </c>
      <c r="AT35" s="240" t="e">
        <f>IF(ISBLANK(Glutamine!#REF!),"",Glutamine!#REF!)</f>
        <v>#REF!</v>
      </c>
      <c r="AU35" s="240" t="e">
        <f>IF(ISBLANK(Glutamine!#REF!),"",Glutamine!#REF!)</f>
        <v>#REF!</v>
      </c>
      <c r="AV35" s="240" t="e">
        <f>IF(ISBLANK(Glutamine!#REF!),"",Glutamine!#REF!)</f>
        <v>#REF!</v>
      </c>
      <c r="AW35" s="240" t="e">
        <f>IF(ISBLANK(Glutamine!#REF!),"",Glutamine!#REF!)</f>
        <v>#REF!</v>
      </c>
      <c r="AX35" s="240" t="e">
        <f>IF(ISBLANK(Glutamine!#REF!),"",Glutamine!#REF!)</f>
        <v>#REF!</v>
      </c>
      <c r="AY35" s="240" t="e">
        <f>IF(ISBLANK(Glutamine!#REF!),"",Glutamine!#REF!)</f>
        <v>#REF!</v>
      </c>
      <c r="AZ35" s="240" t="e">
        <f>IF(ISBLANK(Glutamine!#REF!),"",Glutamine!#REF!)</f>
        <v>#REF!</v>
      </c>
      <c r="BA35" s="240" t="e">
        <f>IF(ISBLANK(Glutamine!#REF!),"",Glutamine!#REF!)</f>
        <v>#REF!</v>
      </c>
      <c r="BB35" s="240" t="e">
        <f>IF(ISBLANK(Glutamine!#REF!),"",Glutamine!#REF!)</f>
        <v>#REF!</v>
      </c>
      <c r="BC35" s="240" t="e">
        <f>IF(ISBLANK(Glutamine!#REF!),"",Glutamine!#REF!)</f>
        <v>#REF!</v>
      </c>
      <c r="BD35" s="240" t="e">
        <f>IF(ISBLANK(Glutamine!#REF!),"",Glutamine!#REF!)</f>
        <v>#REF!</v>
      </c>
      <c r="BE35" s="240" t="e">
        <f>IF(ISBLANK(Glutamine!#REF!),"",Glutamine!#REF!)</f>
        <v>#REF!</v>
      </c>
      <c r="BF35" s="240" t="e">
        <f>IF(ISBLANK(Glutamine!#REF!),"",Glutamine!#REF!)</f>
        <v>#REF!</v>
      </c>
      <c r="BG35" s="240" t="e">
        <f>IF(ISBLANK(Glutamine!#REF!),"",Glutamine!#REF!)</f>
        <v>#REF!</v>
      </c>
      <c r="BH35" s="240" t="e">
        <f>IF(ISBLANK(Glutamine!#REF!),"",Glutamine!#REF!)</f>
        <v>#REF!</v>
      </c>
      <c r="BI35" s="240" t="e">
        <f>IF(ISBLANK(Glutamine!#REF!),"",Glutamine!#REF!)</f>
        <v>#REF!</v>
      </c>
      <c r="BJ35" s="240" t="e">
        <f>IF(ISBLANK(Glutamine!#REF!),"",Glutamine!#REF!)</f>
        <v>#REF!</v>
      </c>
      <c r="BK35" s="240" t="e">
        <f>IF(ISBLANK(Glutamine!#REF!),"",Glutamine!#REF!)</f>
        <v>#REF!</v>
      </c>
      <c r="BL35" s="240" t="e">
        <f>IF(ISBLANK(Glutamine!#REF!),"",Glutamine!#REF!)</f>
        <v>#REF!</v>
      </c>
      <c r="BM35" s="240" t="e">
        <f>IF(ISBLANK(Glutamine!#REF!),"",Glutamine!#REF!)</f>
        <v>#REF!</v>
      </c>
      <c r="BN35" s="240" t="str">
        <f>IF(ISBLANK('In Process Calc.'!B28),"",ROUND('In Process Calc.'!B28,2))</f>
        <v/>
      </c>
      <c r="BO35" s="240" t="str">
        <f>IF(ISBLANK('In Process Calc.'!C28),"",ROUND('In Process Calc.'!C28,2))</f>
        <v/>
      </c>
      <c r="BP35" s="240" t="str">
        <f>IF(ISBLANK('In Process Calc.'!D28),"",'In Process Calc.'!D28)</f>
        <v/>
      </c>
      <c r="BQ35" s="240" t="str">
        <f>IF(ISBLANK('In Process Calc.'!E28),"",'In Process Calc.'!E28)</f>
        <v/>
      </c>
      <c r="BR35" s="240" t="str">
        <f>IF(ISBLANK('In Process Calc.'!G28),"",'In Process Calc.'!G28)</f>
        <v/>
      </c>
      <c r="BS35" s="240" t="str">
        <f>IF(ISBLANK('In Process Calc.'!I28),"",'In Process Calc.'!I28)</f>
        <v/>
      </c>
      <c r="BT35" s="240" t="str">
        <f>IF(ISBLANK('In Process Calc.'!J28),"",'In Process Calc.'!J28)</f>
        <v/>
      </c>
      <c r="BU35" s="240" t="str">
        <f>IF(ISBLANK('In Process Calc.'!K28),"",'In Process Calc.'!K28)</f>
        <v/>
      </c>
      <c r="BV35" s="245" t="str">
        <f>IF(ISBLANK('In Process Calc.'!L28),"",'In Process Calc.'!L28)</f>
        <v/>
      </c>
      <c r="BW35" s="245" t="str">
        <f>IF(ISBLANK('In Process Calc.'!M28),"",'In Process Calc.'!M28)</f>
        <v/>
      </c>
      <c r="BX35" s="245" t="str">
        <f>IF(ISBLANK('In Process Calc.'!N28),"",'In Process Calc.'!N28)</f>
        <v/>
      </c>
      <c r="BY35" s="245" t="str">
        <f>IF(ISBLANK('In Process Calc.'!O28),"",'In Process Calc.'!O28)</f>
        <v/>
      </c>
      <c r="BZ35" s="245" t="str">
        <f>IF(ISBLANK('In Process Calc.'!P28),"",'In Process Calc.'!P28)</f>
        <v/>
      </c>
      <c r="CA35" s="245" t="str">
        <f>IF(ISBLANK('In Process Calc.'!Q28),"",'In Process Calc.'!Q28)</f>
        <v/>
      </c>
      <c r="CB35" s="245" t="str">
        <f>IF(ISBLANK('In Process Calc.'!R28),"",'In Process Calc.'!R28)</f>
        <v/>
      </c>
      <c r="CC35" s="245" t="str">
        <f>IF(ISBLANK('In Process Calc.'!S28),"",'In Process Calc.'!S28)</f>
        <v/>
      </c>
      <c r="CD35" s="245" t="str">
        <f>IF(ISBLANK('In Process Calc.'!T28),"",'In Process Calc.'!T28)</f>
        <v/>
      </c>
      <c r="CE35" s="245" t="str">
        <f>IF(ISBLANK('In Process Calc.'!U28),"",'In Process Calc.'!U28)</f>
        <v/>
      </c>
      <c r="CF35" s="245" t="str">
        <f>IF(ISBLANK('In Process Calc.'!V28),"",'In Process Calc.'!V28)</f>
        <v/>
      </c>
      <c r="CG35" s="245" t="str">
        <f>IF(ISBLANK('In Process Calc.'!W28),"",'In Process Calc.'!W28)</f>
        <v/>
      </c>
      <c r="CH35" s="245" t="str">
        <f>IF(ISBLANK('In Process Calc.'!X28),"",'In Process Calc.'!X28)</f>
        <v/>
      </c>
      <c r="CI35" s="245" t="str">
        <f>IF(ISBLANK('In Process Calc.'!Y28),"",'In Process Calc.'!Y28)</f>
        <v/>
      </c>
      <c r="CJ35" s="245" t="str">
        <f>IF(ISBLANK('In Process Calc.'!Z28),"",'In Process Calc.'!Z28)</f>
        <v/>
      </c>
      <c r="CK35" s="245" t="str">
        <f>IF(ISBLANK('In Process Calc.'!AA28),"",'In Process Calc.'!AA28)</f>
        <v/>
      </c>
      <c r="CL35" s="245" t="str">
        <f>IF(ISBLANK('In Process Calc.'!AB28),"",'In Process Calc.'!AB28)</f>
        <v/>
      </c>
      <c r="CM35" s="245" t="str">
        <f>IF(ISBLANK('In Process Calc.'!AC28),"",'In Process Calc.'!AC28)</f>
        <v/>
      </c>
      <c r="CN35" s="245" t="str">
        <f>IF(ISBLANK('In Process Calc.'!AD28),"",'In Process Calc.'!AD28)</f>
        <v/>
      </c>
      <c r="CO35" s="245" t="str">
        <f>IF(ISBLANK('In Process Calc.'!AE28),"",'In Process Calc.'!AE28)</f>
        <v/>
      </c>
      <c r="CP35" s="245" t="str">
        <f>IF(ISBLANK('In Process Calc.'!AF28),"",'In Process Calc.'!AF28)</f>
        <v/>
      </c>
      <c r="CQ35" s="245" t="str">
        <f>IF(ISBLANK('In Process Calc.'!AG28),"",'In Process Calc.'!AG28)</f>
        <v/>
      </c>
      <c r="CR35" s="245" t="str">
        <f>IF(ISBLANK('In Process Calc.'!AH28),"",'In Process Calc.'!AH28)</f>
        <v/>
      </c>
      <c r="CS35" s="245" t="str">
        <f>IF(ISBLANK('In Process Calc.'!AI28),"",'In Process Calc.'!AI28)</f>
        <v/>
      </c>
      <c r="CT35" s="245" t="str">
        <f>IF(ISBLANK('In Process Calc.'!AJ28),"",'In Process Calc.'!AJ28)</f>
        <v/>
      </c>
      <c r="CU35" s="245" t="str">
        <f>IF(ISBLANK('In Process Calc.'!AK28),"",'In Process Calc.'!AK28)</f>
        <v/>
      </c>
      <c r="CV35" s="245" t="str">
        <f>IF(ISBLANK('In Process Calc.'!AL28),"",'In Process Calc.'!AL28)</f>
        <v/>
      </c>
      <c r="CW35" s="245" t="str">
        <f>IF(ISBLANK('In Process Calc.'!AM28),"",'In Process Calc.'!AM28)</f>
        <v/>
      </c>
      <c r="CX35" s="245" t="str">
        <f>IF(ISBLANK('In Process Calc.'!AN28),"",'In Process Calc.'!AN28)</f>
        <v/>
      </c>
      <c r="CY35" s="245" t="str">
        <f>IF(ISBLANK('In Process Calc.'!AO28),"",'In Process Calc.'!AO28)</f>
        <v/>
      </c>
      <c r="CZ35" s="245" t="str">
        <f>IF(ISBLANK('In Process Calc.'!AP28),"",'In Process Calc.'!AP28)</f>
        <v/>
      </c>
      <c r="DA35" s="245" t="str">
        <f>IF(ISBLANK('In Process Calc.'!AQ28),"",'In Process Calc.'!AQ28)</f>
        <v/>
      </c>
      <c r="DB35" s="245" t="str">
        <f>IF(ISBLANK('In Process Calc.'!AR28),"",'In Process Calc.'!AR28)</f>
        <v/>
      </c>
      <c r="DC35" s="245" t="str">
        <f>IF(ISBLANK('In Process Calc.'!AS28),"",'In Process Calc.'!AS28)</f>
        <v/>
      </c>
      <c r="DD35" s="245" t="str">
        <f>IF(ISBLANK('In Process Calc.'!AT28),"",'In Process Calc.'!AT28)</f>
        <v/>
      </c>
      <c r="DE35" s="245" t="str">
        <f>IF(ISBLANK('In Process Calc.'!AU28),"",'In Process Calc.'!AU28)</f>
        <v/>
      </c>
      <c r="DF35" s="245" t="str">
        <f>IF(ISBLANK('In Process Calc.'!AV28),"",'In Process Calc.'!AV28)</f>
        <v/>
      </c>
      <c r="DG35" s="245" t="str">
        <f>IF(ISBLANK('In Process Calc.'!AW28),"",'In Process Calc.'!AW28)</f>
        <v/>
      </c>
      <c r="DH35" s="245" t="str">
        <f>IF(ISBLANK('In Process Calc.'!AX28),"",'In Process Calc.'!AX28)</f>
        <v/>
      </c>
      <c r="DI35" s="245" t="str">
        <f>IF(ISBLANK('In Process Calc.'!AY28),"",'In Process Calc.'!AY28)</f>
        <v/>
      </c>
      <c r="DJ35" s="245" t="str">
        <f>IF(ISBLANK('In Process Calc.'!AZ28),"",'In Process Calc.'!AZ28)</f>
        <v/>
      </c>
      <c r="DK35" s="245" t="str">
        <f>IF(ISBLANK('In Process Calc.'!BA28),"",'In Process Calc.'!BA28)</f>
        <v/>
      </c>
      <c r="DL35" s="245" t="str">
        <f>IF(ISBLANK('In Process Calc.'!BB28),"",'In Process Calc.'!BB28)</f>
        <v/>
      </c>
      <c r="DM35" s="245" t="str">
        <f>IF(ISBLANK('In Process Calc.'!BC28),"",'In Process Calc.'!BC28)</f>
        <v/>
      </c>
      <c r="DN35" s="245" t="str">
        <f>IF(ISBLANK('In Process Calc.'!BD28),"",'In Process Calc.'!BD28)</f>
        <v/>
      </c>
      <c r="DO35" s="245" t="str">
        <f>IF(ISBLANK('In Process Calc.'!BE28),"",'In Process Calc.'!BE28)</f>
        <v/>
      </c>
      <c r="DP35" s="245" t="str">
        <f>IF(ISBLANK('In Process Calc.'!BF28),"",'In Process Calc.'!BF28)</f>
        <v/>
      </c>
      <c r="DQ35" s="245" t="str">
        <f>IF(ISBLANK('In Process Calc.'!BG28),"",'In Process Calc.'!BG28)</f>
        <v/>
      </c>
      <c r="DR35" s="245" t="str">
        <f>IF(ISBLANK('In Process Calc.'!BH28),"",'In Process Calc.'!BH28)</f>
        <v/>
      </c>
      <c r="DS35" s="245" t="str">
        <f>IF(ISBLANK('In Process Calc.'!BI28),"",'In Process Calc.'!BI28)</f>
        <v/>
      </c>
      <c r="DT35" s="245" t="str">
        <f>IF(ISBLANK('In Process Calc.'!BJ28),"",'In Process Calc.'!BJ28)</f>
        <v/>
      </c>
      <c r="DU35" s="245" t="str">
        <f>IF(ISBLANK('In Process Calc.'!BK28),"",'In Process Calc.'!BK28)</f>
        <v/>
      </c>
      <c r="DV35" s="245" t="str">
        <f>IF(ISBLANK('In Process Calc.'!BL28),"",'In Process Calc.'!BL28)</f>
        <v/>
      </c>
      <c r="DW35" s="245" t="str">
        <f>IF(ISBLANK('In Process Calc.'!BM28),"",'In Process Calc.'!BM28)</f>
        <v/>
      </c>
      <c r="DX35" s="245" t="str">
        <f>IF(ISBLANK('In Process Calc.'!BN28),"",'In Process Calc.'!BN28)</f>
        <v/>
      </c>
      <c r="DY35" s="245" t="str">
        <f>IF(ISBLANK('In Process Calc.'!BO28),"",'In Process Calc.'!BO28)</f>
        <v/>
      </c>
      <c r="DZ35" s="245" t="str">
        <f>IF(ISBLANK('In Process Calc.'!BP28),"",'In Process Calc.'!BP28)</f>
        <v/>
      </c>
      <c r="EA35" s="245" t="str">
        <f>IF(ISBLANK('In Process Calc.'!BQ28),"",'In Process Calc.'!BQ28)</f>
        <v/>
      </c>
      <c r="EB35" s="245" t="str">
        <f>IF(ISBLANK('In Process Calc.'!BR28),"",'In Process Calc.'!BR28)</f>
        <v/>
      </c>
      <c r="EC35" s="245" t="str">
        <f>IF(ISBLANK('In Process Calc.'!BS28),"",'In Process Calc.'!BS28)</f>
        <v/>
      </c>
      <c r="ED35" s="245" t="str">
        <f>IF(ISBLANK('In Process Calc.'!BT28),"",'In Process Calc.'!BT28)</f>
        <v/>
      </c>
      <c r="EE35" s="245" t="str">
        <f>IF(ISBLANK('In Process Calc.'!BU28),"",'In Process Calc.'!BU28)</f>
        <v/>
      </c>
      <c r="EF35" s="245" t="str">
        <f>IF(ISBLANK('In Process Calc.'!BV28),"",'In Process Calc.'!BV28)</f>
        <v/>
      </c>
      <c r="EG35" s="245" t="str">
        <f>IF(ISBLANK('In Process Calc.'!BW28),"",'In Process Calc.'!BW28)</f>
        <v/>
      </c>
      <c r="EH35" s="245" t="str">
        <f>IF(ISBLANK('In Process Calc.'!BX28),"",'In Process Calc.'!BX28)</f>
        <v/>
      </c>
      <c r="EI35" s="245" t="str">
        <f>IF(ISBLANK('In Process Calc.'!BY28),"",'In Process Calc.'!BY28)</f>
        <v/>
      </c>
      <c r="EJ35" s="245" t="str">
        <f>IF(ISBLANK('In Process Calc.'!BZ28),"",'In Process Calc.'!BZ28)</f>
        <v/>
      </c>
      <c r="EK35" s="245" t="str">
        <f>IF(ISBLANK('Post Process Calc.'!A35),"",'Post Process Calc.'!A35)</f>
        <v/>
      </c>
      <c r="EL35" s="245" t="str">
        <f>IF(ISBLANK('Post Process Calc.'!B35),"",'Post Process Calc.'!B35)</f>
        <v/>
      </c>
      <c r="EM35" s="245" t="str">
        <f>IF(ISBLANK('Post Process Calc.'!C35),"",'Post Process Calc.'!C35)</f>
        <v/>
      </c>
      <c r="EN35" s="245" t="str">
        <f>IF(ISBLANK('Post Process Calc.'!D35),"",'Post Process Calc.'!D35)</f>
        <v/>
      </c>
      <c r="EO35" s="245" t="str">
        <f>IF(ISBLANK('Post Process Calc.'!E35),"",'Post Process Calc.'!E35)</f>
        <v/>
      </c>
      <c r="EP35" s="245" t="str">
        <f>IF(ISBLANK('Post Process Calc.'!F35),"",'Post Process Calc.'!F35)</f>
        <v/>
      </c>
      <c r="EQ35" s="245" t="str">
        <f>IF(ISBLANK('Post Process Calc.'!G35),"",'Post Process Calc.'!G35)</f>
        <v/>
      </c>
      <c r="ER35" s="245" t="str">
        <f>IF(ISBLANK('Post Process Calc.'!H35),"",'Post Process Calc.'!H35)</f>
        <v/>
      </c>
      <c r="ES35" s="245" t="str">
        <f>IF(ISBLANK('Post Process Calc.'!I35),"",'Post Process Calc.'!I35)</f>
        <v/>
      </c>
      <c r="ET35" s="245" t="str">
        <f>IF(ISBLANK('Post Process Calc.'!J35),"",'Post Process Calc.'!J35)</f>
        <v/>
      </c>
      <c r="EU35" s="245" t="str">
        <f>IF(ISBLANK('Post Process Calc.'!K35),"",'Post Process Calc.'!K35)</f>
        <v/>
      </c>
      <c r="EV35" s="245" t="str">
        <f>IF(ISBLANK('Post Process Calc.'!L35),"",'Post Process Calc.'!L35)</f>
        <v/>
      </c>
      <c r="EW35" s="245" t="str">
        <f>IF(ISBLANK('Post Process Calc.'!M35),"",'Post Process Calc.'!M35)</f>
        <v/>
      </c>
      <c r="EX35" s="245" t="str">
        <f>IF(ISBLANK('Post Process Calc.'!N35),"",'Post Process Calc.'!N35)</f>
        <v/>
      </c>
      <c r="EY35" s="245" t="str">
        <f>IF(ISBLANK('Post Process Calc.'!O35),"",'Post Process Calc.'!O35)</f>
        <v/>
      </c>
      <c r="EZ35" s="245" t="str">
        <f>IF(ISBLANK('Post Process Calc.'!P35),"",'Post Process Calc.'!P35)</f>
        <v/>
      </c>
      <c r="FA35" s="245" t="str">
        <f>IF(ISBLANK('Post Process Calc.'!Q35),"",'Post Process Calc.'!Q35)</f>
        <v/>
      </c>
      <c r="FB35" s="245" t="str">
        <f>IF(ISBLANK('Post Process Calc.'!R35),"",'Post Process Calc.'!R35)</f>
        <v/>
      </c>
      <c r="FC35" s="245" t="str">
        <f>IF(ISBLANK('Post Process Calc.'!S35),"",'Post Process Calc.'!S35)</f>
        <v/>
      </c>
      <c r="FD35" s="245" t="str">
        <f>IF(ISBLANK('Post Process Calc.'!T35),"",'Post Process Calc.'!T35)</f>
        <v/>
      </c>
      <c r="FE35" s="245" t="str">
        <f>IF(ISBLANK('Post Process Calc.'!U35),"",'Post Process Calc.'!U35)</f>
        <v/>
      </c>
      <c r="FF35" s="245" t="str">
        <f>IF(ISBLANK('Post Process Calc.'!V35),"",'Post Process Calc.'!V35)</f>
        <v/>
      </c>
      <c r="FG35" s="245" t="str">
        <f>IF(ISBLANK('Post Process Calc.'!W35),"",'Post Process Calc.'!W35)</f>
        <v/>
      </c>
      <c r="FH35" s="245" t="str">
        <f>IF(ISBLANK('Post Process Calc.'!X35),"",'Post Process Calc.'!X35)</f>
        <v/>
      </c>
      <c r="FI35" s="245" t="str">
        <f>IF(ISBLANK('Post Process Calc.'!Y35),"",'Post Process Calc.'!Y35)</f>
        <v/>
      </c>
      <c r="FJ35" s="245" t="str">
        <f>IF(ISBLANK('Post Process Calc.'!Z35),"",'Post Process Calc.'!Z35)</f>
        <v/>
      </c>
      <c r="FK35" s="245" t="str">
        <f>IF(ISBLANK('Post Process Calc.'!AA35),"",'Post Process Calc.'!AA35)</f>
        <v/>
      </c>
      <c r="FL35" s="245" t="str">
        <f>IF(ISBLANK('Post Process Calc.'!AB35),"",'Post Process Calc.'!AB35)</f>
        <v/>
      </c>
      <c r="FM35" s="245" t="str">
        <f>IF(ISBLANK('Post Process Calc.'!AC35),"",'Post Process Calc.'!AC35)</f>
        <v/>
      </c>
      <c r="FN35" s="245" t="str">
        <f>IF(ISBLANK('Post Process Calc.'!AD35),"",'Post Process Calc.'!AD35)</f>
        <v/>
      </c>
      <c r="FO35" s="245" t="str">
        <f>IF(ISBLANK('Post Process Calc.'!AE35),"",'Post Process Calc.'!AE35)</f>
        <v/>
      </c>
      <c r="FP35" s="245" t="str">
        <f>IF(ISBLANK('Post Process Calc.'!AF35),"",'Post Process Calc.'!AF35)</f>
        <v/>
      </c>
      <c r="FQ35" s="245" t="str">
        <f>IF(ISBLANK('Post Process Calc.'!AG35),"",'Post Process Calc.'!AG35)</f>
        <v/>
      </c>
      <c r="FR35" s="245" t="str">
        <f>IF(ISBLANK('Post Process Calc.'!AH35),"",'Post Process Calc.'!AH35)</f>
        <v/>
      </c>
      <c r="FS35" s="245" t="str">
        <f>IF(ISBLANK('Post Process Calc.'!AI35),"",'Post Process Calc.'!AI35)</f>
        <v/>
      </c>
    </row>
    <row r="36" spans="1:175" x14ac:dyDescent="0.15">
      <c r="A36" s="240" t="str">
        <f>IF(Glutamine!B27&lt;&gt;0,Glutamine!$B$1,"")</f>
        <v/>
      </c>
      <c r="B36" s="240" t="str">
        <f>IF(ISBLANK(Glutamine!A27),"",Glutamine!A27)</f>
        <v/>
      </c>
      <c r="C36" s="247" t="str">
        <f>IF(ISBLANK(Glutamine!B27),"",Glutamine!B27)</f>
        <v/>
      </c>
      <c r="D36" s="248" t="str">
        <f>IF(ISBLANK(Glutamine!C27),"",Glutamine!C27)</f>
        <v/>
      </c>
      <c r="E36" s="240" t="str">
        <f>IF(ISBLANK(Glutamine!D27),"",Glutamine!D27)</f>
        <v/>
      </c>
      <c r="F36" s="240" t="str">
        <f>IF(ISBLANK(Glutamine!E27),"",Glutamine!E27)</f>
        <v/>
      </c>
      <c r="G36" s="240" t="str">
        <f>IF(ISBLANK(Glutamine!G27),"",Glutamine!G27)</f>
        <v/>
      </c>
      <c r="H36" s="240" t="str">
        <f>IF(ISBLANK(Glutamine!H27),"",Glutamine!H27)</f>
        <v/>
      </c>
      <c r="I36" s="240" t="str">
        <f>IF(ISBLANK(Glutamine!I27),"",Glutamine!I27)</f>
        <v/>
      </c>
      <c r="J36" s="240" t="str">
        <f>IF(ISBLANK(Glutamine!J27),"",Glutamine!J27)</f>
        <v/>
      </c>
      <c r="K36" s="240" t="str">
        <f>IF(ISBLANK(Glutamine!K27),"",Glutamine!K27)</f>
        <v/>
      </c>
      <c r="L36" s="240" t="str">
        <f>IF(ISBLANK(Glutamine!L27),"",Glutamine!L27)</f>
        <v/>
      </c>
      <c r="M36" s="240" t="str">
        <f>IF(ISBLANK(Glutamine!M27),"",Glutamine!M27)</f>
        <v/>
      </c>
      <c r="N36" s="240" t="str">
        <f>IF(ISBLANK(Glutamine!N27),"",Glutamine!N27)</f>
        <v/>
      </c>
      <c r="O36" s="240" t="str">
        <f>IF(ISBLANK(Glutamine!O27),"",Glutamine!O27)</f>
        <v/>
      </c>
      <c r="P36" s="240" t="str">
        <f>IF(ISBLANK(Glutamine!P27),"",Glutamine!P27)</f>
        <v/>
      </c>
      <c r="Q36" s="240" t="str">
        <f>IF(ISBLANK(Glutamine!Q27),"",Glutamine!Q27)</f>
        <v/>
      </c>
      <c r="R36" s="240" t="str">
        <f>IF(ISBLANK(Glutamine!R27),"",Glutamine!R27)</f>
        <v/>
      </c>
      <c r="S36" s="240" t="str">
        <f>IF(ISBLANK(Glutamine!S27),"",Glutamine!S27)</f>
        <v/>
      </c>
      <c r="T36" s="240" t="str">
        <f>IF(ISBLANK(Glutamine!T27),"",Glutamine!T27)</f>
        <v/>
      </c>
      <c r="U36" s="240" t="str">
        <f>IF(ISBLANK(Glutamine!U27),"",Glutamine!U27)</f>
        <v/>
      </c>
      <c r="V36" s="240" t="str">
        <f>IF(ISBLANK(Glutamine!V27),"",Glutamine!V27)</f>
        <v/>
      </c>
      <c r="W36" s="240" t="str">
        <f>IF(ISBLANK(Glutamine!W27),"",Glutamine!W27)</f>
        <v/>
      </c>
      <c r="X36" s="240" t="str">
        <f>IF(ISBLANK(Glutamine!X27),"",Glutamine!X27)</f>
        <v/>
      </c>
      <c r="Y36" s="240" t="str">
        <f>IF(ISBLANK(Glutamine!Y27),"",Glutamine!Y27)</f>
        <v/>
      </c>
      <c r="Z36" s="240" t="str">
        <f>IF(ISBLANK(Glutamine!Z27),"",Glutamine!Z27)</f>
        <v/>
      </c>
      <c r="AA36" s="240" t="str">
        <f>IF(ISBLANK(Glutamine!AA27),"",Glutamine!AA27)</f>
        <v/>
      </c>
      <c r="AB36" s="240" t="str">
        <f>IF(ISBLANK(Glutamine!AB27),"",Glutamine!AB27)</f>
        <v/>
      </c>
      <c r="AC36" s="240" t="str">
        <f>IF(ISBLANK(Glutamine!AC27),"",Glutamine!AC27)</f>
        <v/>
      </c>
      <c r="AD36" s="240" t="str">
        <f>IF(ISBLANK(Glutamine!AD27),"",Glutamine!AD27)</f>
        <v/>
      </c>
      <c r="AE36" s="240" t="str">
        <f>IF(ISBLANK(Glutamine!AE27),"",Glutamine!AE27)</f>
        <v/>
      </c>
      <c r="AF36" s="240" t="str">
        <f>IF(ISBLANK(Glutamine!AF27),"",Glutamine!AF27)</f>
        <v/>
      </c>
      <c r="AG36" s="240" t="str">
        <f>IF(ISBLANK(Glutamine!AG27),"",Glutamine!AG27)</f>
        <v/>
      </c>
      <c r="AH36" s="240" t="str">
        <f>IF(ISBLANK(Glutamine!AH27),"",Glutamine!AH27)</f>
        <v/>
      </c>
      <c r="AI36" s="240" t="str">
        <f>IF(ISBLANK(Glutamine!AI27),"",Glutamine!AI27)</f>
        <v/>
      </c>
      <c r="AJ36" s="240" t="str">
        <f>IF(ISBLANK(Glutamine!AJ27),"",Glutamine!AJ27)</f>
        <v/>
      </c>
      <c r="AK36" s="240" t="str">
        <f>IF(ISBLANK(Glutamine!AK27),"",Glutamine!AK27)</f>
        <v/>
      </c>
      <c r="AL36" s="240" t="str">
        <f>IF(ISBLANK(Glutamine!AL27),"",Glutamine!AL27)</f>
        <v/>
      </c>
      <c r="AM36" s="240" t="str">
        <f>IF(ISBLANK(Glutamine!AM27),"",Glutamine!AM27)</f>
        <v/>
      </c>
      <c r="AN36" s="240" t="str">
        <f>IF(ISBLANK(Glutamine!AN27),"",Glutamine!AN27)</f>
        <v/>
      </c>
      <c r="AO36" s="240" t="str">
        <f>IF(ISBLANK(Glutamine!AO27),"",Glutamine!AO27)</f>
        <v/>
      </c>
      <c r="AP36" s="240" t="str">
        <f>IF(ISBLANK(Glutamine!AP27),"",Glutamine!AP27)</f>
        <v/>
      </c>
      <c r="AQ36" s="240" t="e">
        <f>IF(ISBLANK(Glutamine!#REF!),"",Glutamine!#REF!)</f>
        <v>#REF!</v>
      </c>
      <c r="AR36" s="240" t="e">
        <f>IF(ISBLANK(Glutamine!#REF!),"",Glutamine!#REF!)</f>
        <v>#REF!</v>
      </c>
      <c r="AS36" s="240" t="e">
        <f>IF(ISBLANK(Glutamine!#REF!),"",Glutamine!#REF!)</f>
        <v>#REF!</v>
      </c>
      <c r="AT36" s="240" t="e">
        <f>IF(ISBLANK(Glutamine!#REF!),"",Glutamine!#REF!)</f>
        <v>#REF!</v>
      </c>
      <c r="AU36" s="240" t="e">
        <f>IF(ISBLANK(Glutamine!#REF!),"",Glutamine!#REF!)</f>
        <v>#REF!</v>
      </c>
      <c r="AV36" s="240" t="e">
        <f>IF(ISBLANK(Glutamine!#REF!),"",Glutamine!#REF!)</f>
        <v>#REF!</v>
      </c>
      <c r="AW36" s="240" t="e">
        <f>IF(ISBLANK(Glutamine!#REF!),"",Glutamine!#REF!)</f>
        <v>#REF!</v>
      </c>
      <c r="AX36" s="240" t="e">
        <f>IF(ISBLANK(Glutamine!#REF!),"",Glutamine!#REF!)</f>
        <v>#REF!</v>
      </c>
      <c r="AY36" s="240" t="e">
        <f>IF(ISBLANK(Glutamine!#REF!),"",Glutamine!#REF!)</f>
        <v>#REF!</v>
      </c>
      <c r="AZ36" s="240" t="e">
        <f>IF(ISBLANK(Glutamine!#REF!),"",Glutamine!#REF!)</f>
        <v>#REF!</v>
      </c>
      <c r="BA36" s="240" t="e">
        <f>IF(ISBLANK(Glutamine!#REF!),"",Glutamine!#REF!)</f>
        <v>#REF!</v>
      </c>
      <c r="BB36" s="240" t="e">
        <f>IF(ISBLANK(Glutamine!#REF!),"",Glutamine!#REF!)</f>
        <v>#REF!</v>
      </c>
      <c r="BC36" s="240" t="e">
        <f>IF(ISBLANK(Glutamine!#REF!),"",Glutamine!#REF!)</f>
        <v>#REF!</v>
      </c>
      <c r="BD36" s="240" t="e">
        <f>IF(ISBLANK(Glutamine!#REF!),"",Glutamine!#REF!)</f>
        <v>#REF!</v>
      </c>
      <c r="BE36" s="240" t="e">
        <f>IF(ISBLANK(Glutamine!#REF!),"",Glutamine!#REF!)</f>
        <v>#REF!</v>
      </c>
      <c r="BF36" s="240" t="e">
        <f>IF(ISBLANK(Glutamine!#REF!),"",Glutamine!#REF!)</f>
        <v>#REF!</v>
      </c>
      <c r="BG36" s="240" t="e">
        <f>IF(ISBLANK(Glutamine!#REF!),"",Glutamine!#REF!)</f>
        <v>#REF!</v>
      </c>
      <c r="BH36" s="240" t="e">
        <f>IF(ISBLANK(Glutamine!#REF!),"",Glutamine!#REF!)</f>
        <v>#REF!</v>
      </c>
      <c r="BI36" s="240" t="e">
        <f>IF(ISBLANK(Glutamine!#REF!),"",Glutamine!#REF!)</f>
        <v>#REF!</v>
      </c>
      <c r="BJ36" s="240" t="e">
        <f>IF(ISBLANK(Glutamine!#REF!),"",Glutamine!#REF!)</f>
        <v>#REF!</v>
      </c>
      <c r="BK36" s="240" t="e">
        <f>IF(ISBLANK(Glutamine!#REF!),"",Glutamine!#REF!)</f>
        <v>#REF!</v>
      </c>
      <c r="BL36" s="240" t="e">
        <f>IF(ISBLANK(Glutamine!#REF!),"",Glutamine!#REF!)</f>
        <v>#REF!</v>
      </c>
      <c r="BM36" s="240" t="e">
        <f>IF(ISBLANK(Glutamine!#REF!),"",Glutamine!#REF!)</f>
        <v>#REF!</v>
      </c>
      <c r="BN36" s="240" t="str">
        <f>IF(ISBLANK('In Process Calc.'!B29),"",ROUND('In Process Calc.'!B29,2))</f>
        <v/>
      </c>
      <c r="BO36" s="240" t="str">
        <f>IF(ISBLANK('In Process Calc.'!C29),"",ROUND('In Process Calc.'!C29,2))</f>
        <v/>
      </c>
      <c r="BP36" s="240" t="str">
        <f>IF(ISBLANK('In Process Calc.'!D29),"",'In Process Calc.'!D29)</f>
        <v/>
      </c>
      <c r="BQ36" s="240" t="str">
        <f>IF(ISBLANK('In Process Calc.'!E29),"",'In Process Calc.'!E29)</f>
        <v/>
      </c>
      <c r="BR36" s="240" t="str">
        <f>IF(ISBLANK('In Process Calc.'!G29),"",'In Process Calc.'!G29)</f>
        <v/>
      </c>
      <c r="BS36" s="240" t="str">
        <f>IF(ISBLANK('In Process Calc.'!I29),"",'In Process Calc.'!I29)</f>
        <v/>
      </c>
      <c r="BT36" s="240" t="str">
        <f>IF(ISBLANK('In Process Calc.'!J29),"",'In Process Calc.'!J29)</f>
        <v/>
      </c>
      <c r="BU36" s="240" t="str">
        <f>IF(ISBLANK('In Process Calc.'!K29),"",'In Process Calc.'!K29)</f>
        <v/>
      </c>
      <c r="BV36" s="245" t="str">
        <f>IF(ISBLANK('In Process Calc.'!L29),"",'In Process Calc.'!L29)</f>
        <v/>
      </c>
      <c r="BW36" s="245" t="str">
        <f>IF(ISBLANK('In Process Calc.'!M29),"",'In Process Calc.'!M29)</f>
        <v/>
      </c>
      <c r="BX36" s="245" t="str">
        <f>IF(ISBLANK('In Process Calc.'!N29),"",'In Process Calc.'!N29)</f>
        <v/>
      </c>
      <c r="BY36" s="245" t="str">
        <f>IF(ISBLANK('In Process Calc.'!O29),"",'In Process Calc.'!O29)</f>
        <v/>
      </c>
      <c r="BZ36" s="245" t="str">
        <f>IF(ISBLANK('In Process Calc.'!P29),"",'In Process Calc.'!P29)</f>
        <v/>
      </c>
      <c r="CA36" s="245" t="str">
        <f>IF(ISBLANK('In Process Calc.'!Q29),"",'In Process Calc.'!Q29)</f>
        <v/>
      </c>
      <c r="CB36" s="245" t="str">
        <f>IF(ISBLANK('In Process Calc.'!R29),"",'In Process Calc.'!R29)</f>
        <v/>
      </c>
      <c r="CC36" s="245" t="str">
        <f>IF(ISBLANK('In Process Calc.'!S29),"",'In Process Calc.'!S29)</f>
        <v/>
      </c>
      <c r="CD36" s="245" t="str">
        <f>IF(ISBLANK('In Process Calc.'!T29),"",'In Process Calc.'!T29)</f>
        <v/>
      </c>
      <c r="CE36" s="245" t="str">
        <f>IF(ISBLANK('In Process Calc.'!U29),"",'In Process Calc.'!U29)</f>
        <v/>
      </c>
      <c r="CF36" s="245" t="str">
        <f>IF(ISBLANK('In Process Calc.'!V29),"",'In Process Calc.'!V29)</f>
        <v/>
      </c>
      <c r="CG36" s="245" t="str">
        <f>IF(ISBLANK('In Process Calc.'!W29),"",'In Process Calc.'!W29)</f>
        <v/>
      </c>
      <c r="CH36" s="245" t="str">
        <f>IF(ISBLANK('In Process Calc.'!X29),"",'In Process Calc.'!X29)</f>
        <v/>
      </c>
      <c r="CI36" s="245" t="str">
        <f>IF(ISBLANK('In Process Calc.'!Y29),"",'In Process Calc.'!Y29)</f>
        <v/>
      </c>
      <c r="CJ36" s="245" t="str">
        <f>IF(ISBLANK('In Process Calc.'!Z29),"",'In Process Calc.'!Z29)</f>
        <v/>
      </c>
      <c r="CK36" s="245" t="str">
        <f>IF(ISBLANK('In Process Calc.'!AA29),"",'In Process Calc.'!AA29)</f>
        <v/>
      </c>
      <c r="CL36" s="245" t="str">
        <f>IF(ISBLANK('In Process Calc.'!AB29),"",'In Process Calc.'!AB29)</f>
        <v/>
      </c>
      <c r="CM36" s="245" t="str">
        <f>IF(ISBLANK('In Process Calc.'!AC29),"",'In Process Calc.'!AC29)</f>
        <v/>
      </c>
      <c r="CN36" s="245" t="str">
        <f>IF(ISBLANK('In Process Calc.'!AD29),"",'In Process Calc.'!AD29)</f>
        <v/>
      </c>
      <c r="CO36" s="245" t="str">
        <f>IF(ISBLANK('In Process Calc.'!AE29),"",'In Process Calc.'!AE29)</f>
        <v/>
      </c>
      <c r="CP36" s="245" t="str">
        <f>IF(ISBLANK('In Process Calc.'!AF29),"",'In Process Calc.'!AF29)</f>
        <v/>
      </c>
      <c r="CQ36" s="245" t="str">
        <f>IF(ISBLANK('In Process Calc.'!AG29),"",'In Process Calc.'!AG29)</f>
        <v/>
      </c>
      <c r="CR36" s="245" t="str">
        <f>IF(ISBLANK('In Process Calc.'!AH29),"",'In Process Calc.'!AH29)</f>
        <v/>
      </c>
      <c r="CS36" s="245" t="str">
        <f>IF(ISBLANK('In Process Calc.'!AI29),"",'In Process Calc.'!AI29)</f>
        <v/>
      </c>
      <c r="CT36" s="245" t="str">
        <f>IF(ISBLANK('In Process Calc.'!AJ29),"",'In Process Calc.'!AJ29)</f>
        <v/>
      </c>
      <c r="CU36" s="245" t="str">
        <f>IF(ISBLANK('In Process Calc.'!AK29),"",'In Process Calc.'!AK29)</f>
        <v/>
      </c>
      <c r="CV36" s="245" t="str">
        <f>IF(ISBLANK('In Process Calc.'!AL29),"",'In Process Calc.'!AL29)</f>
        <v/>
      </c>
      <c r="CW36" s="245" t="str">
        <f>IF(ISBLANK('In Process Calc.'!AM29),"",'In Process Calc.'!AM29)</f>
        <v/>
      </c>
      <c r="CX36" s="245" t="str">
        <f>IF(ISBLANK('In Process Calc.'!AN29),"",'In Process Calc.'!AN29)</f>
        <v/>
      </c>
      <c r="CY36" s="245" t="str">
        <f>IF(ISBLANK('In Process Calc.'!AO29),"",'In Process Calc.'!AO29)</f>
        <v/>
      </c>
      <c r="CZ36" s="245" t="str">
        <f>IF(ISBLANK('In Process Calc.'!AP29),"",'In Process Calc.'!AP29)</f>
        <v/>
      </c>
      <c r="DA36" s="245" t="str">
        <f>IF(ISBLANK('In Process Calc.'!AQ29),"",'In Process Calc.'!AQ29)</f>
        <v/>
      </c>
      <c r="DB36" s="245" t="str">
        <f>IF(ISBLANK('In Process Calc.'!AR29),"",'In Process Calc.'!AR29)</f>
        <v/>
      </c>
      <c r="DC36" s="245" t="str">
        <f>IF(ISBLANK('In Process Calc.'!AS29),"",'In Process Calc.'!AS29)</f>
        <v/>
      </c>
      <c r="DD36" s="245" t="str">
        <f>IF(ISBLANK('In Process Calc.'!AT29),"",'In Process Calc.'!AT29)</f>
        <v/>
      </c>
      <c r="DE36" s="245" t="str">
        <f>IF(ISBLANK('In Process Calc.'!AU29),"",'In Process Calc.'!AU29)</f>
        <v/>
      </c>
      <c r="DF36" s="245" t="str">
        <f>IF(ISBLANK('In Process Calc.'!AV29),"",'In Process Calc.'!AV29)</f>
        <v/>
      </c>
      <c r="DG36" s="245" t="str">
        <f>IF(ISBLANK('In Process Calc.'!AW29),"",'In Process Calc.'!AW29)</f>
        <v/>
      </c>
      <c r="DH36" s="245" t="str">
        <f>IF(ISBLANK('In Process Calc.'!AX29),"",'In Process Calc.'!AX29)</f>
        <v/>
      </c>
      <c r="DI36" s="245" t="str">
        <f>IF(ISBLANK('In Process Calc.'!AY29),"",'In Process Calc.'!AY29)</f>
        <v/>
      </c>
      <c r="DJ36" s="245" t="str">
        <f>IF(ISBLANK('In Process Calc.'!AZ29),"",'In Process Calc.'!AZ29)</f>
        <v/>
      </c>
      <c r="DK36" s="245" t="str">
        <f>IF(ISBLANK('In Process Calc.'!BA29),"",'In Process Calc.'!BA29)</f>
        <v/>
      </c>
      <c r="DL36" s="245" t="str">
        <f>IF(ISBLANK('In Process Calc.'!BB29),"",'In Process Calc.'!BB29)</f>
        <v/>
      </c>
      <c r="DM36" s="245" t="str">
        <f>IF(ISBLANK('In Process Calc.'!BC29),"",'In Process Calc.'!BC29)</f>
        <v/>
      </c>
      <c r="DN36" s="245" t="str">
        <f>IF(ISBLANK('In Process Calc.'!BD29),"",'In Process Calc.'!BD29)</f>
        <v/>
      </c>
      <c r="DO36" s="245" t="str">
        <f>IF(ISBLANK('In Process Calc.'!BE29),"",'In Process Calc.'!BE29)</f>
        <v/>
      </c>
      <c r="DP36" s="245" t="str">
        <f>IF(ISBLANK('In Process Calc.'!BF29),"",'In Process Calc.'!BF29)</f>
        <v/>
      </c>
      <c r="DQ36" s="245" t="str">
        <f>IF(ISBLANK('In Process Calc.'!BG29),"",'In Process Calc.'!BG29)</f>
        <v/>
      </c>
      <c r="DR36" s="245" t="str">
        <f>IF(ISBLANK('In Process Calc.'!BH29),"",'In Process Calc.'!BH29)</f>
        <v/>
      </c>
      <c r="DS36" s="245" t="str">
        <f>IF(ISBLANK('In Process Calc.'!BI29),"",'In Process Calc.'!BI29)</f>
        <v/>
      </c>
      <c r="DT36" s="245" t="str">
        <f>IF(ISBLANK('In Process Calc.'!BJ29),"",'In Process Calc.'!BJ29)</f>
        <v/>
      </c>
      <c r="DU36" s="245" t="str">
        <f>IF(ISBLANK('In Process Calc.'!BK29),"",'In Process Calc.'!BK29)</f>
        <v/>
      </c>
      <c r="DV36" s="245" t="str">
        <f>IF(ISBLANK('In Process Calc.'!BL29),"",'In Process Calc.'!BL29)</f>
        <v/>
      </c>
      <c r="DW36" s="245" t="str">
        <f>IF(ISBLANK('In Process Calc.'!BM29),"",'In Process Calc.'!BM29)</f>
        <v/>
      </c>
      <c r="DX36" s="245" t="str">
        <f>IF(ISBLANK('In Process Calc.'!BN29),"",'In Process Calc.'!BN29)</f>
        <v/>
      </c>
      <c r="DY36" s="245" t="str">
        <f>IF(ISBLANK('In Process Calc.'!BO29),"",'In Process Calc.'!BO29)</f>
        <v/>
      </c>
      <c r="DZ36" s="245" t="str">
        <f>IF(ISBLANK('In Process Calc.'!BP29),"",'In Process Calc.'!BP29)</f>
        <v/>
      </c>
      <c r="EA36" s="245" t="str">
        <f>IF(ISBLANK('In Process Calc.'!BQ29),"",'In Process Calc.'!BQ29)</f>
        <v/>
      </c>
      <c r="EB36" s="245" t="str">
        <f>IF(ISBLANK('In Process Calc.'!BR29),"",'In Process Calc.'!BR29)</f>
        <v/>
      </c>
      <c r="EC36" s="245" t="str">
        <f>IF(ISBLANK('In Process Calc.'!BS29),"",'In Process Calc.'!BS29)</f>
        <v/>
      </c>
      <c r="ED36" s="245" t="str">
        <f>IF(ISBLANK('In Process Calc.'!BT29),"",'In Process Calc.'!BT29)</f>
        <v/>
      </c>
      <c r="EE36" s="245" t="str">
        <f>IF(ISBLANK('In Process Calc.'!BU29),"",'In Process Calc.'!BU29)</f>
        <v/>
      </c>
      <c r="EF36" s="245" t="str">
        <f>IF(ISBLANK('In Process Calc.'!BV29),"",'In Process Calc.'!BV29)</f>
        <v/>
      </c>
      <c r="EG36" s="245" t="str">
        <f>IF(ISBLANK('In Process Calc.'!BW29),"",'In Process Calc.'!BW29)</f>
        <v/>
      </c>
      <c r="EH36" s="245" t="str">
        <f>IF(ISBLANK('In Process Calc.'!BX29),"",'In Process Calc.'!BX29)</f>
        <v/>
      </c>
      <c r="EI36" s="245" t="str">
        <f>IF(ISBLANK('In Process Calc.'!BY29),"",'In Process Calc.'!BY29)</f>
        <v/>
      </c>
      <c r="EJ36" s="245" t="str">
        <f>IF(ISBLANK('In Process Calc.'!BZ29),"",'In Process Calc.'!BZ29)</f>
        <v/>
      </c>
      <c r="EK36" s="245" t="str">
        <f>IF(ISBLANK('Post Process Calc.'!A36),"",'Post Process Calc.'!A36)</f>
        <v/>
      </c>
      <c r="EL36" s="245" t="str">
        <f>IF(ISBLANK('Post Process Calc.'!B36),"",'Post Process Calc.'!B36)</f>
        <v/>
      </c>
      <c r="EM36" s="245" t="str">
        <f>IF(ISBLANK('Post Process Calc.'!C36),"",'Post Process Calc.'!C36)</f>
        <v/>
      </c>
      <c r="EN36" s="245" t="str">
        <f>IF(ISBLANK('Post Process Calc.'!D36),"",'Post Process Calc.'!D36)</f>
        <v/>
      </c>
      <c r="EO36" s="245" t="str">
        <f>IF(ISBLANK('Post Process Calc.'!E36),"",'Post Process Calc.'!E36)</f>
        <v/>
      </c>
      <c r="EP36" s="245" t="str">
        <f>IF(ISBLANK('Post Process Calc.'!F36),"",'Post Process Calc.'!F36)</f>
        <v/>
      </c>
      <c r="EQ36" s="245" t="str">
        <f>IF(ISBLANK('Post Process Calc.'!G36),"",'Post Process Calc.'!G36)</f>
        <v/>
      </c>
      <c r="ER36" s="245" t="str">
        <f>IF(ISBLANK('Post Process Calc.'!H36),"",'Post Process Calc.'!H36)</f>
        <v/>
      </c>
      <c r="ES36" s="245" t="str">
        <f>IF(ISBLANK('Post Process Calc.'!I36),"",'Post Process Calc.'!I36)</f>
        <v/>
      </c>
      <c r="ET36" s="245" t="str">
        <f>IF(ISBLANK('Post Process Calc.'!J36),"",'Post Process Calc.'!J36)</f>
        <v/>
      </c>
      <c r="EU36" s="245" t="str">
        <f>IF(ISBLANK('Post Process Calc.'!K36),"",'Post Process Calc.'!K36)</f>
        <v/>
      </c>
      <c r="EV36" s="245" t="str">
        <f>IF(ISBLANK('Post Process Calc.'!L36),"",'Post Process Calc.'!L36)</f>
        <v/>
      </c>
      <c r="EW36" s="245" t="str">
        <f>IF(ISBLANK('Post Process Calc.'!M36),"",'Post Process Calc.'!M36)</f>
        <v/>
      </c>
      <c r="EX36" s="245" t="str">
        <f>IF(ISBLANK('Post Process Calc.'!N36),"",'Post Process Calc.'!N36)</f>
        <v/>
      </c>
      <c r="EY36" s="245" t="str">
        <f>IF(ISBLANK('Post Process Calc.'!O36),"",'Post Process Calc.'!O36)</f>
        <v/>
      </c>
      <c r="EZ36" s="245" t="str">
        <f>IF(ISBLANK('Post Process Calc.'!P36),"",'Post Process Calc.'!P36)</f>
        <v/>
      </c>
      <c r="FA36" s="245" t="str">
        <f>IF(ISBLANK('Post Process Calc.'!Q36),"",'Post Process Calc.'!Q36)</f>
        <v/>
      </c>
      <c r="FB36" s="245" t="str">
        <f>IF(ISBLANK('Post Process Calc.'!R36),"",'Post Process Calc.'!R36)</f>
        <v/>
      </c>
      <c r="FC36" s="245" t="str">
        <f>IF(ISBLANK('Post Process Calc.'!S36),"",'Post Process Calc.'!S36)</f>
        <v/>
      </c>
      <c r="FD36" s="245" t="str">
        <f>IF(ISBLANK('Post Process Calc.'!T36),"",'Post Process Calc.'!T36)</f>
        <v/>
      </c>
      <c r="FE36" s="245" t="str">
        <f>IF(ISBLANK('Post Process Calc.'!U36),"",'Post Process Calc.'!U36)</f>
        <v/>
      </c>
      <c r="FF36" s="245" t="str">
        <f>IF(ISBLANK('Post Process Calc.'!V36),"",'Post Process Calc.'!V36)</f>
        <v/>
      </c>
      <c r="FG36" s="245" t="str">
        <f>IF(ISBLANK('Post Process Calc.'!W36),"",'Post Process Calc.'!W36)</f>
        <v/>
      </c>
      <c r="FH36" s="245" t="str">
        <f>IF(ISBLANK('Post Process Calc.'!X36),"",'Post Process Calc.'!X36)</f>
        <v/>
      </c>
      <c r="FI36" s="245" t="str">
        <f>IF(ISBLANK('Post Process Calc.'!Y36),"",'Post Process Calc.'!Y36)</f>
        <v/>
      </c>
      <c r="FJ36" s="245" t="str">
        <f>IF(ISBLANK('Post Process Calc.'!Z36),"",'Post Process Calc.'!Z36)</f>
        <v/>
      </c>
      <c r="FK36" s="245" t="str">
        <f>IF(ISBLANK('Post Process Calc.'!AA36),"",'Post Process Calc.'!AA36)</f>
        <v/>
      </c>
      <c r="FL36" s="245" t="str">
        <f>IF(ISBLANK('Post Process Calc.'!AB36),"",'Post Process Calc.'!AB36)</f>
        <v/>
      </c>
      <c r="FM36" s="245" t="str">
        <f>IF(ISBLANK('Post Process Calc.'!AC36),"",'Post Process Calc.'!AC36)</f>
        <v/>
      </c>
      <c r="FN36" s="245" t="str">
        <f>IF(ISBLANK('Post Process Calc.'!AD36),"",'Post Process Calc.'!AD36)</f>
        <v/>
      </c>
      <c r="FO36" s="245" t="str">
        <f>IF(ISBLANK('Post Process Calc.'!AE36),"",'Post Process Calc.'!AE36)</f>
        <v/>
      </c>
      <c r="FP36" s="245" t="str">
        <f>IF(ISBLANK('Post Process Calc.'!AF36),"",'Post Process Calc.'!AF36)</f>
        <v/>
      </c>
      <c r="FQ36" s="245" t="str">
        <f>IF(ISBLANK('Post Process Calc.'!AG36),"",'Post Process Calc.'!AG36)</f>
        <v/>
      </c>
      <c r="FR36" s="245" t="str">
        <f>IF(ISBLANK('Post Process Calc.'!AH36),"",'Post Process Calc.'!AH36)</f>
        <v/>
      </c>
      <c r="FS36" s="245" t="str">
        <f>IF(ISBLANK('Post Process Calc.'!AI36),"",'Post Process Calc.'!AI36)</f>
        <v/>
      </c>
    </row>
    <row r="37" spans="1:175" x14ac:dyDescent="0.15">
      <c r="A37" s="240" t="str">
        <f>IF(Glutamine!B28&lt;&gt;0,Glutamine!$B$1,"")</f>
        <v/>
      </c>
      <c r="B37" s="240" t="str">
        <f>IF(ISBLANK(Glutamine!A28),"",Glutamine!A28)</f>
        <v/>
      </c>
      <c r="C37" s="247" t="str">
        <f>IF(ISBLANK(Glutamine!B28),"",Glutamine!B28)</f>
        <v/>
      </c>
      <c r="D37" s="248" t="str">
        <f>IF(ISBLANK(Glutamine!C28),"",Glutamine!C28)</f>
        <v/>
      </c>
      <c r="E37" s="240" t="str">
        <f>IF(ISBLANK(Glutamine!D28),"",Glutamine!D28)</f>
        <v/>
      </c>
      <c r="F37" s="240" t="str">
        <f>IF(ISBLANK(Glutamine!E28),"",Glutamine!E28)</f>
        <v/>
      </c>
      <c r="G37" s="240" t="str">
        <f>IF(ISBLANK(Glutamine!G28),"",Glutamine!G28)</f>
        <v/>
      </c>
      <c r="H37" s="240" t="str">
        <f>IF(ISBLANK(Glutamine!H28),"",Glutamine!H28)</f>
        <v/>
      </c>
      <c r="I37" s="240" t="str">
        <f>IF(ISBLANK(Glutamine!I28),"",Glutamine!I28)</f>
        <v/>
      </c>
      <c r="J37" s="240" t="str">
        <f>IF(ISBLANK(Glutamine!J28),"",Glutamine!J28)</f>
        <v/>
      </c>
      <c r="K37" s="240" t="str">
        <f>IF(ISBLANK(Glutamine!K28),"",Glutamine!K28)</f>
        <v/>
      </c>
      <c r="L37" s="240" t="str">
        <f>IF(ISBLANK(Glutamine!L28),"",Glutamine!L28)</f>
        <v/>
      </c>
      <c r="M37" s="240" t="str">
        <f>IF(ISBLANK(Glutamine!M28),"",Glutamine!M28)</f>
        <v/>
      </c>
      <c r="N37" s="240" t="str">
        <f>IF(ISBLANK(Glutamine!N28),"",Glutamine!N28)</f>
        <v/>
      </c>
      <c r="O37" s="240" t="str">
        <f>IF(ISBLANK(Glutamine!O28),"",Glutamine!O28)</f>
        <v/>
      </c>
      <c r="P37" s="240" t="str">
        <f>IF(ISBLANK(Glutamine!P28),"",Glutamine!P28)</f>
        <v/>
      </c>
      <c r="Q37" s="240" t="str">
        <f>IF(ISBLANK(Glutamine!Q28),"",Glutamine!Q28)</f>
        <v/>
      </c>
      <c r="R37" s="240" t="str">
        <f>IF(ISBLANK(Glutamine!R28),"",Glutamine!R28)</f>
        <v/>
      </c>
      <c r="S37" s="240" t="str">
        <f>IF(ISBLANK(Glutamine!S28),"",Glutamine!S28)</f>
        <v/>
      </c>
      <c r="T37" s="240" t="str">
        <f>IF(ISBLANK(Glutamine!T28),"",Glutamine!T28)</f>
        <v/>
      </c>
      <c r="U37" s="240" t="str">
        <f>IF(ISBLANK(Glutamine!U28),"",Glutamine!U28)</f>
        <v/>
      </c>
      <c r="V37" s="240" t="str">
        <f>IF(ISBLANK(Glutamine!V28),"",Glutamine!V28)</f>
        <v/>
      </c>
      <c r="W37" s="240" t="str">
        <f>IF(ISBLANK(Glutamine!W28),"",Glutamine!W28)</f>
        <v/>
      </c>
      <c r="X37" s="240" t="str">
        <f>IF(ISBLANK(Glutamine!X28),"",Glutamine!X28)</f>
        <v/>
      </c>
      <c r="Y37" s="240" t="str">
        <f>IF(ISBLANK(Glutamine!Y28),"",Glutamine!Y28)</f>
        <v/>
      </c>
      <c r="Z37" s="240" t="str">
        <f>IF(ISBLANK(Glutamine!Z28),"",Glutamine!Z28)</f>
        <v/>
      </c>
      <c r="AA37" s="240" t="str">
        <f>IF(ISBLANK(Glutamine!AA28),"",Glutamine!AA28)</f>
        <v/>
      </c>
      <c r="AB37" s="240" t="str">
        <f>IF(ISBLANK(Glutamine!AB28),"",Glutamine!AB28)</f>
        <v/>
      </c>
      <c r="AC37" s="240" t="str">
        <f>IF(ISBLANK(Glutamine!AC28),"",Glutamine!AC28)</f>
        <v/>
      </c>
      <c r="AD37" s="240" t="str">
        <f>IF(ISBLANK(Glutamine!AD28),"",Glutamine!AD28)</f>
        <v/>
      </c>
      <c r="AE37" s="240" t="str">
        <f>IF(ISBLANK(Glutamine!AE28),"",Glutamine!AE28)</f>
        <v/>
      </c>
      <c r="AF37" s="240" t="str">
        <f>IF(ISBLANK(Glutamine!AF28),"",Glutamine!AF28)</f>
        <v/>
      </c>
      <c r="AG37" s="240" t="str">
        <f>IF(ISBLANK(Glutamine!AG28),"",Glutamine!AG28)</f>
        <v/>
      </c>
      <c r="AH37" s="240" t="str">
        <f>IF(ISBLANK(Glutamine!AH28),"",Glutamine!AH28)</f>
        <v/>
      </c>
      <c r="AI37" s="240" t="str">
        <f>IF(ISBLANK(Glutamine!AI28),"",Glutamine!AI28)</f>
        <v/>
      </c>
      <c r="AJ37" s="240" t="str">
        <f>IF(ISBLANK(Glutamine!AJ28),"",Glutamine!AJ28)</f>
        <v/>
      </c>
      <c r="AK37" s="240" t="str">
        <f>IF(ISBLANK(Glutamine!AK28),"",Glutamine!AK28)</f>
        <v/>
      </c>
      <c r="AL37" s="240" t="str">
        <f>IF(ISBLANK(Glutamine!AL28),"",Glutamine!AL28)</f>
        <v/>
      </c>
      <c r="AM37" s="240" t="str">
        <f>IF(ISBLANK(Glutamine!AM28),"",Glutamine!AM28)</f>
        <v/>
      </c>
      <c r="AN37" s="240" t="str">
        <f>IF(ISBLANK(Glutamine!AN28),"",Glutamine!AN28)</f>
        <v/>
      </c>
      <c r="AO37" s="240" t="str">
        <f>IF(ISBLANK(Glutamine!AO28),"",Glutamine!AO28)</f>
        <v/>
      </c>
      <c r="AP37" s="240" t="str">
        <f>IF(ISBLANK(Glutamine!AP28),"",Glutamine!AP28)</f>
        <v/>
      </c>
      <c r="AQ37" s="240" t="e">
        <f>IF(ISBLANK(Glutamine!#REF!),"",Glutamine!#REF!)</f>
        <v>#REF!</v>
      </c>
      <c r="AR37" s="240" t="e">
        <f>IF(ISBLANK(Glutamine!#REF!),"",Glutamine!#REF!)</f>
        <v>#REF!</v>
      </c>
      <c r="AS37" s="240" t="e">
        <f>IF(ISBLANK(Glutamine!#REF!),"",Glutamine!#REF!)</f>
        <v>#REF!</v>
      </c>
      <c r="AT37" s="240" t="e">
        <f>IF(ISBLANK(Glutamine!#REF!),"",Glutamine!#REF!)</f>
        <v>#REF!</v>
      </c>
      <c r="AU37" s="240" t="e">
        <f>IF(ISBLANK(Glutamine!#REF!),"",Glutamine!#REF!)</f>
        <v>#REF!</v>
      </c>
      <c r="AV37" s="240" t="e">
        <f>IF(ISBLANK(Glutamine!#REF!),"",Glutamine!#REF!)</f>
        <v>#REF!</v>
      </c>
      <c r="AW37" s="240" t="e">
        <f>IF(ISBLANK(Glutamine!#REF!),"",Glutamine!#REF!)</f>
        <v>#REF!</v>
      </c>
      <c r="AX37" s="240" t="e">
        <f>IF(ISBLANK(Glutamine!#REF!),"",Glutamine!#REF!)</f>
        <v>#REF!</v>
      </c>
      <c r="AY37" s="240" t="e">
        <f>IF(ISBLANK(Glutamine!#REF!),"",Glutamine!#REF!)</f>
        <v>#REF!</v>
      </c>
      <c r="AZ37" s="240" t="e">
        <f>IF(ISBLANK(Glutamine!#REF!),"",Glutamine!#REF!)</f>
        <v>#REF!</v>
      </c>
      <c r="BA37" s="240" t="e">
        <f>IF(ISBLANK(Glutamine!#REF!),"",Glutamine!#REF!)</f>
        <v>#REF!</v>
      </c>
      <c r="BB37" s="240" t="e">
        <f>IF(ISBLANK(Glutamine!#REF!),"",Glutamine!#REF!)</f>
        <v>#REF!</v>
      </c>
      <c r="BC37" s="240" t="e">
        <f>IF(ISBLANK(Glutamine!#REF!),"",Glutamine!#REF!)</f>
        <v>#REF!</v>
      </c>
      <c r="BD37" s="240" t="e">
        <f>IF(ISBLANK(Glutamine!#REF!),"",Glutamine!#REF!)</f>
        <v>#REF!</v>
      </c>
      <c r="BE37" s="240" t="e">
        <f>IF(ISBLANK(Glutamine!#REF!),"",Glutamine!#REF!)</f>
        <v>#REF!</v>
      </c>
      <c r="BF37" s="240" t="e">
        <f>IF(ISBLANK(Glutamine!#REF!),"",Glutamine!#REF!)</f>
        <v>#REF!</v>
      </c>
      <c r="BG37" s="240" t="e">
        <f>IF(ISBLANK(Glutamine!#REF!),"",Glutamine!#REF!)</f>
        <v>#REF!</v>
      </c>
      <c r="BH37" s="240" t="e">
        <f>IF(ISBLANK(Glutamine!#REF!),"",Glutamine!#REF!)</f>
        <v>#REF!</v>
      </c>
      <c r="BI37" s="240" t="e">
        <f>IF(ISBLANK(Glutamine!#REF!),"",Glutamine!#REF!)</f>
        <v>#REF!</v>
      </c>
      <c r="BJ37" s="240" t="e">
        <f>IF(ISBLANK(Glutamine!#REF!),"",Glutamine!#REF!)</f>
        <v>#REF!</v>
      </c>
      <c r="BK37" s="240" t="e">
        <f>IF(ISBLANK(Glutamine!#REF!),"",Glutamine!#REF!)</f>
        <v>#REF!</v>
      </c>
      <c r="BL37" s="240" t="e">
        <f>IF(ISBLANK(Glutamine!#REF!),"",Glutamine!#REF!)</f>
        <v>#REF!</v>
      </c>
      <c r="BM37" s="240" t="e">
        <f>IF(ISBLANK(Glutamine!#REF!),"",Glutamine!#REF!)</f>
        <v>#REF!</v>
      </c>
      <c r="BN37" s="240" t="str">
        <f>IF(ISBLANK('In Process Calc.'!B30),"",ROUND('In Process Calc.'!B30,2))</f>
        <v/>
      </c>
      <c r="BO37" s="240" t="str">
        <f>IF(ISBLANK('In Process Calc.'!C30),"",ROUND('In Process Calc.'!C30,2))</f>
        <v/>
      </c>
      <c r="BP37" s="240" t="str">
        <f>IF(ISBLANK('In Process Calc.'!D30),"",'In Process Calc.'!D30)</f>
        <v/>
      </c>
      <c r="BQ37" s="240" t="str">
        <f>IF(ISBLANK('In Process Calc.'!E30),"",'In Process Calc.'!E30)</f>
        <v/>
      </c>
      <c r="BR37" s="240" t="str">
        <f>IF(ISBLANK('In Process Calc.'!G30),"",'In Process Calc.'!G30)</f>
        <v/>
      </c>
      <c r="BS37" s="240" t="str">
        <f>IF(ISBLANK('In Process Calc.'!I30),"",'In Process Calc.'!I30)</f>
        <v/>
      </c>
      <c r="BT37" s="240" t="str">
        <f>IF(ISBLANK('In Process Calc.'!J30),"",'In Process Calc.'!J30)</f>
        <v/>
      </c>
      <c r="BU37" s="240" t="str">
        <f>IF(ISBLANK('In Process Calc.'!K30),"",'In Process Calc.'!K30)</f>
        <v/>
      </c>
      <c r="BV37" s="245" t="str">
        <f>IF(ISBLANK('In Process Calc.'!L30),"",'In Process Calc.'!L30)</f>
        <v/>
      </c>
      <c r="BW37" s="245" t="str">
        <f>IF(ISBLANK('In Process Calc.'!M30),"",'In Process Calc.'!M30)</f>
        <v/>
      </c>
      <c r="BX37" s="245" t="str">
        <f>IF(ISBLANK('In Process Calc.'!N30),"",'In Process Calc.'!N30)</f>
        <v/>
      </c>
      <c r="BY37" s="245" t="str">
        <f>IF(ISBLANK('In Process Calc.'!O30),"",'In Process Calc.'!O30)</f>
        <v/>
      </c>
      <c r="BZ37" s="245" t="str">
        <f>IF(ISBLANK('In Process Calc.'!P30),"",'In Process Calc.'!P30)</f>
        <v/>
      </c>
      <c r="CA37" s="245" t="str">
        <f>IF(ISBLANK('In Process Calc.'!Q30),"",'In Process Calc.'!Q30)</f>
        <v/>
      </c>
      <c r="CB37" s="245" t="str">
        <f>IF(ISBLANK('In Process Calc.'!R30),"",'In Process Calc.'!R30)</f>
        <v/>
      </c>
      <c r="CC37" s="245" t="str">
        <f>IF(ISBLANK('In Process Calc.'!S30),"",'In Process Calc.'!S30)</f>
        <v/>
      </c>
      <c r="CD37" s="245" t="str">
        <f>IF(ISBLANK('In Process Calc.'!T30),"",'In Process Calc.'!T30)</f>
        <v/>
      </c>
      <c r="CE37" s="245" t="str">
        <f>IF(ISBLANK('In Process Calc.'!U30),"",'In Process Calc.'!U30)</f>
        <v/>
      </c>
      <c r="CF37" s="245" t="str">
        <f>IF(ISBLANK('In Process Calc.'!V30),"",'In Process Calc.'!V30)</f>
        <v/>
      </c>
      <c r="CG37" s="245" t="str">
        <f>IF(ISBLANK('In Process Calc.'!W30),"",'In Process Calc.'!W30)</f>
        <v/>
      </c>
      <c r="CH37" s="245" t="str">
        <f>IF(ISBLANK('In Process Calc.'!X30),"",'In Process Calc.'!X30)</f>
        <v/>
      </c>
      <c r="CI37" s="245" t="str">
        <f>IF(ISBLANK('In Process Calc.'!Y30),"",'In Process Calc.'!Y30)</f>
        <v/>
      </c>
      <c r="CJ37" s="245" t="str">
        <f>IF(ISBLANK('In Process Calc.'!Z30),"",'In Process Calc.'!Z30)</f>
        <v/>
      </c>
      <c r="CK37" s="245" t="str">
        <f>IF(ISBLANK('In Process Calc.'!AA30),"",'In Process Calc.'!AA30)</f>
        <v/>
      </c>
      <c r="CL37" s="245" t="str">
        <f>IF(ISBLANK('In Process Calc.'!AB30),"",'In Process Calc.'!AB30)</f>
        <v/>
      </c>
      <c r="CM37" s="245" t="str">
        <f>IF(ISBLANK('In Process Calc.'!AC30),"",'In Process Calc.'!AC30)</f>
        <v/>
      </c>
      <c r="CN37" s="245" t="str">
        <f>IF(ISBLANK('In Process Calc.'!AD30),"",'In Process Calc.'!AD30)</f>
        <v/>
      </c>
      <c r="CO37" s="245" t="str">
        <f>IF(ISBLANK('In Process Calc.'!AE30),"",'In Process Calc.'!AE30)</f>
        <v/>
      </c>
      <c r="CP37" s="245" t="str">
        <f>IF(ISBLANK('In Process Calc.'!AF30),"",'In Process Calc.'!AF30)</f>
        <v/>
      </c>
      <c r="CQ37" s="245" t="str">
        <f>IF(ISBLANK('In Process Calc.'!AG30),"",'In Process Calc.'!AG30)</f>
        <v/>
      </c>
      <c r="CR37" s="245" t="str">
        <f>IF(ISBLANK('In Process Calc.'!AH30),"",'In Process Calc.'!AH30)</f>
        <v/>
      </c>
      <c r="CS37" s="245" t="str">
        <f>IF(ISBLANK('In Process Calc.'!AI30),"",'In Process Calc.'!AI30)</f>
        <v/>
      </c>
      <c r="CT37" s="245" t="str">
        <f>IF(ISBLANK('In Process Calc.'!AJ30),"",'In Process Calc.'!AJ30)</f>
        <v/>
      </c>
      <c r="CU37" s="245" t="str">
        <f>IF(ISBLANK('In Process Calc.'!AK30),"",'In Process Calc.'!AK30)</f>
        <v/>
      </c>
      <c r="CV37" s="245" t="str">
        <f>IF(ISBLANK('In Process Calc.'!AL30),"",'In Process Calc.'!AL30)</f>
        <v/>
      </c>
      <c r="CW37" s="245" t="str">
        <f>IF(ISBLANK('In Process Calc.'!AM30),"",'In Process Calc.'!AM30)</f>
        <v/>
      </c>
      <c r="CX37" s="245" t="str">
        <f>IF(ISBLANK('In Process Calc.'!AN30),"",'In Process Calc.'!AN30)</f>
        <v/>
      </c>
      <c r="CY37" s="245" t="str">
        <f>IF(ISBLANK('In Process Calc.'!AO30),"",'In Process Calc.'!AO30)</f>
        <v/>
      </c>
      <c r="CZ37" s="245" t="str">
        <f>IF(ISBLANK('In Process Calc.'!AP30),"",'In Process Calc.'!AP30)</f>
        <v/>
      </c>
      <c r="DA37" s="245" t="str">
        <f>IF(ISBLANK('In Process Calc.'!AQ30),"",'In Process Calc.'!AQ30)</f>
        <v/>
      </c>
      <c r="DB37" s="245" t="str">
        <f>IF(ISBLANK('In Process Calc.'!AR30),"",'In Process Calc.'!AR30)</f>
        <v/>
      </c>
      <c r="DC37" s="245" t="str">
        <f>IF(ISBLANK('In Process Calc.'!AS30),"",'In Process Calc.'!AS30)</f>
        <v/>
      </c>
      <c r="DD37" s="245" t="str">
        <f>IF(ISBLANK('In Process Calc.'!AT30),"",'In Process Calc.'!AT30)</f>
        <v/>
      </c>
      <c r="DE37" s="245" t="str">
        <f>IF(ISBLANK('In Process Calc.'!AU30),"",'In Process Calc.'!AU30)</f>
        <v/>
      </c>
      <c r="DF37" s="245" t="str">
        <f>IF(ISBLANK('In Process Calc.'!AV30),"",'In Process Calc.'!AV30)</f>
        <v/>
      </c>
      <c r="DG37" s="245" t="str">
        <f>IF(ISBLANK('In Process Calc.'!AW30),"",'In Process Calc.'!AW30)</f>
        <v/>
      </c>
      <c r="DH37" s="245" t="str">
        <f>IF(ISBLANK('In Process Calc.'!AX30),"",'In Process Calc.'!AX30)</f>
        <v/>
      </c>
      <c r="DI37" s="245" t="str">
        <f>IF(ISBLANK('In Process Calc.'!AY30),"",'In Process Calc.'!AY30)</f>
        <v/>
      </c>
      <c r="DJ37" s="245" t="str">
        <f>IF(ISBLANK('In Process Calc.'!AZ30),"",'In Process Calc.'!AZ30)</f>
        <v/>
      </c>
      <c r="DK37" s="245" t="str">
        <f>IF(ISBLANK('In Process Calc.'!BA30),"",'In Process Calc.'!BA30)</f>
        <v/>
      </c>
      <c r="DL37" s="245" t="str">
        <f>IF(ISBLANK('In Process Calc.'!BB30),"",'In Process Calc.'!BB30)</f>
        <v/>
      </c>
      <c r="DM37" s="245" t="str">
        <f>IF(ISBLANK('In Process Calc.'!BC30),"",'In Process Calc.'!BC30)</f>
        <v/>
      </c>
      <c r="DN37" s="245" t="str">
        <f>IF(ISBLANK('In Process Calc.'!BD30),"",'In Process Calc.'!BD30)</f>
        <v/>
      </c>
      <c r="DO37" s="245" t="str">
        <f>IF(ISBLANK('In Process Calc.'!BE30),"",'In Process Calc.'!BE30)</f>
        <v/>
      </c>
      <c r="DP37" s="245" t="str">
        <f>IF(ISBLANK('In Process Calc.'!BF30),"",'In Process Calc.'!BF30)</f>
        <v/>
      </c>
      <c r="DQ37" s="245" t="str">
        <f>IF(ISBLANK('In Process Calc.'!BG30),"",'In Process Calc.'!BG30)</f>
        <v/>
      </c>
      <c r="DR37" s="245" t="str">
        <f>IF(ISBLANK('In Process Calc.'!BH30),"",'In Process Calc.'!BH30)</f>
        <v/>
      </c>
      <c r="DS37" s="245" t="str">
        <f>IF(ISBLANK('In Process Calc.'!BI30),"",'In Process Calc.'!BI30)</f>
        <v/>
      </c>
      <c r="DT37" s="245" t="str">
        <f>IF(ISBLANK('In Process Calc.'!BJ30),"",'In Process Calc.'!BJ30)</f>
        <v/>
      </c>
      <c r="DU37" s="245" t="str">
        <f>IF(ISBLANK('In Process Calc.'!BK30),"",'In Process Calc.'!BK30)</f>
        <v/>
      </c>
      <c r="DV37" s="245" t="str">
        <f>IF(ISBLANK('In Process Calc.'!BL30),"",'In Process Calc.'!BL30)</f>
        <v/>
      </c>
      <c r="DW37" s="245" t="str">
        <f>IF(ISBLANK('In Process Calc.'!BM30),"",'In Process Calc.'!BM30)</f>
        <v/>
      </c>
      <c r="DX37" s="245" t="str">
        <f>IF(ISBLANK('In Process Calc.'!BN30),"",'In Process Calc.'!BN30)</f>
        <v/>
      </c>
      <c r="DY37" s="245" t="str">
        <f>IF(ISBLANK('In Process Calc.'!BO30),"",'In Process Calc.'!BO30)</f>
        <v/>
      </c>
      <c r="DZ37" s="245" t="str">
        <f>IF(ISBLANK('In Process Calc.'!BP30),"",'In Process Calc.'!BP30)</f>
        <v/>
      </c>
      <c r="EA37" s="245" t="str">
        <f>IF(ISBLANK('In Process Calc.'!BQ30),"",'In Process Calc.'!BQ30)</f>
        <v/>
      </c>
      <c r="EB37" s="245" t="str">
        <f>IF(ISBLANK('In Process Calc.'!BR30),"",'In Process Calc.'!BR30)</f>
        <v/>
      </c>
      <c r="EC37" s="245" t="str">
        <f>IF(ISBLANK('In Process Calc.'!BS30),"",'In Process Calc.'!BS30)</f>
        <v/>
      </c>
      <c r="ED37" s="245" t="str">
        <f>IF(ISBLANK('In Process Calc.'!BT30),"",'In Process Calc.'!BT30)</f>
        <v/>
      </c>
      <c r="EE37" s="245" t="str">
        <f>IF(ISBLANK('In Process Calc.'!BU30),"",'In Process Calc.'!BU30)</f>
        <v/>
      </c>
      <c r="EF37" s="245" t="str">
        <f>IF(ISBLANK('In Process Calc.'!BV30),"",'In Process Calc.'!BV30)</f>
        <v/>
      </c>
      <c r="EG37" s="245" t="str">
        <f>IF(ISBLANK('In Process Calc.'!BW30),"",'In Process Calc.'!BW30)</f>
        <v/>
      </c>
      <c r="EH37" s="245" t="str">
        <f>IF(ISBLANK('In Process Calc.'!BX30),"",'In Process Calc.'!BX30)</f>
        <v/>
      </c>
      <c r="EI37" s="245" t="str">
        <f>IF(ISBLANK('In Process Calc.'!BY30),"",'In Process Calc.'!BY30)</f>
        <v/>
      </c>
      <c r="EJ37" s="245" t="str">
        <f>IF(ISBLANK('In Process Calc.'!BZ30),"",'In Process Calc.'!BZ30)</f>
        <v/>
      </c>
      <c r="EK37" s="245" t="str">
        <f>IF(ISBLANK('Post Process Calc.'!A37),"",'Post Process Calc.'!A37)</f>
        <v/>
      </c>
      <c r="EL37" s="245" t="str">
        <f>IF(ISBLANK('Post Process Calc.'!B37),"",'Post Process Calc.'!B37)</f>
        <v/>
      </c>
      <c r="EM37" s="245" t="str">
        <f>IF(ISBLANK('Post Process Calc.'!C37),"",'Post Process Calc.'!C37)</f>
        <v/>
      </c>
      <c r="EN37" s="245" t="str">
        <f>IF(ISBLANK('Post Process Calc.'!D37),"",'Post Process Calc.'!D37)</f>
        <v/>
      </c>
      <c r="EO37" s="245" t="str">
        <f>IF(ISBLANK('Post Process Calc.'!E37),"",'Post Process Calc.'!E37)</f>
        <v/>
      </c>
      <c r="EP37" s="245" t="str">
        <f>IF(ISBLANK('Post Process Calc.'!F37),"",'Post Process Calc.'!F37)</f>
        <v/>
      </c>
      <c r="EQ37" s="245" t="str">
        <f>IF(ISBLANK('Post Process Calc.'!G37),"",'Post Process Calc.'!G37)</f>
        <v/>
      </c>
      <c r="ER37" s="245" t="str">
        <f>IF(ISBLANK('Post Process Calc.'!H37),"",'Post Process Calc.'!H37)</f>
        <v/>
      </c>
      <c r="ES37" s="245" t="str">
        <f>IF(ISBLANK('Post Process Calc.'!I37),"",'Post Process Calc.'!I37)</f>
        <v/>
      </c>
      <c r="ET37" s="245" t="str">
        <f>IF(ISBLANK('Post Process Calc.'!J37),"",'Post Process Calc.'!J37)</f>
        <v/>
      </c>
      <c r="EU37" s="245" t="str">
        <f>IF(ISBLANK('Post Process Calc.'!K37),"",'Post Process Calc.'!K37)</f>
        <v/>
      </c>
      <c r="EV37" s="245" t="str">
        <f>IF(ISBLANK('Post Process Calc.'!L37),"",'Post Process Calc.'!L37)</f>
        <v/>
      </c>
      <c r="EW37" s="245" t="str">
        <f>IF(ISBLANK('Post Process Calc.'!M37),"",'Post Process Calc.'!M37)</f>
        <v/>
      </c>
      <c r="EX37" s="245" t="str">
        <f>IF(ISBLANK('Post Process Calc.'!N37),"",'Post Process Calc.'!N37)</f>
        <v/>
      </c>
      <c r="EY37" s="245" t="str">
        <f>IF(ISBLANK('Post Process Calc.'!O37),"",'Post Process Calc.'!O37)</f>
        <v/>
      </c>
      <c r="EZ37" s="245" t="str">
        <f>IF(ISBLANK('Post Process Calc.'!P37),"",'Post Process Calc.'!P37)</f>
        <v/>
      </c>
      <c r="FA37" s="245" t="str">
        <f>IF(ISBLANK('Post Process Calc.'!Q37),"",'Post Process Calc.'!Q37)</f>
        <v/>
      </c>
      <c r="FB37" s="245" t="str">
        <f>IF(ISBLANK('Post Process Calc.'!R37),"",'Post Process Calc.'!R37)</f>
        <v/>
      </c>
      <c r="FC37" s="245" t="str">
        <f>IF(ISBLANK('Post Process Calc.'!S37),"",'Post Process Calc.'!S37)</f>
        <v/>
      </c>
      <c r="FD37" s="245" t="str">
        <f>IF(ISBLANK('Post Process Calc.'!T37),"",'Post Process Calc.'!T37)</f>
        <v/>
      </c>
      <c r="FE37" s="245" t="str">
        <f>IF(ISBLANK('Post Process Calc.'!U37),"",'Post Process Calc.'!U37)</f>
        <v/>
      </c>
      <c r="FF37" s="245" t="str">
        <f>IF(ISBLANK('Post Process Calc.'!V37),"",'Post Process Calc.'!V37)</f>
        <v/>
      </c>
      <c r="FG37" s="245" t="str">
        <f>IF(ISBLANK('Post Process Calc.'!W37),"",'Post Process Calc.'!W37)</f>
        <v/>
      </c>
      <c r="FH37" s="245" t="str">
        <f>IF(ISBLANK('Post Process Calc.'!X37),"",'Post Process Calc.'!X37)</f>
        <v/>
      </c>
      <c r="FI37" s="245" t="str">
        <f>IF(ISBLANK('Post Process Calc.'!Y37),"",'Post Process Calc.'!Y37)</f>
        <v/>
      </c>
      <c r="FJ37" s="245" t="str">
        <f>IF(ISBLANK('Post Process Calc.'!Z37),"",'Post Process Calc.'!Z37)</f>
        <v/>
      </c>
      <c r="FK37" s="245" t="str">
        <f>IF(ISBLANK('Post Process Calc.'!AA37),"",'Post Process Calc.'!AA37)</f>
        <v/>
      </c>
      <c r="FL37" s="245" t="str">
        <f>IF(ISBLANK('Post Process Calc.'!AB37),"",'Post Process Calc.'!AB37)</f>
        <v/>
      </c>
      <c r="FM37" s="245" t="str">
        <f>IF(ISBLANK('Post Process Calc.'!AC37),"",'Post Process Calc.'!AC37)</f>
        <v/>
      </c>
      <c r="FN37" s="245" t="str">
        <f>IF(ISBLANK('Post Process Calc.'!AD37),"",'Post Process Calc.'!AD37)</f>
        <v/>
      </c>
      <c r="FO37" s="245" t="str">
        <f>IF(ISBLANK('Post Process Calc.'!AE37),"",'Post Process Calc.'!AE37)</f>
        <v/>
      </c>
      <c r="FP37" s="245" t="str">
        <f>IF(ISBLANK('Post Process Calc.'!AF37),"",'Post Process Calc.'!AF37)</f>
        <v/>
      </c>
      <c r="FQ37" s="245" t="str">
        <f>IF(ISBLANK('Post Process Calc.'!AG37),"",'Post Process Calc.'!AG37)</f>
        <v/>
      </c>
      <c r="FR37" s="245" t="str">
        <f>IF(ISBLANK('Post Process Calc.'!AH37),"",'Post Process Calc.'!AH37)</f>
        <v/>
      </c>
      <c r="FS37" s="245" t="str">
        <f>IF(ISBLANK('Post Process Calc.'!AI37),"",'Post Process Calc.'!AI37)</f>
        <v/>
      </c>
    </row>
    <row r="38" spans="1:175" x14ac:dyDescent="0.15">
      <c r="A38" s="240" t="str">
        <f>IF(Glutamine!B29&lt;&gt;0,Glutamine!$B$1,"")</f>
        <v/>
      </c>
      <c r="B38" s="240" t="str">
        <f>IF(ISBLANK(Glutamine!A29),"",Glutamine!A29)</f>
        <v/>
      </c>
      <c r="C38" s="247" t="str">
        <f>IF(ISBLANK(Glutamine!B29),"",Glutamine!B29)</f>
        <v/>
      </c>
      <c r="D38" s="248" t="str">
        <f>IF(ISBLANK(Glutamine!C29),"",Glutamine!C29)</f>
        <v/>
      </c>
      <c r="E38" s="240" t="str">
        <f>IF(ISBLANK(Glutamine!D29),"",Glutamine!D29)</f>
        <v/>
      </c>
      <c r="F38" s="240" t="str">
        <f>IF(ISBLANK(Glutamine!E29),"",Glutamine!E29)</f>
        <v/>
      </c>
      <c r="G38" s="240" t="str">
        <f>IF(ISBLANK(Glutamine!G29),"",Glutamine!G29)</f>
        <v/>
      </c>
      <c r="H38" s="240" t="str">
        <f>IF(ISBLANK(Glutamine!H29),"",Glutamine!H29)</f>
        <v/>
      </c>
      <c r="I38" s="240" t="str">
        <f>IF(ISBLANK(Glutamine!I29),"",Glutamine!I29)</f>
        <v/>
      </c>
      <c r="J38" s="240" t="str">
        <f>IF(ISBLANK(Glutamine!J29),"",Glutamine!J29)</f>
        <v/>
      </c>
      <c r="K38" s="240" t="str">
        <f>IF(ISBLANK(Glutamine!K29),"",Glutamine!K29)</f>
        <v/>
      </c>
      <c r="L38" s="240" t="str">
        <f>IF(ISBLANK(Glutamine!L29),"",Glutamine!L29)</f>
        <v/>
      </c>
      <c r="M38" s="240" t="str">
        <f>IF(ISBLANK(Glutamine!M29),"",Glutamine!M29)</f>
        <v/>
      </c>
      <c r="N38" s="240" t="str">
        <f>IF(ISBLANK(Glutamine!N29),"",Glutamine!N29)</f>
        <v/>
      </c>
      <c r="O38" s="240" t="str">
        <f>IF(ISBLANK(Glutamine!O29),"",Glutamine!O29)</f>
        <v/>
      </c>
      <c r="P38" s="240" t="str">
        <f>IF(ISBLANK(Glutamine!P29),"",Glutamine!P29)</f>
        <v/>
      </c>
      <c r="Q38" s="240" t="str">
        <f>IF(ISBLANK(Glutamine!Q29),"",Glutamine!Q29)</f>
        <v/>
      </c>
      <c r="R38" s="240" t="str">
        <f>IF(ISBLANK(Glutamine!R29),"",Glutamine!R29)</f>
        <v/>
      </c>
      <c r="S38" s="240" t="str">
        <f>IF(ISBLANK(Glutamine!S29),"",Glutamine!S29)</f>
        <v/>
      </c>
      <c r="T38" s="240" t="str">
        <f>IF(ISBLANK(Glutamine!T29),"",Glutamine!T29)</f>
        <v/>
      </c>
      <c r="U38" s="240" t="str">
        <f>IF(ISBLANK(Glutamine!U29),"",Glutamine!U29)</f>
        <v/>
      </c>
      <c r="V38" s="240" t="str">
        <f>IF(ISBLANK(Glutamine!V29),"",Glutamine!V29)</f>
        <v/>
      </c>
      <c r="W38" s="240" t="str">
        <f>IF(ISBLANK(Glutamine!W29),"",Glutamine!W29)</f>
        <v/>
      </c>
      <c r="X38" s="240" t="str">
        <f>IF(ISBLANK(Glutamine!X29),"",Glutamine!X29)</f>
        <v/>
      </c>
      <c r="Y38" s="240" t="str">
        <f>IF(ISBLANK(Glutamine!Y29),"",Glutamine!Y29)</f>
        <v/>
      </c>
      <c r="Z38" s="240" t="str">
        <f>IF(ISBLANK(Glutamine!Z29),"",Glutamine!Z29)</f>
        <v/>
      </c>
      <c r="AA38" s="240" t="str">
        <f>IF(ISBLANK(Glutamine!AA29),"",Glutamine!AA29)</f>
        <v/>
      </c>
      <c r="AB38" s="240" t="str">
        <f>IF(ISBLANK(Glutamine!AB29),"",Glutamine!AB29)</f>
        <v/>
      </c>
      <c r="AC38" s="240" t="str">
        <f>IF(ISBLANK(Glutamine!AC29),"",Glutamine!AC29)</f>
        <v/>
      </c>
      <c r="AD38" s="240" t="str">
        <f>IF(ISBLANK(Glutamine!AD29),"",Glutamine!AD29)</f>
        <v/>
      </c>
      <c r="AE38" s="240" t="str">
        <f>IF(ISBLANK(Glutamine!AE29),"",Glutamine!AE29)</f>
        <v/>
      </c>
      <c r="AF38" s="240" t="str">
        <f>IF(ISBLANK(Glutamine!AF29),"",Glutamine!AF29)</f>
        <v/>
      </c>
      <c r="AG38" s="240" t="str">
        <f>IF(ISBLANK(Glutamine!AG29),"",Glutamine!AG29)</f>
        <v/>
      </c>
      <c r="AH38" s="240" t="str">
        <f>IF(ISBLANK(Glutamine!AH29),"",Glutamine!AH29)</f>
        <v/>
      </c>
      <c r="AI38" s="240" t="str">
        <f>IF(ISBLANK(Glutamine!AI29),"",Glutamine!AI29)</f>
        <v/>
      </c>
      <c r="AJ38" s="240" t="str">
        <f>IF(ISBLANK(Glutamine!AJ29),"",Glutamine!AJ29)</f>
        <v/>
      </c>
      <c r="AK38" s="240" t="str">
        <f>IF(ISBLANK(Glutamine!AK29),"",Glutamine!AK29)</f>
        <v/>
      </c>
      <c r="AL38" s="240" t="str">
        <f>IF(ISBLANK(Glutamine!AL29),"",Glutamine!AL29)</f>
        <v/>
      </c>
      <c r="AM38" s="240" t="str">
        <f>IF(ISBLANK(Glutamine!AM29),"",Glutamine!AM29)</f>
        <v/>
      </c>
      <c r="AN38" s="240" t="str">
        <f>IF(ISBLANK(Glutamine!AN29),"",Glutamine!AN29)</f>
        <v/>
      </c>
      <c r="AO38" s="240" t="str">
        <f>IF(ISBLANK(Glutamine!AO29),"",Glutamine!AO29)</f>
        <v/>
      </c>
      <c r="AP38" s="240" t="str">
        <f>IF(ISBLANK(Glutamine!AP29),"",Glutamine!AP29)</f>
        <v/>
      </c>
      <c r="AQ38" s="240" t="e">
        <f>IF(ISBLANK(Glutamine!#REF!),"",Glutamine!#REF!)</f>
        <v>#REF!</v>
      </c>
      <c r="AR38" s="240" t="e">
        <f>IF(ISBLANK(Glutamine!#REF!),"",Glutamine!#REF!)</f>
        <v>#REF!</v>
      </c>
      <c r="AS38" s="240" t="e">
        <f>IF(ISBLANK(Glutamine!#REF!),"",Glutamine!#REF!)</f>
        <v>#REF!</v>
      </c>
      <c r="AT38" s="240" t="e">
        <f>IF(ISBLANK(Glutamine!#REF!),"",Glutamine!#REF!)</f>
        <v>#REF!</v>
      </c>
      <c r="AU38" s="240" t="e">
        <f>IF(ISBLANK(Glutamine!#REF!),"",Glutamine!#REF!)</f>
        <v>#REF!</v>
      </c>
      <c r="AV38" s="240" t="e">
        <f>IF(ISBLANK(Glutamine!#REF!),"",Glutamine!#REF!)</f>
        <v>#REF!</v>
      </c>
      <c r="AW38" s="240" t="e">
        <f>IF(ISBLANK(Glutamine!#REF!),"",Glutamine!#REF!)</f>
        <v>#REF!</v>
      </c>
      <c r="AX38" s="240" t="e">
        <f>IF(ISBLANK(Glutamine!#REF!),"",Glutamine!#REF!)</f>
        <v>#REF!</v>
      </c>
      <c r="AY38" s="240" t="e">
        <f>IF(ISBLANK(Glutamine!#REF!),"",Glutamine!#REF!)</f>
        <v>#REF!</v>
      </c>
      <c r="AZ38" s="240" t="e">
        <f>IF(ISBLANK(Glutamine!#REF!),"",Glutamine!#REF!)</f>
        <v>#REF!</v>
      </c>
      <c r="BA38" s="240" t="e">
        <f>IF(ISBLANK(Glutamine!#REF!),"",Glutamine!#REF!)</f>
        <v>#REF!</v>
      </c>
      <c r="BB38" s="240" t="e">
        <f>IF(ISBLANK(Glutamine!#REF!),"",Glutamine!#REF!)</f>
        <v>#REF!</v>
      </c>
      <c r="BC38" s="240" t="e">
        <f>IF(ISBLANK(Glutamine!#REF!),"",Glutamine!#REF!)</f>
        <v>#REF!</v>
      </c>
      <c r="BD38" s="240" t="e">
        <f>IF(ISBLANK(Glutamine!#REF!),"",Glutamine!#REF!)</f>
        <v>#REF!</v>
      </c>
      <c r="BE38" s="240" t="e">
        <f>IF(ISBLANK(Glutamine!#REF!),"",Glutamine!#REF!)</f>
        <v>#REF!</v>
      </c>
      <c r="BF38" s="240" t="e">
        <f>IF(ISBLANK(Glutamine!#REF!),"",Glutamine!#REF!)</f>
        <v>#REF!</v>
      </c>
      <c r="BG38" s="240" t="e">
        <f>IF(ISBLANK(Glutamine!#REF!),"",Glutamine!#REF!)</f>
        <v>#REF!</v>
      </c>
      <c r="BH38" s="240" t="e">
        <f>IF(ISBLANK(Glutamine!#REF!),"",Glutamine!#REF!)</f>
        <v>#REF!</v>
      </c>
      <c r="BI38" s="240" t="e">
        <f>IF(ISBLANK(Glutamine!#REF!),"",Glutamine!#REF!)</f>
        <v>#REF!</v>
      </c>
      <c r="BJ38" s="240" t="e">
        <f>IF(ISBLANK(Glutamine!#REF!),"",Glutamine!#REF!)</f>
        <v>#REF!</v>
      </c>
      <c r="BK38" s="240" t="e">
        <f>IF(ISBLANK(Glutamine!#REF!),"",Glutamine!#REF!)</f>
        <v>#REF!</v>
      </c>
      <c r="BL38" s="240" t="e">
        <f>IF(ISBLANK(Glutamine!#REF!),"",Glutamine!#REF!)</f>
        <v>#REF!</v>
      </c>
      <c r="BM38" s="240" t="e">
        <f>IF(ISBLANK(Glutamine!#REF!),"",Glutamine!#REF!)</f>
        <v>#REF!</v>
      </c>
      <c r="BN38" s="240" t="str">
        <f>IF(ISBLANK('In Process Calc.'!B31),"",ROUND('In Process Calc.'!B31,2))</f>
        <v/>
      </c>
      <c r="BO38" s="240" t="str">
        <f>IF(ISBLANK('In Process Calc.'!C31),"",ROUND('In Process Calc.'!C31,2))</f>
        <v/>
      </c>
      <c r="BP38" s="240" t="str">
        <f>IF(ISBLANK('In Process Calc.'!D31),"",'In Process Calc.'!D31)</f>
        <v/>
      </c>
      <c r="BQ38" s="240" t="str">
        <f>IF(ISBLANK('In Process Calc.'!E31),"",'In Process Calc.'!E31)</f>
        <v/>
      </c>
      <c r="BR38" s="240" t="str">
        <f>IF(ISBLANK('In Process Calc.'!G31),"",'In Process Calc.'!G31)</f>
        <v/>
      </c>
      <c r="BS38" s="240" t="str">
        <f>IF(ISBLANK('In Process Calc.'!I31),"",'In Process Calc.'!I31)</f>
        <v/>
      </c>
      <c r="BT38" s="240" t="str">
        <f>IF(ISBLANK('In Process Calc.'!J31),"",'In Process Calc.'!J31)</f>
        <v/>
      </c>
      <c r="BU38" s="240" t="str">
        <f>IF(ISBLANK('In Process Calc.'!K31),"",'In Process Calc.'!K31)</f>
        <v/>
      </c>
      <c r="BV38" s="245" t="str">
        <f>IF(ISBLANK('In Process Calc.'!L31),"",'In Process Calc.'!L31)</f>
        <v/>
      </c>
      <c r="BW38" s="245" t="str">
        <f>IF(ISBLANK('In Process Calc.'!M31),"",'In Process Calc.'!M31)</f>
        <v/>
      </c>
      <c r="BX38" s="245" t="str">
        <f>IF(ISBLANK('In Process Calc.'!N31),"",'In Process Calc.'!N31)</f>
        <v/>
      </c>
      <c r="BY38" s="245" t="str">
        <f>IF(ISBLANK('In Process Calc.'!O31),"",'In Process Calc.'!O31)</f>
        <v/>
      </c>
      <c r="BZ38" s="245" t="str">
        <f>IF(ISBLANK('In Process Calc.'!P31),"",'In Process Calc.'!P31)</f>
        <v/>
      </c>
      <c r="CA38" s="245" t="str">
        <f>IF(ISBLANK('In Process Calc.'!Q31),"",'In Process Calc.'!Q31)</f>
        <v/>
      </c>
      <c r="CB38" s="245" t="str">
        <f>IF(ISBLANK('In Process Calc.'!R31),"",'In Process Calc.'!R31)</f>
        <v/>
      </c>
      <c r="CC38" s="245" t="str">
        <f>IF(ISBLANK('In Process Calc.'!S31),"",'In Process Calc.'!S31)</f>
        <v/>
      </c>
      <c r="CD38" s="245" t="str">
        <f>IF(ISBLANK('In Process Calc.'!T31),"",'In Process Calc.'!T31)</f>
        <v/>
      </c>
      <c r="CE38" s="245" t="str">
        <f>IF(ISBLANK('In Process Calc.'!U31),"",'In Process Calc.'!U31)</f>
        <v/>
      </c>
      <c r="CF38" s="245" t="str">
        <f>IF(ISBLANK('In Process Calc.'!V31),"",'In Process Calc.'!V31)</f>
        <v/>
      </c>
      <c r="CG38" s="245" t="str">
        <f>IF(ISBLANK('In Process Calc.'!W31),"",'In Process Calc.'!W31)</f>
        <v/>
      </c>
      <c r="CH38" s="245" t="str">
        <f>IF(ISBLANK('In Process Calc.'!X31),"",'In Process Calc.'!X31)</f>
        <v/>
      </c>
      <c r="CI38" s="245" t="str">
        <f>IF(ISBLANK('In Process Calc.'!Y31),"",'In Process Calc.'!Y31)</f>
        <v/>
      </c>
      <c r="CJ38" s="245" t="str">
        <f>IF(ISBLANK('In Process Calc.'!Z31),"",'In Process Calc.'!Z31)</f>
        <v/>
      </c>
      <c r="CK38" s="245" t="str">
        <f>IF(ISBLANK('In Process Calc.'!AA31),"",'In Process Calc.'!AA31)</f>
        <v/>
      </c>
      <c r="CL38" s="245" t="str">
        <f>IF(ISBLANK('In Process Calc.'!AB31),"",'In Process Calc.'!AB31)</f>
        <v/>
      </c>
      <c r="CM38" s="245" t="str">
        <f>IF(ISBLANK('In Process Calc.'!AC31),"",'In Process Calc.'!AC31)</f>
        <v/>
      </c>
      <c r="CN38" s="245" t="str">
        <f>IF(ISBLANK('In Process Calc.'!AD31),"",'In Process Calc.'!AD31)</f>
        <v/>
      </c>
      <c r="CO38" s="245" t="str">
        <f>IF(ISBLANK('In Process Calc.'!AE31),"",'In Process Calc.'!AE31)</f>
        <v/>
      </c>
      <c r="CP38" s="245" t="str">
        <f>IF(ISBLANK('In Process Calc.'!AF31),"",'In Process Calc.'!AF31)</f>
        <v/>
      </c>
      <c r="CQ38" s="245" t="str">
        <f>IF(ISBLANK('In Process Calc.'!AG31),"",'In Process Calc.'!AG31)</f>
        <v/>
      </c>
      <c r="CR38" s="245" t="str">
        <f>IF(ISBLANK('In Process Calc.'!AH31),"",'In Process Calc.'!AH31)</f>
        <v/>
      </c>
      <c r="CS38" s="245" t="str">
        <f>IF(ISBLANK('In Process Calc.'!AI31),"",'In Process Calc.'!AI31)</f>
        <v/>
      </c>
      <c r="CT38" s="245" t="str">
        <f>IF(ISBLANK('In Process Calc.'!AJ31),"",'In Process Calc.'!AJ31)</f>
        <v/>
      </c>
      <c r="CU38" s="245" t="str">
        <f>IF(ISBLANK('In Process Calc.'!AK31),"",'In Process Calc.'!AK31)</f>
        <v/>
      </c>
      <c r="CV38" s="245" t="str">
        <f>IF(ISBLANK('In Process Calc.'!AL31),"",'In Process Calc.'!AL31)</f>
        <v/>
      </c>
      <c r="CW38" s="245" t="str">
        <f>IF(ISBLANK('In Process Calc.'!AM31),"",'In Process Calc.'!AM31)</f>
        <v/>
      </c>
      <c r="CX38" s="245" t="str">
        <f>IF(ISBLANK('In Process Calc.'!AN31),"",'In Process Calc.'!AN31)</f>
        <v/>
      </c>
      <c r="CY38" s="245" t="str">
        <f>IF(ISBLANK('In Process Calc.'!AO31),"",'In Process Calc.'!AO31)</f>
        <v/>
      </c>
      <c r="CZ38" s="245" t="str">
        <f>IF(ISBLANK('In Process Calc.'!AP31),"",'In Process Calc.'!AP31)</f>
        <v/>
      </c>
      <c r="DA38" s="245" t="str">
        <f>IF(ISBLANK('In Process Calc.'!AQ31),"",'In Process Calc.'!AQ31)</f>
        <v/>
      </c>
      <c r="DB38" s="245" t="str">
        <f>IF(ISBLANK('In Process Calc.'!AR31),"",'In Process Calc.'!AR31)</f>
        <v/>
      </c>
      <c r="DC38" s="245" t="str">
        <f>IF(ISBLANK('In Process Calc.'!AS31),"",'In Process Calc.'!AS31)</f>
        <v/>
      </c>
      <c r="DD38" s="245" t="str">
        <f>IF(ISBLANK('In Process Calc.'!AT31),"",'In Process Calc.'!AT31)</f>
        <v/>
      </c>
      <c r="DE38" s="245" t="str">
        <f>IF(ISBLANK('In Process Calc.'!AU31),"",'In Process Calc.'!AU31)</f>
        <v/>
      </c>
      <c r="DF38" s="245" t="str">
        <f>IF(ISBLANK('In Process Calc.'!AV31),"",'In Process Calc.'!AV31)</f>
        <v/>
      </c>
      <c r="DG38" s="245" t="str">
        <f>IF(ISBLANK('In Process Calc.'!AW31),"",'In Process Calc.'!AW31)</f>
        <v/>
      </c>
      <c r="DH38" s="245" t="str">
        <f>IF(ISBLANK('In Process Calc.'!AX31),"",'In Process Calc.'!AX31)</f>
        <v/>
      </c>
      <c r="DI38" s="245" t="str">
        <f>IF(ISBLANK('In Process Calc.'!AY31),"",'In Process Calc.'!AY31)</f>
        <v/>
      </c>
      <c r="DJ38" s="245" t="str">
        <f>IF(ISBLANK('In Process Calc.'!AZ31),"",'In Process Calc.'!AZ31)</f>
        <v/>
      </c>
      <c r="DK38" s="245" t="str">
        <f>IF(ISBLANK('In Process Calc.'!BA31),"",'In Process Calc.'!BA31)</f>
        <v/>
      </c>
      <c r="DL38" s="245" t="str">
        <f>IF(ISBLANK('In Process Calc.'!BB31),"",'In Process Calc.'!BB31)</f>
        <v/>
      </c>
      <c r="DM38" s="245" t="str">
        <f>IF(ISBLANK('In Process Calc.'!BC31),"",'In Process Calc.'!BC31)</f>
        <v/>
      </c>
      <c r="DN38" s="245" t="str">
        <f>IF(ISBLANK('In Process Calc.'!BD31),"",'In Process Calc.'!BD31)</f>
        <v/>
      </c>
      <c r="DO38" s="245" t="str">
        <f>IF(ISBLANK('In Process Calc.'!BE31),"",'In Process Calc.'!BE31)</f>
        <v/>
      </c>
      <c r="DP38" s="245" t="str">
        <f>IF(ISBLANK('In Process Calc.'!BF31),"",'In Process Calc.'!BF31)</f>
        <v/>
      </c>
      <c r="DQ38" s="245" t="str">
        <f>IF(ISBLANK('In Process Calc.'!BG31),"",'In Process Calc.'!BG31)</f>
        <v/>
      </c>
      <c r="DR38" s="245" t="str">
        <f>IF(ISBLANK('In Process Calc.'!BH31),"",'In Process Calc.'!BH31)</f>
        <v/>
      </c>
      <c r="DS38" s="245" t="str">
        <f>IF(ISBLANK('In Process Calc.'!BI31),"",'In Process Calc.'!BI31)</f>
        <v/>
      </c>
      <c r="DT38" s="245" t="str">
        <f>IF(ISBLANK('In Process Calc.'!BJ31),"",'In Process Calc.'!BJ31)</f>
        <v/>
      </c>
      <c r="DU38" s="245" t="str">
        <f>IF(ISBLANK('In Process Calc.'!BK31),"",'In Process Calc.'!BK31)</f>
        <v/>
      </c>
      <c r="DV38" s="245" t="str">
        <f>IF(ISBLANK('In Process Calc.'!BL31),"",'In Process Calc.'!BL31)</f>
        <v/>
      </c>
      <c r="DW38" s="245" t="str">
        <f>IF(ISBLANK('In Process Calc.'!BM31),"",'In Process Calc.'!BM31)</f>
        <v/>
      </c>
      <c r="DX38" s="245" t="str">
        <f>IF(ISBLANK('In Process Calc.'!BN31),"",'In Process Calc.'!BN31)</f>
        <v/>
      </c>
      <c r="DY38" s="245" t="str">
        <f>IF(ISBLANK('In Process Calc.'!BO31),"",'In Process Calc.'!BO31)</f>
        <v/>
      </c>
      <c r="DZ38" s="245" t="str">
        <f>IF(ISBLANK('In Process Calc.'!BP31),"",'In Process Calc.'!BP31)</f>
        <v/>
      </c>
      <c r="EA38" s="245" t="str">
        <f>IF(ISBLANK('In Process Calc.'!BQ31),"",'In Process Calc.'!BQ31)</f>
        <v/>
      </c>
      <c r="EB38" s="245" t="str">
        <f>IF(ISBLANK('In Process Calc.'!BR31),"",'In Process Calc.'!BR31)</f>
        <v/>
      </c>
      <c r="EC38" s="245" t="str">
        <f>IF(ISBLANK('In Process Calc.'!BS31),"",'In Process Calc.'!BS31)</f>
        <v/>
      </c>
      <c r="ED38" s="245" t="str">
        <f>IF(ISBLANK('In Process Calc.'!BT31),"",'In Process Calc.'!BT31)</f>
        <v/>
      </c>
      <c r="EE38" s="245" t="str">
        <f>IF(ISBLANK('In Process Calc.'!BU31),"",'In Process Calc.'!BU31)</f>
        <v/>
      </c>
      <c r="EF38" s="245" t="str">
        <f>IF(ISBLANK('In Process Calc.'!BV31),"",'In Process Calc.'!BV31)</f>
        <v/>
      </c>
      <c r="EG38" s="245" t="str">
        <f>IF(ISBLANK('In Process Calc.'!BW31),"",'In Process Calc.'!BW31)</f>
        <v/>
      </c>
      <c r="EH38" s="245" t="str">
        <f>IF(ISBLANK('In Process Calc.'!BX31),"",'In Process Calc.'!BX31)</f>
        <v/>
      </c>
      <c r="EI38" s="245" t="str">
        <f>IF(ISBLANK('In Process Calc.'!BY31),"",'In Process Calc.'!BY31)</f>
        <v/>
      </c>
      <c r="EJ38" s="245" t="str">
        <f>IF(ISBLANK('In Process Calc.'!BZ31),"",'In Process Calc.'!BZ31)</f>
        <v/>
      </c>
      <c r="EK38" s="245" t="str">
        <f>IF(ISBLANK('Post Process Calc.'!A38),"",'Post Process Calc.'!A38)</f>
        <v/>
      </c>
      <c r="EL38" s="245" t="str">
        <f>IF(ISBLANK('Post Process Calc.'!B38),"",'Post Process Calc.'!B38)</f>
        <v/>
      </c>
      <c r="EM38" s="245" t="str">
        <f>IF(ISBLANK('Post Process Calc.'!C38),"",'Post Process Calc.'!C38)</f>
        <v/>
      </c>
      <c r="EN38" s="245" t="str">
        <f>IF(ISBLANK('Post Process Calc.'!D38),"",'Post Process Calc.'!D38)</f>
        <v/>
      </c>
      <c r="EO38" s="245" t="str">
        <f>IF(ISBLANK('Post Process Calc.'!E38),"",'Post Process Calc.'!E38)</f>
        <v/>
      </c>
      <c r="EP38" s="245" t="str">
        <f>IF(ISBLANK('Post Process Calc.'!F38),"",'Post Process Calc.'!F38)</f>
        <v/>
      </c>
      <c r="EQ38" s="245" t="str">
        <f>IF(ISBLANK('Post Process Calc.'!G38),"",'Post Process Calc.'!G38)</f>
        <v/>
      </c>
      <c r="ER38" s="245" t="str">
        <f>IF(ISBLANK('Post Process Calc.'!H38),"",'Post Process Calc.'!H38)</f>
        <v/>
      </c>
      <c r="ES38" s="245" t="str">
        <f>IF(ISBLANK('Post Process Calc.'!I38),"",'Post Process Calc.'!I38)</f>
        <v/>
      </c>
      <c r="ET38" s="245" t="str">
        <f>IF(ISBLANK('Post Process Calc.'!J38),"",'Post Process Calc.'!J38)</f>
        <v/>
      </c>
      <c r="EU38" s="245" t="str">
        <f>IF(ISBLANK('Post Process Calc.'!K38),"",'Post Process Calc.'!K38)</f>
        <v/>
      </c>
      <c r="EV38" s="245" t="str">
        <f>IF(ISBLANK('Post Process Calc.'!L38),"",'Post Process Calc.'!L38)</f>
        <v/>
      </c>
      <c r="EW38" s="245" t="str">
        <f>IF(ISBLANK('Post Process Calc.'!M38),"",'Post Process Calc.'!M38)</f>
        <v/>
      </c>
      <c r="EX38" s="245" t="str">
        <f>IF(ISBLANK('Post Process Calc.'!N38),"",'Post Process Calc.'!N38)</f>
        <v/>
      </c>
      <c r="EY38" s="245" t="str">
        <f>IF(ISBLANK('Post Process Calc.'!O38),"",'Post Process Calc.'!O38)</f>
        <v/>
      </c>
      <c r="EZ38" s="245" t="str">
        <f>IF(ISBLANK('Post Process Calc.'!P38),"",'Post Process Calc.'!P38)</f>
        <v/>
      </c>
      <c r="FA38" s="245" t="str">
        <f>IF(ISBLANK('Post Process Calc.'!Q38),"",'Post Process Calc.'!Q38)</f>
        <v/>
      </c>
      <c r="FB38" s="245" t="str">
        <f>IF(ISBLANK('Post Process Calc.'!R38),"",'Post Process Calc.'!R38)</f>
        <v/>
      </c>
      <c r="FC38" s="245" t="str">
        <f>IF(ISBLANK('Post Process Calc.'!S38),"",'Post Process Calc.'!S38)</f>
        <v/>
      </c>
      <c r="FD38" s="245" t="str">
        <f>IF(ISBLANK('Post Process Calc.'!T38),"",'Post Process Calc.'!T38)</f>
        <v/>
      </c>
      <c r="FE38" s="245" t="str">
        <f>IF(ISBLANK('Post Process Calc.'!U38),"",'Post Process Calc.'!U38)</f>
        <v/>
      </c>
      <c r="FF38" s="245" t="str">
        <f>IF(ISBLANK('Post Process Calc.'!V38),"",'Post Process Calc.'!V38)</f>
        <v/>
      </c>
      <c r="FG38" s="245" t="str">
        <f>IF(ISBLANK('Post Process Calc.'!W38),"",'Post Process Calc.'!W38)</f>
        <v/>
      </c>
      <c r="FH38" s="245" t="str">
        <f>IF(ISBLANK('Post Process Calc.'!X38),"",'Post Process Calc.'!X38)</f>
        <v/>
      </c>
      <c r="FI38" s="245" t="str">
        <f>IF(ISBLANK('Post Process Calc.'!Y38),"",'Post Process Calc.'!Y38)</f>
        <v/>
      </c>
      <c r="FJ38" s="245" t="str">
        <f>IF(ISBLANK('Post Process Calc.'!Z38),"",'Post Process Calc.'!Z38)</f>
        <v/>
      </c>
      <c r="FK38" s="245" t="str">
        <f>IF(ISBLANK('Post Process Calc.'!AA38),"",'Post Process Calc.'!AA38)</f>
        <v/>
      </c>
      <c r="FL38" s="245" t="str">
        <f>IF(ISBLANK('Post Process Calc.'!AB38),"",'Post Process Calc.'!AB38)</f>
        <v/>
      </c>
      <c r="FM38" s="245" t="str">
        <f>IF(ISBLANK('Post Process Calc.'!AC38),"",'Post Process Calc.'!AC38)</f>
        <v/>
      </c>
      <c r="FN38" s="245" t="str">
        <f>IF(ISBLANK('Post Process Calc.'!AD38),"",'Post Process Calc.'!AD38)</f>
        <v/>
      </c>
      <c r="FO38" s="245" t="str">
        <f>IF(ISBLANK('Post Process Calc.'!AE38),"",'Post Process Calc.'!AE38)</f>
        <v/>
      </c>
      <c r="FP38" s="245" t="str">
        <f>IF(ISBLANK('Post Process Calc.'!AF38),"",'Post Process Calc.'!AF38)</f>
        <v/>
      </c>
      <c r="FQ38" s="245" t="str">
        <f>IF(ISBLANK('Post Process Calc.'!AG38),"",'Post Process Calc.'!AG38)</f>
        <v/>
      </c>
      <c r="FR38" s="245" t="str">
        <f>IF(ISBLANK('Post Process Calc.'!AH38),"",'Post Process Calc.'!AH38)</f>
        <v/>
      </c>
      <c r="FS38" s="245" t="str">
        <f>IF(ISBLANK('Post Process Calc.'!AI38),"",'Post Process Calc.'!AI38)</f>
        <v/>
      </c>
    </row>
    <row r="39" spans="1:175" x14ac:dyDescent="0.15">
      <c r="A39" s="240" t="str">
        <f>IF(Glutamine!B30&lt;&gt;0,Glutamine!$B$1,"")</f>
        <v/>
      </c>
      <c r="B39" s="240" t="str">
        <f>IF(ISBLANK(Glutamine!A30),"",Glutamine!A30)</f>
        <v/>
      </c>
      <c r="C39" s="247" t="str">
        <f>IF(ISBLANK(Glutamine!B30),"",Glutamine!B30)</f>
        <v/>
      </c>
      <c r="D39" s="248" t="str">
        <f>IF(ISBLANK(Glutamine!C30),"",Glutamine!C30)</f>
        <v/>
      </c>
      <c r="E39" s="240" t="str">
        <f>IF(ISBLANK(Glutamine!D30),"",Glutamine!D30)</f>
        <v/>
      </c>
      <c r="F39" s="240" t="str">
        <f>IF(ISBLANK(Glutamine!E30),"",Glutamine!E30)</f>
        <v/>
      </c>
      <c r="G39" s="240" t="str">
        <f>IF(ISBLANK(Glutamine!G30),"",Glutamine!G30)</f>
        <v/>
      </c>
      <c r="H39" s="240" t="str">
        <f>IF(ISBLANK(Glutamine!H30),"",Glutamine!H30)</f>
        <v/>
      </c>
      <c r="I39" s="240" t="str">
        <f>IF(ISBLANK(Glutamine!I30),"",Glutamine!I30)</f>
        <v/>
      </c>
      <c r="J39" s="240" t="str">
        <f>IF(ISBLANK(Glutamine!J30),"",Glutamine!J30)</f>
        <v/>
      </c>
      <c r="K39" s="240" t="str">
        <f>IF(ISBLANK(Glutamine!K30),"",Glutamine!K30)</f>
        <v/>
      </c>
      <c r="L39" s="240" t="str">
        <f>IF(ISBLANK(Glutamine!L30),"",Glutamine!L30)</f>
        <v/>
      </c>
      <c r="M39" s="240" t="str">
        <f>IF(ISBLANK(Glutamine!M30),"",Glutamine!M30)</f>
        <v/>
      </c>
      <c r="N39" s="240" t="str">
        <f>IF(ISBLANK(Glutamine!N30),"",Glutamine!N30)</f>
        <v/>
      </c>
      <c r="O39" s="240" t="str">
        <f>IF(ISBLANK(Glutamine!O30),"",Glutamine!O30)</f>
        <v/>
      </c>
      <c r="P39" s="240" t="str">
        <f>IF(ISBLANK(Glutamine!P30),"",Glutamine!P30)</f>
        <v/>
      </c>
      <c r="Q39" s="240" t="str">
        <f>IF(ISBLANK(Glutamine!Q30),"",Glutamine!Q30)</f>
        <v/>
      </c>
      <c r="R39" s="240" t="str">
        <f>IF(ISBLANK(Glutamine!R30),"",Glutamine!R30)</f>
        <v/>
      </c>
      <c r="S39" s="240" t="str">
        <f>IF(ISBLANK(Glutamine!S30),"",Glutamine!S30)</f>
        <v/>
      </c>
      <c r="T39" s="240" t="str">
        <f>IF(ISBLANK(Glutamine!T30),"",Glutamine!T30)</f>
        <v/>
      </c>
      <c r="U39" s="240" t="str">
        <f>IF(ISBLANK(Glutamine!U30),"",Glutamine!U30)</f>
        <v/>
      </c>
      <c r="V39" s="240" t="str">
        <f>IF(ISBLANK(Glutamine!V30),"",Glutamine!V30)</f>
        <v/>
      </c>
      <c r="W39" s="240" t="str">
        <f>IF(ISBLANK(Glutamine!W30),"",Glutamine!W30)</f>
        <v/>
      </c>
      <c r="X39" s="240" t="str">
        <f>IF(ISBLANK(Glutamine!X30),"",Glutamine!X30)</f>
        <v/>
      </c>
      <c r="Y39" s="240" t="str">
        <f>IF(ISBLANK(Glutamine!Y30),"",Glutamine!Y30)</f>
        <v/>
      </c>
      <c r="Z39" s="240" t="str">
        <f>IF(ISBLANK(Glutamine!Z30),"",Glutamine!Z30)</f>
        <v/>
      </c>
      <c r="AA39" s="240" t="str">
        <f>IF(ISBLANK(Glutamine!AA30),"",Glutamine!AA30)</f>
        <v/>
      </c>
      <c r="AB39" s="240" t="str">
        <f>IF(ISBLANK(Glutamine!AB30),"",Glutamine!AB30)</f>
        <v/>
      </c>
      <c r="AC39" s="240" t="str">
        <f>IF(ISBLANK(Glutamine!AC30),"",Glutamine!AC30)</f>
        <v/>
      </c>
      <c r="AD39" s="240" t="str">
        <f>IF(ISBLANK(Glutamine!AD30),"",Glutamine!AD30)</f>
        <v/>
      </c>
      <c r="AE39" s="240" t="str">
        <f>IF(ISBLANK(Glutamine!AE30),"",Glutamine!AE30)</f>
        <v/>
      </c>
      <c r="AF39" s="240" t="str">
        <f>IF(ISBLANK(Glutamine!AF30),"",Glutamine!AF30)</f>
        <v/>
      </c>
      <c r="AG39" s="240" t="str">
        <f>IF(ISBLANK(Glutamine!AG30),"",Glutamine!AG30)</f>
        <v/>
      </c>
      <c r="AH39" s="240" t="str">
        <f>IF(ISBLANK(Glutamine!AH30),"",Glutamine!AH30)</f>
        <v/>
      </c>
      <c r="AI39" s="240" t="str">
        <f>IF(ISBLANK(Glutamine!AI30),"",Glutamine!AI30)</f>
        <v/>
      </c>
      <c r="AJ39" s="240" t="str">
        <f>IF(ISBLANK(Glutamine!AJ30),"",Glutamine!AJ30)</f>
        <v/>
      </c>
      <c r="AK39" s="240" t="str">
        <f>IF(ISBLANK(Glutamine!AK30),"",Glutamine!AK30)</f>
        <v/>
      </c>
      <c r="AL39" s="240" t="str">
        <f>IF(ISBLANK(Glutamine!AL30),"",Glutamine!AL30)</f>
        <v/>
      </c>
      <c r="AM39" s="240" t="str">
        <f>IF(ISBLANK(Glutamine!AM30),"",Glutamine!AM30)</f>
        <v/>
      </c>
      <c r="AN39" s="240" t="str">
        <f>IF(ISBLANK(Glutamine!AN30),"",Glutamine!AN30)</f>
        <v/>
      </c>
      <c r="AO39" s="240" t="str">
        <f>IF(ISBLANK(Glutamine!AO30),"",Glutamine!AO30)</f>
        <v/>
      </c>
      <c r="AP39" s="240" t="str">
        <f>IF(ISBLANK(Glutamine!AP30),"",Glutamine!AP30)</f>
        <v/>
      </c>
      <c r="AQ39" s="240" t="e">
        <f>IF(ISBLANK(Glutamine!#REF!),"",Glutamine!#REF!)</f>
        <v>#REF!</v>
      </c>
      <c r="AR39" s="240" t="e">
        <f>IF(ISBLANK(Glutamine!#REF!),"",Glutamine!#REF!)</f>
        <v>#REF!</v>
      </c>
      <c r="AS39" s="240" t="e">
        <f>IF(ISBLANK(Glutamine!#REF!),"",Glutamine!#REF!)</f>
        <v>#REF!</v>
      </c>
      <c r="AT39" s="240" t="e">
        <f>IF(ISBLANK(Glutamine!#REF!),"",Glutamine!#REF!)</f>
        <v>#REF!</v>
      </c>
      <c r="AU39" s="240" t="e">
        <f>IF(ISBLANK(Glutamine!#REF!),"",Glutamine!#REF!)</f>
        <v>#REF!</v>
      </c>
      <c r="AV39" s="240" t="e">
        <f>IF(ISBLANK(Glutamine!#REF!),"",Glutamine!#REF!)</f>
        <v>#REF!</v>
      </c>
      <c r="AW39" s="240" t="e">
        <f>IF(ISBLANK(Glutamine!#REF!),"",Glutamine!#REF!)</f>
        <v>#REF!</v>
      </c>
      <c r="AX39" s="240" t="e">
        <f>IF(ISBLANK(Glutamine!#REF!),"",Glutamine!#REF!)</f>
        <v>#REF!</v>
      </c>
      <c r="AY39" s="240" t="e">
        <f>IF(ISBLANK(Glutamine!#REF!),"",Glutamine!#REF!)</f>
        <v>#REF!</v>
      </c>
      <c r="AZ39" s="240" t="e">
        <f>IF(ISBLANK(Glutamine!#REF!),"",Glutamine!#REF!)</f>
        <v>#REF!</v>
      </c>
      <c r="BA39" s="240" t="e">
        <f>IF(ISBLANK(Glutamine!#REF!),"",Glutamine!#REF!)</f>
        <v>#REF!</v>
      </c>
      <c r="BB39" s="240" t="e">
        <f>IF(ISBLANK(Glutamine!#REF!),"",Glutamine!#REF!)</f>
        <v>#REF!</v>
      </c>
      <c r="BC39" s="240" t="e">
        <f>IF(ISBLANK(Glutamine!#REF!),"",Glutamine!#REF!)</f>
        <v>#REF!</v>
      </c>
      <c r="BD39" s="240" t="e">
        <f>IF(ISBLANK(Glutamine!#REF!),"",Glutamine!#REF!)</f>
        <v>#REF!</v>
      </c>
      <c r="BE39" s="240" t="e">
        <f>IF(ISBLANK(Glutamine!#REF!),"",Glutamine!#REF!)</f>
        <v>#REF!</v>
      </c>
      <c r="BF39" s="240" t="e">
        <f>IF(ISBLANK(Glutamine!#REF!),"",Glutamine!#REF!)</f>
        <v>#REF!</v>
      </c>
      <c r="BG39" s="240" t="e">
        <f>IF(ISBLANK(Glutamine!#REF!),"",Glutamine!#REF!)</f>
        <v>#REF!</v>
      </c>
      <c r="BH39" s="240" t="e">
        <f>IF(ISBLANK(Glutamine!#REF!),"",Glutamine!#REF!)</f>
        <v>#REF!</v>
      </c>
      <c r="BI39" s="240" t="e">
        <f>IF(ISBLANK(Glutamine!#REF!),"",Glutamine!#REF!)</f>
        <v>#REF!</v>
      </c>
      <c r="BJ39" s="240" t="e">
        <f>IF(ISBLANK(Glutamine!#REF!),"",Glutamine!#REF!)</f>
        <v>#REF!</v>
      </c>
      <c r="BK39" s="240" t="e">
        <f>IF(ISBLANK(Glutamine!#REF!),"",Glutamine!#REF!)</f>
        <v>#REF!</v>
      </c>
      <c r="BL39" s="240" t="e">
        <f>IF(ISBLANK(Glutamine!#REF!),"",Glutamine!#REF!)</f>
        <v>#REF!</v>
      </c>
      <c r="BM39" s="240" t="e">
        <f>IF(ISBLANK(Glutamine!#REF!),"",Glutamine!#REF!)</f>
        <v>#REF!</v>
      </c>
      <c r="BN39" s="240" t="str">
        <f>IF(ISBLANK('In Process Calc.'!B32),"",ROUND('In Process Calc.'!B32,2))</f>
        <v/>
      </c>
      <c r="BO39" s="240" t="str">
        <f>IF(ISBLANK('In Process Calc.'!C32),"",ROUND('In Process Calc.'!C32,2))</f>
        <v/>
      </c>
      <c r="BP39" s="240" t="str">
        <f>IF(ISBLANK('In Process Calc.'!D32),"",'In Process Calc.'!D32)</f>
        <v/>
      </c>
      <c r="BQ39" s="240" t="str">
        <f>IF(ISBLANK('In Process Calc.'!E32),"",'In Process Calc.'!E32)</f>
        <v/>
      </c>
      <c r="BR39" s="240" t="str">
        <f>IF(ISBLANK('In Process Calc.'!G32),"",'In Process Calc.'!G32)</f>
        <v/>
      </c>
      <c r="BS39" s="240" t="str">
        <f>IF(ISBLANK('In Process Calc.'!I32),"",'In Process Calc.'!I32)</f>
        <v/>
      </c>
      <c r="BT39" s="240" t="str">
        <f>IF(ISBLANK('In Process Calc.'!J32),"",'In Process Calc.'!J32)</f>
        <v/>
      </c>
      <c r="BU39" s="240" t="str">
        <f>IF(ISBLANK('In Process Calc.'!K32),"",'In Process Calc.'!K32)</f>
        <v/>
      </c>
      <c r="BV39" s="245" t="str">
        <f>IF(ISBLANK('In Process Calc.'!L32),"",'In Process Calc.'!L32)</f>
        <v/>
      </c>
      <c r="BW39" s="245" t="str">
        <f>IF(ISBLANK('In Process Calc.'!M32),"",'In Process Calc.'!M32)</f>
        <v/>
      </c>
      <c r="BX39" s="245" t="str">
        <f>IF(ISBLANK('In Process Calc.'!N32),"",'In Process Calc.'!N32)</f>
        <v/>
      </c>
      <c r="BY39" s="245" t="str">
        <f>IF(ISBLANK('In Process Calc.'!O32),"",'In Process Calc.'!O32)</f>
        <v/>
      </c>
      <c r="BZ39" s="245" t="str">
        <f>IF(ISBLANK('In Process Calc.'!P32),"",'In Process Calc.'!P32)</f>
        <v/>
      </c>
      <c r="CA39" s="245" t="str">
        <f>IF(ISBLANK('In Process Calc.'!Q32),"",'In Process Calc.'!Q32)</f>
        <v/>
      </c>
      <c r="CB39" s="245" t="str">
        <f>IF(ISBLANK('In Process Calc.'!R32),"",'In Process Calc.'!R32)</f>
        <v/>
      </c>
      <c r="CC39" s="245" t="str">
        <f>IF(ISBLANK('In Process Calc.'!S32),"",'In Process Calc.'!S32)</f>
        <v/>
      </c>
      <c r="CD39" s="245" t="str">
        <f>IF(ISBLANK('In Process Calc.'!T32),"",'In Process Calc.'!T32)</f>
        <v/>
      </c>
      <c r="CE39" s="245" t="str">
        <f>IF(ISBLANK('In Process Calc.'!U32),"",'In Process Calc.'!U32)</f>
        <v/>
      </c>
      <c r="CF39" s="245" t="str">
        <f>IF(ISBLANK('In Process Calc.'!V32),"",'In Process Calc.'!V32)</f>
        <v/>
      </c>
      <c r="CG39" s="245" t="str">
        <f>IF(ISBLANK('In Process Calc.'!W32),"",'In Process Calc.'!W32)</f>
        <v/>
      </c>
      <c r="CH39" s="245" t="str">
        <f>IF(ISBLANK('In Process Calc.'!X32),"",'In Process Calc.'!X32)</f>
        <v/>
      </c>
      <c r="CI39" s="245" t="str">
        <f>IF(ISBLANK('In Process Calc.'!Y32),"",'In Process Calc.'!Y32)</f>
        <v/>
      </c>
      <c r="CJ39" s="245" t="str">
        <f>IF(ISBLANK('In Process Calc.'!Z32),"",'In Process Calc.'!Z32)</f>
        <v/>
      </c>
      <c r="CK39" s="245" t="str">
        <f>IF(ISBLANK('In Process Calc.'!AA32),"",'In Process Calc.'!AA32)</f>
        <v/>
      </c>
      <c r="CL39" s="245" t="str">
        <f>IF(ISBLANK('In Process Calc.'!AB32),"",'In Process Calc.'!AB32)</f>
        <v/>
      </c>
      <c r="CM39" s="245" t="str">
        <f>IF(ISBLANK('In Process Calc.'!AC32),"",'In Process Calc.'!AC32)</f>
        <v/>
      </c>
      <c r="CN39" s="245" t="str">
        <f>IF(ISBLANK('In Process Calc.'!AD32),"",'In Process Calc.'!AD32)</f>
        <v/>
      </c>
      <c r="CO39" s="245" t="str">
        <f>IF(ISBLANK('In Process Calc.'!AE32),"",'In Process Calc.'!AE32)</f>
        <v/>
      </c>
      <c r="CP39" s="245" t="str">
        <f>IF(ISBLANK('In Process Calc.'!AF32),"",'In Process Calc.'!AF32)</f>
        <v/>
      </c>
      <c r="CQ39" s="245" t="str">
        <f>IF(ISBLANK('In Process Calc.'!AG32),"",'In Process Calc.'!AG32)</f>
        <v/>
      </c>
      <c r="CR39" s="245" t="str">
        <f>IF(ISBLANK('In Process Calc.'!AH32),"",'In Process Calc.'!AH32)</f>
        <v/>
      </c>
      <c r="CS39" s="245" t="str">
        <f>IF(ISBLANK('In Process Calc.'!AI32),"",'In Process Calc.'!AI32)</f>
        <v/>
      </c>
      <c r="CT39" s="245" t="str">
        <f>IF(ISBLANK('In Process Calc.'!AJ32),"",'In Process Calc.'!AJ32)</f>
        <v/>
      </c>
      <c r="CU39" s="245" t="str">
        <f>IF(ISBLANK('In Process Calc.'!AK32),"",'In Process Calc.'!AK32)</f>
        <v/>
      </c>
      <c r="CV39" s="245" t="str">
        <f>IF(ISBLANK('In Process Calc.'!AL32),"",'In Process Calc.'!AL32)</f>
        <v/>
      </c>
      <c r="CW39" s="245" t="str">
        <f>IF(ISBLANK('In Process Calc.'!AM32),"",'In Process Calc.'!AM32)</f>
        <v/>
      </c>
      <c r="CX39" s="245" t="str">
        <f>IF(ISBLANK('In Process Calc.'!AN32),"",'In Process Calc.'!AN32)</f>
        <v/>
      </c>
      <c r="CY39" s="245" t="str">
        <f>IF(ISBLANK('In Process Calc.'!AO32),"",'In Process Calc.'!AO32)</f>
        <v/>
      </c>
      <c r="CZ39" s="245" t="str">
        <f>IF(ISBLANK('In Process Calc.'!AP32),"",'In Process Calc.'!AP32)</f>
        <v/>
      </c>
      <c r="DA39" s="245" t="str">
        <f>IF(ISBLANK('In Process Calc.'!AQ32),"",'In Process Calc.'!AQ32)</f>
        <v/>
      </c>
      <c r="DB39" s="245" t="str">
        <f>IF(ISBLANK('In Process Calc.'!AR32),"",'In Process Calc.'!AR32)</f>
        <v/>
      </c>
      <c r="DC39" s="245" t="str">
        <f>IF(ISBLANK('In Process Calc.'!AS32),"",'In Process Calc.'!AS32)</f>
        <v/>
      </c>
      <c r="DD39" s="245" t="str">
        <f>IF(ISBLANK('In Process Calc.'!AT32),"",'In Process Calc.'!AT32)</f>
        <v/>
      </c>
      <c r="DE39" s="245" t="str">
        <f>IF(ISBLANK('In Process Calc.'!AU32),"",'In Process Calc.'!AU32)</f>
        <v/>
      </c>
      <c r="DF39" s="245" t="str">
        <f>IF(ISBLANK('In Process Calc.'!AV32),"",'In Process Calc.'!AV32)</f>
        <v/>
      </c>
      <c r="DG39" s="245" t="str">
        <f>IF(ISBLANK('In Process Calc.'!AW32),"",'In Process Calc.'!AW32)</f>
        <v/>
      </c>
      <c r="DH39" s="245" t="str">
        <f>IF(ISBLANK('In Process Calc.'!AX32),"",'In Process Calc.'!AX32)</f>
        <v/>
      </c>
      <c r="DI39" s="245" t="str">
        <f>IF(ISBLANK('In Process Calc.'!AY32),"",'In Process Calc.'!AY32)</f>
        <v/>
      </c>
      <c r="DJ39" s="245" t="str">
        <f>IF(ISBLANK('In Process Calc.'!AZ32),"",'In Process Calc.'!AZ32)</f>
        <v/>
      </c>
      <c r="DK39" s="245" t="str">
        <f>IF(ISBLANK('In Process Calc.'!BA32),"",'In Process Calc.'!BA32)</f>
        <v/>
      </c>
      <c r="DL39" s="245" t="str">
        <f>IF(ISBLANK('In Process Calc.'!BB32),"",'In Process Calc.'!BB32)</f>
        <v/>
      </c>
      <c r="DM39" s="245" t="str">
        <f>IF(ISBLANK('In Process Calc.'!BC32),"",'In Process Calc.'!BC32)</f>
        <v/>
      </c>
      <c r="DN39" s="245" t="str">
        <f>IF(ISBLANK('In Process Calc.'!BD32),"",'In Process Calc.'!BD32)</f>
        <v/>
      </c>
      <c r="DO39" s="245" t="str">
        <f>IF(ISBLANK('In Process Calc.'!BE32),"",'In Process Calc.'!BE32)</f>
        <v/>
      </c>
      <c r="DP39" s="245" t="str">
        <f>IF(ISBLANK('In Process Calc.'!BF32),"",'In Process Calc.'!BF32)</f>
        <v/>
      </c>
      <c r="DQ39" s="245" t="str">
        <f>IF(ISBLANK('In Process Calc.'!BG32),"",'In Process Calc.'!BG32)</f>
        <v/>
      </c>
      <c r="DR39" s="245" t="str">
        <f>IF(ISBLANK('In Process Calc.'!BH32),"",'In Process Calc.'!BH32)</f>
        <v/>
      </c>
      <c r="DS39" s="245" t="str">
        <f>IF(ISBLANK('In Process Calc.'!BI32),"",'In Process Calc.'!BI32)</f>
        <v/>
      </c>
      <c r="DT39" s="245" t="str">
        <f>IF(ISBLANK('In Process Calc.'!BJ32),"",'In Process Calc.'!BJ32)</f>
        <v/>
      </c>
      <c r="DU39" s="245" t="str">
        <f>IF(ISBLANK('In Process Calc.'!BK32),"",'In Process Calc.'!BK32)</f>
        <v/>
      </c>
      <c r="DV39" s="245" t="str">
        <f>IF(ISBLANK('In Process Calc.'!BL32),"",'In Process Calc.'!BL32)</f>
        <v/>
      </c>
      <c r="DW39" s="245" t="str">
        <f>IF(ISBLANK('In Process Calc.'!BM32),"",'In Process Calc.'!BM32)</f>
        <v/>
      </c>
      <c r="DX39" s="245" t="str">
        <f>IF(ISBLANK('In Process Calc.'!BN32),"",'In Process Calc.'!BN32)</f>
        <v/>
      </c>
      <c r="DY39" s="245" t="str">
        <f>IF(ISBLANK('In Process Calc.'!BO32),"",'In Process Calc.'!BO32)</f>
        <v/>
      </c>
      <c r="DZ39" s="245" t="str">
        <f>IF(ISBLANK('In Process Calc.'!BP32),"",'In Process Calc.'!BP32)</f>
        <v/>
      </c>
      <c r="EA39" s="245" t="str">
        <f>IF(ISBLANK('In Process Calc.'!BQ32),"",'In Process Calc.'!BQ32)</f>
        <v/>
      </c>
      <c r="EB39" s="245" t="str">
        <f>IF(ISBLANK('In Process Calc.'!BR32),"",'In Process Calc.'!BR32)</f>
        <v/>
      </c>
      <c r="EC39" s="245" t="str">
        <f>IF(ISBLANK('In Process Calc.'!BS32),"",'In Process Calc.'!BS32)</f>
        <v/>
      </c>
      <c r="ED39" s="245" t="str">
        <f>IF(ISBLANK('In Process Calc.'!BT32),"",'In Process Calc.'!BT32)</f>
        <v/>
      </c>
      <c r="EE39" s="245" t="str">
        <f>IF(ISBLANK('In Process Calc.'!BU32),"",'In Process Calc.'!BU32)</f>
        <v/>
      </c>
      <c r="EF39" s="245" t="str">
        <f>IF(ISBLANK('In Process Calc.'!BV32),"",'In Process Calc.'!BV32)</f>
        <v/>
      </c>
      <c r="EG39" s="245" t="str">
        <f>IF(ISBLANK('In Process Calc.'!BW32),"",'In Process Calc.'!BW32)</f>
        <v/>
      </c>
      <c r="EH39" s="245" t="str">
        <f>IF(ISBLANK('In Process Calc.'!BX32),"",'In Process Calc.'!BX32)</f>
        <v/>
      </c>
      <c r="EI39" s="245" t="str">
        <f>IF(ISBLANK('In Process Calc.'!BY32),"",'In Process Calc.'!BY32)</f>
        <v/>
      </c>
      <c r="EJ39" s="245" t="str">
        <f>IF(ISBLANK('In Process Calc.'!BZ32),"",'In Process Calc.'!BZ32)</f>
        <v/>
      </c>
      <c r="EK39" s="245" t="str">
        <f>IF(ISBLANK('Post Process Calc.'!A39),"",'Post Process Calc.'!A39)</f>
        <v/>
      </c>
      <c r="EL39" s="245" t="str">
        <f>IF(ISBLANK('Post Process Calc.'!B39),"",'Post Process Calc.'!B39)</f>
        <v/>
      </c>
      <c r="EM39" s="245" t="str">
        <f>IF(ISBLANK('Post Process Calc.'!C39),"",'Post Process Calc.'!C39)</f>
        <v/>
      </c>
      <c r="EN39" s="245" t="str">
        <f>IF(ISBLANK('Post Process Calc.'!D39),"",'Post Process Calc.'!D39)</f>
        <v/>
      </c>
      <c r="EO39" s="245" t="str">
        <f>IF(ISBLANK('Post Process Calc.'!E39),"",'Post Process Calc.'!E39)</f>
        <v/>
      </c>
      <c r="EP39" s="245" t="str">
        <f>IF(ISBLANK('Post Process Calc.'!F39),"",'Post Process Calc.'!F39)</f>
        <v/>
      </c>
      <c r="EQ39" s="245" t="str">
        <f>IF(ISBLANK('Post Process Calc.'!G39),"",'Post Process Calc.'!G39)</f>
        <v/>
      </c>
      <c r="ER39" s="245" t="str">
        <f>IF(ISBLANK('Post Process Calc.'!H39),"",'Post Process Calc.'!H39)</f>
        <v/>
      </c>
      <c r="ES39" s="245" t="str">
        <f>IF(ISBLANK('Post Process Calc.'!I39),"",'Post Process Calc.'!I39)</f>
        <v/>
      </c>
      <c r="ET39" s="245" t="str">
        <f>IF(ISBLANK('Post Process Calc.'!J39),"",'Post Process Calc.'!J39)</f>
        <v/>
      </c>
      <c r="EU39" s="245" t="str">
        <f>IF(ISBLANK('Post Process Calc.'!K39),"",'Post Process Calc.'!K39)</f>
        <v/>
      </c>
      <c r="EV39" s="245" t="str">
        <f>IF(ISBLANK('Post Process Calc.'!L39),"",'Post Process Calc.'!L39)</f>
        <v/>
      </c>
      <c r="EW39" s="245" t="str">
        <f>IF(ISBLANK('Post Process Calc.'!M39),"",'Post Process Calc.'!M39)</f>
        <v/>
      </c>
      <c r="EX39" s="245" t="str">
        <f>IF(ISBLANK('Post Process Calc.'!N39),"",'Post Process Calc.'!N39)</f>
        <v/>
      </c>
      <c r="EY39" s="245" t="str">
        <f>IF(ISBLANK('Post Process Calc.'!O39),"",'Post Process Calc.'!O39)</f>
        <v/>
      </c>
      <c r="EZ39" s="245" t="str">
        <f>IF(ISBLANK('Post Process Calc.'!P39),"",'Post Process Calc.'!P39)</f>
        <v/>
      </c>
      <c r="FA39" s="245" t="str">
        <f>IF(ISBLANK('Post Process Calc.'!Q39),"",'Post Process Calc.'!Q39)</f>
        <v/>
      </c>
      <c r="FB39" s="245" t="str">
        <f>IF(ISBLANK('Post Process Calc.'!R39),"",'Post Process Calc.'!R39)</f>
        <v/>
      </c>
      <c r="FC39" s="245" t="str">
        <f>IF(ISBLANK('Post Process Calc.'!S39),"",'Post Process Calc.'!S39)</f>
        <v/>
      </c>
      <c r="FD39" s="245" t="str">
        <f>IF(ISBLANK('Post Process Calc.'!T39),"",'Post Process Calc.'!T39)</f>
        <v/>
      </c>
      <c r="FE39" s="245" t="str">
        <f>IF(ISBLANK('Post Process Calc.'!U39),"",'Post Process Calc.'!U39)</f>
        <v/>
      </c>
      <c r="FF39" s="245" t="str">
        <f>IF(ISBLANK('Post Process Calc.'!V39),"",'Post Process Calc.'!V39)</f>
        <v/>
      </c>
      <c r="FG39" s="245" t="str">
        <f>IF(ISBLANK('Post Process Calc.'!W39),"",'Post Process Calc.'!W39)</f>
        <v/>
      </c>
      <c r="FH39" s="245" t="str">
        <f>IF(ISBLANK('Post Process Calc.'!X39),"",'Post Process Calc.'!X39)</f>
        <v/>
      </c>
      <c r="FI39" s="245" t="str">
        <f>IF(ISBLANK('Post Process Calc.'!Y39),"",'Post Process Calc.'!Y39)</f>
        <v/>
      </c>
      <c r="FJ39" s="245" t="str">
        <f>IF(ISBLANK('Post Process Calc.'!Z39),"",'Post Process Calc.'!Z39)</f>
        <v/>
      </c>
      <c r="FK39" s="245" t="str">
        <f>IF(ISBLANK('Post Process Calc.'!AA39),"",'Post Process Calc.'!AA39)</f>
        <v/>
      </c>
      <c r="FL39" s="245" t="str">
        <f>IF(ISBLANK('Post Process Calc.'!AB39),"",'Post Process Calc.'!AB39)</f>
        <v/>
      </c>
      <c r="FM39" s="245" t="str">
        <f>IF(ISBLANK('Post Process Calc.'!AC39),"",'Post Process Calc.'!AC39)</f>
        <v/>
      </c>
      <c r="FN39" s="245" t="str">
        <f>IF(ISBLANK('Post Process Calc.'!AD39),"",'Post Process Calc.'!AD39)</f>
        <v/>
      </c>
      <c r="FO39" s="245" t="str">
        <f>IF(ISBLANK('Post Process Calc.'!AE39),"",'Post Process Calc.'!AE39)</f>
        <v/>
      </c>
      <c r="FP39" s="245" t="str">
        <f>IF(ISBLANK('Post Process Calc.'!AF39),"",'Post Process Calc.'!AF39)</f>
        <v/>
      </c>
      <c r="FQ39" s="245" t="str">
        <f>IF(ISBLANK('Post Process Calc.'!AG39),"",'Post Process Calc.'!AG39)</f>
        <v/>
      </c>
      <c r="FR39" s="245" t="str">
        <f>IF(ISBLANK('Post Process Calc.'!AH39),"",'Post Process Calc.'!AH39)</f>
        <v/>
      </c>
      <c r="FS39" s="245" t="str">
        <f>IF(ISBLANK('Post Process Calc.'!AI39),"",'Post Process Calc.'!AI39)</f>
        <v/>
      </c>
    </row>
    <row r="40" spans="1:175" x14ac:dyDescent="0.15">
      <c r="A40" s="240" t="str">
        <f>IF(Glutamine!B31&lt;&gt;0,Glutamine!$B$1,"")</f>
        <v/>
      </c>
      <c r="B40" s="240" t="str">
        <f>IF(ISBLANK(Glutamine!A31),"",Glutamine!A31)</f>
        <v/>
      </c>
      <c r="C40" s="247" t="str">
        <f>IF(ISBLANK(Glutamine!B31),"",Glutamine!B31)</f>
        <v/>
      </c>
      <c r="D40" s="248" t="str">
        <f>IF(ISBLANK(Glutamine!C31),"",Glutamine!C31)</f>
        <v/>
      </c>
      <c r="E40" s="240" t="str">
        <f>IF(ISBLANK(Glutamine!D31),"",Glutamine!D31)</f>
        <v/>
      </c>
      <c r="F40" s="240" t="str">
        <f>IF(ISBLANK(Glutamine!E31),"",Glutamine!E31)</f>
        <v/>
      </c>
      <c r="G40" s="240" t="str">
        <f>IF(ISBLANK(Glutamine!G31),"",Glutamine!G31)</f>
        <v/>
      </c>
      <c r="H40" s="240" t="str">
        <f>IF(ISBLANK(Glutamine!H31),"",Glutamine!H31)</f>
        <v/>
      </c>
      <c r="I40" s="240" t="str">
        <f>IF(ISBLANK(Glutamine!I31),"",Glutamine!I31)</f>
        <v/>
      </c>
      <c r="J40" s="240" t="str">
        <f>IF(ISBLANK(Glutamine!J31),"",Glutamine!J31)</f>
        <v/>
      </c>
      <c r="K40" s="240" t="str">
        <f>IF(ISBLANK(Glutamine!K31),"",Glutamine!K31)</f>
        <v/>
      </c>
      <c r="L40" s="240" t="str">
        <f>IF(ISBLANK(Glutamine!L31),"",Glutamine!L31)</f>
        <v/>
      </c>
      <c r="M40" s="240" t="str">
        <f>IF(ISBLANK(Glutamine!M31),"",Glutamine!M31)</f>
        <v/>
      </c>
      <c r="N40" s="240" t="str">
        <f>IF(ISBLANK(Glutamine!N31),"",Glutamine!N31)</f>
        <v/>
      </c>
      <c r="O40" s="240" t="str">
        <f>IF(ISBLANK(Glutamine!O31),"",Glutamine!O31)</f>
        <v/>
      </c>
      <c r="P40" s="240" t="str">
        <f>IF(ISBLANK(Glutamine!P31),"",Glutamine!P31)</f>
        <v/>
      </c>
      <c r="Q40" s="240" t="str">
        <f>IF(ISBLANK(Glutamine!Q31),"",Glutamine!Q31)</f>
        <v/>
      </c>
      <c r="R40" s="240" t="str">
        <f>IF(ISBLANK(Glutamine!R31),"",Glutamine!R31)</f>
        <v/>
      </c>
      <c r="S40" s="240" t="str">
        <f>IF(ISBLANK(Glutamine!S31),"",Glutamine!S31)</f>
        <v/>
      </c>
      <c r="T40" s="240" t="str">
        <f>IF(ISBLANK(Glutamine!T31),"",Glutamine!T31)</f>
        <v/>
      </c>
      <c r="U40" s="240" t="str">
        <f>IF(ISBLANK(Glutamine!U31),"",Glutamine!U31)</f>
        <v/>
      </c>
      <c r="V40" s="240" t="str">
        <f>IF(ISBLANK(Glutamine!V31),"",Glutamine!V31)</f>
        <v/>
      </c>
      <c r="W40" s="240" t="str">
        <f>IF(ISBLANK(Glutamine!W31),"",Glutamine!W31)</f>
        <v/>
      </c>
      <c r="X40" s="240" t="str">
        <f>IF(ISBLANK(Glutamine!X31),"",Glutamine!X31)</f>
        <v/>
      </c>
      <c r="Y40" s="240" t="str">
        <f>IF(ISBLANK(Glutamine!Y31),"",Glutamine!Y31)</f>
        <v/>
      </c>
      <c r="Z40" s="240" t="str">
        <f>IF(ISBLANK(Glutamine!Z31),"",Glutamine!Z31)</f>
        <v/>
      </c>
      <c r="AA40" s="240" t="str">
        <f>IF(ISBLANK(Glutamine!AA31),"",Glutamine!AA31)</f>
        <v/>
      </c>
      <c r="AB40" s="240" t="str">
        <f>IF(ISBLANK(Glutamine!AB31),"",Glutamine!AB31)</f>
        <v/>
      </c>
      <c r="AC40" s="240" t="str">
        <f>IF(ISBLANK(Glutamine!AC31),"",Glutamine!AC31)</f>
        <v/>
      </c>
      <c r="AD40" s="240" t="str">
        <f>IF(ISBLANK(Glutamine!AD31),"",Glutamine!AD31)</f>
        <v/>
      </c>
      <c r="AE40" s="240" t="str">
        <f>IF(ISBLANK(Glutamine!AE31),"",Glutamine!AE31)</f>
        <v/>
      </c>
      <c r="AF40" s="240" t="str">
        <f>IF(ISBLANK(Glutamine!AF31),"",Glutamine!AF31)</f>
        <v/>
      </c>
      <c r="AG40" s="240" t="str">
        <f>IF(ISBLANK(Glutamine!AG31),"",Glutamine!AG31)</f>
        <v/>
      </c>
      <c r="AH40" s="240" t="str">
        <f>IF(ISBLANK(Glutamine!AH31),"",Glutamine!AH31)</f>
        <v/>
      </c>
      <c r="AI40" s="240" t="str">
        <f>IF(ISBLANK(Glutamine!AI31),"",Glutamine!AI31)</f>
        <v/>
      </c>
      <c r="AJ40" s="240" t="str">
        <f>IF(ISBLANK(Glutamine!AJ31),"",Glutamine!AJ31)</f>
        <v/>
      </c>
      <c r="AK40" s="240" t="str">
        <f>IF(ISBLANK(Glutamine!AK31),"",Glutamine!AK31)</f>
        <v/>
      </c>
      <c r="AL40" s="240" t="str">
        <f>IF(ISBLANK(Glutamine!AL31),"",Glutamine!AL31)</f>
        <v/>
      </c>
      <c r="AM40" s="240" t="str">
        <f>IF(ISBLANK(Glutamine!AM31),"",Glutamine!AM31)</f>
        <v/>
      </c>
      <c r="AN40" s="240" t="str">
        <f>IF(ISBLANK(Glutamine!AN31),"",Glutamine!AN31)</f>
        <v/>
      </c>
      <c r="AO40" s="240" t="str">
        <f>IF(ISBLANK(Glutamine!AO31),"",Glutamine!AO31)</f>
        <v/>
      </c>
      <c r="AP40" s="240" t="str">
        <f>IF(ISBLANK(Glutamine!AP31),"",Glutamine!AP31)</f>
        <v/>
      </c>
      <c r="AQ40" s="240" t="e">
        <f>IF(ISBLANK(Glutamine!#REF!),"",Glutamine!#REF!)</f>
        <v>#REF!</v>
      </c>
      <c r="AR40" s="240" t="e">
        <f>IF(ISBLANK(Glutamine!#REF!),"",Glutamine!#REF!)</f>
        <v>#REF!</v>
      </c>
      <c r="AS40" s="240" t="e">
        <f>IF(ISBLANK(Glutamine!#REF!),"",Glutamine!#REF!)</f>
        <v>#REF!</v>
      </c>
      <c r="AT40" s="240" t="e">
        <f>IF(ISBLANK(Glutamine!#REF!),"",Glutamine!#REF!)</f>
        <v>#REF!</v>
      </c>
      <c r="AU40" s="240" t="e">
        <f>IF(ISBLANK(Glutamine!#REF!),"",Glutamine!#REF!)</f>
        <v>#REF!</v>
      </c>
      <c r="AV40" s="240" t="e">
        <f>IF(ISBLANK(Glutamine!#REF!),"",Glutamine!#REF!)</f>
        <v>#REF!</v>
      </c>
      <c r="AW40" s="240" t="e">
        <f>IF(ISBLANK(Glutamine!#REF!),"",Glutamine!#REF!)</f>
        <v>#REF!</v>
      </c>
      <c r="AX40" s="240" t="e">
        <f>IF(ISBLANK(Glutamine!#REF!),"",Glutamine!#REF!)</f>
        <v>#REF!</v>
      </c>
      <c r="AY40" s="240" t="e">
        <f>IF(ISBLANK(Glutamine!#REF!),"",Glutamine!#REF!)</f>
        <v>#REF!</v>
      </c>
      <c r="AZ40" s="240" t="e">
        <f>IF(ISBLANK(Glutamine!#REF!),"",Glutamine!#REF!)</f>
        <v>#REF!</v>
      </c>
      <c r="BA40" s="240" t="e">
        <f>IF(ISBLANK(Glutamine!#REF!),"",Glutamine!#REF!)</f>
        <v>#REF!</v>
      </c>
      <c r="BB40" s="240" t="e">
        <f>IF(ISBLANK(Glutamine!#REF!),"",Glutamine!#REF!)</f>
        <v>#REF!</v>
      </c>
      <c r="BC40" s="240" t="e">
        <f>IF(ISBLANK(Glutamine!#REF!),"",Glutamine!#REF!)</f>
        <v>#REF!</v>
      </c>
      <c r="BD40" s="240" t="e">
        <f>IF(ISBLANK(Glutamine!#REF!),"",Glutamine!#REF!)</f>
        <v>#REF!</v>
      </c>
      <c r="BE40" s="240" t="e">
        <f>IF(ISBLANK(Glutamine!#REF!),"",Glutamine!#REF!)</f>
        <v>#REF!</v>
      </c>
      <c r="BF40" s="240" t="e">
        <f>IF(ISBLANK(Glutamine!#REF!),"",Glutamine!#REF!)</f>
        <v>#REF!</v>
      </c>
      <c r="BG40" s="240" t="e">
        <f>IF(ISBLANK(Glutamine!#REF!),"",Glutamine!#REF!)</f>
        <v>#REF!</v>
      </c>
      <c r="BH40" s="240" t="e">
        <f>IF(ISBLANK(Glutamine!#REF!),"",Glutamine!#REF!)</f>
        <v>#REF!</v>
      </c>
      <c r="BI40" s="240" t="e">
        <f>IF(ISBLANK(Glutamine!#REF!),"",Glutamine!#REF!)</f>
        <v>#REF!</v>
      </c>
      <c r="BJ40" s="240" t="e">
        <f>IF(ISBLANK(Glutamine!#REF!),"",Glutamine!#REF!)</f>
        <v>#REF!</v>
      </c>
      <c r="BK40" s="240" t="e">
        <f>IF(ISBLANK(Glutamine!#REF!),"",Glutamine!#REF!)</f>
        <v>#REF!</v>
      </c>
      <c r="BL40" s="240" t="e">
        <f>IF(ISBLANK(Glutamine!#REF!),"",Glutamine!#REF!)</f>
        <v>#REF!</v>
      </c>
      <c r="BM40" s="240" t="e">
        <f>IF(ISBLANK(Glutamine!#REF!),"",Glutamine!#REF!)</f>
        <v>#REF!</v>
      </c>
      <c r="BN40" s="240" t="str">
        <f>IF(ISBLANK('In Process Calc.'!B33),"",ROUND('In Process Calc.'!B33,2))</f>
        <v/>
      </c>
      <c r="BO40" s="240" t="str">
        <f>IF(ISBLANK('In Process Calc.'!C33),"",ROUND('In Process Calc.'!C33,2))</f>
        <v/>
      </c>
      <c r="BP40" s="240" t="str">
        <f>IF(ISBLANK('In Process Calc.'!D33),"",'In Process Calc.'!D33)</f>
        <v/>
      </c>
      <c r="BQ40" s="240" t="str">
        <f>IF(ISBLANK('In Process Calc.'!E33),"",'In Process Calc.'!E33)</f>
        <v/>
      </c>
      <c r="BR40" s="240" t="str">
        <f>IF(ISBLANK('In Process Calc.'!G33),"",'In Process Calc.'!G33)</f>
        <v/>
      </c>
      <c r="BS40" s="240" t="str">
        <f>IF(ISBLANK('In Process Calc.'!I33),"",'In Process Calc.'!I33)</f>
        <v/>
      </c>
      <c r="BT40" s="240" t="str">
        <f>IF(ISBLANK('In Process Calc.'!J33),"",'In Process Calc.'!J33)</f>
        <v/>
      </c>
      <c r="BU40" s="240" t="str">
        <f>IF(ISBLANK('In Process Calc.'!K33),"",'In Process Calc.'!K33)</f>
        <v/>
      </c>
      <c r="BV40" s="245" t="str">
        <f>IF(ISBLANK('In Process Calc.'!L33),"",'In Process Calc.'!L33)</f>
        <v/>
      </c>
      <c r="BW40" s="245" t="str">
        <f>IF(ISBLANK('In Process Calc.'!M33),"",'In Process Calc.'!M33)</f>
        <v/>
      </c>
      <c r="BX40" s="245" t="str">
        <f>IF(ISBLANK('In Process Calc.'!N33),"",'In Process Calc.'!N33)</f>
        <v/>
      </c>
      <c r="BY40" s="245" t="str">
        <f>IF(ISBLANK('In Process Calc.'!O33),"",'In Process Calc.'!O33)</f>
        <v/>
      </c>
      <c r="BZ40" s="245" t="str">
        <f>IF(ISBLANK('In Process Calc.'!P33),"",'In Process Calc.'!P33)</f>
        <v/>
      </c>
      <c r="CA40" s="245" t="str">
        <f>IF(ISBLANK('In Process Calc.'!Q33),"",'In Process Calc.'!Q33)</f>
        <v/>
      </c>
      <c r="CB40" s="245" t="str">
        <f>IF(ISBLANK('In Process Calc.'!R33),"",'In Process Calc.'!R33)</f>
        <v/>
      </c>
      <c r="CC40" s="245" t="str">
        <f>IF(ISBLANK('In Process Calc.'!S33),"",'In Process Calc.'!S33)</f>
        <v/>
      </c>
      <c r="CD40" s="245" t="str">
        <f>IF(ISBLANK('In Process Calc.'!T33),"",'In Process Calc.'!T33)</f>
        <v/>
      </c>
      <c r="CE40" s="245" t="str">
        <f>IF(ISBLANK('In Process Calc.'!U33),"",'In Process Calc.'!U33)</f>
        <v/>
      </c>
      <c r="CF40" s="245" t="str">
        <f>IF(ISBLANK('In Process Calc.'!V33),"",'In Process Calc.'!V33)</f>
        <v/>
      </c>
      <c r="CG40" s="245" t="str">
        <f>IF(ISBLANK('In Process Calc.'!W33),"",'In Process Calc.'!W33)</f>
        <v/>
      </c>
      <c r="CH40" s="245" t="str">
        <f>IF(ISBLANK('In Process Calc.'!X33),"",'In Process Calc.'!X33)</f>
        <v/>
      </c>
      <c r="CI40" s="245" t="str">
        <f>IF(ISBLANK('In Process Calc.'!Y33),"",'In Process Calc.'!Y33)</f>
        <v/>
      </c>
      <c r="CJ40" s="245" t="str">
        <f>IF(ISBLANK('In Process Calc.'!Z33),"",'In Process Calc.'!Z33)</f>
        <v/>
      </c>
      <c r="CK40" s="245" t="str">
        <f>IF(ISBLANK('In Process Calc.'!AA33),"",'In Process Calc.'!AA33)</f>
        <v/>
      </c>
      <c r="CL40" s="245" t="str">
        <f>IF(ISBLANK('In Process Calc.'!AB33),"",'In Process Calc.'!AB33)</f>
        <v/>
      </c>
      <c r="CM40" s="245" t="str">
        <f>IF(ISBLANK('In Process Calc.'!AC33),"",'In Process Calc.'!AC33)</f>
        <v/>
      </c>
      <c r="CN40" s="245" t="str">
        <f>IF(ISBLANK('In Process Calc.'!AD33),"",'In Process Calc.'!AD33)</f>
        <v/>
      </c>
      <c r="CO40" s="245" t="str">
        <f>IF(ISBLANK('In Process Calc.'!AE33),"",'In Process Calc.'!AE33)</f>
        <v/>
      </c>
      <c r="CP40" s="245" t="str">
        <f>IF(ISBLANK('In Process Calc.'!AF33),"",'In Process Calc.'!AF33)</f>
        <v/>
      </c>
      <c r="CQ40" s="245" t="str">
        <f>IF(ISBLANK('In Process Calc.'!AG33),"",'In Process Calc.'!AG33)</f>
        <v/>
      </c>
      <c r="CR40" s="245" t="str">
        <f>IF(ISBLANK('In Process Calc.'!AH33),"",'In Process Calc.'!AH33)</f>
        <v/>
      </c>
      <c r="CS40" s="245" t="str">
        <f>IF(ISBLANK('In Process Calc.'!AI33),"",'In Process Calc.'!AI33)</f>
        <v/>
      </c>
      <c r="CT40" s="245" t="str">
        <f>IF(ISBLANK('In Process Calc.'!AJ33),"",'In Process Calc.'!AJ33)</f>
        <v/>
      </c>
      <c r="CU40" s="245" t="str">
        <f>IF(ISBLANK('In Process Calc.'!AK33),"",'In Process Calc.'!AK33)</f>
        <v/>
      </c>
      <c r="CV40" s="245" t="str">
        <f>IF(ISBLANK('In Process Calc.'!AL33),"",'In Process Calc.'!AL33)</f>
        <v/>
      </c>
      <c r="CW40" s="245" t="str">
        <f>IF(ISBLANK('In Process Calc.'!AM33),"",'In Process Calc.'!AM33)</f>
        <v/>
      </c>
      <c r="CX40" s="245" t="str">
        <f>IF(ISBLANK('In Process Calc.'!AN33),"",'In Process Calc.'!AN33)</f>
        <v/>
      </c>
      <c r="CY40" s="245" t="str">
        <f>IF(ISBLANK('In Process Calc.'!AO33),"",'In Process Calc.'!AO33)</f>
        <v/>
      </c>
      <c r="CZ40" s="245" t="str">
        <f>IF(ISBLANK('In Process Calc.'!AP33),"",'In Process Calc.'!AP33)</f>
        <v/>
      </c>
      <c r="DA40" s="245" t="str">
        <f>IF(ISBLANK('In Process Calc.'!AQ33),"",'In Process Calc.'!AQ33)</f>
        <v/>
      </c>
      <c r="DB40" s="245" t="str">
        <f>IF(ISBLANK('In Process Calc.'!AR33),"",'In Process Calc.'!AR33)</f>
        <v/>
      </c>
      <c r="DC40" s="245" t="str">
        <f>IF(ISBLANK('In Process Calc.'!AS33),"",'In Process Calc.'!AS33)</f>
        <v/>
      </c>
      <c r="DD40" s="245" t="str">
        <f>IF(ISBLANK('In Process Calc.'!AT33),"",'In Process Calc.'!AT33)</f>
        <v/>
      </c>
      <c r="DE40" s="245" t="str">
        <f>IF(ISBLANK('In Process Calc.'!AU33),"",'In Process Calc.'!AU33)</f>
        <v/>
      </c>
      <c r="DF40" s="245" t="str">
        <f>IF(ISBLANK('In Process Calc.'!AV33),"",'In Process Calc.'!AV33)</f>
        <v/>
      </c>
      <c r="DG40" s="245" t="str">
        <f>IF(ISBLANK('In Process Calc.'!AW33),"",'In Process Calc.'!AW33)</f>
        <v/>
      </c>
      <c r="DH40" s="245" t="str">
        <f>IF(ISBLANK('In Process Calc.'!AX33),"",'In Process Calc.'!AX33)</f>
        <v/>
      </c>
      <c r="DI40" s="245" t="str">
        <f>IF(ISBLANK('In Process Calc.'!AY33),"",'In Process Calc.'!AY33)</f>
        <v/>
      </c>
      <c r="DJ40" s="245" t="str">
        <f>IF(ISBLANK('In Process Calc.'!AZ33),"",'In Process Calc.'!AZ33)</f>
        <v/>
      </c>
      <c r="DK40" s="245" t="str">
        <f>IF(ISBLANK('In Process Calc.'!BA33),"",'In Process Calc.'!BA33)</f>
        <v/>
      </c>
      <c r="DL40" s="245" t="str">
        <f>IF(ISBLANK('In Process Calc.'!BB33),"",'In Process Calc.'!BB33)</f>
        <v/>
      </c>
      <c r="DM40" s="245" t="str">
        <f>IF(ISBLANK('In Process Calc.'!BC33),"",'In Process Calc.'!BC33)</f>
        <v/>
      </c>
      <c r="DN40" s="245" t="str">
        <f>IF(ISBLANK('In Process Calc.'!BD33),"",'In Process Calc.'!BD33)</f>
        <v/>
      </c>
      <c r="DO40" s="245" t="str">
        <f>IF(ISBLANK('In Process Calc.'!BE33),"",'In Process Calc.'!BE33)</f>
        <v/>
      </c>
      <c r="DP40" s="245" t="str">
        <f>IF(ISBLANK('In Process Calc.'!BF33),"",'In Process Calc.'!BF33)</f>
        <v/>
      </c>
      <c r="DQ40" s="245" t="str">
        <f>IF(ISBLANK('In Process Calc.'!BG33),"",'In Process Calc.'!BG33)</f>
        <v/>
      </c>
      <c r="DR40" s="245" t="str">
        <f>IF(ISBLANK('In Process Calc.'!BH33),"",'In Process Calc.'!BH33)</f>
        <v/>
      </c>
      <c r="DS40" s="245" t="str">
        <f>IF(ISBLANK('In Process Calc.'!BI33),"",'In Process Calc.'!BI33)</f>
        <v/>
      </c>
      <c r="DT40" s="245" t="str">
        <f>IF(ISBLANK('In Process Calc.'!BJ33),"",'In Process Calc.'!BJ33)</f>
        <v/>
      </c>
      <c r="DU40" s="245" t="str">
        <f>IF(ISBLANK('In Process Calc.'!BK33),"",'In Process Calc.'!BK33)</f>
        <v/>
      </c>
      <c r="DV40" s="245" t="str">
        <f>IF(ISBLANK('In Process Calc.'!BL33),"",'In Process Calc.'!BL33)</f>
        <v/>
      </c>
      <c r="DW40" s="245" t="str">
        <f>IF(ISBLANK('In Process Calc.'!BM33),"",'In Process Calc.'!BM33)</f>
        <v/>
      </c>
      <c r="DX40" s="245" t="str">
        <f>IF(ISBLANK('In Process Calc.'!BN33),"",'In Process Calc.'!BN33)</f>
        <v/>
      </c>
      <c r="DY40" s="245" t="str">
        <f>IF(ISBLANK('In Process Calc.'!BO33),"",'In Process Calc.'!BO33)</f>
        <v/>
      </c>
      <c r="DZ40" s="245" t="str">
        <f>IF(ISBLANK('In Process Calc.'!BP33),"",'In Process Calc.'!BP33)</f>
        <v/>
      </c>
      <c r="EA40" s="245" t="str">
        <f>IF(ISBLANK('In Process Calc.'!BQ33),"",'In Process Calc.'!BQ33)</f>
        <v/>
      </c>
      <c r="EB40" s="245" t="str">
        <f>IF(ISBLANK('In Process Calc.'!BR33),"",'In Process Calc.'!BR33)</f>
        <v/>
      </c>
      <c r="EC40" s="245" t="str">
        <f>IF(ISBLANK('In Process Calc.'!BS33),"",'In Process Calc.'!BS33)</f>
        <v/>
      </c>
      <c r="ED40" s="245" t="str">
        <f>IF(ISBLANK('In Process Calc.'!BT33),"",'In Process Calc.'!BT33)</f>
        <v/>
      </c>
      <c r="EE40" s="245" t="str">
        <f>IF(ISBLANK('In Process Calc.'!BU33),"",'In Process Calc.'!BU33)</f>
        <v/>
      </c>
      <c r="EF40" s="245" t="str">
        <f>IF(ISBLANK('In Process Calc.'!BV33),"",'In Process Calc.'!BV33)</f>
        <v/>
      </c>
      <c r="EG40" s="245" t="str">
        <f>IF(ISBLANK('In Process Calc.'!BW33),"",'In Process Calc.'!BW33)</f>
        <v/>
      </c>
      <c r="EH40" s="245" t="str">
        <f>IF(ISBLANK('In Process Calc.'!BX33),"",'In Process Calc.'!BX33)</f>
        <v/>
      </c>
      <c r="EI40" s="245" t="str">
        <f>IF(ISBLANK('In Process Calc.'!BY33),"",'In Process Calc.'!BY33)</f>
        <v/>
      </c>
      <c r="EJ40" s="245" t="str">
        <f>IF(ISBLANK('In Process Calc.'!BZ33),"",'In Process Calc.'!BZ33)</f>
        <v/>
      </c>
      <c r="EK40" s="245" t="str">
        <f>IF(ISBLANK('Post Process Calc.'!A40),"",'Post Process Calc.'!A40)</f>
        <v/>
      </c>
      <c r="EL40" s="245" t="str">
        <f>IF(ISBLANK('Post Process Calc.'!B40),"",'Post Process Calc.'!B40)</f>
        <v/>
      </c>
      <c r="EM40" s="245" t="str">
        <f>IF(ISBLANK('Post Process Calc.'!C40),"",'Post Process Calc.'!C40)</f>
        <v/>
      </c>
      <c r="EN40" s="245" t="str">
        <f>IF(ISBLANK('Post Process Calc.'!D40),"",'Post Process Calc.'!D40)</f>
        <v/>
      </c>
      <c r="EO40" s="245" t="str">
        <f>IF(ISBLANK('Post Process Calc.'!E40),"",'Post Process Calc.'!E40)</f>
        <v/>
      </c>
      <c r="EP40" s="245" t="str">
        <f>IF(ISBLANK('Post Process Calc.'!F40),"",'Post Process Calc.'!F40)</f>
        <v/>
      </c>
      <c r="EQ40" s="245" t="str">
        <f>IF(ISBLANK('Post Process Calc.'!G40),"",'Post Process Calc.'!G40)</f>
        <v/>
      </c>
      <c r="ER40" s="245" t="str">
        <f>IF(ISBLANK('Post Process Calc.'!H40),"",'Post Process Calc.'!H40)</f>
        <v/>
      </c>
      <c r="ES40" s="245" t="str">
        <f>IF(ISBLANK('Post Process Calc.'!I40),"",'Post Process Calc.'!I40)</f>
        <v/>
      </c>
      <c r="ET40" s="245" t="str">
        <f>IF(ISBLANK('Post Process Calc.'!J40),"",'Post Process Calc.'!J40)</f>
        <v/>
      </c>
      <c r="EU40" s="245" t="str">
        <f>IF(ISBLANK('Post Process Calc.'!K40),"",'Post Process Calc.'!K40)</f>
        <v/>
      </c>
      <c r="EV40" s="245" t="str">
        <f>IF(ISBLANK('Post Process Calc.'!L40),"",'Post Process Calc.'!L40)</f>
        <v/>
      </c>
      <c r="EW40" s="245" t="str">
        <f>IF(ISBLANK('Post Process Calc.'!M40),"",'Post Process Calc.'!M40)</f>
        <v/>
      </c>
      <c r="EX40" s="245" t="str">
        <f>IF(ISBLANK('Post Process Calc.'!N40),"",'Post Process Calc.'!N40)</f>
        <v/>
      </c>
      <c r="EY40" s="245" t="str">
        <f>IF(ISBLANK('Post Process Calc.'!O40),"",'Post Process Calc.'!O40)</f>
        <v/>
      </c>
      <c r="EZ40" s="245" t="str">
        <f>IF(ISBLANK('Post Process Calc.'!P40),"",'Post Process Calc.'!P40)</f>
        <v/>
      </c>
      <c r="FA40" s="245" t="str">
        <f>IF(ISBLANK('Post Process Calc.'!Q40),"",'Post Process Calc.'!Q40)</f>
        <v/>
      </c>
      <c r="FB40" s="245" t="str">
        <f>IF(ISBLANK('Post Process Calc.'!R40),"",'Post Process Calc.'!R40)</f>
        <v/>
      </c>
      <c r="FC40" s="245" t="str">
        <f>IF(ISBLANK('Post Process Calc.'!S40),"",'Post Process Calc.'!S40)</f>
        <v/>
      </c>
      <c r="FD40" s="245" t="str">
        <f>IF(ISBLANK('Post Process Calc.'!T40),"",'Post Process Calc.'!T40)</f>
        <v/>
      </c>
      <c r="FE40" s="245" t="str">
        <f>IF(ISBLANK('Post Process Calc.'!U40),"",'Post Process Calc.'!U40)</f>
        <v/>
      </c>
      <c r="FF40" s="245" t="str">
        <f>IF(ISBLANK('Post Process Calc.'!V40),"",'Post Process Calc.'!V40)</f>
        <v/>
      </c>
      <c r="FG40" s="245" t="str">
        <f>IF(ISBLANK('Post Process Calc.'!W40),"",'Post Process Calc.'!W40)</f>
        <v/>
      </c>
      <c r="FH40" s="245" t="str">
        <f>IF(ISBLANK('Post Process Calc.'!X40),"",'Post Process Calc.'!X40)</f>
        <v/>
      </c>
      <c r="FI40" s="245" t="str">
        <f>IF(ISBLANK('Post Process Calc.'!Y40),"",'Post Process Calc.'!Y40)</f>
        <v/>
      </c>
      <c r="FJ40" s="245" t="str">
        <f>IF(ISBLANK('Post Process Calc.'!Z40),"",'Post Process Calc.'!Z40)</f>
        <v/>
      </c>
      <c r="FK40" s="245" t="str">
        <f>IF(ISBLANK('Post Process Calc.'!AA40),"",'Post Process Calc.'!AA40)</f>
        <v/>
      </c>
      <c r="FL40" s="245" t="str">
        <f>IF(ISBLANK('Post Process Calc.'!AB40),"",'Post Process Calc.'!AB40)</f>
        <v/>
      </c>
      <c r="FM40" s="245" t="str">
        <f>IF(ISBLANK('Post Process Calc.'!AC40),"",'Post Process Calc.'!AC40)</f>
        <v/>
      </c>
      <c r="FN40" s="245" t="str">
        <f>IF(ISBLANK('Post Process Calc.'!AD40),"",'Post Process Calc.'!AD40)</f>
        <v/>
      </c>
      <c r="FO40" s="245" t="str">
        <f>IF(ISBLANK('Post Process Calc.'!AE40),"",'Post Process Calc.'!AE40)</f>
        <v/>
      </c>
      <c r="FP40" s="245" t="str">
        <f>IF(ISBLANK('Post Process Calc.'!AF40),"",'Post Process Calc.'!AF40)</f>
        <v/>
      </c>
      <c r="FQ40" s="245" t="str">
        <f>IF(ISBLANK('Post Process Calc.'!AG40),"",'Post Process Calc.'!AG40)</f>
        <v/>
      </c>
      <c r="FR40" s="245" t="str">
        <f>IF(ISBLANK('Post Process Calc.'!AH40),"",'Post Process Calc.'!AH40)</f>
        <v/>
      </c>
      <c r="FS40" s="245" t="str">
        <f>IF(ISBLANK('Post Process Calc.'!AI40),"",'Post Process Calc.'!AI40)</f>
        <v/>
      </c>
    </row>
    <row r="41" spans="1:175" x14ac:dyDescent="0.15">
      <c r="A41" s="240" t="str">
        <f>IF(Glutamine!B32&lt;&gt;0,Glutamine!$B$1,"")</f>
        <v/>
      </c>
      <c r="B41" s="240" t="str">
        <f>IF(ISBLANK(Glutamine!A32),"",Glutamine!A32)</f>
        <v/>
      </c>
      <c r="C41" s="247" t="str">
        <f>IF(ISBLANK(Glutamine!B32),"",Glutamine!B32)</f>
        <v/>
      </c>
      <c r="D41" s="248" t="str">
        <f>IF(ISBLANK(Glutamine!C32),"",Glutamine!C32)</f>
        <v/>
      </c>
      <c r="E41" s="240" t="str">
        <f>IF(ISBLANK(Glutamine!D32),"",Glutamine!D32)</f>
        <v/>
      </c>
      <c r="F41" s="240" t="str">
        <f>IF(ISBLANK(Glutamine!E32),"",Glutamine!E32)</f>
        <v/>
      </c>
      <c r="G41" s="240" t="str">
        <f>IF(ISBLANK(Glutamine!G32),"",Glutamine!G32)</f>
        <v/>
      </c>
      <c r="H41" s="240" t="str">
        <f>IF(ISBLANK(Glutamine!H32),"",Glutamine!H32)</f>
        <v/>
      </c>
      <c r="I41" s="240" t="str">
        <f>IF(ISBLANK(Glutamine!I32),"",Glutamine!I32)</f>
        <v/>
      </c>
      <c r="J41" s="240" t="str">
        <f>IF(ISBLANK(Glutamine!J32),"",Glutamine!J32)</f>
        <v/>
      </c>
      <c r="K41" s="240" t="str">
        <f>IF(ISBLANK(Glutamine!K32),"",Glutamine!K32)</f>
        <v/>
      </c>
      <c r="L41" s="240" t="str">
        <f>IF(ISBLANK(Glutamine!L32),"",Glutamine!L32)</f>
        <v/>
      </c>
      <c r="M41" s="240" t="str">
        <f>IF(ISBLANK(Glutamine!M32),"",Glutamine!M32)</f>
        <v/>
      </c>
      <c r="N41" s="240" t="str">
        <f>IF(ISBLANK(Glutamine!N32),"",Glutamine!N32)</f>
        <v/>
      </c>
      <c r="O41" s="240" t="str">
        <f>IF(ISBLANK(Glutamine!O32),"",Glutamine!O32)</f>
        <v/>
      </c>
      <c r="P41" s="240" t="str">
        <f>IF(ISBLANK(Glutamine!P32),"",Glutamine!P32)</f>
        <v/>
      </c>
      <c r="Q41" s="240" t="str">
        <f>IF(ISBLANK(Glutamine!Q32),"",Glutamine!Q32)</f>
        <v/>
      </c>
      <c r="R41" s="240" t="str">
        <f>IF(ISBLANK(Glutamine!R32),"",Glutamine!R32)</f>
        <v/>
      </c>
      <c r="S41" s="240" t="str">
        <f>IF(ISBLANK(Glutamine!S32),"",Glutamine!S32)</f>
        <v/>
      </c>
      <c r="T41" s="240" t="str">
        <f>IF(ISBLANK(Glutamine!T32),"",Glutamine!T32)</f>
        <v/>
      </c>
      <c r="U41" s="240" t="str">
        <f>IF(ISBLANK(Glutamine!U32),"",Glutamine!U32)</f>
        <v/>
      </c>
      <c r="V41" s="240" t="str">
        <f>IF(ISBLANK(Glutamine!V32),"",Glutamine!V32)</f>
        <v/>
      </c>
      <c r="W41" s="240" t="str">
        <f>IF(ISBLANK(Glutamine!W32),"",Glutamine!W32)</f>
        <v/>
      </c>
      <c r="X41" s="240" t="str">
        <f>IF(ISBLANK(Glutamine!X32),"",Glutamine!X32)</f>
        <v/>
      </c>
      <c r="Y41" s="240" t="str">
        <f>IF(ISBLANK(Glutamine!Y32),"",Glutamine!Y32)</f>
        <v/>
      </c>
      <c r="Z41" s="240" t="str">
        <f>IF(ISBLANK(Glutamine!Z32),"",Glutamine!Z32)</f>
        <v/>
      </c>
      <c r="AA41" s="240" t="str">
        <f>IF(ISBLANK(Glutamine!AA32),"",Glutamine!AA32)</f>
        <v/>
      </c>
      <c r="AB41" s="240" t="str">
        <f>IF(ISBLANK(Glutamine!AB32),"",Glutamine!AB32)</f>
        <v/>
      </c>
      <c r="AC41" s="240" t="str">
        <f>IF(ISBLANK(Glutamine!AC32),"",Glutamine!AC32)</f>
        <v/>
      </c>
      <c r="AD41" s="240" t="str">
        <f>IF(ISBLANK(Glutamine!AD32),"",Glutamine!AD32)</f>
        <v/>
      </c>
      <c r="AE41" s="240" t="str">
        <f>IF(ISBLANK(Glutamine!AE32),"",Glutamine!AE32)</f>
        <v/>
      </c>
      <c r="AF41" s="240" t="str">
        <f>IF(ISBLANK(Glutamine!AF32),"",Glutamine!AF32)</f>
        <v/>
      </c>
      <c r="AG41" s="240" t="str">
        <f>IF(ISBLANK(Glutamine!AG32),"",Glutamine!AG32)</f>
        <v/>
      </c>
      <c r="AH41" s="240" t="str">
        <f>IF(ISBLANK(Glutamine!AH32),"",Glutamine!AH32)</f>
        <v/>
      </c>
      <c r="AI41" s="240" t="str">
        <f>IF(ISBLANK(Glutamine!AI32),"",Glutamine!AI32)</f>
        <v/>
      </c>
      <c r="AJ41" s="240" t="str">
        <f>IF(ISBLANK(Glutamine!AJ32),"",Glutamine!AJ32)</f>
        <v/>
      </c>
      <c r="AK41" s="240" t="str">
        <f>IF(ISBLANK(Glutamine!AK32),"",Glutamine!AK32)</f>
        <v/>
      </c>
      <c r="AL41" s="240" t="str">
        <f>IF(ISBLANK(Glutamine!AL32),"",Glutamine!AL32)</f>
        <v/>
      </c>
      <c r="AM41" s="240" t="str">
        <f>IF(ISBLANK(Glutamine!AM32),"",Glutamine!AM32)</f>
        <v/>
      </c>
      <c r="AN41" s="240" t="str">
        <f>IF(ISBLANK(Glutamine!AN32),"",Glutamine!AN32)</f>
        <v/>
      </c>
      <c r="AO41" s="240" t="str">
        <f>IF(ISBLANK(Glutamine!AO32),"",Glutamine!AO32)</f>
        <v/>
      </c>
      <c r="AP41" s="240" t="str">
        <f>IF(ISBLANK(Glutamine!AP32),"",Glutamine!AP32)</f>
        <v/>
      </c>
      <c r="AQ41" s="240" t="e">
        <f>IF(ISBLANK(Glutamine!#REF!),"",Glutamine!#REF!)</f>
        <v>#REF!</v>
      </c>
      <c r="AR41" s="240" t="e">
        <f>IF(ISBLANK(Glutamine!#REF!),"",Glutamine!#REF!)</f>
        <v>#REF!</v>
      </c>
      <c r="AS41" s="240" t="e">
        <f>IF(ISBLANK(Glutamine!#REF!),"",Glutamine!#REF!)</f>
        <v>#REF!</v>
      </c>
      <c r="AT41" s="240" t="e">
        <f>IF(ISBLANK(Glutamine!#REF!),"",Glutamine!#REF!)</f>
        <v>#REF!</v>
      </c>
      <c r="AU41" s="240" t="e">
        <f>IF(ISBLANK(Glutamine!#REF!),"",Glutamine!#REF!)</f>
        <v>#REF!</v>
      </c>
      <c r="AV41" s="240" t="e">
        <f>IF(ISBLANK(Glutamine!#REF!),"",Glutamine!#REF!)</f>
        <v>#REF!</v>
      </c>
      <c r="AW41" s="240" t="e">
        <f>IF(ISBLANK(Glutamine!#REF!),"",Glutamine!#REF!)</f>
        <v>#REF!</v>
      </c>
      <c r="AX41" s="240" t="e">
        <f>IF(ISBLANK(Glutamine!#REF!),"",Glutamine!#REF!)</f>
        <v>#REF!</v>
      </c>
      <c r="AY41" s="240" t="e">
        <f>IF(ISBLANK(Glutamine!#REF!),"",Glutamine!#REF!)</f>
        <v>#REF!</v>
      </c>
      <c r="AZ41" s="240" t="e">
        <f>IF(ISBLANK(Glutamine!#REF!),"",Glutamine!#REF!)</f>
        <v>#REF!</v>
      </c>
      <c r="BA41" s="240" t="e">
        <f>IF(ISBLANK(Glutamine!#REF!),"",Glutamine!#REF!)</f>
        <v>#REF!</v>
      </c>
      <c r="BB41" s="240" t="e">
        <f>IF(ISBLANK(Glutamine!#REF!),"",Glutamine!#REF!)</f>
        <v>#REF!</v>
      </c>
      <c r="BC41" s="240" t="e">
        <f>IF(ISBLANK(Glutamine!#REF!),"",Glutamine!#REF!)</f>
        <v>#REF!</v>
      </c>
      <c r="BD41" s="240" t="e">
        <f>IF(ISBLANK(Glutamine!#REF!),"",Glutamine!#REF!)</f>
        <v>#REF!</v>
      </c>
      <c r="BE41" s="240" t="e">
        <f>IF(ISBLANK(Glutamine!#REF!),"",Glutamine!#REF!)</f>
        <v>#REF!</v>
      </c>
      <c r="BF41" s="240" t="e">
        <f>IF(ISBLANK(Glutamine!#REF!),"",Glutamine!#REF!)</f>
        <v>#REF!</v>
      </c>
      <c r="BG41" s="240" t="e">
        <f>IF(ISBLANK(Glutamine!#REF!),"",Glutamine!#REF!)</f>
        <v>#REF!</v>
      </c>
      <c r="BH41" s="240" t="e">
        <f>IF(ISBLANK(Glutamine!#REF!),"",Glutamine!#REF!)</f>
        <v>#REF!</v>
      </c>
      <c r="BI41" s="240" t="e">
        <f>IF(ISBLANK(Glutamine!#REF!),"",Glutamine!#REF!)</f>
        <v>#REF!</v>
      </c>
      <c r="BJ41" s="240" t="e">
        <f>IF(ISBLANK(Glutamine!#REF!),"",Glutamine!#REF!)</f>
        <v>#REF!</v>
      </c>
      <c r="BK41" s="240" t="e">
        <f>IF(ISBLANK(Glutamine!#REF!),"",Glutamine!#REF!)</f>
        <v>#REF!</v>
      </c>
      <c r="BL41" s="240" t="e">
        <f>IF(ISBLANK(Glutamine!#REF!),"",Glutamine!#REF!)</f>
        <v>#REF!</v>
      </c>
      <c r="BM41" s="240" t="e">
        <f>IF(ISBLANK(Glutamine!#REF!),"",Glutamine!#REF!)</f>
        <v>#REF!</v>
      </c>
      <c r="BN41" s="240" t="str">
        <f>IF(ISBLANK('In Process Calc.'!B34),"",ROUND('In Process Calc.'!B34,2))</f>
        <v/>
      </c>
      <c r="BO41" s="240" t="str">
        <f>IF(ISBLANK('In Process Calc.'!C34),"",ROUND('In Process Calc.'!C34,2))</f>
        <v/>
      </c>
      <c r="BP41" s="240" t="str">
        <f>IF(ISBLANK('In Process Calc.'!D34),"",'In Process Calc.'!D34)</f>
        <v/>
      </c>
      <c r="BQ41" s="240" t="str">
        <f>IF(ISBLANK('In Process Calc.'!E34),"",'In Process Calc.'!E34)</f>
        <v/>
      </c>
      <c r="BR41" s="240" t="str">
        <f>IF(ISBLANK('In Process Calc.'!G34),"",'In Process Calc.'!G34)</f>
        <v/>
      </c>
      <c r="BS41" s="240" t="str">
        <f>IF(ISBLANK('In Process Calc.'!I34),"",'In Process Calc.'!I34)</f>
        <v/>
      </c>
      <c r="BT41" s="240" t="str">
        <f>IF(ISBLANK('In Process Calc.'!J34),"",'In Process Calc.'!J34)</f>
        <v/>
      </c>
      <c r="BU41" s="240" t="str">
        <f>IF(ISBLANK('In Process Calc.'!K34),"",'In Process Calc.'!K34)</f>
        <v/>
      </c>
      <c r="BV41" s="245" t="str">
        <f>IF(ISBLANK('In Process Calc.'!L34),"",'In Process Calc.'!L34)</f>
        <v/>
      </c>
      <c r="BW41" s="245" t="str">
        <f>IF(ISBLANK('In Process Calc.'!M34),"",'In Process Calc.'!M34)</f>
        <v/>
      </c>
      <c r="BX41" s="245" t="str">
        <f>IF(ISBLANK('In Process Calc.'!N34),"",'In Process Calc.'!N34)</f>
        <v/>
      </c>
      <c r="BY41" s="245" t="str">
        <f>IF(ISBLANK('In Process Calc.'!O34),"",'In Process Calc.'!O34)</f>
        <v/>
      </c>
      <c r="BZ41" s="245" t="str">
        <f>IF(ISBLANK('In Process Calc.'!P34),"",'In Process Calc.'!P34)</f>
        <v/>
      </c>
      <c r="CA41" s="245" t="str">
        <f>IF(ISBLANK('In Process Calc.'!Q34),"",'In Process Calc.'!Q34)</f>
        <v/>
      </c>
      <c r="CB41" s="245" t="str">
        <f>IF(ISBLANK('In Process Calc.'!R34),"",'In Process Calc.'!R34)</f>
        <v/>
      </c>
      <c r="CC41" s="245" t="str">
        <f>IF(ISBLANK('In Process Calc.'!S34),"",'In Process Calc.'!S34)</f>
        <v/>
      </c>
      <c r="CD41" s="245" t="str">
        <f>IF(ISBLANK('In Process Calc.'!T34),"",'In Process Calc.'!T34)</f>
        <v/>
      </c>
      <c r="CE41" s="245" t="str">
        <f>IF(ISBLANK('In Process Calc.'!U34),"",'In Process Calc.'!U34)</f>
        <v/>
      </c>
      <c r="CF41" s="245" t="str">
        <f>IF(ISBLANK('In Process Calc.'!V34),"",'In Process Calc.'!V34)</f>
        <v/>
      </c>
      <c r="CG41" s="245" t="str">
        <f>IF(ISBLANK('In Process Calc.'!W34),"",'In Process Calc.'!W34)</f>
        <v/>
      </c>
      <c r="CH41" s="245" t="str">
        <f>IF(ISBLANK('In Process Calc.'!X34),"",'In Process Calc.'!X34)</f>
        <v/>
      </c>
      <c r="CI41" s="245" t="str">
        <f>IF(ISBLANK('In Process Calc.'!Y34),"",'In Process Calc.'!Y34)</f>
        <v/>
      </c>
      <c r="CJ41" s="245" t="str">
        <f>IF(ISBLANK('In Process Calc.'!Z34),"",'In Process Calc.'!Z34)</f>
        <v/>
      </c>
      <c r="CK41" s="245" t="str">
        <f>IF(ISBLANK('In Process Calc.'!AA34),"",'In Process Calc.'!AA34)</f>
        <v/>
      </c>
      <c r="CL41" s="245" t="str">
        <f>IF(ISBLANK('In Process Calc.'!AB34),"",'In Process Calc.'!AB34)</f>
        <v/>
      </c>
      <c r="CM41" s="245" t="str">
        <f>IF(ISBLANK('In Process Calc.'!AC34),"",'In Process Calc.'!AC34)</f>
        <v/>
      </c>
      <c r="CN41" s="245" t="str">
        <f>IF(ISBLANK('In Process Calc.'!AD34),"",'In Process Calc.'!AD34)</f>
        <v/>
      </c>
      <c r="CO41" s="245" t="str">
        <f>IF(ISBLANK('In Process Calc.'!AE34),"",'In Process Calc.'!AE34)</f>
        <v/>
      </c>
      <c r="CP41" s="245" t="str">
        <f>IF(ISBLANK('In Process Calc.'!AF34),"",'In Process Calc.'!AF34)</f>
        <v/>
      </c>
      <c r="CQ41" s="245" t="str">
        <f>IF(ISBLANK('In Process Calc.'!AG34),"",'In Process Calc.'!AG34)</f>
        <v/>
      </c>
      <c r="CR41" s="245" t="str">
        <f>IF(ISBLANK('In Process Calc.'!AH34),"",'In Process Calc.'!AH34)</f>
        <v/>
      </c>
      <c r="CS41" s="245" t="str">
        <f>IF(ISBLANK('In Process Calc.'!AI34),"",'In Process Calc.'!AI34)</f>
        <v/>
      </c>
      <c r="CT41" s="245" t="str">
        <f>IF(ISBLANK('In Process Calc.'!AJ34),"",'In Process Calc.'!AJ34)</f>
        <v/>
      </c>
      <c r="CU41" s="245" t="str">
        <f>IF(ISBLANK('In Process Calc.'!AK34),"",'In Process Calc.'!AK34)</f>
        <v/>
      </c>
      <c r="CV41" s="245" t="str">
        <f>IF(ISBLANK('In Process Calc.'!AL34),"",'In Process Calc.'!AL34)</f>
        <v/>
      </c>
      <c r="CW41" s="245" t="str">
        <f>IF(ISBLANK('In Process Calc.'!AM34),"",'In Process Calc.'!AM34)</f>
        <v/>
      </c>
      <c r="CX41" s="245" t="str">
        <f>IF(ISBLANK('In Process Calc.'!AN34),"",'In Process Calc.'!AN34)</f>
        <v/>
      </c>
      <c r="CY41" s="245" t="str">
        <f>IF(ISBLANK('In Process Calc.'!AO34),"",'In Process Calc.'!AO34)</f>
        <v/>
      </c>
      <c r="CZ41" s="245" t="str">
        <f>IF(ISBLANK('In Process Calc.'!AP34),"",'In Process Calc.'!AP34)</f>
        <v/>
      </c>
      <c r="DA41" s="245" t="str">
        <f>IF(ISBLANK('In Process Calc.'!AQ34),"",'In Process Calc.'!AQ34)</f>
        <v/>
      </c>
      <c r="DB41" s="245" t="str">
        <f>IF(ISBLANK('In Process Calc.'!AR34),"",'In Process Calc.'!AR34)</f>
        <v/>
      </c>
      <c r="DC41" s="245" t="str">
        <f>IF(ISBLANK('In Process Calc.'!AS34),"",'In Process Calc.'!AS34)</f>
        <v/>
      </c>
      <c r="DD41" s="245" t="str">
        <f>IF(ISBLANK('In Process Calc.'!AT34),"",'In Process Calc.'!AT34)</f>
        <v/>
      </c>
      <c r="DE41" s="245" t="str">
        <f>IF(ISBLANK('In Process Calc.'!AU34),"",'In Process Calc.'!AU34)</f>
        <v/>
      </c>
      <c r="DF41" s="245" t="str">
        <f>IF(ISBLANK('In Process Calc.'!AV34),"",'In Process Calc.'!AV34)</f>
        <v/>
      </c>
      <c r="DG41" s="245" t="str">
        <f>IF(ISBLANK('In Process Calc.'!AW34),"",'In Process Calc.'!AW34)</f>
        <v/>
      </c>
      <c r="DH41" s="245" t="str">
        <f>IF(ISBLANK('In Process Calc.'!AX34),"",'In Process Calc.'!AX34)</f>
        <v/>
      </c>
      <c r="DI41" s="245" t="str">
        <f>IF(ISBLANK('In Process Calc.'!AY34),"",'In Process Calc.'!AY34)</f>
        <v/>
      </c>
      <c r="DJ41" s="245" t="str">
        <f>IF(ISBLANK('In Process Calc.'!AZ34),"",'In Process Calc.'!AZ34)</f>
        <v/>
      </c>
      <c r="DK41" s="245" t="str">
        <f>IF(ISBLANK('In Process Calc.'!BA34),"",'In Process Calc.'!BA34)</f>
        <v/>
      </c>
      <c r="DL41" s="245" t="str">
        <f>IF(ISBLANK('In Process Calc.'!BB34),"",'In Process Calc.'!BB34)</f>
        <v/>
      </c>
      <c r="DM41" s="245" t="str">
        <f>IF(ISBLANK('In Process Calc.'!BC34),"",'In Process Calc.'!BC34)</f>
        <v/>
      </c>
      <c r="DN41" s="245" t="str">
        <f>IF(ISBLANK('In Process Calc.'!BD34),"",'In Process Calc.'!BD34)</f>
        <v/>
      </c>
      <c r="DO41" s="245" t="str">
        <f>IF(ISBLANK('In Process Calc.'!BE34),"",'In Process Calc.'!BE34)</f>
        <v/>
      </c>
      <c r="DP41" s="245" t="str">
        <f>IF(ISBLANK('In Process Calc.'!BF34),"",'In Process Calc.'!BF34)</f>
        <v/>
      </c>
      <c r="DQ41" s="245" t="str">
        <f>IF(ISBLANK('In Process Calc.'!BG34),"",'In Process Calc.'!BG34)</f>
        <v/>
      </c>
      <c r="DR41" s="245" t="str">
        <f>IF(ISBLANK('In Process Calc.'!BH34),"",'In Process Calc.'!BH34)</f>
        <v/>
      </c>
      <c r="DS41" s="245" t="str">
        <f>IF(ISBLANK('In Process Calc.'!BI34),"",'In Process Calc.'!BI34)</f>
        <v/>
      </c>
      <c r="DT41" s="245" t="str">
        <f>IF(ISBLANK('In Process Calc.'!BJ34),"",'In Process Calc.'!BJ34)</f>
        <v/>
      </c>
      <c r="DU41" s="245" t="str">
        <f>IF(ISBLANK('In Process Calc.'!BK34),"",'In Process Calc.'!BK34)</f>
        <v/>
      </c>
      <c r="DV41" s="245" t="str">
        <f>IF(ISBLANK('In Process Calc.'!BL34),"",'In Process Calc.'!BL34)</f>
        <v/>
      </c>
      <c r="DW41" s="245" t="str">
        <f>IF(ISBLANK('In Process Calc.'!BM34),"",'In Process Calc.'!BM34)</f>
        <v/>
      </c>
      <c r="DX41" s="245" t="str">
        <f>IF(ISBLANK('In Process Calc.'!BN34),"",'In Process Calc.'!BN34)</f>
        <v/>
      </c>
      <c r="DY41" s="245" t="str">
        <f>IF(ISBLANK('In Process Calc.'!BO34),"",'In Process Calc.'!BO34)</f>
        <v/>
      </c>
      <c r="DZ41" s="245" t="str">
        <f>IF(ISBLANK('In Process Calc.'!BP34),"",'In Process Calc.'!BP34)</f>
        <v/>
      </c>
      <c r="EA41" s="245" t="str">
        <f>IF(ISBLANK('In Process Calc.'!BQ34),"",'In Process Calc.'!BQ34)</f>
        <v/>
      </c>
      <c r="EB41" s="245" t="str">
        <f>IF(ISBLANK('In Process Calc.'!BR34),"",'In Process Calc.'!BR34)</f>
        <v/>
      </c>
      <c r="EC41" s="245" t="str">
        <f>IF(ISBLANK('In Process Calc.'!BS34),"",'In Process Calc.'!BS34)</f>
        <v/>
      </c>
      <c r="ED41" s="245" t="str">
        <f>IF(ISBLANK('In Process Calc.'!BT34),"",'In Process Calc.'!BT34)</f>
        <v/>
      </c>
      <c r="EE41" s="245" t="str">
        <f>IF(ISBLANK('In Process Calc.'!BU34),"",'In Process Calc.'!BU34)</f>
        <v/>
      </c>
      <c r="EF41" s="245" t="str">
        <f>IF(ISBLANK('In Process Calc.'!BV34),"",'In Process Calc.'!BV34)</f>
        <v/>
      </c>
      <c r="EG41" s="245" t="str">
        <f>IF(ISBLANK('In Process Calc.'!BW34),"",'In Process Calc.'!BW34)</f>
        <v/>
      </c>
      <c r="EH41" s="245" t="str">
        <f>IF(ISBLANK('In Process Calc.'!BX34),"",'In Process Calc.'!BX34)</f>
        <v/>
      </c>
      <c r="EI41" s="245" t="str">
        <f>IF(ISBLANK('In Process Calc.'!BY34),"",'In Process Calc.'!BY34)</f>
        <v/>
      </c>
      <c r="EJ41" s="245" t="str">
        <f>IF(ISBLANK('In Process Calc.'!BZ34),"",'In Process Calc.'!BZ34)</f>
        <v/>
      </c>
      <c r="EK41" s="245" t="str">
        <f>IF(ISBLANK('Post Process Calc.'!A41),"",'Post Process Calc.'!A41)</f>
        <v/>
      </c>
      <c r="EL41" s="245" t="str">
        <f>IF(ISBLANK('Post Process Calc.'!B41),"",'Post Process Calc.'!B41)</f>
        <v/>
      </c>
      <c r="EM41" s="245" t="str">
        <f>IF(ISBLANK('Post Process Calc.'!C41),"",'Post Process Calc.'!C41)</f>
        <v/>
      </c>
      <c r="EN41" s="245" t="str">
        <f>IF(ISBLANK('Post Process Calc.'!D41),"",'Post Process Calc.'!D41)</f>
        <v/>
      </c>
      <c r="EO41" s="245" t="str">
        <f>IF(ISBLANK('Post Process Calc.'!E41),"",'Post Process Calc.'!E41)</f>
        <v/>
      </c>
      <c r="EP41" s="245" t="str">
        <f>IF(ISBLANK('Post Process Calc.'!F41),"",'Post Process Calc.'!F41)</f>
        <v/>
      </c>
      <c r="EQ41" s="245" t="str">
        <f>IF(ISBLANK('Post Process Calc.'!G41),"",'Post Process Calc.'!G41)</f>
        <v/>
      </c>
      <c r="ER41" s="245" t="str">
        <f>IF(ISBLANK('Post Process Calc.'!H41),"",'Post Process Calc.'!H41)</f>
        <v/>
      </c>
      <c r="ES41" s="245" t="str">
        <f>IF(ISBLANK('Post Process Calc.'!I41),"",'Post Process Calc.'!I41)</f>
        <v/>
      </c>
      <c r="ET41" s="245" t="str">
        <f>IF(ISBLANK('Post Process Calc.'!J41),"",'Post Process Calc.'!J41)</f>
        <v/>
      </c>
      <c r="EU41" s="245" t="str">
        <f>IF(ISBLANK('Post Process Calc.'!K41),"",'Post Process Calc.'!K41)</f>
        <v/>
      </c>
      <c r="EV41" s="245" t="str">
        <f>IF(ISBLANK('Post Process Calc.'!L41),"",'Post Process Calc.'!L41)</f>
        <v/>
      </c>
      <c r="EW41" s="245" t="str">
        <f>IF(ISBLANK('Post Process Calc.'!M41),"",'Post Process Calc.'!M41)</f>
        <v/>
      </c>
      <c r="EX41" s="245" t="str">
        <f>IF(ISBLANK('Post Process Calc.'!N41),"",'Post Process Calc.'!N41)</f>
        <v/>
      </c>
      <c r="EY41" s="245" t="str">
        <f>IF(ISBLANK('Post Process Calc.'!O41),"",'Post Process Calc.'!O41)</f>
        <v/>
      </c>
      <c r="EZ41" s="245" t="str">
        <f>IF(ISBLANK('Post Process Calc.'!P41),"",'Post Process Calc.'!P41)</f>
        <v/>
      </c>
      <c r="FA41" s="245" t="str">
        <f>IF(ISBLANK('Post Process Calc.'!Q41),"",'Post Process Calc.'!Q41)</f>
        <v/>
      </c>
      <c r="FB41" s="245" t="str">
        <f>IF(ISBLANK('Post Process Calc.'!R41),"",'Post Process Calc.'!R41)</f>
        <v/>
      </c>
      <c r="FC41" s="245" t="str">
        <f>IF(ISBLANK('Post Process Calc.'!S41),"",'Post Process Calc.'!S41)</f>
        <v/>
      </c>
      <c r="FD41" s="245" t="str">
        <f>IF(ISBLANK('Post Process Calc.'!T41),"",'Post Process Calc.'!T41)</f>
        <v/>
      </c>
      <c r="FE41" s="245" t="str">
        <f>IF(ISBLANK('Post Process Calc.'!U41),"",'Post Process Calc.'!U41)</f>
        <v/>
      </c>
      <c r="FF41" s="245" t="str">
        <f>IF(ISBLANK('Post Process Calc.'!V41),"",'Post Process Calc.'!V41)</f>
        <v/>
      </c>
      <c r="FG41" s="245" t="str">
        <f>IF(ISBLANK('Post Process Calc.'!W41),"",'Post Process Calc.'!W41)</f>
        <v/>
      </c>
      <c r="FH41" s="245" t="str">
        <f>IF(ISBLANK('Post Process Calc.'!X41),"",'Post Process Calc.'!X41)</f>
        <v/>
      </c>
      <c r="FI41" s="245" t="str">
        <f>IF(ISBLANK('Post Process Calc.'!Y41),"",'Post Process Calc.'!Y41)</f>
        <v/>
      </c>
      <c r="FJ41" s="245" t="str">
        <f>IF(ISBLANK('Post Process Calc.'!Z41),"",'Post Process Calc.'!Z41)</f>
        <v/>
      </c>
      <c r="FK41" s="245" t="str">
        <f>IF(ISBLANK('Post Process Calc.'!AA41),"",'Post Process Calc.'!AA41)</f>
        <v/>
      </c>
      <c r="FL41" s="245" t="str">
        <f>IF(ISBLANK('Post Process Calc.'!AB41),"",'Post Process Calc.'!AB41)</f>
        <v/>
      </c>
      <c r="FM41" s="245" t="str">
        <f>IF(ISBLANK('Post Process Calc.'!AC41),"",'Post Process Calc.'!AC41)</f>
        <v/>
      </c>
      <c r="FN41" s="245" t="str">
        <f>IF(ISBLANK('Post Process Calc.'!AD41),"",'Post Process Calc.'!AD41)</f>
        <v/>
      </c>
      <c r="FO41" s="245" t="str">
        <f>IF(ISBLANK('Post Process Calc.'!AE41),"",'Post Process Calc.'!AE41)</f>
        <v/>
      </c>
      <c r="FP41" s="245" t="str">
        <f>IF(ISBLANK('Post Process Calc.'!AF41),"",'Post Process Calc.'!AF41)</f>
        <v/>
      </c>
      <c r="FQ41" s="245" t="str">
        <f>IF(ISBLANK('Post Process Calc.'!AG41),"",'Post Process Calc.'!AG41)</f>
        <v/>
      </c>
      <c r="FR41" s="245" t="str">
        <f>IF(ISBLANK('Post Process Calc.'!AH41),"",'Post Process Calc.'!AH41)</f>
        <v/>
      </c>
      <c r="FS41" s="245" t="str">
        <f>IF(ISBLANK('Post Process Calc.'!AI41),"",'Post Process Calc.'!AI41)</f>
        <v/>
      </c>
    </row>
    <row r="42" spans="1:175" x14ac:dyDescent="0.15">
      <c r="A42" s="240" t="str">
        <f>IF(Glutamine!B33&lt;&gt;0,Glutamine!$B$1,"")</f>
        <v/>
      </c>
      <c r="B42" s="240" t="str">
        <f>IF(ISBLANK(Glutamine!A33),"",Glutamine!A33)</f>
        <v/>
      </c>
      <c r="C42" s="247" t="str">
        <f>IF(ISBLANK(Glutamine!B33),"",Glutamine!B33)</f>
        <v/>
      </c>
      <c r="D42" s="248" t="str">
        <f>IF(ISBLANK(Glutamine!C33),"",Glutamine!C33)</f>
        <v/>
      </c>
      <c r="E42" s="240" t="str">
        <f>IF(ISBLANK(Glutamine!D33),"",Glutamine!D33)</f>
        <v/>
      </c>
      <c r="F42" s="240" t="str">
        <f>IF(ISBLANK(Glutamine!E33),"",Glutamine!E33)</f>
        <v/>
      </c>
      <c r="G42" s="240" t="str">
        <f>IF(ISBLANK(Glutamine!G33),"",Glutamine!G33)</f>
        <v/>
      </c>
      <c r="H42" s="240" t="str">
        <f>IF(ISBLANK(Glutamine!H33),"",Glutamine!H33)</f>
        <v/>
      </c>
      <c r="I42" s="240" t="str">
        <f>IF(ISBLANK(Glutamine!I33),"",Glutamine!I33)</f>
        <v/>
      </c>
      <c r="J42" s="240" t="str">
        <f>IF(ISBLANK(Glutamine!J33),"",Glutamine!J33)</f>
        <v/>
      </c>
      <c r="K42" s="240" t="str">
        <f>IF(ISBLANK(Glutamine!K33),"",Glutamine!K33)</f>
        <v/>
      </c>
      <c r="L42" s="240" t="str">
        <f>IF(ISBLANK(Glutamine!L33),"",Glutamine!L33)</f>
        <v/>
      </c>
      <c r="M42" s="240" t="str">
        <f>IF(ISBLANK(Glutamine!M33),"",Glutamine!M33)</f>
        <v/>
      </c>
      <c r="N42" s="240" t="str">
        <f>IF(ISBLANK(Glutamine!N33),"",Glutamine!N33)</f>
        <v/>
      </c>
      <c r="O42" s="240" t="str">
        <f>IF(ISBLANK(Glutamine!O33),"",Glutamine!O33)</f>
        <v/>
      </c>
      <c r="P42" s="240" t="str">
        <f>IF(ISBLANK(Glutamine!P33),"",Glutamine!P33)</f>
        <v/>
      </c>
      <c r="Q42" s="240" t="str">
        <f>IF(ISBLANK(Glutamine!Q33),"",Glutamine!Q33)</f>
        <v/>
      </c>
      <c r="R42" s="240" t="str">
        <f>IF(ISBLANK(Glutamine!R33),"",Glutamine!R33)</f>
        <v/>
      </c>
      <c r="S42" s="240" t="str">
        <f>IF(ISBLANK(Glutamine!S33),"",Glutamine!S33)</f>
        <v/>
      </c>
      <c r="T42" s="240" t="str">
        <f>IF(ISBLANK(Glutamine!T33),"",Glutamine!T33)</f>
        <v/>
      </c>
      <c r="U42" s="240" t="str">
        <f>IF(ISBLANK(Glutamine!U33),"",Glutamine!U33)</f>
        <v/>
      </c>
      <c r="V42" s="240" t="str">
        <f>IF(ISBLANK(Glutamine!V33),"",Glutamine!V33)</f>
        <v/>
      </c>
      <c r="W42" s="240" t="str">
        <f>IF(ISBLANK(Glutamine!W33),"",Glutamine!W33)</f>
        <v/>
      </c>
      <c r="X42" s="240" t="str">
        <f>IF(ISBLANK(Glutamine!X33),"",Glutamine!X33)</f>
        <v/>
      </c>
      <c r="Y42" s="240" t="str">
        <f>IF(ISBLANK(Glutamine!Y33),"",Glutamine!Y33)</f>
        <v/>
      </c>
      <c r="Z42" s="240" t="str">
        <f>IF(ISBLANK(Glutamine!Z33),"",Glutamine!Z33)</f>
        <v/>
      </c>
      <c r="AA42" s="240" t="str">
        <f>IF(ISBLANK(Glutamine!AA33),"",Glutamine!AA33)</f>
        <v/>
      </c>
      <c r="AB42" s="240" t="str">
        <f>IF(ISBLANK(Glutamine!AB33),"",Glutamine!AB33)</f>
        <v/>
      </c>
      <c r="AC42" s="240" t="str">
        <f>IF(ISBLANK(Glutamine!AC33),"",Glutamine!AC33)</f>
        <v/>
      </c>
      <c r="AD42" s="240" t="str">
        <f>IF(ISBLANK(Glutamine!AD33),"",Glutamine!AD33)</f>
        <v/>
      </c>
      <c r="AE42" s="240" t="str">
        <f>IF(ISBLANK(Glutamine!AE33),"",Glutamine!AE33)</f>
        <v/>
      </c>
      <c r="AF42" s="240" t="str">
        <f>IF(ISBLANK(Glutamine!AF33),"",Glutamine!AF33)</f>
        <v/>
      </c>
      <c r="AG42" s="240" t="str">
        <f>IF(ISBLANK(Glutamine!AG33),"",Glutamine!AG33)</f>
        <v/>
      </c>
      <c r="AH42" s="240" t="str">
        <f>IF(ISBLANK(Glutamine!AH33),"",Glutamine!AH33)</f>
        <v/>
      </c>
      <c r="AI42" s="240" t="str">
        <f>IF(ISBLANK(Glutamine!AI33),"",Glutamine!AI33)</f>
        <v/>
      </c>
      <c r="AJ42" s="240" t="str">
        <f>IF(ISBLANK(Glutamine!AJ33),"",Glutamine!AJ33)</f>
        <v/>
      </c>
      <c r="AK42" s="240" t="str">
        <f>IF(ISBLANK(Glutamine!AK33),"",Glutamine!AK33)</f>
        <v/>
      </c>
      <c r="AL42" s="240" t="str">
        <f>IF(ISBLANK(Glutamine!AL33),"",Glutamine!AL33)</f>
        <v/>
      </c>
      <c r="AM42" s="240" t="str">
        <f>IF(ISBLANK(Glutamine!AM33),"",Glutamine!AM33)</f>
        <v/>
      </c>
      <c r="AN42" s="240" t="str">
        <f>IF(ISBLANK(Glutamine!AN33),"",Glutamine!AN33)</f>
        <v/>
      </c>
      <c r="AO42" s="240" t="str">
        <f>IF(ISBLANK(Glutamine!AO33),"",Glutamine!AO33)</f>
        <v/>
      </c>
      <c r="AP42" s="240" t="str">
        <f>IF(ISBLANK(Glutamine!AP33),"",Glutamine!AP33)</f>
        <v/>
      </c>
      <c r="AQ42" s="240" t="e">
        <f>IF(ISBLANK(Glutamine!#REF!),"",Glutamine!#REF!)</f>
        <v>#REF!</v>
      </c>
      <c r="AR42" s="240" t="e">
        <f>IF(ISBLANK(Glutamine!#REF!),"",Glutamine!#REF!)</f>
        <v>#REF!</v>
      </c>
      <c r="AS42" s="240" t="e">
        <f>IF(ISBLANK(Glutamine!#REF!),"",Glutamine!#REF!)</f>
        <v>#REF!</v>
      </c>
      <c r="AT42" s="240" t="e">
        <f>IF(ISBLANK(Glutamine!#REF!),"",Glutamine!#REF!)</f>
        <v>#REF!</v>
      </c>
      <c r="AU42" s="240" t="e">
        <f>IF(ISBLANK(Glutamine!#REF!),"",Glutamine!#REF!)</f>
        <v>#REF!</v>
      </c>
      <c r="AV42" s="240" t="e">
        <f>IF(ISBLANK(Glutamine!#REF!),"",Glutamine!#REF!)</f>
        <v>#REF!</v>
      </c>
      <c r="AW42" s="240" t="e">
        <f>IF(ISBLANK(Glutamine!#REF!),"",Glutamine!#REF!)</f>
        <v>#REF!</v>
      </c>
      <c r="AX42" s="240" t="e">
        <f>IF(ISBLANK(Glutamine!#REF!),"",Glutamine!#REF!)</f>
        <v>#REF!</v>
      </c>
      <c r="AY42" s="240" t="e">
        <f>IF(ISBLANK(Glutamine!#REF!),"",Glutamine!#REF!)</f>
        <v>#REF!</v>
      </c>
      <c r="AZ42" s="240" t="e">
        <f>IF(ISBLANK(Glutamine!#REF!),"",Glutamine!#REF!)</f>
        <v>#REF!</v>
      </c>
      <c r="BA42" s="240" t="e">
        <f>IF(ISBLANK(Glutamine!#REF!),"",Glutamine!#REF!)</f>
        <v>#REF!</v>
      </c>
      <c r="BB42" s="240" t="e">
        <f>IF(ISBLANK(Glutamine!#REF!),"",Glutamine!#REF!)</f>
        <v>#REF!</v>
      </c>
      <c r="BC42" s="240" t="e">
        <f>IF(ISBLANK(Glutamine!#REF!),"",Glutamine!#REF!)</f>
        <v>#REF!</v>
      </c>
      <c r="BD42" s="240" t="e">
        <f>IF(ISBLANK(Glutamine!#REF!),"",Glutamine!#REF!)</f>
        <v>#REF!</v>
      </c>
      <c r="BE42" s="240" t="e">
        <f>IF(ISBLANK(Glutamine!#REF!),"",Glutamine!#REF!)</f>
        <v>#REF!</v>
      </c>
      <c r="BF42" s="240" t="e">
        <f>IF(ISBLANK(Glutamine!#REF!),"",Glutamine!#REF!)</f>
        <v>#REF!</v>
      </c>
      <c r="BG42" s="240" t="e">
        <f>IF(ISBLANK(Glutamine!#REF!),"",Glutamine!#REF!)</f>
        <v>#REF!</v>
      </c>
      <c r="BH42" s="240" t="e">
        <f>IF(ISBLANK(Glutamine!#REF!),"",Glutamine!#REF!)</f>
        <v>#REF!</v>
      </c>
      <c r="BI42" s="240" t="e">
        <f>IF(ISBLANK(Glutamine!#REF!),"",Glutamine!#REF!)</f>
        <v>#REF!</v>
      </c>
      <c r="BJ42" s="240" t="e">
        <f>IF(ISBLANK(Glutamine!#REF!),"",Glutamine!#REF!)</f>
        <v>#REF!</v>
      </c>
      <c r="BK42" s="240" t="e">
        <f>IF(ISBLANK(Glutamine!#REF!),"",Glutamine!#REF!)</f>
        <v>#REF!</v>
      </c>
      <c r="BL42" s="240" t="e">
        <f>IF(ISBLANK(Glutamine!#REF!),"",Glutamine!#REF!)</f>
        <v>#REF!</v>
      </c>
      <c r="BM42" s="240" t="e">
        <f>IF(ISBLANK(Glutamine!#REF!),"",Glutamine!#REF!)</f>
        <v>#REF!</v>
      </c>
      <c r="BN42" s="240" t="str">
        <f>IF(ISBLANK('In Process Calc.'!B35),"",ROUND('In Process Calc.'!B35,2))</f>
        <v/>
      </c>
      <c r="BO42" s="240" t="str">
        <f>IF(ISBLANK('In Process Calc.'!C35),"",ROUND('In Process Calc.'!C35,2))</f>
        <v/>
      </c>
      <c r="BP42" s="240" t="str">
        <f>IF(ISBLANK('In Process Calc.'!D35),"",'In Process Calc.'!D35)</f>
        <v/>
      </c>
      <c r="BQ42" s="240" t="str">
        <f>IF(ISBLANK('In Process Calc.'!E35),"",'In Process Calc.'!E35)</f>
        <v/>
      </c>
      <c r="BR42" s="240" t="str">
        <f>IF(ISBLANK('In Process Calc.'!G35),"",'In Process Calc.'!G35)</f>
        <v/>
      </c>
      <c r="BS42" s="240" t="str">
        <f>IF(ISBLANK('In Process Calc.'!I35),"",'In Process Calc.'!I35)</f>
        <v/>
      </c>
      <c r="BT42" s="240" t="str">
        <f>IF(ISBLANK('In Process Calc.'!J35),"",'In Process Calc.'!J35)</f>
        <v/>
      </c>
      <c r="BU42" s="240" t="str">
        <f>IF(ISBLANK('In Process Calc.'!K35),"",'In Process Calc.'!K35)</f>
        <v/>
      </c>
      <c r="BV42" s="245" t="str">
        <f>IF(ISBLANK('In Process Calc.'!L35),"",'In Process Calc.'!L35)</f>
        <v/>
      </c>
      <c r="BW42" s="245" t="str">
        <f>IF(ISBLANK('In Process Calc.'!M35),"",'In Process Calc.'!M35)</f>
        <v/>
      </c>
      <c r="BX42" s="245" t="str">
        <f>IF(ISBLANK('In Process Calc.'!N35),"",'In Process Calc.'!N35)</f>
        <v/>
      </c>
      <c r="BY42" s="245" t="str">
        <f>IF(ISBLANK('In Process Calc.'!O35),"",'In Process Calc.'!O35)</f>
        <v/>
      </c>
      <c r="BZ42" s="245" t="str">
        <f>IF(ISBLANK('In Process Calc.'!P35),"",'In Process Calc.'!P35)</f>
        <v/>
      </c>
      <c r="CA42" s="245" t="str">
        <f>IF(ISBLANK('In Process Calc.'!Q35),"",'In Process Calc.'!Q35)</f>
        <v/>
      </c>
      <c r="CB42" s="245" t="str">
        <f>IF(ISBLANK('In Process Calc.'!R35),"",'In Process Calc.'!R35)</f>
        <v/>
      </c>
      <c r="CC42" s="245" t="str">
        <f>IF(ISBLANK('In Process Calc.'!S35),"",'In Process Calc.'!S35)</f>
        <v/>
      </c>
      <c r="CD42" s="245" t="str">
        <f>IF(ISBLANK('In Process Calc.'!T35),"",'In Process Calc.'!T35)</f>
        <v/>
      </c>
      <c r="CE42" s="245" t="str">
        <f>IF(ISBLANK('In Process Calc.'!U35),"",'In Process Calc.'!U35)</f>
        <v/>
      </c>
      <c r="CF42" s="245" t="str">
        <f>IF(ISBLANK('In Process Calc.'!V35),"",'In Process Calc.'!V35)</f>
        <v/>
      </c>
      <c r="CG42" s="245" t="str">
        <f>IF(ISBLANK('In Process Calc.'!W35),"",'In Process Calc.'!W35)</f>
        <v/>
      </c>
      <c r="CH42" s="245" t="str">
        <f>IF(ISBLANK('In Process Calc.'!X35),"",'In Process Calc.'!X35)</f>
        <v/>
      </c>
      <c r="CI42" s="245" t="str">
        <f>IF(ISBLANK('In Process Calc.'!Y35),"",'In Process Calc.'!Y35)</f>
        <v/>
      </c>
      <c r="CJ42" s="245" t="str">
        <f>IF(ISBLANK('In Process Calc.'!Z35),"",'In Process Calc.'!Z35)</f>
        <v/>
      </c>
      <c r="CK42" s="245" t="str">
        <f>IF(ISBLANK('In Process Calc.'!AA35),"",'In Process Calc.'!AA35)</f>
        <v/>
      </c>
      <c r="CL42" s="245" t="str">
        <f>IF(ISBLANK('In Process Calc.'!AB35),"",'In Process Calc.'!AB35)</f>
        <v/>
      </c>
      <c r="CM42" s="245" t="str">
        <f>IF(ISBLANK('In Process Calc.'!AC35),"",'In Process Calc.'!AC35)</f>
        <v/>
      </c>
      <c r="CN42" s="245" t="str">
        <f>IF(ISBLANK('In Process Calc.'!AD35),"",'In Process Calc.'!AD35)</f>
        <v/>
      </c>
      <c r="CO42" s="245" t="str">
        <f>IF(ISBLANK('In Process Calc.'!AE35),"",'In Process Calc.'!AE35)</f>
        <v/>
      </c>
      <c r="CP42" s="245" t="str">
        <f>IF(ISBLANK('In Process Calc.'!AF35),"",'In Process Calc.'!AF35)</f>
        <v/>
      </c>
      <c r="CQ42" s="245" t="str">
        <f>IF(ISBLANK('In Process Calc.'!AG35),"",'In Process Calc.'!AG35)</f>
        <v/>
      </c>
      <c r="CR42" s="245" t="str">
        <f>IF(ISBLANK('In Process Calc.'!AH35),"",'In Process Calc.'!AH35)</f>
        <v/>
      </c>
      <c r="CS42" s="245" t="str">
        <f>IF(ISBLANK('In Process Calc.'!AI35),"",'In Process Calc.'!AI35)</f>
        <v/>
      </c>
      <c r="CT42" s="245" t="str">
        <f>IF(ISBLANK('In Process Calc.'!AJ35),"",'In Process Calc.'!AJ35)</f>
        <v/>
      </c>
      <c r="CU42" s="245" t="str">
        <f>IF(ISBLANK('In Process Calc.'!AK35),"",'In Process Calc.'!AK35)</f>
        <v/>
      </c>
      <c r="CV42" s="245" t="str">
        <f>IF(ISBLANK('In Process Calc.'!AL35),"",'In Process Calc.'!AL35)</f>
        <v/>
      </c>
      <c r="CW42" s="245" t="str">
        <f>IF(ISBLANK('In Process Calc.'!AM35),"",'In Process Calc.'!AM35)</f>
        <v/>
      </c>
      <c r="CX42" s="245" t="str">
        <f>IF(ISBLANK('In Process Calc.'!AN35),"",'In Process Calc.'!AN35)</f>
        <v/>
      </c>
      <c r="CY42" s="245" t="str">
        <f>IF(ISBLANK('In Process Calc.'!AO35),"",'In Process Calc.'!AO35)</f>
        <v/>
      </c>
      <c r="CZ42" s="245" t="str">
        <f>IF(ISBLANK('In Process Calc.'!AP35),"",'In Process Calc.'!AP35)</f>
        <v/>
      </c>
      <c r="DA42" s="245" t="str">
        <f>IF(ISBLANK('In Process Calc.'!AQ35),"",'In Process Calc.'!AQ35)</f>
        <v/>
      </c>
      <c r="DB42" s="245" t="str">
        <f>IF(ISBLANK('In Process Calc.'!AR35),"",'In Process Calc.'!AR35)</f>
        <v/>
      </c>
      <c r="DC42" s="245" t="str">
        <f>IF(ISBLANK('In Process Calc.'!AS35),"",'In Process Calc.'!AS35)</f>
        <v/>
      </c>
      <c r="DD42" s="245" t="str">
        <f>IF(ISBLANK('In Process Calc.'!AT35),"",'In Process Calc.'!AT35)</f>
        <v/>
      </c>
      <c r="DE42" s="245" t="str">
        <f>IF(ISBLANK('In Process Calc.'!AU35),"",'In Process Calc.'!AU35)</f>
        <v/>
      </c>
      <c r="DF42" s="245" t="str">
        <f>IF(ISBLANK('In Process Calc.'!AV35),"",'In Process Calc.'!AV35)</f>
        <v/>
      </c>
      <c r="DG42" s="245" t="str">
        <f>IF(ISBLANK('In Process Calc.'!AW35),"",'In Process Calc.'!AW35)</f>
        <v/>
      </c>
      <c r="DH42" s="245" t="str">
        <f>IF(ISBLANK('In Process Calc.'!AX35),"",'In Process Calc.'!AX35)</f>
        <v/>
      </c>
      <c r="DI42" s="245" t="str">
        <f>IF(ISBLANK('In Process Calc.'!AY35),"",'In Process Calc.'!AY35)</f>
        <v/>
      </c>
      <c r="DJ42" s="245" t="str">
        <f>IF(ISBLANK('In Process Calc.'!AZ35),"",'In Process Calc.'!AZ35)</f>
        <v/>
      </c>
      <c r="DK42" s="245" t="str">
        <f>IF(ISBLANK('In Process Calc.'!BA35),"",'In Process Calc.'!BA35)</f>
        <v/>
      </c>
      <c r="DL42" s="245" t="str">
        <f>IF(ISBLANK('In Process Calc.'!BB35),"",'In Process Calc.'!BB35)</f>
        <v/>
      </c>
      <c r="DM42" s="245" t="str">
        <f>IF(ISBLANK('In Process Calc.'!BC35),"",'In Process Calc.'!BC35)</f>
        <v/>
      </c>
      <c r="DN42" s="245" t="str">
        <f>IF(ISBLANK('In Process Calc.'!BD35),"",'In Process Calc.'!BD35)</f>
        <v/>
      </c>
      <c r="DO42" s="245" t="str">
        <f>IF(ISBLANK('In Process Calc.'!BE35),"",'In Process Calc.'!BE35)</f>
        <v/>
      </c>
      <c r="DP42" s="245" t="str">
        <f>IF(ISBLANK('In Process Calc.'!BF35),"",'In Process Calc.'!BF35)</f>
        <v/>
      </c>
      <c r="DQ42" s="245" t="str">
        <f>IF(ISBLANK('In Process Calc.'!BG35),"",'In Process Calc.'!BG35)</f>
        <v/>
      </c>
      <c r="DR42" s="245" t="str">
        <f>IF(ISBLANK('In Process Calc.'!BH35),"",'In Process Calc.'!BH35)</f>
        <v/>
      </c>
      <c r="DS42" s="245" t="str">
        <f>IF(ISBLANK('In Process Calc.'!BI35),"",'In Process Calc.'!BI35)</f>
        <v/>
      </c>
      <c r="DT42" s="245" t="str">
        <f>IF(ISBLANK('In Process Calc.'!BJ35),"",'In Process Calc.'!BJ35)</f>
        <v/>
      </c>
      <c r="DU42" s="245" t="str">
        <f>IF(ISBLANK('In Process Calc.'!BK35),"",'In Process Calc.'!BK35)</f>
        <v/>
      </c>
      <c r="DV42" s="245" t="str">
        <f>IF(ISBLANK('In Process Calc.'!BL35),"",'In Process Calc.'!BL35)</f>
        <v/>
      </c>
      <c r="DW42" s="245" t="str">
        <f>IF(ISBLANK('In Process Calc.'!BM35),"",'In Process Calc.'!BM35)</f>
        <v/>
      </c>
      <c r="DX42" s="245" t="str">
        <f>IF(ISBLANK('In Process Calc.'!BN35),"",'In Process Calc.'!BN35)</f>
        <v/>
      </c>
      <c r="DY42" s="245" t="str">
        <f>IF(ISBLANK('In Process Calc.'!BO35),"",'In Process Calc.'!BO35)</f>
        <v/>
      </c>
      <c r="DZ42" s="245" t="str">
        <f>IF(ISBLANK('In Process Calc.'!BP35),"",'In Process Calc.'!BP35)</f>
        <v/>
      </c>
      <c r="EA42" s="245" t="str">
        <f>IF(ISBLANK('In Process Calc.'!BQ35),"",'In Process Calc.'!BQ35)</f>
        <v/>
      </c>
      <c r="EB42" s="245" t="str">
        <f>IF(ISBLANK('In Process Calc.'!BR35),"",'In Process Calc.'!BR35)</f>
        <v/>
      </c>
      <c r="EC42" s="245" t="str">
        <f>IF(ISBLANK('In Process Calc.'!BS35),"",'In Process Calc.'!BS35)</f>
        <v/>
      </c>
      <c r="ED42" s="245" t="str">
        <f>IF(ISBLANK('In Process Calc.'!BT35),"",'In Process Calc.'!BT35)</f>
        <v/>
      </c>
      <c r="EE42" s="245" t="str">
        <f>IF(ISBLANK('In Process Calc.'!BU35),"",'In Process Calc.'!BU35)</f>
        <v/>
      </c>
      <c r="EF42" s="245" t="str">
        <f>IF(ISBLANK('In Process Calc.'!BV35),"",'In Process Calc.'!BV35)</f>
        <v/>
      </c>
      <c r="EG42" s="245" t="str">
        <f>IF(ISBLANK('In Process Calc.'!BW35),"",'In Process Calc.'!BW35)</f>
        <v/>
      </c>
      <c r="EH42" s="245" t="str">
        <f>IF(ISBLANK('In Process Calc.'!BX35),"",'In Process Calc.'!BX35)</f>
        <v/>
      </c>
      <c r="EI42" s="245" t="str">
        <f>IF(ISBLANK('In Process Calc.'!BY35),"",'In Process Calc.'!BY35)</f>
        <v/>
      </c>
      <c r="EJ42" s="245" t="str">
        <f>IF(ISBLANK('In Process Calc.'!BZ35),"",'In Process Calc.'!BZ35)</f>
        <v/>
      </c>
      <c r="EK42" s="245" t="str">
        <f>IF(ISBLANK('Post Process Calc.'!A42),"",'Post Process Calc.'!A42)</f>
        <v/>
      </c>
      <c r="EL42" s="245" t="str">
        <f>IF(ISBLANK('Post Process Calc.'!B42),"",'Post Process Calc.'!B42)</f>
        <v/>
      </c>
      <c r="EM42" s="245" t="str">
        <f>IF(ISBLANK('Post Process Calc.'!C42),"",'Post Process Calc.'!C42)</f>
        <v/>
      </c>
      <c r="EN42" s="245" t="str">
        <f>IF(ISBLANK('Post Process Calc.'!D42),"",'Post Process Calc.'!D42)</f>
        <v/>
      </c>
      <c r="EO42" s="245" t="str">
        <f>IF(ISBLANK('Post Process Calc.'!E42),"",'Post Process Calc.'!E42)</f>
        <v/>
      </c>
      <c r="EP42" s="245" t="str">
        <f>IF(ISBLANK('Post Process Calc.'!F42),"",'Post Process Calc.'!F42)</f>
        <v/>
      </c>
      <c r="EQ42" s="245" t="str">
        <f>IF(ISBLANK('Post Process Calc.'!G42),"",'Post Process Calc.'!G42)</f>
        <v/>
      </c>
      <c r="ER42" s="245" t="str">
        <f>IF(ISBLANK('Post Process Calc.'!H42),"",'Post Process Calc.'!H42)</f>
        <v/>
      </c>
      <c r="ES42" s="245" t="str">
        <f>IF(ISBLANK('Post Process Calc.'!I42),"",'Post Process Calc.'!I42)</f>
        <v/>
      </c>
      <c r="ET42" s="245" t="str">
        <f>IF(ISBLANK('Post Process Calc.'!J42),"",'Post Process Calc.'!J42)</f>
        <v/>
      </c>
      <c r="EU42" s="245" t="str">
        <f>IF(ISBLANK('Post Process Calc.'!K42),"",'Post Process Calc.'!K42)</f>
        <v/>
      </c>
      <c r="EV42" s="245" t="str">
        <f>IF(ISBLANK('Post Process Calc.'!L42),"",'Post Process Calc.'!L42)</f>
        <v/>
      </c>
      <c r="EW42" s="245" t="str">
        <f>IF(ISBLANK('Post Process Calc.'!M42),"",'Post Process Calc.'!M42)</f>
        <v/>
      </c>
      <c r="EX42" s="245" t="str">
        <f>IF(ISBLANK('Post Process Calc.'!N42),"",'Post Process Calc.'!N42)</f>
        <v/>
      </c>
      <c r="EY42" s="245" t="str">
        <f>IF(ISBLANK('Post Process Calc.'!O42),"",'Post Process Calc.'!O42)</f>
        <v/>
      </c>
      <c r="EZ42" s="245" t="str">
        <f>IF(ISBLANK('Post Process Calc.'!P42),"",'Post Process Calc.'!P42)</f>
        <v/>
      </c>
      <c r="FA42" s="245" t="str">
        <f>IF(ISBLANK('Post Process Calc.'!Q42),"",'Post Process Calc.'!Q42)</f>
        <v/>
      </c>
      <c r="FB42" s="245" t="str">
        <f>IF(ISBLANK('Post Process Calc.'!R42),"",'Post Process Calc.'!R42)</f>
        <v/>
      </c>
      <c r="FC42" s="245" t="str">
        <f>IF(ISBLANK('Post Process Calc.'!S42),"",'Post Process Calc.'!S42)</f>
        <v/>
      </c>
      <c r="FD42" s="245" t="str">
        <f>IF(ISBLANK('Post Process Calc.'!T42),"",'Post Process Calc.'!T42)</f>
        <v/>
      </c>
      <c r="FE42" s="245" t="str">
        <f>IF(ISBLANK('Post Process Calc.'!U42),"",'Post Process Calc.'!U42)</f>
        <v/>
      </c>
      <c r="FF42" s="245" t="str">
        <f>IF(ISBLANK('Post Process Calc.'!V42),"",'Post Process Calc.'!V42)</f>
        <v/>
      </c>
      <c r="FG42" s="245" t="str">
        <f>IF(ISBLANK('Post Process Calc.'!W42),"",'Post Process Calc.'!W42)</f>
        <v/>
      </c>
      <c r="FH42" s="245" t="str">
        <f>IF(ISBLANK('Post Process Calc.'!X42),"",'Post Process Calc.'!X42)</f>
        <v/>
      </c>
      <c r="FI42" s="245" t="str">
        <f>IF(ISBLANK('Post Process Calc.'!Y42),"",'Post Process Calc.'!Y42)</f>
        <v/>
      </c>
      <c r="FJ42" s="245" t="str">
        <f>IF(ISBLANK('Post Process Calc.'!Z42),"",'Post Process Calc.'!Z42)</f>
        <v/>
      </c>
      <c r="FK42" s="245" t="str">
        <f>IF(ISBLANK('Post Process Calc.'!AA42),"",'Post Process Calc.'!AA42)</f>
        <v/>
      </c>
      <c r="FL42" s="245" t="str">
        <f>IF(ISBLANK('Post Process Calc.'!AB42),"",'Post Process Calc.'!AB42)</f>
        <v/>
      </c>
      <c r="FM42" s="245" t="str">
        <f>IF(ISBLANK('Post Process Calc.'!AC42),"",'Post Process Calc.'!AC42)</f>
        <v/>
      </c>
      <c r="FN42" s="245" t="str">
        <f>IF(ISBLANK('Post Process Calc.'!AD42),"",'Post Process Calc.'!AD42)</f>
        <v/>
      </c>
      <c r="FO42" s="245" t="str">
        <f>IF(ISBLANK('Post Process Calc.'!AE42),"",'Post Process Calc.'!AE42)</f>
        <v/>
      </c>
      <c r="FP42" s="245" t="str">
        <f>IF(ISBLANK('Post Process Calc.'!AF42),"",'Post Process Calc.'!AF42)</f>
        <v/>
      </c>
      <c r="FQ42" s="245" t="str">
        <f>IF(ISBLANK('Post Process Calc.'!AG42),"",'Post Process Calc.'!AG42)</f>
        <v/>
      </c>
      <c r="FR42" s="245" t="str">
        <f>IF(ISBLANK('Post Process Calc.'!AH42),"",'Post Process Calc.'!AH42)</f>
        <v/>
      </c>
      <c r="FS42" s="245" t="str">
        <f>IF(ISBLANK('Post Process Calc.'!AI42),"",'Post Process Calc.'!AI42)</f>
        <v/>
      </c>
    </row>
    <row r="43" spans="1:175" x14ac:dyDescent="0.15">
      <c r="A43" s="240" t="str">
        <f>IF(Glutamine!B34&lt;&gt;0,Glutamine!$B$1,"")</f>
        <v/>
      </c>
      <c r="B43" s="240" t="str">
        <f>IF(ISBLANK(Glutamine!A34),"",Glutamine!A34)</f>
        <v/>
      </c>
      <c r="C43" s="247" t="str">
        <f>IF(ISBLANK(Glutamine!B34),"",Glutamine!B34)</f>
        <v/>
      </c>
      <c r="D43" s="248" t="str">
        <f>IF(ISBLANK(Glutamine!C34),"",Glutamine!C34)</f>
        <v/>
      </c>
      <c r="E43" s="240" t="str">
        <f>IF(ISBLANK(Glutamine!D34),"",Glutamine!D34)</f>
        <v/>
      </c>
      <c r="F43" s="240" t="str">
        <f>IF(ISBLANK(Glutamine!E34),"",Glutamine!E34)</f>
        <v/>
      </c>
      <c r="G43" s="240" t="str">
        <f>IF(ISBLANK(Glutamine!G34),"",Glutamine!G34)</f>
        <v/>
      </c>
      <c r="H43" s="240" t="str">
        <f>IF(ISBLANK(Glutamine!H34),"",Glutamine!H34)</f>
        <v/>
      </c>
      <c r="I43" s="240" t="str">
        <f>IF(ISBLANK(Glutamine!I34),"",Glutamine!I34)</f>
        <v/>
      </c>
      <c r="J43" s="240" t="str">
        <f>IF(ISBLANK(Glutamine!J34),"",Glutamine!J34)</f>
        <v/>
      </c>
      <c r="K43" s="240" t="str">
        <f>IF(ISBLANK(Glutamine!K34),"",Glutamine!K34)</f>
        <v/>
      </c>
      <c r="L43" s="240" t="str">
        <f>IF(ISBLANK(Glutamine!L34),"",Glutamine!L34)</f>
        <v/>
      </c>
      <c r="M43" s="240" t="str">
        <f>IF(ISBLANK(Glutamine!M34),"",Glutamine!M34)</f>
        <v/>
      </c>
      <c r="N43" s="240" t="str">
        <f>IF(ISBLANK(Glutamine!N34),"",Glutamine!N34)</f>
        <v/>
      </c>
      <c r="O43" s="240" t="str">
        <f>IF(ISBLANK(Glutamine!O34),"",Glutamine!O34)</f>
        <v/>
      </c>
      <c r="P43" s="240" t="str">
        <f>IF(ISBLANK(Glutamine!P34),"",Glutamine!P34)</f>
        <v/>
      </c>
      <c r="Q43" s="240" t="str">
        <f>IF(ISBLANK(Glutamine!Q34),"",Glutamine!Q34)</f>
        <v/>
      </c>
      <c r="R43" s="240" t="str">
        <f>IF(ISBLANK(Glutamine!R34),"",Glutamine!R34)</f>
        <v/>
      </c>
      <c r="S43" s="240" t="str">
        <f>IF(ISBLANK(Glutamine!S34),"",Glutamine!S34)</f>
        <v/>
      </c>
      <c r="T43" s="240" t="str">
        <f>IF(ISBLANK(Glutamine!T34),"",Glutamine!T34)</f>
        <v/>
      </c>
      <c r="U43" s="240" t="str">
        <f>IF(ISBLANK(Glutamine!U34),"",Glutamine!U34)</f>
        <v/>
      </c>
      <c r="V43" s="240" t="str">
        <f>IF(ISBLANK(Glutamine!V34),"",Glutamine!V34)</f>
        <v/>
      </c>
      <c r="W43" s="240" t="str">
        <f>IF(ISBLANK(Glutamine!W34),"",Glutamine!W34)</f>
        <v/>
      </c>
      <c r="X43" s="240" t="str">
        <f>IF(ISBLANK(Glutamine!X34),"",Glutamine!X34)</f>
        <v/>
      </c>
      <c r="Y43" s="240" t="str">
        <f>IF(ISBLANK(Glutamine!Y34),"",Glutamine!Y34)</f>
        <v/>
      </c>
      <c r="Z43" s="240" t="str">
        <f>IF(ISBLANK(Glutamine!Z34),"",Glutamine!Z34)</f>
        <v/>
      </c>
      <c r="AA43" s="240" t="str">
        <f>IF(ISBLANK(Glutamine!AA34),"",Glutamine!AA34)</f>
        <v/>
      </c>
      <c r="AB43" s="240" t="str">
        <f>IF(ISBLANK(Glutamine!AB34),"",Glutamine!AB34)</f>
        <v/>
      </c>
      <c r="AC43" s="240" t="str">
        <f>IF(ISBLANK(Glutamine!AC34),"",Glutamine!AC34)</f>
        <v/>
      </c>
      <c r="AD43" s="240" t="str">
        <f>IF(ISBLANK(Glutamine!AD34),"",Glutamine!AD34)</f>
        <v/>
      </c>
      <c r="AE43" s="240" t="str">
        <f>IF(ISBLANK(Glutamine!AE34),"",Glutamine!AE34)</f>
        <v/>
      </c>
      <c r="AF43" s="240" t="str">
        <f>IF(ISBLANK(Glutamine!AF34),"",Glutamine!AF34)</f>
        <v/>
      </c>
      <c r="AG43" s="240" t="str">
        <f>IF(ISBLANK(Glutamine!AG34),"",Glutamine!AG34)</f>
        <v/>
      </c>
      <c r="AH43" s="240" t="str">
        <f>IF(ISBLANK(Glutamine!AH34),"",Glutamine!AH34)</f>
        <v/>
      </c>
      <c r="AI43" s="240" t="str">
        <f>IF(ISBLANK(Glutamine!AI34),"",Glutamine!AI34)</f>
        <v/>
      </c>
      <c r="AJ43" s="240" t="str">
        <f>IF(ISBLANK(Glutamine!AJ34),"",Glutamine!AJ34)</f>
        <v/>
      </c>
      <c r="AK43" s="240" t="str">
        <f>IF(ISBLANK(Glutamine!AK34),"",Glutamine!AK34)</f>
        <v/>
      </c>
      <c r="AL43" s="240" t="str">
        <f>IF(ISBLANK(Glutamine!AL34),"",Glutamine!AL34)</f>
        <v/>
      </c>
      <c r="AM43" s="240" t="str">
        <f>IF(ISBLANK(Glutamine!AM34),"",Glutamine!AM34)</f>
        <v/>
      </c>
      <c r="AN43" s="240" t="str">
        <f>IF(ISBLANK(Glutamine!AN34),"",Glutamine!AN34)</f>
        <v/>
      </c>
      <c r="AO43" s="240" t="str">
        <f>IF(ISBLANK(Glutamine!AO34),"",Glutamine!AO34)</f>
        <v/>
      </c>
      <c r="AP43" s="240" t="str">
        <f>IF(ISBLANK(Glutamine!AP34),"",Glutamine!AP34)</f>
        <v/>
      </c>
      <c r="AQ43" s="240" t="e">
        <f>IF(ISBLANK(Glutamine!#REF!),"",Glutamine!#REF!)</f>
        <v>#REF!</v>
      </c>
      <c r="AR43" s="240" t="e">
        <f>IF(ISBLANK(Glutamine!#REF!),"",Glutamine!#REF!)</f>
        <v>#REF!</v>
      </c>
      <c r="AS43" s="240" t="e">
        <f>IF(ISBLANK(Glutamine!#REF!),"",Glutamine!#REF!)</f>
        <v>#REF!</v>
      </c>
      <c r="AT43" s="240" t="e">
        <f>IF(ISBLANK(Glutamine!#REF!),"",Glutamine!#REF!)</f>
        <v>#REF!</v>
      </c>
      <c r="AU43" s="240" t="e">
        <f>IF(ISBLANK(Glutamine!#REF!),"",Glutamine!#REF!)</f>
        <v>#REF!</v>
      </c>
      <c r="AV43" s="240" t="e">
        <f>IF(ISBLANK(Glutamine!#REF!),"",Glutamine!#REF!)</f>
        <v>#REF!</v>
      </c>
      <c r="AW43" s="240" t="e">
        <f>IF(ISBLANK(Glutamine!#REF!),"",Glutamine!#REF!)</f>
        <v>#REF!</v>
      </c>
      <c r="AX43" s="240" t="e">
        <f>IF(ISBLANK(Glutamine!#REF!),"",Glutamine!#REF!)</f>
        <v>#REF!</v>
      </c>
      <c r="AY43" s="240" t="e">
        <f>IF(ISBLANK(Glutamine!#REF!),"",Glutamine!#REF!)</f>
        <v>#REF!</v>
      </c>
      <c r="AZ43" s="240" t="e">
        <f>IF(ISBLANK(Glutamine!#REF!),"",Glutamine!#REF!)</f>
        <v>#REF!</v>
      </c>
      <c r="BA43" s="240" t="e">
        <f>IF(ISBLANK(Glutamine!#REF!),"",Glutamine!#REF!)</f>
        <v>#REF!</v>
      </c>
      <c r="BB43" s="240" t="e">
        <f>IF(ISBLANK(Glutamine!#REF!),"",Glutamine!#REF!)</f>
        <v>#REF!</v>
      </c>
      <c r="BC43" s="240" t="e">
        <f>IF(ISBLANK(Glutamine!#REF!),"",Glutamine!#REF!)</f>
        <v>#REF!</v>
      </c>
      <c r="BD43" s="240" t="e">
        <f>IF(ISBLANK(Glutamine!#REF!),"",Glutamine!#REF!)</f>
        <v>#REF!</v>
      </c>
      <c r="BE43" s="240" t="e">
        <f>IF(ISBLANK(Glutamine!#REF!),"",Glutamine!#REF!)</f>
        <v>#REF!</v>
      </c>
      <c r="BF43" s="240" t="e">
        <f>IF(ISBLANK(Glutamine!#REF!),"",Glutamine!#REF!)</f>
        <v>#REF!</v>
      </c>
      <c r="BG43" s="240" t="e">
        <f>IF(ISBLANK(Glutamine!#REF!),"",Glutamine!#REF!)</f>
        <v>#REF!</v>
      </c>
      <c r="BH43" s="240" t="e">
        <f>IF(ISBLANK(Glutamine!#REF!),"",Glutamine!#REF!)</f>
        <v>#REF!</v>
      </c>
      <c r="BI43" s="240" t="e">
        <f>IF(ISBLANK(Glutamine!#REF!),"",Glutamine!#REF!)</f>
        <v>#REF!</v>
      </c>
      <c r="BJ43" s="240" t="e">
        <f>IF(ISBLANK(Glutamine!#REF!),"",Glutamine!#REF!)</f>
        <v>#REF!</v>
      </c>
      <c r="BK43" s="240" t="e">
        <f>IF(ISBLANK(Glutamine!#REF!),"",Glutamine!#REF!)</f>
        <v>#REF!</v>
      </c>
      <c r="BL43" s="240" t="e">
        <f>IF(ISBLANK(Glutamine!#REF!),"",Glutamine!#REF!)</f>
        <v>#REF!</v>
      </c>
      <c r="BM43" s="240" t="e">
        <f>IF(ISBLANK(Glutamine!#REF!),"",Glutamine!#REF!)</f>
        <v>#REF!</v>
      </c>
      <c r="BN43" s="240" t="str">
        <f>IF(ISBLANK('In Process Calc.'!B36),"",ROUND('In Process Calc.'!B36,2))</f>
        <v/>
      </c>
      <c r="BO43" s="240" t="str">
        <f>IF(ISBLANK('In Process Calc.'!C36),"",ROUND('In Process Calc.'!C36,2))</f>
        <v/>
      </c>
      <c r="BP43" s="240" t="str">
        <f>IF(ISBLANK('In Process Calc.'!D36),"",'In Process Calc.'!D36)</f>
        <v/>
      </c>
      <c r="BQ43" s="240" t="str">
        <f>IF(ISBLANK('In Process Calc.'!E36),"",'In Process Calc.'!E36)</f>
        <v/>
      </c>
      <c r="BR43" s="240" t="str">
        <f>IF(ISBLANK('In Process Calc.'!G36),"",'In Process Calc.'!G36)</f>
        <v/>
      </c>
      <c r="BS43" s="240" t="str">
        <f>IF(ISBLANK('In Process Calc.'!I36),"",'In Process Calc.'!I36)</f>
        <v/>
      </c>
      <c r="BT43" s="240" t="str">
        <f>IF(ISBLANK('In Process Calc.'!J36),"",'In Process Calc.'!J36)</f>
        <v/>
      </c>
      <c r="BU43" s="240" t="str">
        <f>IF(ISBLANK('In Process Calc.'!K36),"",'In Process Calc.'!K36)</f>
        <v/>
      </c>
      <c r="BV43" s="245" t="str">
        <f>IF(ISBLANK('In Process Calc.'!L36),"",'In Process Calc.'!L36)</f>
        <v/>
      </c>
      <c r="BW43" s="245" t="str">
        <f>IF(ISBLANK('In Process Calc.'!M36),"",'In Process Calc.'!M36)</f>
        <v/>
      </c>
      <c r="BX43" s="245" t="str">
        <f>IF(ISBLANK('In Process Calc.'!N36),"",'In Process Calc.'!N36)</f>
        <v/>
      </c>
      <c r="BY43" s="245" t="str">
        <f>IF(ISBLANK('In Process Calc.'!O36),"",'In Process Calc.'!O36)</f>
        <v/>
      </c>
      <c r="BZ43" s="245" t="str">
        <f>IF(ISBLANK('In Process Calc.'!P36),"",'In Process Calc.'!P36)</f>
        <v/>
      </c>
      <c r="CA43" s="245" t="str">
        <f>IF(ISBLANK('In Process Calc.'!Q36),"",'In Process Calc.'!Q36)</f>
        <v/>
      </c>
      <c r="CB43" s="245" t="str">
        <f>IF(ISBLANK('In Process Calc.'!R36),"",'In Process Calc.'!R36)</f>
        <v/>
      </c>
      <c r="CC43" s="245" t="str">
        <f>IF(ISBLANK('In Process Calc.'!S36),"",'In Process Calc.'!S36)</f>
        <v/>
      </c>
      <c r="CD43" s="245" t="str">
        <f>IF(ISBLANK('In Process Calc.'!T36),"",'In Process Calc.'!T36)</f>
        <v/>
      </c>
      <c r="CE43" s="245" t="str">
        <f>IF(ISBLANK('In Process Calc.'!U36),"",'In Process Calc.'!U36)</f>
        <v/>
      </c>
      <c r="CF43" s="245" t="str">
        <f>IF(ISBLANK('In Process Calc.'!V36),"",'In Process Calc.'!V36)</f>
        <v/>
      </c>
      <c r="CG43" s="245" t="str">
        <f>IF(ISBLANK('In Process Calc.'!W36),"",'In Process Calc.'!W36)</f>
        <v/>
      </c>
      <c r="CH43" s="245" t="str">
        <f>IF(ISBLANK('In Process Calc.'!X36),"",'In Process Calc.'!X36)</f>
        <v/>
      </c>
      <c r="CI43" s="245" t="str">
        <f>IF(ISBLANK('In Process Calc.'!Y36),"",'In Process Calc.'!Y36)</f>
        <v/>
      </c>
      <c r="CJ43" s="245" t="str">
        <f>IF(ISBLANK('In Process Calc.'!Z36),"",'In Process Calc.'!Z36)</f>
        <v/>
      </c>
      <c r="CK43" s="245" t="str">
        <f>IF(ISBLANK('In Process Calc.'!AA36),"",'In Process Calc.'!AA36)</f>
        <v/>
      </c>
      <c r="CL43" s="245" t="str">
        <f>IF(ISBLANK('In Process Calc.'!AB36),"",'In Process Calc.'!AB36)</f>
        <v/>
      </c>
      <c r="CM43" s="245" t="str">
        <f>IF(ISBLANK('In Process Calc.'!AC36),"",'In Process Calc.'!AC36)</f>
        <v/>
      </c>
      <c r="CN43" s="245" t="str">
        <f>IF(ISBLANK('In Process Calc.'!AD36),"",'In Process Calc.'!AD36)</f>
        <v/>
      </c>
      <c r="CO43" s="245" t="str">
        <f>IF(ISBLANK('In Process Calc.'!AE36),"",'In Process Calc.'!AE36)</f>
        <v/>
      </c>
      <c r="CP43" s="245" t="str">
        <f>IF(ISBLANK('In Process Calc.'!AF36),"",'In Process Calc.'!AF36)</f>
        <v/>
      </c>
      <c r="CQ43" s="245" t="str">
        <f>IF(ISBLANK('In Process Calc.'!AG36),"",'In Process Calc.'!AG36)</f>
        <v/>
      </c>
      <c r="CR43" s="245" t="str">
        <f>IF(ISBLANK('In Process Calc.'!AH36),"",'In Process Calc.'!AH36)</f>
        <v/>
      </c>
      <c r="CS43" s="245" t="str">
        <f>IF(ISBLANK('In Process Calc.'!AI36),"",'In Process Calc.'!AI36)</f>
        <v/>
      </c>
      <c r="CT43" s="245" t="str">
        <f>IF(ISBLANK('In Process Calc.'!AJ36),"",'In Process Calc.'!AJ36)</f>
        <v/>
      </c>
      <c r="CU43" s="245" t="str">
        <f>IF(ISBLANK('In Process Calc.'!AK36),"",'In Process Calc.'!AK36)</f>
        <v/>
      </c>
      <c r="CV43" s="245" t="str">
        <f>IF(ISBLANK('In Process Calc.'!AL36),"",'In Process Calc.'!AL36)</f>
        <v/>
      </c>
      <c r="CW43" s="245" t="str">
        <f>IF(ISBLANK('In Process Calc.'!AM36),"",'In Process Calc.'!AM36)</f>
        <v/>
      </c>
      <c r="CX43" s="245" t="str">
        <f>IF(ISBLANK('In Process Calc.'!AN36),"",'In Process Calc.'!AN36)</f>
        <v/>
      </c>
      <c r="CY43" s="245" t="str">
        <f>IF(ISBLANK('In Process Calc.'!AO36),"",'In Process Calc.'!AO36)</f>
        <v/>
      </c>
      <c r="CZ43" s="245" t="str">
        <f>IF(ISBLANK('In Process Calc.'!AP36),"",'In Process Calc.'!AP36)</f>
        <v/>
      </c>
      <c r="DA43" s="245" t="str">
        <f>IF(ISBLANK('In Process Calc.'!AQ36),"",'In Process Calc.'!AQ36)</f>
        <v/>
      </c>
      <c r="DB43" s="245" t="str">
        <f>IF(ISBLANK('In Process Calc.'!AR36),"",'In Process Calc.'!AR36)</f>
        <v/>
      </c>
      <c r="DC43" s="245" t="str">
        <f>IF(ISBLANK('In Process Calc.'!AS36),"",'In Process Calc.'!AS36)</f>
        <v/>
      </c>
      <c r="DD43" s="245" t="str">
        <f>IF(ISBLANK('In Process Calc.'!AT36),"",'In Process Calc.'!AT36)</f>
        <v/>
      </c>
      <c r="DE43" s="245" t="str">
        <f>IF(ISBLANK('In Process Calc.'!AU36),"",'In Process Calc.'!AU36)</f>
        <v/>
      </c>
      <c r="DF43" s="245" t="str">
        <f>IF(ISBLANK('In Process Calc.'!AV36),"",'In Process Calc.'!AV36)</f>
        <v/>
      </c>
      <c r="DG43" s="245" t="str">
        <f>IF(ISBLANK('In Process Calc.'!AW36),"",'In Process Calc.'!AW36)</f>
        <v/>
      </c>
      <c r="DH43" s="245" t="str">
        <f>IF(ISBLANK('In Process Calc.'!AX36),"",'In Process Calc.'!AX36)</f>
        <v/>
      </c>
      <c r="DI43" s="245" t="str">
        <f>IF(ISBLANK('In Process Calc.'!AY36),"",'In Process Calc.'!AY36)</f>
        <v/>
      </c>
      <c r="DJ43" s="245" t="str">
        <f>IF(ISBLANK('In Process Calc.'!AZ36),"",'In Process Calc.'!AZ36)</f>
        <v/>
      </c>
      <c r="DK43" s="245" t="str">
        <f>IF(ISBLANK('In Process Calc.'!BA36),"",'In Process Calc.'!BA36)</f>
        <v/>
      </c>
      <c r="DL43" s="245" t="str">
        <f>IF(ISBLANK('In Process Calc.'!BB36),"",'In Process Calc.'!BB36)</f>
        <v/>
      </c>
      <c r="DM43" s="245" t="str">
        <f>IF(ISBLANK('In Process Calc.'!BC36),"",'In Process Calc.'!BC36)</f>
        <v/>
      </c>
      <c r="DN43" s="245" t="str">
        <f>IF(ISBLANK('In Process Calc.'!BD36),"",'In Process Calc.'!BD36)</f>
        <v/>
      </c>
      <c r="DO43" s="245" t="str">
        <f>IF(ISBLANK('In Process Calc.'!BE36),"",'In Process Calc.'!BE36)</f>
        <v/>
      </c>
      <c r="DP43" s="245" t="str">
        <f>IF(ISBLANK('In Process Calc.'!BF36),"",'In Process Calc.'!BF36)</f>
        <v/>
      </c>
      <c r="DQ43" s="245" t="str">
        <f>IF(ISBLANK('In Process Calc.'!BG36),"",'In Process Calc.'!BG36)</f>
        <v/>
      </c>
      <c r="DR43" s="245" t="str">
        <f>IF(ISBLANK('In Process Calc.'!BH36),"",'In Process Calc.'!BH36)</f>
        <v/>
      </c>
      <c r="DS43" s="245" t="str">
        <f>IF(ISBLANK('In Process Calc.'!BI36),"",'In Process Calc.'!BI36)</f>
        <v/>
      </c>
      <c r="DT43" s="245" t="str">
        <f>IF(ISBLANK('In Process Calc.'!BJ36),"",'In Process Calc.'!BJ36)</f>
        <v/>
      </c>
      <c r="DU43" s="245" t="str">
        <f>IF(ISBLANK('In Process Calc.'!BK36),"",'In Process Calc.'!BK36)</f>
        <v/>
      </c>
      <c r="DV43" s="245" t="str">
        <f>IF(ISBLANK('In Process Calc.'!BL36),"",'In Process Calc.'!BL36)</f>
        <v/>
      </c>
      <c r="DW43" s="245" t="str">
        <f>IF(ISBLANK('In Process Calc.'!BM36),"",'In Process Calc.'!BM36)</f>
        <v/>
      </c>
      <c r="DX43" s="245" t="str">
        <f>IF(ISBLANK('In Process Calc.'!BN36),"",'In Process Calc.'!BN36)</f>
        <v/>
      </c>
      <c r="DY43" s="245" t="str">
        <f>IF(ISBLANK('In Process Calc.'!BO36),"",'In Process Calc.'!BO36)</f>
        <v/>
      </c>
      <c r="DZ43" s="245" t="str">
        <f>IF(ISBLANK('In Process Calc.'!BP36),"",'In Process Calc.'!BP36)</f>
        <v/>
      </c>
      <c r="EA43" s="245" t="str">
        <f>IF(ISBLANK('In Process Calc.'!BQ36),"",'In Process Calc.'!BQ36)</f>
        <v/>
      </c>
      <c r="EB43" s="245" t="str">
        <f>IF(ISBLANK('In Process Calc.'!BR36),"",'In Process Calc.'!BR36)</f>
        <v/>
      </c>
      <c r="EC43" s="245" t="str">
        <f>IF(ISBLANK('In Process Calc.'!BS36),"",'In Process Calc.'!BS36)</f>
        <v/>
      </c>
      <c r="ED43" s="245" t="str">
        <f>IF(ISBLANK('In Process Calc.'!BT36),"",'In Process Calc.'!BT36)</f>
        <v/>
      </c>
      <c r="EE43" s="245" t="str">
        <f>IF(ISBLANK('In Process Calc.'!BU36),"",'In Process Calc.'!BU36)</f>
        <v/>
      </c>
      <c r="EF43" s="245" t="str">
        <f>IF(ISBLANK('In Process Calc.'!BV36),"",'In Process Calc.'!BV36)</f>
        <v/>
      </c>
      <c r="EG43" s="245" t="str">
        <f>IF(ISBLANK('In Process Calc.'!BW36),"",'In Process Calc.'!BW36)</f>
        <v/>
      </c>
      <c r="EH43" s="245" t="str">
        <f>IF(ISBLANK('In Process Calc.'!BX36),"",'In Process Calc.'!BX36)</f>
        <v/>
      </c>
      <c r="EI43" s="245" t="str">
        <f>IF(ISBLANK('In Process Calc.'!BY36),"",'In Process Calc.'!BY36)</f>
        <v/>
      </c>
      <c r="EJ43" s="245" t="str">
        <f>IF(ISBLANK('In Process Calc.'!BZ36),"",'In Process Calc.'!BZ36)</f>
        <v/>
      </c>
      <c r="EK43" s="245" t="str">
        <f>IF(ISBLANK('Post Process Calc.'!A43),"",'Post Process Calc.'!A43)</f>
        <v/>
      </c>
      <c r="EL43" s="245" t="str">
        <f>IF(ISBLANK('Post Process Calc.'!B43),"",'Post Process Calc.'!B43)</f>
        <v/>
      </c>
      <c r="EM43" s="245" t="str">
        <f>IF(ISBLANK('Post Process Calc.'!C43),"",'Post Process Calc.'!C43)</f>
        <v/>
      </c>
      <c r="EN43" s="245" t="str">
        <f>IF(ISBLANK('Post Process Calc.'!D43),"",'Post Process Calc.'!D43)</f>
        <v/>
      </c>
      <c r="EO43" s="245" t="str">
        <f>IF(ISBLANK('Post Process Calc.'!E43),"",'Post Process Calc.'!E43)</f>
        <v/>
      </c>
      <c r="EP43" s="245" t="str">
        <f>IF(ISBLANK('Post Process Calc.'!F43),"",'Post Process Calc.'!F43)</f>
        <v/>
      </c>
      <c r="EQ43" s="245" t="str">
        <f>IF(ISBLANK('Post Process Calc.'!G43),"",'Post Process Calc.'!G43)</f>
        <v/>
      </c>
      <c r="ER43" s="245" t="str">
        <f>IF(ISBLANK('Post Process Calc.'!H43),"",'Post Process Calc.'!H43)</f>
        <v/>
      </c>
      <c r="ES43" s="245" t="str">
        <f>IF(ISBLANK('Post Process Calc.'!I43),"",'Post Process Calc.'!I43)</f>
        <v/>
      </c>
      <c r="ET43" s="245" t="str">
        <f>IF(ISBLANK('Post Process Calc.'!J43),"",'Post Process Calc.'!J43)</f>
        <v/>
      </c>
      <c r="EU43" s="245" t="str">
        <f>IF(ISBLANK('Post Process Calc.'!K43),"",'Post Process Calc.'!K43)</f>
        <v/>
      </c>
      <c r="EV43" s="245" t="str">
        <f>IF(ISBLANK('Post Process Calc.'!L43),"",'Post Process Calc.'!L43)</f>
        <v/>
      </c>
      <c r="EW43" s="245" t="str">
        <f>IF(ISBLANK('Post Process Calc.'!M43),"",'Post Process Calc.'!M43)</f>
        <v/>
      </c>
      <c r="EX43" s="245" t="str">
        <f>IF(ISBLANK('Post Process Calc.'!N43),"",'Post Process Calc.'!N43)</f>
        <v/>
      </c>
      <c r="EY43" s="245" t="str">
        <f>IF(ISBLANK('Post Process Calc.'!O43),"",'Post Process Calc.'!O43)</f>
        <v/>
      </c>
      <c r="EZ43" s="245" t="str">
        <f>IF(ISBLANK('Post Process Calc.'!P43),"",'Post Process Calc.'!P43)</f>
        <v/>
      </c>
      <c r="FA43" s="245" t="str">
        <f>IF(ISBLANK('Post Process Calc.'!Q43),"",'Post Process Calc.'!Q43)</f>
        <v/>
      </c>
      <c r="FB43" s="245" t="str">
        <f>IF(ISBLANK('Post Process Calc.'!R43),"",'Post Process Calc.'!R43)</f>
        <v/>
      </c>
      <c r="FC43" s="245" t="str">
        <f>IF(ISBLANK('Post Process Calc.'!S43),"",'Post Process Calc.'!S43)</f>
        <v/>
      </c>
      <c r="FD43" s="245" t="str">
        <f>IF(ISBLANK('Post Process Calc.'!T43),"",'Post Process Calc.'!T43)</f>
        <v/>
      </c>
      <c r="FE43" s="245" t="str">
        <f>IF(ISBLANK('Post Process Calc.'!U43),"",'Post Process Calc.'!U43)</f>
        <v/>
      </c>
      <c r="FF43" s="245" t="str">
        <f>IF(ISBLANK('Post Process Calc.'!V43),"",'Post Process Calc.'!V43)</f>
        <v/>
      </c>
      <c r="FG43" s="245" t="str">
        <f>IF(ISBLANK('Post Process Calc.'!W43),"",'Post Process Calc.'!W43)</f>
        <v/>
      </c>
      <c r="FH43" s="245" t="str">
        <f>IF(ISBLANK('Post Process Calc.'!X43),"",'Post Process Calc.'!X43)</f>
        <v/>
      </c>
      <c r="FI43" s="245" t="str">
        <f>IF(ISBLANK('Post Process Calc.'!Y43),"",'Post Process Calc.'!Y43)</f>
        <v/>
      </c>
      <c r="FJ43" s="245" t="str">
        <f>IF(ISBLANK('Post Process Calc.'!Z43),"",'Post Process Calc.'!Z43)</f>
        <v/>
      </c>
      <c r="FK43" s="245" t="str">
        <f>IF(ISBLANK('Post Process Calc.'!AA43),"",'Post Process Calc.'!AA43)</f>
        <v/>
      </c>
      <c r="FL43" s="245" t="str">
        <f>IF(ISBLANK('Post Process Calc.'!AB43),"",'Post Process Calc.'!AB43)</f>
        <v/>
      </c>
      <c r="FM43" s="245" t="str">
        <f>IF(ISBLANK('Post Process Calc.'!AC43),"",'Post Process Calc.'!AC43)</f>
        <v/>
      </c>
      <c r="FN43" s="245" t="str">
        <f>IF(ISBLANK('Post Process Calc.'!AD43),"",'Post Process Calc.'!AD43)</f>
        <v/>
      </c>
      <c r="FO43" s="245" t="str">
        <f>IF(ISBLANK('Post Process Calc.'!AE43),"",'Post Process Calc.'!AE43)</f>
        <v/>
      </c>
      <c r="FP43" s="245" t="str">
        <f>IF(ISBLANK('Post Process Calc.'!AF43),"",'Post Process Calc.'!AF43)</f>
        <v/>
      </c>
      <c r="FQ43" s="245" t="str">
        <f>IF(ISBLANK('Post Process Calc.'!AG43),"",'Post Process Calc.'!AG43)</f>
        <v/>
      </c>
      <c r="FR43" s="245" t="str">
        <f>IF(ISBLANK('Post Process Calc.'!AH43),"",'Post Process Calc.'!AH43)</f>
        <v/>
      </c>
      <c r="FS43" s="245" t="str">
        <f>IF(ISBLANK('Post Process Calc.'!AI43),"",'Post Process Calc.'!AI43)</f>
        <v/>
      </c>
    </row>
    <row r="44" spans="1:175" x14ac:dyDescent="0.15">
      <c r="A44" s="240" t="str">
        <f>IF(Glutamine!B35&lt;&gt;0,Glutamine!$B$1,"")</f>
        <v/>
      </c>
      <c r="B44" s="240" t="str">
        <f>IF(ISBLANK(Glutamine!A35),"",Glutamine!A35)</f>
        <v/>
      </c>
      <c r="C44" s="247" t="str">
        <f>IF(ISBLANK(Glutamine!B35),"",Glutamine!B35)</f>
        <v/>
      </c>
      <c r="D44" s="248" t="str">
        <f>IF(ISBLANK(Glutamine!C35),"",Glutamine!C35)</f>
        <v/>
      </c>
      <c r="E44" s="240" t="str">
        <f>IF(ISBLANK(Glutamine!D35),"",Glutamine!D35)</f>
        <v/>
      </c>
      <c r="F44" s="240" t="str">
        <f>IF(ISBLANK(Glutamine!E35),"",Glutamine!E35)</f>
        <v/>
      </c>
      <c r="G44" s="240" t="str">
        <f>IF(ISBLANK(Glutamine!G35),"",Glutamine!G35)</f>
        <v/>
      </c>
      <c r="H44" s="240" t="str">
        <f>IF(ISBLANK(Glutamine!H35),"",Glutamine!H35)</f>
        <v/>
      </c>
      <c r="I44" s="240" t="str">
        <f>IF(ISBLANK(Glutamine!I35),"",Glutamine!I35)</f>
        <v/>
      </c>
      <c r="J44" s="240" t="str">
        <f>IF(ISBLANK(Glutamine!J35),"",Glutamine!J35)</f>
        <v/>
      </c>
      <c r="K44" s="240" t="str">
        <f>IF(ISBLANK(Glutamine!K35),"",Glutamine!K35)</f>
        <v/>
      </c>
      <c r="L44" s="240" t="str">
        <f>IF(ISBLANK(Glutamine!L35),"",Glutamine!L35)</f>
        <v/>
      </c>
      <c r="M44" s="240" t="str">
        <f>IF(ISBLANK(Glutamine!M35),"",Glutamine!M35)</f>
        <v/>
      </c>
      <c r="N44" s="240" t="str">
        <f>IF(ISBLANK(Glutamine!N35),"",Glutamine!N35)</f>
        <v/>
      </c>
      <c r="O44" s="240" t="str">
        <f>IF(ISBLANK(Glutamine!O35),"",Glutamine!O35)</f>
        <v/>
      </c>
      <c r="P44" s="240" t="str">
        <f>IF(ISBLANK(Glutamine!P35),"",Glutamine!P35)</f>
        <v/>
      </c>
      <c r="Q44" s="240" t="str">
        <f>IF(ISBLANK(Glutamine!Q35),"",Glutamine!Q35)</f>
        <v/>
      </c>
      <c r="R44" s="240" t="str">
        <f>IF(ISBLANK(Glutamine!R35),"",Glutamine!R35)</f>
        <v/>
      </c>
      <c r="S44" s="240" t="str">
        <f>IF(ISBLANK(Glutamine!S35),"",Glutamine!S35)</f>
        <v/>
      </c>
      <c r="T44" s="240" t="str">
        <f>IF(ISBLANK(Glutamine!T35),"",Glutamine!T35)</f>
        <v/>
      </c>
      <c r="U44" s="240" t="str">
        <f>IF(ISBLANK(Glutamine!U35),"",Glutamine!U35)</f>
        <v/>
      </c>
      <c r="V44" s="240" t="str">
        <f>IF(ISBLANK(Glutamine!V35),"",Glutamine!V35)</f>
        <v/>
      </c>
      <c r="W44" s="240" t="str">
        <f>IF(ISBLANK(Glutamine!W35),"",Glutamine!W35)</f>
        <v/>
      </c>
      <c r="X44" s="240" t="str">
        <f>IF(ISBLANK(Glutamine!X35),"",Glutamine!X35)</f>
        <v/>
      </c>
      <c r="Y44" s="240" t="str">
        <f>IF(ISBLANK(Glutamine!Y35),"",Glutamine!Y35)</f>
        <v/>
      </c>
      <c r="Z44" s="240" t="str">
        <f>IF(ISBLANK(Glutamine!Z35),"",Glutamine!Z35)</f>
        <v/>
      </c>
      <c r="AA44" s="240" t="str">
        <f>IF(ISBLANK(Glutamine!AA35),"",Glutamine!AA35)</f>
        <v/>
      </c>
      <c r="AB44" s="240" t="str">
        <f>IF(ISBLANK(Glutamine!AB35),"",Glutamine!AB35)</f>
        <v/>
      </c>
      <c r="AC44" s="240" t="str">
        <f>IF(ISBLANK(Glutamine!AC35),"",Glutamine!AC35)</f>
        <v/>
      </c>
      <c r="AD44" s="240" t="str">
        <f>IF(ISBLANK(Glutamine!AD35),"",Glutamine!AD35)</f>
        <v/>
      </c>
      <c r="AE44" s="240" t="str">
        <f>IF(ISBLANK(Glutamine!AE35),"",Glutamine!AE35)</f>
        <v/>
      </c>
      <c r="AF44" s="240" t="str">
        <f>IF(ISBLANK(Glutamine!AF35),"",Glutamine!AF35)</f>
        <v/>
      </c>
      <c r="AG44" s="240" t="str">
        <f>IF(ISBLANK(Glutamine!AG35),"",Glutamine!AG35)</f>
        <v/>
      </c>
      <c r="AH44" s="240" t="str">
        <f>IF(ISBLANK(Glutamine!AH35),"",Glutamine!AH35)</f>
        <v/>
      </c>
      <c r="AI44" s="240" t="str">
        <f>IF(ISBLANK(Glutamine!AI35),"",Glutamine!AI35)</f>
        <v/>
      </c>
      <c r="AJ44" s="240" t="str">
        <f>IF(ISBLANK(Glutamine!AJ35),"",Glutamine!AJ35)</f>
        <v/>
      </c>
      <c r="AK44" s="240" t="str">
        <f>IF(ISBLANK(Glutamine!AK35),"",Glutamine!AK35)</f>
        <v/>
      </c>
      <c r="AL44" s="240" t="str">
        <f>IF(ISBLANK(Glutamine!AL35),"",Glutamine!AL35)</f>
        <v/>
      </c>
      <c r="AM44" s="240" t="str">
        <f>IF(ISBLANK(Glutamine!AM35),"",Glutamine!AM35)</f>
        <v/>
      </c>
      <c r="AN44" s="240" t="str">
        <f>IF(ISBLANK(Glutamine!AN35),"",Glutamine!AN35)</f>
        <v/>
      </c>
      <c r="AO44" s="240" t="str">
        <f>IF(ISBLANK(Glutamine!AO35),"",Glutamine!AO35)</f>
        <v/>
      </c>
      <c r="AP44" s="240" t="str">
        <f>IF(ISBLANK(Glutamine!AP35),"",Glutamine!AP35)</f>
        <v/>
      </c>
      <c r="AQ44" s="240" t="e">
        <f>IF(ISBLANK(Glutamine!#REF!),"",Glutamine!#REF!)</f>
        <v>#REF!</v>
      </c>
      <c r="AR44" s="240" t="e">
        <f>IF(ISBLANK(Glutamine!#REF!),"",Glutamine!#REF!)</f>
        <v>#REF!</v>
      </c>
      <c r="AS44" s="240" t="e">
        <f>IF(ISBLANK(Glutamine!#REF!),"",Glutamine!#REF!)</f>
        <v>#REF!</v>
      </c>
      <c r="AT44" s="240" t="e">
        <f>IF(ISBLANK(Glutamine!#REF!),"",Glutamine!#REF!)</f>
        <v>#REF!</v>
      </c>
      <c r="AU44" s="240" t="e">
        <f>IF(ISBLANK(Glutamine!#REF!),"",Glutamine!#REF!)</f>
        <v>#REF!</v>
      </c>
      <c r="AV44" s="240" t="e">
        <f>IF(ISBLANK(Glutamine!#REF!),"",Glutamine!#REF!)</f>
        <v>#REF!</v>
      </c>
      <c r="AW44" s="240" t="e">
        <f>IF(ISBLANK(Glutamine!#REF!),"",Glutamine!#REF!)</f>
        <v>#REF!</v>
      </c>
      <c r="AX44" s="240" t="e">
        <f>IF(ISBLANK(Glutamine!#REF!),"",Glutamine!#REF!)</f>
        <v>#REF!</v>
      </c>
      <c r="AY44" s="240" t="e">
        <f>IF(ISBLANK(Glutamine!#REF!),"",Glutamine!#REF!)</f>
        <v>#REF!</v>
      </c>
      <c r="AZ44" s="240" t="e">
        <f>IF(ISBLANK(Glutamine!#REF!),"",Glutamine!#REF!)</f>
        <v>#REF!</v>
      </c>
      <c r="BA44" s="240" t="e">
        <f>IF(ISBLANK(Glutamine!#REF!),"",Glutamine!#REF!)</f>
        <v>#REF!</v>
      </c>
      <c r="BB44" s="240" t="e">
        <f>IF(ISBLANK(Glutamine!#REF!),"",Glutamine!#REF!)</f>
        <v>#REF!</v>
      </c>
      <c r="BC44" s="240" t="e">
        <f>IF(ISBLANK(Glutamine!#REF!),"",Glutamine!#REF!)</f>
        <v>#REF!</v>
      </c>
      <c r="BD44" s="240" t="e">
        <f>IF(ISBLANK(Glutamine!#REF!),"",Glutamine!#REF!)</f>
        <v>#REF!</v>
      </c>
      <c r="BE44" s="240" t="e">
        <f>IF(ISBLANK(Glutamine!#REF!),"",Glutamine!#REF!)</f>
        <v>#REF!</v>
      </c>
      <c r="BF44" s="240" t="e">
        <f>IF(ISBLANK(Glutamine!#REF!),"",Glutamine!#REF!)</f>
        <v>#REF!</v>
      </c>
      <c r="BG44" s="240" t="e">
        <f>IF(ISBLANK(Glutamine!#REF!),"",Glutamine!#REF!)</f>
        <v>#REF!</v>
      </c>
      <c r="BH44" s="240" t="e">
        <f>IF(ISBLANK(Glutamine!#REF!),"",Glutamine!#REF!)</f>
        <v>#REF!</v>
      </c>
      <c r="BI44" s="240" t="e">
        <f>IF(ISBLANK(Glutamine!#REF!),"",Glutamine!#REF!)</f>
        <v>#REF!</v>
      </c>
      <c r="BJ44" s="240" t="e">
        <f>IF(ISBLANK(Glutamine!#REF!),"",Glutamine!#REF!)</f>
        <v>#REF!</v>
      </c>
      <c r="BK44" s="240" t="e">
        <f>IF(ISBLANK(Glutamine!#REF!),"",Glutamine!#REF!)</f>
        <v>#REF!</v>
      </c>
      <c r="BL44" s="240" t="e">
        <f>IF(ISBLANK(Glutamine!#REF!),"",Glutamine!#REF!)</f>
        <v>#REF!</v>
      </c>
      <c r="BM44" s="240" t="e">
        <f>IF(ISBLANK(Glutamine!#REF!),"",Glutamine!#REF!)</f>
        <v>#REF!</v>
      </c>
      <c r="BN44" s="240" t="str">
        <f>IF(ISBLANK('In Process Calc.'!B37),"",ROUND('In Process Calc.'!B37,2))</f>
        <v/>
      </c>
      <c r="BO44" s="240" t="str">
        <f>IF(ISBLANK('In Process Calc.'!C37),"",ROUND('In Process Calc.'!C37,2))</f>
        <v/>
      </c>
      <c r="BP44" s="240" t="str">
        <f>IF(ISBLANK('In Process Calc.'!D37),"",'In Process Calc.'!D37)</f>
        <v/>
      </c>
      <c r="BQ44" s="240" t="str">
        <f>IF(ISBLANK('In Process Calc.'!E37),"",'In Process Calc.'!E37)</f>
        <v/>
      </c>
      <c r="BR44" s="240" t="str">
        <f>IF(ISBLANK('In Process Calc.'!G37),"",'In Process Calc.'!G37)</f>
        <v/>
      </c>
      <c r="BS44" s="240" t="str">
        <f>IF(ISBLANK('In Process Calc.'!I37),"",'In Process Calc.'!I37)</f>
        <v/>
      </c>
      <c r="BT44" s="240" t="str">
        <f>IF(ISBLANK('In Process Calc.'!J37),"",'In Process Calc.'!J37)</f>
        <v/>
      </c>
      <c r="BU44" s="240" t="str">
        <f>IF(ISBLANK('In Process Calc.'!K37),"",'In Process Calc.'!K37)</f>
        <v/>
      </c>
      <c r="BV44" s="245" t="str">
        <f>IF(ISBLANK('In Process Calc.'!L37),"",'In Process Calc.'!L37)</f>
        <v/>
      </c>
      <c r="BW44" s="245" t="str">
        <f>IF(ISBLANK('In Process Calc.'!M37),"",'In Process Calc.'!M37)</f>
        <v/>
      </c>
      <c r="BX44" s="245" t="str">
        <f>IF(ISBLANK('In Process Calc.'!N37),"",'In Process Calc.'!N37)</f>
        <v/>
      </c>
      <c r="BY44" s="245" t="str">
        <f>IF(ISBLANK('In Process Calc.'!O37),"",'In Process Calc.'!O37)</f>
        <v/>
      </c>
      <c r="BZ44" s="245" t="str">
        <f>IF(ISBLANK('In Process Calc.'!P37),"",'In Process Calc.'!P37)</f>
        <v/>
      </c>
      <c r="CA44" s="245" t="str">
        <f>IF(ISBLANK('In Process Calc.'!Q37),"",'In Process Calc.'!Q37)</f>
        <v/>
      </c>
      <c r="CB44" s="245" t="str">
        <f>IF(ISBLANK('In Process Calc.'!R37),"",'In Process Calc.'!R37)</f>
        <v/>
      </c>
      <c r="CC44" s="245" t="str">
        <f>IF(ISBLANK('In Process Calc.'!S37),"",'In Process Calc.'!S37)</f>
        <v/>
      </c>
      <c r="CD44" s="245" t="str">
        <f>IF(ISBLANK('In Process Calc.'!T37),"",'In Process Calc.'!T37)</f>
        <v/>
      </c>
      <c r="CE44" s="245" t="str">
        <f>IF(ISBLANK('In Process Calc.'!U37),"",'In Process Calc.'!U37)</f>
        <v/>
      </c>
      <c r="CF44" s="245" t="str">
        <f>IF(ISBLANK('In Process Calc.'!V37),"",'In Process Calc.'!V37)</f>
        <v/>
      </c>
      <c r="CG44" s="245" t="str">
        <f>IF(ISBLANK('In Process Calc.'!W37),"",'In Process Calc.'!W37)</f>
        <v/>
      </c>
      <c r="CH44" s="245" t="str">
        <f>IF(ISBLANK('In Process Calc.'!X37),"",'In Process Calc.'!X37)</f>
        <v/>
      </c>
      <c r="CI44" s="245" t="str">
        <f>IF(ISBLANK('In Process Calc.'!Y37),"",'In Process Calc.'!Y37)</f>
        <v/>
      </c>
      <c r="CJ44" s="245" t="str">
        <f>IF(ISBLANK('In Process Calc.'!Z37),"",'In Process Calc.'!Z37)</f>
        <v/>
      </c>
      <c r="CK44" s="245" t="str">
        <f>IF(ISBLANK('In Process Calc.'!AA37),"",'In Process Calc.'!AA37)</f>
        <v/>
      </c>
      <c r="CL44" s="245" t="str">
        <f>IF(ISBLANK('In Process Calc.'!AB37),"",'In Process Calc.'!AB37)</f>
        <v/>
      </c>
      <c r="CM44" s="245" t="str">
        <f>IF(ISBLANK('In Process Calc.'!AC37),"",'In Process Calc.'!AC37)</f>
        <v/>
      </c>
      <c r="CN44" s="245" t="str">
        <f>IF(ISBLANK('In Process Calc.'!AD37),"",'In Process Calc.'!AD37)</f>
        <v/>
      </c>
      <c r="CO44" s="245" t="str">
        <f>IF(ISBLANK('In Process Calc.'!AE37),"",'In Process Calc.'!AE37)</f>
        <v/>
      </c>
      <c r="CP44" s="245" t="str">
        <f>IF(ISBLANK('In Process Calc.'!AF37),"",'In Process Calc.'!AF37)</f>
        <v/>
      </c>
      <c r="CQ44" s="245" t="str">
        <f>IF(ISBLANK('In Process Calc.'!AG37),"",'In Process Calc.'!AG37)</f>
        <v/>
      </c>
      <c r="CR44" s="245" t="str">
        <f>IF(ISBLANK('In Process Calc.'!AH37),"",'In Process Calc.'!AH37)</f>
        <v/>
      </c>
      <c r="CS44" s="245" t="str">
        <f>IF(ISBLANK('In Process Calc.'!AI37),"",'In Process Calc.'!AI37)</f>
        <v/>
      </c>
      <c r="CT44" s="245" t="str">
        <f>IF(ISBLANK('In Process Calc.'!AJ37),"",'In Process Calc.'!AJ37)</f>
        <v/>
      </c>
      <c r="CU44" s="245" t="str">
        <f>IF(ISBLANK('In Process Calc.'!AK37),"",'In Process Calc.'!AK37)</f>
        <v/>
      </c>
      <c r="CV44" s="245" t="str">
        <f>IF(ISBLANK('In Process Calc.'!AL37),"",'In Process Calc.'!AL37)</f>
        <v/>
      </c>
      <c r="CW44" s="245" t="str">
        <f>IF(ISBLANK('In Process Calc.'!AM37),"",'In Process Calc.'!AM37)</f>
        <v/>
      </c>
      <c r="CX44" s="245" t="str">
        <f>IF(ISBLANK('In Process Calc.'!AN37),"",'In Process Calc.'!AN37)</f>
        <v/>
      </c>
      <c r="CY44" s="245" t="str">
        <f>IF(ISBLANK('In Process Calc.'!AO37),"",'In Process Calc.'!AO37)</f>
        <v/>
      </c>
      <c r="CZ44" s="245" t="str">
        <f>IF(ISBLANK('In Process Calc.'!AP37),"",'In Process Calc.'!AP37)</f>
        <v/>
      </c>
      <c r="DA44" s="245" t="str">
        <f>IF(ISBLANK('In Process Calc.'!AQ37),"",'In Process Calc.'!AQ37)</f>
        <v/>
      </c>
      <c r="DB44" s="245" t="str">
        <f>IF(ISBLANK('In Process Calc.'!AR37),"",'In Process Calc.'!AR37)</f>
        <v/>
      </c>
      <c r="DC44" s="245" t="str">
        <f>IF(ISBLANK('In Process Calc.'!AS37),"",'In Process Calc.'!AS37)</f>
        <v/>
      </c>
      <c r="DD44" s="245" t="str">
        <f>IF(ISBLANK('In Process Calc.'!AT37),"",'In Process Calc.'!AT37)</f>
        <v/>
      </c>
      <c r="DE44" s="245" t="str">
        <f>IF(ISBLANK('In Process Calc.'!AU37),"",'In Process Calc.'!AU37)</f>
        <v/>
      </c>
      <c r="DF44" s="245" t="str">
        <f>IF(ISBLANK('In Process Calc.'!AV37),"",'In Process Calc.'!AV37)</f>
        <v/>
      </c>
      <c r="DG44" s="245" t="str">
        <f>IF(ISBLANK('In Process Calc.'!AW37),"",'In Process Calc.'!AW37)</f>
        <v/>
      </c>
      <c r="DH44" s="245" t="str">
        <f>IF(ISBLANK('In Process Calc.'!AX37),"",'In Process Calc.'!AX37)</f>
        <v/>
      </c>
      <c r="DI44" s="245" t="str">
        <f>IF(ISBLANK('In Process Calc.'!AY37),"",'In Process Calc.'!AY37)</f>
        <v/>
      </c>
      <c r="DJ44" s="245" t="str">
        <f>IF(ISBLANK('In Process Calc.'!AZ37),"",'In Process Calc.'!AZ37)</f>
        <v/>
      </c>
      <c r="DK44" s="245" t="str">
        <f>IF(ISBLANK('In Process Calc.'!BA37),"",'In Process Calc.'!BA37)</f>
        <v/>
      </c>
      <c r="DL44" s="245" t="str">
        <f>IF(ISBLANK('In Process Calc.'!BB37),"",'In Process Calc.'!BB37)</f>
        <v/>
      </c>
      <c r="DM44" s="245" t="str">
        <f>IF(ISBLANK('In Process Calc.'!BC37),"",'In Process Calc.'!BC37)</f>
        <v/>
      </c>
      <c r="DN44" s="245" t="str">
        <f>IF(ISBLANK('In Process Calc.'!BD37),"",'In Process Calc.'!BD37)</f>
        <v/>
      </c>
      <c r="DO44" s="245" t="str">
        <f>IF(ISBLANK('In Process Calc.'!BE37),"",'In Process Calc.'!BE37)</f>
        <v/>
      </c>
      <c r="DP44" s="245" t="str">
        <f>IF(ISBLANK('In Process Calc.'!BF37),"",'In Process Calc.'!BF37)</f>
        <v/>
      </c>
      <c r="DQ44" s="245" t="str">
        <f>IF(ISBLANK('In Process Calc.'!BG37),"",'In Process Calc.'!BG37)</f>
        <v/>
      </c>
      <c r="DR44" s="245" t="str">
        <f>IF(ISBLANK('In Process Calc.'!BH37),"",'In Process Calc.'!BH37)</f>
        <v/>
      </c>
      <c r="DS44" s="245" t="str">
        <f>IF(ISBLANK('In Process Calc.'!BI37),"",'In Process Calc.'!BI37)</f>
        <v/>
      </c>
      <c r="DT44" s="245" t="str">
        <f>IF(ISBLANK('In Process Calc.'!BJ37),"",'In Process Calc.'!BJ37)</f>
        <v/>
      </c>
      <c r="DU44" s="245" t="str">
        <f>IF(ISBLANK('In Process Calc.'!BK37),"",'In Process Calc.'!BK37)</f>
        <v/>
      </c>
      <c r="DV44" s="245" t="str">
        <f>IF(ISBLANK('In Process Calc.'!BL37),"",'In Process Calc.'!BL37)</f>
        <v/>
      </c>
      <c r="DW44" s="245" t="str">
        <f>IF(ISBLANK('In Process Calc.'!BM37),"",'In Process Calc.'!BM37)</f>
        <v/>
      </c>
      <c r="DX44" s="245" t="str">
        <f>IF(ISBLANK('In Process Calc.'!BN37),"",'In Process Calc.'!BN37)</f>
        <v/>
      </c>
      <c r="DY44" s="245" t="str">
        <f>IF(ISBLANK('In Process Calc.'!BO37),"",'In Process Calc.'!BO37)</f>
        <v/>
      </c>
      <c r="DZ44" s="245" t="str">
        <f>IF(ISBLANK('In Process Calc.'!BP37),"",'In Process Calc.'!BP37)</f>
        <v/>
      </c>
      <c r="EA44" s="245" t="str">
        <f>IF(ISBLANK('In Process Calc.'!BQ37),"",'In Process Calc.'!BQ37)</f>
        <v/>
      </c>
      <c r="EB44" s="245" t="str">
        <f>IF(ISBLANK('In Process Calc.'!BR37),"",'In Process Calc.'!BR37)</f>
        <v/>
      </c>
      <c r="EC44" s="245" t="str">
        <f>IF(ISBLANK('In Process Calc.'!BS37),"",'In Process Calc.'!BS37)</f>
        <v/>
      </c>
      <c r="ED44" s="245" t="str">
        <f>IF(ISBLANK('In Process Calc.'!BT37),"",'In Process Calc.'!BT37)</f>
        <v/>
      </c>
      <c r="EE44" s="245" t="str">
        <f>IF(ISBLANK('In Process Calc.'!BU37),"",'In Process Calc.'!BU37)</f>
        <v/>
      </c>
      <c r="EF44" s="245" t="str">
        <f>IF(ISBLANK('In Process Calc.'!BV37),"",'In Process Calc.'!BV37)</f>
        <v/>
      </c>
      <c r="EG44" s="245" t="str">
        <f>IF(ISBLANK('In Process Calc.'!BW37),"",'In Process Calc.'!BW37)</f>
        <v/>
      </c>
      <c r="EH44" s="245" t="str">
        <f>IF(ISBLANK('In Process Calc.'!BX37),"",'In Process Calc.'!BX37)</f>
        <v/>
      </c>
      <c r="EI44" s="245" t="str">
        <f>IF(ISBLANK('In Process Calc.'!BY37),"",'In Process Calc.'!BY37)</f>
        <v/>
      </c>
      <c r="EJ44" s="245" t="str">
        <f>IF(ISBLANK('In Process Calc.'!BZ37),"",'In Process Calc.'!BZ37)</f>
        <v/>
      </c>
      <c r="EK44" s="245" t="str">
        <f>IF(ISBLANK('Post Process Calc.'!A44),"",'Post Process Calc.'!A44)</f>
        <v/>
      </c>
      <c r="EL44" s="245" t="str">
        <f>IF(ISBLANK('Post Process Calc.'!B44),"",'Post Process Calc.'!B44)</f>
        <v/>
      </c>
      <c r="EM44" s="245" t="str">
        <f>IF(ISBLANK('Post Process Calc.'!C44),"",'Post Process Calc.'!C44)</f>
        <v/>
      </c>
      <c r="EN44" s="245" t="str">
        <f>IF(ISBLANK('Post Process Calc.'!D44),"",'Post Process Calc.'!D44)</f>
        <v/>
      </c>
      <c r="EO44" s="245" t="str">
        <f>IF(ISBLANK('Post Process Calc.'!E44),"",'Post Process Calc.'!E44)</f>
        <v/>
      </c>
      <c r="EP44" s="245" t="str">
        <f>IF(ISBLANK('Post Process Calc.'!F44),"",'Post Process Calc.'!F44)</f>
        <v/>
      </c>
      <c r="EQ44" s="245" t="str">
        <f>IF(ISBLANK('Post Process Calc.'!G44),"",'Post Process Calc.'!G44)</f>
        <v/>
      </c>
      <c r="ER44" s="245" t="str">
        <f>IF(ISBLANK('Post Process Calc.'!H44),"",'Post Process Calc.'!H44)</f>
        <v/>
      </c>
      <c r="ES44" s="245" t="str">
        <f>IF(ISBLANK('Post Process Calc.'!I44),"",'Post Process Calc.'!I44)</f>
        <v/>
      </c>
      <c r="ET44" s="245" t="str">
        <f>IF(ISBLANK('Post Process Calc.'!J44),"",'Post Process Calc.'!J44)</f>
        <v/>
      </c>
      <c r="EU44" s="245" t="str">
        <f>IF(ISBLANK('Post Process Calc.'!K44),"",'Post Process Calc.'!K44)</f>
        <v/>
      </c>
      <c r="EV44" s="245" t="str">
        <f>IF(ISBLANK('Post Process Calc.'!L44),"",'Post Process Calc.'!L44)</f>
        <v/>
      </c>
      <c r="EW44" s="245" t="str">
        <f>IF(ISBLANK('Post Process Calc.'!M44),"",'Post Process Calc.'!M44)</f>
        <v/>
      </c>
      <c r="EX44" s="245" t="str">
        <f>IF(ISBLANK('Post Process Calc.'!N44),"",'Post Process Calc.'!N44)</f>
        <v/>
      </c>
      <c r="EY44" s="245" t="str">
        <f>IF(ISBLANK('Post Process Calc.'!O44),"",'Post Process Calc.'!O44)</f>
        <v/>
      </c>
      <c r="EZ44" s="245" t="str">
        <f>IF(ISBLANK('Post Process Calc.'!P44),"",'Post Process Calc.'!P44)</f>
        <v/>
      </c>
      <c r="FA44" s="245" t="str">
        <f>IF(ISBLANK('Post Process Calc.'!Q44),"",'Post Process Calc.'!Q44)</f>
        <v/>
      </c>
      <c r="FB44" s="245" t="str">
        <f>IF(ISBLANK('Post Process Calc.'!R44),"",'Post Process Calc.'!R44)</f>
        <v/>
      </c>
      <c r="FC44" s="245" t="str">
        <f>IF(ISBLANK('Post Process Calc.'!S44),"",'Post Process Calc.'!S44)</f>
        <v/>
      </c>
      <c r="FD44" s="245" t="str">
        <f>IF(ISBLANK('Post Process Calc.'!T44),"",'Post Process Calc.'!T44)</f>
        <v/>
      </c>
      <c r="FE44" s="245" t="str">
        <f>IF(ISBLANK('Post Process Calc.'!U44),"",'Post Process Calc.'!U44)</f>
        <v/>
      </c>
      <c r="FF44" s="245" t="str">
        <f>IF(ISBLANK('Post Process Calc.'!V44),"",'Post Process Calc.'!V44)</f>
        <v/>
      </c>
      <c r="FG44" s="245" t="str">
        <f>IF(ISBLANK('Post Process Calc.'!W44),"",'Post Process Calc.'!W44)</f>
        <v/>
      </c>
      <c r="FH44" s="245" t="str">
        <f>IF(ISBLANK('Post Process Calc.'!X44),"",'Post Process Calc.'!X44)</f>
        <v/>
      </c>
      <c r="FI44" s="245" t="str">
        <f>IF(ISBLANK('Post Process Calc.'!Y44),"",'Post Process Calc.'!Y44)</f>
        <v/>
      </c>
      <c r="FJ44" s="245" t="str">
        <f>IF(ISBLANK('Post Process Calc.'!Z44),"",'Post Process Calc.'!Z44)</f>
        <v/>
      </c>
      <c r="FK44" s="245" t="str">
        <f>IF(ISBLANK('Post Process Calc.'!AA44),"",'Post Process Calc.'!AA44)</f>
        <v/>
      </c>
      <c r="FL44" s="245" t="str">
        <f>IF(ISBLANK('Post Process Calc.'!AB44),"",'Post Process Calc.'!AB44)</f>
        <v/>
      </c>
      <c r="FM44" s="245" t="str">
        <f>IF(ISBLANK('Post Process Calc.'!AC44),"",'Post Process Calc.'!AC44)</f>
        <v/>
      </c>
      <c r="FN44" s="245" t="str">
        <f>IF(ISBLANK('Post Process Calc.'!AD44),"",'Post Process Calc.'!AD44)</f>
        <v/>
      </c>
      <c r="FO44" s="245" t="str">
        <f>IF(ISBLANK('Post Process Calc.'!AE44),"",'Post Process Calc.'!AE44)</f>
        <v/>
      </c>
      <c r="FP44" s="245" t="str">
        <f>IF(ISBLANK('Post Process Calc.'!AF44),"",'Post Process Calc.'!AF44)</f>
        <v/>
      </c>
      <c r="FQ44" s="245" t="str">
        <f>IF(ISBLANK('Post Process Calc.'!AG44),"",'Post Process Calc.'!AG44)</f>
        <v/>
      </c>
      <c r="FR44" s="245" t="str">
        <f>IF(ISBLANK('Post Process Calc.'!AH44),"",'Post Process Calc.'!AH44)</f>
        <v/>
      </c>
      <c r="FS44" s="245" t="str">
        <f>IF(ISBLANK('Post Process Calc.'!AI44),"",'Post Process Calc.'!AI44)</f>
        <v/>
      </c>
    </row>
    <row r="45" spans="1:175" x14ac:dyDescent="0.15">
      <c r="A45" s="240" t="str">
        <f>IF(Glutamine!B36&lt;&gt;0,Glutamine!$B$1,"")</f>
        <v/>
      </c>
      <c r="B45" s="240" t="str">
        <f>IF(ISBLANK(Glutamine!A36),"",Glutamine!A36)</f>
        <v/>
      </c>
      <c r="C45" s="247" t="str">
        <f>IF(ISBLANK(Glutamine!B36),"",Glutamine!B36)</f>
        <v/>
      </c>
      <c r="D45" s="248" t="str">
        <f>IF(ISBLANK(Glutamine!C36),"",Glutamine!C36)</f>
        <v/>
      </c>
      <c r="E45" s="240" t="str">
        <f>IF(ISBLANK(Glutamine!D36),"",Glutamine!D36)</f>
        <v/>
      </c>
      <c r="F45" s="240" t="str">
        <f>IF(ISBLANK(Glutamine!E36),"",Glutamine!E36)</f>
        <v/>
      </c>
      <c r="G45" s="240" t="str">
        <f>IF(ISBLANK(Glutamine!G36),"",Glutamine!G36)</f>
        <v/>
      </c>
      <c r="H45" s="240" t="str">
        <f>IF(ISBLANK(Glutamine!H36),"",Glutamine!H36)</f>
        <v/>
      </c>
      <c r="I45" s="240" t="str">
        <f>IF(ISBLANK(Glutamine!I36),"",Glutamine!I36)</f>
        <v/>
      </c>
      <c r="J45" s="240" t="str">
        <f>IF(ISBLANK(Glutamine!J36),"",Glutamine!J36)</f>
        <v/>
      </c>
      <c r="K45" s="240" t="str">
        <f>IF(ISBLANK(Glutamine!K36),"",Glutamine!K36)</f>
        <v/>
      </c>
      <c r="L45" s="240" t="str">
        <f>IF(ISBLANK(Glutamine!L36),"",Glutamine!L36)</f>
        <v/>
      </c>
      <c r="M45" s="240" t="str">
        <f>IF(ISBLANK(Glutamine!M36),"",Glutamine!M36)</f>
        <v/>
      </c>
      <c r="N45" s="240" t="str">
        <f>IF(ISBLANK(Glutamine!N36),"",Glutamine!N36)</f>
        <v/>
      </c>
      <c r="O45" s="240" t="str">
        <f>IF(ISBLANK(Glutamine!O36),"",Glutamine!O36)</f>
        <v/>
      </c>
      <c r="P45" s="240" t="str">
        <f>IF(ISBLANK(Glutamine!P36),"",Glutamine!P36)</f>
        <v/>
      </c>
      <c r="Q45" s="240" t="str">
        <f>IF(ISBLANK(Glutamine!Q36),"",Glutamine!Q36)</f>
        <v/>
      </c>
      <c r="R45" s="240" t="str">
        <f>IF(ISBLANK(Glutamine!R36),"",Glutamine!R36)</f>
        <v/>
      </c>
      <c r="S45" s="240" t="str">
        <f>IF(ISBLANK(Glutamine!S36),"",Glutamine!S36)</f>
        <v/>
      </c>
      <c r="T45" s="240" t="str">
        <f>IF(ISBLANK(Glutamine!T36),"",Glutamine!T36)</f>
        <v/>
      </c>
      <c r="U45" s="240" t="str">
        <f>IF(ISBLANK(Glutamine!U36),"",Glutamine!U36)</f>
        <v/>
      </c>
      <c r="V45" s="240" t="str">
        <f>IF(ISBLANK(Glutamine!V36),"",Glutamine!V36)</f>
        <v/>
      </c>
      <c r="W45" s="240" t="str">
        <f>IF(ISBLANK(Glutamine!W36),"",Glutamine!W36)</f>
        <v/>
      </c>
      <c r="X45" s="240" t="str">
        <f>IF(ISBLANK(Glutamine!X36),"",Glutamine!X36)</f>
        <v/>
      </c>
      <c r="Y45" s="240" t="str">
        <f>IF(ISBLANK(Glutamine!Y36),"",Glutamine!Y36)</f>
        <v/>
      </c>
      <c r="Z45" s="240" t="str">
        <f>IF(ISBLANK(Glutamine!Z36),"",Glutamine!Z36)</f>
        <v/>
      </c>
      <c r="AA45" s="240" t="str">
        <f>IF(ISBLANK(Glutamine!AA36),"",Glutamine!AA36)</f>
        <v/>
      </c>
      <c r="AB45" s="240" t="str">
        <f>IF(ISBLANK(Glutamine!AB36),"",Glutamine!AB36)</f>
        <v/>
      </c>
      <c r="AC45" s="240" t="str">
        <f>IF(ISBLANK(Glutamine!AC36),"",Glutamine!AC36)</f>
        <v/>
      </c>
      <c r="AD45" s="240" t="str">
        <f>IF(ISBLANK(Glutamine!AD36),"",Glutamine!AD36)</f>
        <v/>
      </c>
      <c r="AE45" s="240" t="str">
        <f>IF(ISBLANK(Glutamine!AE36),"",Glutamine!AE36)</f>
        <v/>
      </c>
      <c r="AF45" s="240" t="str">
        <f>IF(ISBLANK(Glutamine!AF36),"",Glutamine!AF36)</f>
        <v/>
      </c>
      <c r="AG45" s="240" t="str">
        <f>IF(ISBLANK(Glutamine!AG36),"",Glutamine!AG36)</f>
        <v/>
      </c>
      <c r="AH45" s="240" t="str">
        <f>IF(ISBLANK(Glutamine!AH36),"",Glutamine!AH36)</f>
        <v/>
      </c>
      <c r="AI45" s="240" t="str">
        <f>IF(ISBLANK(Glutamine!AI36),"",Glutamine!AI36)</f>
        <v/>
      </c>
      <c r="AJ45" s="240" t="str">
        <f>IF(ISBLANK(Glutamine!AJ36),"",Glutamine!AJ36)</f>
        <v/>
      </c>
      <c r="AK45" s="240" t="str">
        <f>IF(ISBLANK(Glutamine!AK36),"",Glutamine!AK36)</f>
        <v/>
      </c>
      <c r="AL45" s="240" t="str">
        <f>IF(ISBLANK(Glutamine!AL36),"",Glutamine!AL36)</f>
        <v/>
      </c>
      <c r="AM45" s="240" t="str">
        <f>IF(ISBLANK(Glutamine!AM36),"",Glutamine!AM36)</f>
        <v/>
      </c>
      <c r="AN45" s="240" t="str">
        <f>IF(ISBLANK(Glutamine!AN36),"",Glutamine!AN36)</f>
        <v/>
      </c>
      <c r="AO45" s="240" t="str">
        <f>IF(ISBLANK(Glutamine!AO36),"",Glutamine!AO36)</f>
        <v/>
      </c>
      <c r="AP45" s="240" t="str">
        <f>IF(ISBLANK(Glutamine!AP36),"",Glutamine!AP36)</f>
        <v/>
      </c>
      <c r="AQ45" s="240" t="e">
        <f>IF(ISBLANK(Glutamine!#REF!),"",Glutamine!#REF!)</f>
        <v>#REF!</v>
      </c>
      <c r="AR45" s="240" t="e">
        <f>IF(ISBLANK(Glutamine!#REF!),"",Glutamine!#REF!)</f>
        <v>#REF!</v>
      </c>
      <c r="AS45" s="240" t="e">
        <f>IF(ISBLANK(Glutamine!#REF!),"",Glutamine!#REF!)</f>
        <v>#REF!</v>
      </c>
      <c r="AT45" s="240" t="e">
        <f>IF(ISBLANK(Glutamine!#REF!),"",Glutamine!#REF!)</f>
        <v>#REF!</v>
      </c>
      <c r="AU45" s="240" t="e">
        <f>IF(ISBLANK(Glutamine!#REF!),"",Glutamine!#REF!)</f>
        <v>#REF!</v>
      </c>
      <c r="AV45" s="240" t="e">
        <f>IF(ISBLANK(Glutamine!#REF!),"",Glutamine!#REF!)</f>
        <v>#REF!</v>
      </c>
      <c r="AW45" s="240" t="e">
        <f>IF(ISBLANK(Glutamine!#REF!),"",Glutamine!#REF!)</f>
        <v>#REF!</v>
      </c>
      <c r="AX45" s="240" t="e">
        <f>IF(ISBLANK(Glutamine!#REF!),"",Glutamine!#REF!)</f>
        <v>#REF!</v>
      </c>
      <c r="AY45" s="240" t="e">
        <f>IF(ISBLANK(Glutamine!#REF!),"",Glutamine!#REF!)</f>
        <v>#REF!</v>
      </c>
      <c r="AZ45" s="240" t="e">
        <f>IF(ISBLANK(Glutamine!#REF!),"",Glutamine!#REF!)</f>
        <v>#REF!</v>
      </c>
      <c r="BA45" s="240" t="e">
        <f>IF(ISBLANK(Glutamine!#REF!),"",Glutamine!#REF!)</f>
        <v>#REF!</v>
      </c>
      <c r="BB45" s="240" t="e">
        <f>IF(ISBLANK(Glutamine!#REF!),"",Glutamine!#REF!)</f>
        <v>#REF!</v>
      </c>
      <c r="BC45" s="240" t="e">
        <f>IF(ISBLANK(Glutamine!#REF!),"",Glutamine!#REF!)</f>
        <v>#REF!</v>
      </c>
      <c r="BD45" s="240" t="e">
        <f>IF(ISBLANK(Glutamine!#REF!),"",Glutamine!#REF!)</f>
        <v>#REF!</v>
      </c>
      <c r="BE45" s="240" t="e">
        <f>IF(ISBLANK(Glutamine!#REF!),"",Glutamine!#REF!)</f>
        <v>#REF!</v>
      </c>
      <c r="BF45" s="240" t="e">
        <f>IF(ISBLANK(Glutamine!#REF!),"",Glutamine!#REF!)</f>
        <v>#REF!</v>
      </c>
      <c r="BG45" s="240" t="e">
        <f>IF(ISBLANK(Glutamine!#REF!),"",Glutamine!#REF!)</f>
        <v>#REF!</v>
      </c>
      <c r="BH45" s="240" t="e">
        <f>IF(ISBLANK(Glutamine!#REF!),"",Glutamine!#REF!)</f>
        <v>#REF!</v>
      </c>
      <c r="BI45" s="240" t="e">
        <f>IF(ISBLANK(Glutamine!#REF!),"",Glutamine!#REF!)</f>
        <v>#REF!</v>
      </c>
      <c r="BJ45" s="240" t="e">
        <f>IF(ISBLANK(Glutamine!#REF!),"",Glutamine!#REF!)</f>
        <v>#REF!</v>
      </c>
      <c r="BK45" s="240" t="e">
        <f>IF(ISBLANK(Glutamine!#REF!),"",Glutamine!#REF!)</f>
        <v>#REF!</v>
      </c>
      <c r="BL45" s="240" t="e">
        <f>IF(ISBLANK(Glutamine!#REF!),"",Glutamine!#REF!)</f>
        <v>#REF!</v>
      </c>
      <c r="BM45" s="240" t="e">
        <f>IF(ISBLANK(Glutamine!#REF!),"",Glutamine!#REF!)</f>
        <v>#REF!</v>
      </c>
      <c r="BN45" s="240" t="str">
        <f>IF(ISBLANK('In Process Calc.'!B38),"",ROUND('In Process Calc.'!B38,2))</f>
        <v/>
      </c>
      <c r="BO45" s="240" t="str">
        <f>IF(ISBLANK('In Process Calc.'!C38),"",ROUND('In Process Calc.'!C38,2))</f>
        <v/>
      </c>
      <c r="BP45" s="240" t="str">
        <f>IF(ISBLANK('In Process Calc.'!D38),"",'In Process Calc.'!D38)</f>
        <v/>
      </c>
      <c r="BQ45" s="240" t="str">
        <f>IF(ISBLANK('In Process Calc.'!E38),"",'In Process Calc.'!E38)</f>
        <v/>
      </c>
      <c r="BR45" s="240" t="str">
        <f>IF(ISBLANK('In Process Calc.'!G38),"",'In Process Calc.'!G38)</f>
        <v/>
      </c>
      <c r="BS45" s="240" t="str">
        <f>IF(ISBLANK('In Process Calc.'!I38),"",'In Process Calc.'!I38)</f>
        <v/>
      </c>
      <c r="BT45" s="240" t="str">
        <f>IF(ISBLANK('In Process Calc.'!J38),"",'In Process Calc.'!J38)</f>
        <v/>
      </c>
      <c r="BU45" s="240" t="str">
        <f>IF(ISBLANK('In Process Calc.'!K38),"",'In Process Calc.'!K38)</f>
        <v/>
      </c>
      <c r="BV45" s="245" t="str">
        <f>IF(ISBLANK('In Process Calc.'!L38),"",'In Process Calc.'!L38)</f>
        <v/>
      </c>
      <c r="BW45" s="245" t="str">
        <f>IF(ISBLANK('In Process Calc.'!M38),"",'In Process Calc.'!M38)</f>
        <v/>
      </c>
      <c r="BX45" s="245" t="str">
        <f>IF(ISBLANK('In Process Calc.'!N38),"",'In Process Calc.'!N38)</f>
        <v/>
      </c>
      <c r="BY45" s="245" t="str">
        <f>IF(ISBLANK('In Process Calc.'!O38),"",'In Process Calc.'!O38)</f>
        <v/>
      </c>
      <c r="BZ45" s="245" t="str">
        <f>IF(ISBLANK('In Process Calc.'!P38),"",'In Process Calc.'!P38)</f>
        <v/>
      </c>
      <c r="CA45" s="245" t="str">
        <f>IF(ISBLANK('In Process Calc.'!Q38),"",'In Process Calc.'!Q38)</f>
        <v/>
      </c>
      <c r="CB45" s="245" t="str">
        <f>IF(ISBLANK('In Process Calc.'!R38),"",'In Process Calc.'!R38)</f>
        <v/>
      </c>
      <c r="CC45" s="245" t="str">
        <f>IF(ISBLANK('In Process Calc.'!S38),"",'In Process Calc.'!S38)</f>
        <v/>
      </c>
      <c r="CD45" s="245" t="str">
        <f>IF(ISBLANK('In Process Calc.'!T38),"",'In Process Calc.'!T38)</f>
        <v/>
      </c>
      <c r="CE45" s="245" t="str">
        <f>IF(ISBLANK('In Process Calc.'!U38),"",'In Process Calc.'!U38)</f>
        <v/>
      </c>
      <c r="CF45" s="245" t="str">
        <f>IF(ISBLANK('In Process Calc.'!V38),"",'In Process Calc.'!V38)</f>
        <v/>
      </c>
      <c r="CG45" s="245" t="str">
        <f>IF(ISBLANK('In Process Calc.'!W38),"",'In Process Calc.'!W38)</f>
        <v/>
      </c>
      <c r="CH45" s="245" t="str">
        <f>IF(ISBLANK('In Process Calc.'!X38),"",'In Process Calc.'!X38)</f>
        <v/>
      </c>
      <c r="CI45" s="245" t="str">
        <f>IF(ISBLANK('In Process Calc.'!Y38),"",'In Process Calc.'!Y38)</f>
        <v/>
      </c>
      <c r="CJ45" s="245" t="str">
        <f>IF(ISBLANK('In Process Calc.'!Z38),"",'In Process Calc.'!Z38)</f>
        <v/>
      </c>
      <c r="CK45" s="245" t="str">
        <f>IF(ISBLANK('In Process Calc.'!AA38),"",'In Process Calc.'!AA38)</f>
        <v/>
      </c>
      <c r="CL45" s="245" t="str">
        <f>IF(ISBLANK('In Process Calc.'!AB38),"",'In Process Calc.'!AB38)</f>
        <v/>
      </c>
      <c r="CM45" s="245" t="str">
        <f>IF(ISBLANK('In Process Calc.'!AC38),"",'In Process Calc.'!AC38)</f>
        <v/>
      </c>
      <c r="CN45" s="245" t="str">
        <f>IF(ISBLANK('In Process Calc.'!AD38),"",'In Process Calc.'!AD38)</f>
        <v/>
      </c>
      <c r="CO45" s="245" t="str">
        <f>IF(ISBLANK('In Process Calc.'!AE38),"",'In Process Calc.'!AE38)</f>
        <v/>
      </c>
      <c r="CP45" s="245" t="str">
        <f>IF(ISBLANK('In Process Calc.'!AF38),"",'In Process Calc.'!AF38)</f>
        <v/>
      </c>
      <c r="CQ45" s="245" t="str">
        <f>IF(ISBLANK('In Process Calc.'!AG38),"",'In Process Calc.'!AG38)</f>
        <v/>
      </c>
      <c r="CR45" s="245" t="str">
        <f>IF(ISBLANK('In Process Calc.'!AH38),"",'In Process Calc.'!AH38)</f>
        <v/>
      </c>
      <c r="CS45" s="245" t="str">
        <f>IF(ISBLANK('In Process Calc.'!AI38),"",'In Process Calc.'!AI38)</f>
        <v/>
      </c>
      <c r="CT45" s="245" t="str">
        <f>IF(ISBLANK('In Process Calc.'!AJ38),"",'In Process Calc.'!AJ38)</f>
        <v/>
      </c>
      <c r="CU45" s="245" t="str">
        <f>IF(ISBLANK('In Process Calc.'!AK38),"",'In Process Calc.'!AK38)</f>
        <v/>
      </c>
      <c r="CV45" s="245" t="str">
        <f>IF(ISBLANK('In Process Calc.'!AL38),"",'In Process Calc.'!AL38)</f>
        <v/>
      </c>
      <c r="CW45" s="245" t="str">
        <f>IF(ISBLANK('In Process Calc.'!AM38),"",'In Process Calc.'!AM38)</f>
        <v/>
      </c>
      <c r="CX45" s="245" t="str">
        <f>IF(ISBLANK('In Process Calc.'!AN38),"",'In Process Calc.'!AN38)</f>
        <v/>
      </c>
      <c r="CY45" s="245" t="str">
        <f>IF(ISBLANK('In Process Calc.'!AO38),"",'In Process Calc.'!AO38)</f>
        <v/>
      </c>
      <c r="CZ45" s="245" t="str">
        <f>IF(ISBLANK('In Process Calc.'!AP38),"",'In Process Calc.'!AP38)</f>
        <v/>
      </c>
      <c r="DA45" s="245" t="str">
        <f>IF(ISBLANK('In Process Calc.'!AQ38),"",'In Process Calc.'!AQ38)</f>
        <v/>
      </c>
      <c r="DB45" s="245" t="str">
        <f>IF(ISBLANK('In Process Calc.'!AR38),"",'In Process Calc.'!AR38)</f>
        <v/>
      </c>
      <c r="DC45" s="245" t="str">
        <f>IF(ISBLANK('In Process Calc.'!AS38),"",'In Process Calc.'!AS38)</f>
        <v/>
      </c>
      <c r="DD45" s="245" t="str">
        <f>IF(ISBLANK('In Process Calc.'!AT38),"",'In Process Calc.'!AT38)</f>
        <v/>
      </c>
      <c r="DE45" s="245" t="str">
        <f>IF(ISBLANK('In Process Calc.'!AU38),"",'In Process Calc.'!AU38)</f>
        <v/>
      </c>
      <c r="DF45" s="245" t="str">
        <f>IF(ISBLANK('In Process Calc.'!AV38),"",'In Process Calc.'!AV38)</f>
        <v/>
      </c>
      <c r="DG45" s="245" t="str">
        <f>IF(ISBLANK('In Process Calc.'!AW38),"",'In Process Calc.'!AW38)</f>
        <v/>
      </c>
      <c r="DH45" s="245" t="str">
        <f>IF(ISBLANK('In Process Calc.'!AX38),"",'In Process Calc.'!AX38)</f>
        <v/>
      </c>
      <c r="DI45" s="245" t="str">
        <f>IF(ISBLANK('In Process Calc.'!AY38),"",'In Process Calc.'!AY38)</f>
        <v/>
      </c>
      <c r="DJ45" s="245" t="str">
        <f>IF(ISBLANK('In Process Calc.'!AZ38),"",'In Process Calc.'!AZ38)</f>
        <v/>
      </c>
      <c r="DK45" s="245" t="str">
        <f>IF(ISBLANK('In Process Calc.'!BA38),"",'In Process Calc.'!BA38)</f>
        <v/>
      </c>
      <c r="DL45" s="245" t="str">
        <f>IF(ISBLANK('In Process Calc.'!BB38),"",'In Process Calc.'!BB38)</f>
        <v/>
      </c>
      <c r="DM45" s="245" t="str">
        <f>IF(ISBLANK('In Process Calc.'!BC38),"",'In Process Calc.'!BC38)</f>
        <v/>
      </c>
      <c r="DN45" s="245" t="str">
        <f>IF(ISBLANK('In Process Calc.'!BD38),"",'In Process Calc.'!BD38)</f>
        <v/>
      </c>
      <c r="DO45" s="245" t="str">
        <f>IF(ISBLANK('In Process Calc.'!BE38),"",'In Process Calc.'!BE38)</f>
        <v/>
      </c>
      <c r="DP45" s="245" t="str">
        <f>IF(ISBLANK('In Process Calc.'!BF38),"",'In Process Calc.'!BF38)</f>
        <v/>
      </c>
      <c r="DQ45" s="245" t="str">
        <f>IF(ISBLANK('In Process Calc.'!BG38),"",'In Process Calc.'!BG38)</f>
        <v/>
      </c>
      <c r="DR45" s="245" t="str">
        <f>IF(ISBLANK('In Process Calc.'!BH38),"",'In Process Calc.'!BH38)</f>
        <v/>
      </c>
      <c r="DS45" s="245" t="str">
        <f>IF(ISBLANK('In Process Calc.'!BI38),"",'In Process Calc.'!BI38)</f>
        <v/>
      </c>
      <c r="DT45" s="245" t="str">
        <f>IF(ISBLANK('In Process Calc.'!BJ38),"",'In Process Calc.'!BJ38)</f>
        <v/>
      </c>
      <c r="DU45" s="245" t="str">
        <f>IF(ISBLANK('In Process Calc.'!BK38),"",'In Process Calc.'!BK38)</f>
        <v/>
      </c>
      <c r="DV45" s="245" t="str">
        <f>IF(ISBLANK('In Process Calc.'!BL38),"",'In Process Calc.'!BL38)</f>
        <v/>
      </c>
      <c r="DW45" s="245" t="str">
        <f>IF(ISBLANK('In Process Calc.'!BM38),"",'In Process Calc.'!BM38)</f>
        <v/>
      </c>
      <c r="DX45" s="245" t="str">
        <f>IF(ISBLANK('In Process Calc.'!BN38),"",'In Process Calc.'!BN38)</f>
        <v/>
      </c>
      <c r="DY45" s="245" t="str">
        <f>IF(ISBLANK('In Process Calc.'!BO38),"",'In Process Calc.'!BO38)</f>
        <v/>
      </c>
      <c r="DZ45" s="245" t="str">
        <f>IF(ISBLANK('In Process Calc.'!BP38),"",'In Process Calc.'!BP38)</f>
        <v/>
      </c>
      <c r="EA45" s="245" t="str">
        <f>IF(ISBLANK('In Process Calc.'!BQ38),"",'In Process Calc.'!BQ38)</f>
        <v/>
      </c>
      <c r="EB45" s="245" t="str">
        <f>IF(ISBLANK('In Process Calc.'!BR38),"",'In Process Calc.'!BR38)</f>
        <v/>
      </c>
      <c r="EC45" s="245" t="str">
        <f>IF(ISBLANK('In Process Calc.'!BS38),"",'In Process Calc.'!BS38)</f>
        <v/>
      </c>
      <c r="ED45" s="245" t="str">
        <f>IF(ISBLANK('In Process Calc.'!BT38),"",'In Process Calc.'!BT38)</f>
        <v/>
      </c>
      <c r="EE45" s="245" t="str">
        <f>IF(ISBLANK('In Process Calc.'!BU38),"",'In Process Calc.'!BU38)</f>
        <v/>
      </c>
      <c r="EF45" s="245" t="str">
        <f>IF(ISBLANK('In Process Calc.'!BV38),"",'In Process Calc.'!BV38)</f>
        <v/>
      </c>
      <c r="EG45" s="245" t="str">
        <f>IF(ISBLANK('In Process Calc.'!BW38),"",'In Process Calc.'!BW38)</f>
        <v/>
      </c>
      <c r="EH45" s="245" t="str">
        <f>IF(ISBLANK('In Process Calc.'!BX38),"",'In Process Calc.'!BX38)</f>
        <v/>
      </c>
      <c r="EI45" s="245" t="str">
        <f>IF(ISBLANK('In Process Calc.'!BY38),"",'In Process Calc.'!BY38)</f>
        <v/>
      </c>
      <c r="EJ45" s="245" t="str">
        <f>IF(ISBLANK('In Process Calc.'!BZ38),"",'In Process Calc.'!BZ38)</f>
        <v/>
      </c>
      <c r="EK45" s="245" t="str">
        <f>IF(ISBLANK('Post Process Calc.'!A45),"",'Post Process Calc.'!A45)</f>
        <v/>
      </c>
      <c r="EL45" s="245" t="str">
        <f>IF(ISBLANK('Post Process Calc.'!B45),"",'Post Process Calc.'!B45)</f>
        <v/>
      </c>
      <c r="EM45" s="245" t="str">
        <f>IF(ISBLANK('Post Process Calc.'!C45),"",'Post Process Calc.'!C45)</f>
        <v/>
      </c>
      <c r="EN45" s="245" t="str">
        <f>IF(ISBLANK('Post Process Calc.'!D45),"",'Post Process Calc.'!D45)</f>
        <v/>
      </c>
      <c r="EO45" s="245" t="str">
        <f>IF(ISBLANK('Post Process Calc.'!E45),"",'Post Process Calc.'!E45)</f>
        <v/>
      </c>
      <c r="EP45" s="245" t="str">
        <f>IF(ISBLANK('Post Process Calc.'!F45),"",'Post Process Calc.'!F45)</f>
        <v/>
      </c>
      <c r="EQ45" s="245" t="str">
        <f>IF(ISBLANK('Post Process Calc.'!G45),"",'Post Process Calc.'!G45)</f>
        <v/>
      </c>
      <c r="ER45" s="245" t="str">
        <f>IF(ISBLANK('Post Process Calc.'!H45),"",'Post Process Calc.'!H45)</f>
        <v/>
      </c>
      <c r="ES45" s="245" t="str">
        <f>IF(ISBLANK('Post Process Calc.'!I45),"",'Post Process Calc.'!I45)</f>
        <v/>
      </c>
      <c r="ET45" s="245" t="str">
        <f>IF(ISBLANK('Post Process Calc.'!J45),"",'Post Process Calc.'!J45)</f>
        <v/>
      </c>
      <c r="EU45" s="245" t="str">
        <f>IF(ISBLANK('Post Process Calc.'!K45),"",'Post Process Calc.'!K45)</f>
        <v/>
      </c>
      <c r="EV45" s="245" t="str">
        <f>IF(ISBLANK('Post Process Calc.'!L45),"",'Post Process Calc.'!L45)</f>
        <v/>
      </c>
      <c r="EW45" s="245" t="str">
        <f>IF(ISBLANK('Post Process Calc.'!M45),"",'Post Process Calc.'!M45)</f>
        <v/>
      </c>
      <c r="EX45" s="245" t="str">
        <f>IF(ISBLANK('Post Process Calc.'!N45),"",'Post Process Calc.'!N45)</f>
        <v/>
      </c>
      <c r="EY45" s="245" t="str">
        <f>IF(ISBLANK('Post Process Calc.'!O45),"",'Post Process Calc.'!O45)</f>
        <v/>
      </c>
      <c r="EZ45" s="245" t="str">
        <f>IF(ISBLANK('Post Process Calc.'!P45),"",'Post Process Calc.'!P45)</f>
        <v/>
      </c>
      <c r="FA45" s="245" t="str">
        <f>IF(ISBLANK('Post Process Calc.'!Q45),"",'Post Process Calc.'!Q45)</f>
        <v/>
      </c>
      <c r="FB45" s="245" t="str">
        <f>IF(ISBLANK('Post Process Calc.'!R45),"",'Post Process Calc.'!R45)</f>
        <v/>
      </c>
      <c r="FC45" s="245" t="str">
        <f>IF(ISBLANK('Post Process Calc.'!S45),"",'Post Process Calc.'!S45)</f>
        <v/>
      </c>
      <c r="FD45" s="245" t="str">
        <f>IF(ISBLANK('Post Process Calc.'!T45),"",'Post Process Calc.'!T45)</f>
        <v/>
      </c>
      <c r="FE45" s="245" t="str">
        <f>IF(ISBLANK('Post Process Calc.'!U45),"",'Post Process Calc.'!U45)</f>
        <v/>
      </c>
      <c r="FF45" s="245" t="str">
        <f>IF(ISBLANK('Post Process Calc.'!V45),"",'Post Process Calc.'!V45)</f>
        <v/>
      </c>
      <c r="FG45" s="245" t="str">
        <f>IF(ISBLANK('Post Process Calc.'!W45),"",'Post Process Calc.'!W45)</f>
        <v/>
      </c>
      <c r="FH45" s="245" t="str">
        <f>IF(ISBLANK('Post Process Calc.'!X45),"",'Post Process Calc.'!X45)</f>
        <v/>
      </c>
      <c r="FI45" s="245" t="str">
        <f>IF(ISBLANK('Post Process Calc.'!Y45),"",'Post Process Calc.'!Y45)</f>
        <v/>
      </c>
      <c r="FJ45" s="245" t="str">
        <f>IF(ISBLANK('Post Process Calc.'!Z45),"",'Post Process Calc.'!Z45)</f>
        <v/>
      </c>
      <c r="FK45" s="245" t="str">
        <f>IF(ISBLANK('Post Process Calc.'!AA45),"",'Post Process Calc.'!AA45)</f>
        <v/>
      </c>
      <c r="FL45" s="245" t="str">
        <f>IF(ISBLANK('Post Process Calc.'!AB45),"",'Post Process Calc.'!AB45)</f>
        <v/>
      </c>
      <c r="FM45" s="245" t="str">
        <f>IF(ISBLANK('Post Process Calc.'!AC45),"",'Post Process Calc.'!AC45)</f>
        <v/>
      </c>
      <c r="FN45" s="245" t="str">
        <f>IF(ISBLANK('Post Process Calc.'!AD45),"",'Post Process Calc.'!AD45)</f>
        <v/>
      </c>
      <c r="FO45" s="245" t="str">
        <f>IF(ISBLANK('Post Process Calc.'!AE45),"",'Post Process Calc.'!AE45)</f>
        <v/>
      </c>
      <c r="FP45" s="245" t="str">
        <f>IF(ISBLANK('Post Process Calc.'!AF45),"",'Post Process Calc.'!AF45)</f>
        <v/>
      </c>
      <c r="FQ45" s="245" t="str">
        <f>IF(ISBLANK('Post Process Calc.'!AG45),"",'Post Process Calc.'!AG45)</f>
        <v/>
      </c>
      <c r="FR45" s="245" t="str">
        <f>IF(ISBLANK('Post Process Calc.'!AH45),"",'Post Process Calc.'!AH45)</f>
        <v/>
      </c>
      <c r="FS45" s="245" t="str">
        <f>IF(ISBLANK('Post Process Calc.'!AI45),"",'Post Process Calc.'!AI45)</f>
        <v/>
      </c>
    </row>
    <row r="46" spans="1:175" x14ac:dyDescent="0.15">
      <c r="A46" s="240" t="str">
        <f>IF(Glutamine!B37&lt;&gt;0,Glutamine!$B$1,"")</f>
        <v/>
      </c>
      <c r="B46" s="240" t="str">
        <f>IF(ISBLANK(Glutamine!A37),"",Glutamine!A37)</f>
        <v/>
      </c>
      <c r="C46" s="247" t="str">
        <f>IF(ISBLANK(Glutamine!B37),"",Glutamine!B37)</f>
        <v/>
      </c>
      <c r="D46" s="248" t="str">
        <f>IF(ISBLANK(Glutamine!C37),"",Glutamine!C37)</f>
        <v/>
      </c>
      <c r="E46" s="240" t="str">
        <f>IF(ISBLANK(Glutamine!D37),"",Glutamine!D37)</f>
        <v/>
      </c>
      <c r="F46" s="240" t="str">
        <f>IF(ISBLANK(Glutamine!E37),"",Glutamine!E37)</f>
        <v/>
      </c>
      <c r="G46" s="240" t="str">
        <f>IF(ISBLANK(Glutamine!G37),"",Glutamine!G37)</f>
        <v/>
      </c>
      <c r="H46" s="240" t="str">
        <f>IF(ISBLANK(Glutamine!H37),"",Glutamine!H37)</f>
        <v/>
      </c>
      <c r="I46" s="240" t="str">
        <f>IF(ISBLANK(Glutamine!I37),"",Glutamine!I37)</f>
        <v/>
      </c>
      <c r="J46" s="240" t="str">
        <f>IF(ISBLANK(Glutamine!J37),"",Glutamine!J37)</f>
        <v/>
      </c>
      <c r="K46" s="240" t="str">
        <f>IF(ISBLANK(Glutamine!K37),"",Glutamine!K37)</f>
        <v/>
      </c>
      <c r="L46" s="240" t="str">
        <f>IF(ISBLANK(Glutamine!L37),"",Glutamine!L37)</f>
        <v/>
      </c>
      <c r="M46" s="240" t="str">
        <f>IF(ISBLANK(Glutamine!M37),"",Glutamine!M37)</f>
        <v/>
      </c>
      <c r="N46" s="240" t="str">
        <f>IF(ISBLANK(Glutamine!N37),"",Glutamine!N37)</f>
        <v/>
      </c>
      <c r="O46" s="240" t="str">
        <f>IF(ISBLANK(Glutamine!O37),"",Glutamine!O37)</f>
        <v/>
      </c>
      <c r="P46" s="240" t="str">
        <f>IF(ISBLANK(Glutamine!P37),"",Glutamine!P37)</f>
        <v/>
      </c>
      <c r="Q46" s="240" t="str">
        <f>IF(ISBLANK(Glutamine!Q37),"",Glutamine!Q37)</f>
        <v/>
      </c>
      <c r="R46" s="240" t="str">
        <f>IF(ISBLANK(Glutamine!R37),"",Glutamine!R37)</f>
        <v/>
      </c>
      <c r="S46" s="240" t="str">
        <f>IF(ISBLANK(Glutamine!S37),"",Glutamine!S37)</f>
        <v/>
      </c>
      <c r="T46" s="240" t="str">
        <f>IF(ISBLANK(Glutamine!T37),"",Glutamine!T37)</f>
        <v/>
      </c>
      <c r="U46" s="240" t="str">
        <f>IF(ISBLANK(Glutamine!U37),"",Glutamine!U37)</f>
        <v/>
      </c>
      <c r="V46" s="240" t="str">
        <f>IF(ISBLANK(Glutamine!V37),"",Glutamine!V37)</f>
        <v/>
      </c>
      <c r="W46" s="240" t="str">
        <f>IF(ISBLANK(Glutamine!W37),"",Glutamine!W37)</f>
        <v/>
      </c>
      <c r="X46" s="240" t="str">
        <f>IF(ISBLANK(Glutamine!X37),"",Glutamine!X37)</f>
        <v/>
      </c>
      <c r="Y46" s="240" t="str">
        <f>IF(ISBLANK(Glutamine!Y37),"",Glutamine!Y37)</f>
        <v/>
      </c>
      <c r="Z46" s="240" t="str">
        <f>IF(ISBLANK(Glutamine!Z37),"",Glutamine!Z37)</f>
        <v/>
      </c>
      <c r="AA46" s="240" t="str">
        <f>IF(ISBLANK(Glutamine!AA37),"",Glutamine!AA37)</f>
        <v/>
      </c>
      <c r="AB46" s="240" t="str">
        <f>IF(ISBLANK(Glutamine!AB37),"",Glutamine!AB37)</f>
        <v/>
      </c>
      <c r="AC46" s="240" t="str">
        <f>IF(ISBLANK(Glutamine!AC37),"",Glutamine!AC37)</f>
        <v/>
      </c>
      <c r="AD46" s="240" t="str">
        <f>IF(ISBLANK(Glutamine!AD37),"",Glutamine!AD37)</f>
        <v/>
      </c>
      <c r="AE46" s="240" t="str">
        <f>IF(ISBLANK(Glutamine!AE37),"",Glutamine!AE37)</f>
        <v/>
      </c>
      <c r="AF46" s="240" t="str">
        <f>IF(ISBLANK(Glutamine!AF37),"",Glutamine!AF37)</f>
        <v/>
      </c>
      <c r="AG46" s="240" t="str">
        <f>IF(ISBLANK(Glutamine!AG37),"",Glutamine!AG37)</f>
        <v/>
      </c>
      <c r="AH46" s="240" t="str">
        <f>IF(ISBLANK(Glutamine!AH37),"",Glutamine!AH37)</f>
        <v/>
      </c>
      <c r="AI46" s="240" t="str">
        <f>IF(ISBLANK(Glutamine!AI37),"",Glutamine!AI37)</f>
        <v/>
      </c>
      <c r="AJ46" s="240" t="str">
        <f>IF(ISBLANK(Glutamine!AJ37),"",Glutamine!AJ37)</f>
        <v/>
      </c>
      <c r="AK46" s="240" t="str">
        <f>IF(ISBLANK(Glutamine!AK37),"",Glutamine!AK37)</f>
        <v/>
      </c>
      <c r="AL46" s="240" t="str">
        <f>IF(ISBLANK(Glutamine!AL37),"",Glutamine!AL37)</f>
        <v/>
      </c>
      <c r="AM46" s="240" t="str">
        <f>IF(ISBLANK(Glutamine!AM37),"",Glutamine!AM37)</f>
        <v/>
      </c>
      <c r="AN46" s="240" t="str">
        <f>IF(ISBLANK(Glutamine!AN37),"",Glutamine!AN37)</f>
        <v/>
      </c>
      <c r="AO46" s="240" t="str">
        <f>IF(ISBLANK(Glutamine!AO37),"",Glutamine!AO37)</f>
        <v/>
      </c>
      <c r="AP46" s="240" t="str">
        <f>IF(ISBLANK(Glutamine!AP37),"",Glutamine!AP37)</f>
        <v/>
      </c>
      <c r="AQ46" s="240" t="e">
        <f>IF(ISBLANK(Glutamine!#REF!),"",Glutamine!#REF!)</f>
        <v>#REF!</v>
      </c>
      <c r="AR46" s="240" t="e">
        <f>IF(ISBLANK(Glutamine!#REF!),"",Glutamine!#REF!)</f>
        <v>#REF!</v>
      </c>
      <c r="AS46" s="240" t="e">
        <f>IF(ISBLANK(Glutamine!#REF!),"",Glutamine!#REF!)</f>
        <v>#REF!</v>
      </c>
      <c r="AT46" s="240" t="e">
        <f>IF(ISBLANK(Glutamine!#REF!),"",Glutamine!#REF!)</f>
        <v>#REF!</v>
      </c>
      <c r="AU46" s="240" t="e">
        <f>IF(ISBLANK(Glutamine!#REF!),"",Glutamine!#REF!)</f>
        <v>#REF!</v>
      </c>
      <c r="AV46" s="240" t="e">
        <f>IF(ISBLANK(Glutamine!#REF!),"",Glutamine!#REF!)</f>
        <v>#REF!</v>
      </c>
      <c r="AW46" s="240" t="e">
        <f>IF(ISBLANK(Glutamine!#REF!),"",Glutamine!#REF!)</f>
        <v>#REF!</v>
      </c>
      <c r="AX46" s="240" t="e">
        <f>IF(ISBLANK(Glutamine!#REF!),"",Glutamine!#REF!)</f>
        <v>#REF!</v>
      </c>
      <c r="AY46" s="240" t="e">
        <f>IF(ISBLANK(Glutamine!#REF!),"",Glutamine!#REF!)</f>
        <v>#REF!</v>
      </c>
      <c r="AZ46" s="240" t="e">
        <f>IF(ISBLANK(Glutamine!#REF!),"",Glutamine!#REF!)</f>
        <v>#REF!</v>
      </c>
      <c r="BA46" s="240" t="e">
        <f>IF(ISBLANK(Glutamine!#REF!),"",Glutamine!#REF!)</f>
        <v>#REF!</v>
      </c>
      <c r="BB46" s="240" t="e">
        <f>IF(ISBLANK(Glutamine!#REF!),"",Glutamine!#REF!)</f>
        <v>#REF!</v>
      </c>
      <c r="BC46" s="240" t="e">
        <f>IF(ISBLANK(Glutamine!#REF!),"",Glutamine!#REF!)</f>
        <v>#REF!</v>
      </c>
      <c r="BD46" s="240" t="e">
        <f>IF(ISBLANK(Glutamine!#REF!),"",Glutamine!#REF!)</f>
        <v>#REF!</v>
      </c>
      <c r="BE46" s="240" t="e">
        <f>IF(ISBLANK(Glutamine!#REF!),"",Glutamine!#REF!)</f>
        <v>#REF!</v>
      </c>
      <c r="BF46" s="240" t="e">
        <f>IF(ISBLANK(Glutamine!#REF!),"",Glutamine!#REF!)</f>
        <v>#REF!</v>
      </c>
      <c r="BG46" s="240" t="e">
        <f>IF(ISBLANK(Glutamine!#REF!),"",Glutamine!#REF!)</f>
        <v>#REF!</v>
      </c>
      <c r="BH46" s="240" t="e">
        <f>IF(ISBLANK(Glutamine!#REF!),"",Glutamine!#REF!)</f>
        <v>#REF!</v>
      </c>
      <c r="BI46" s="240" t="e">
        <f>IF(ISBLANK(Glutamine!#REF!),"",Glutamine!#REF!)</f>
        <v>#REF!</v>
      </c>
      <c r="BJ46" s="240" t="e">
        <f>IF(ISBLANK(Glutamine!#REF!),"",Glutamine!#REF!)</f>
        <v>#REF!</v>
      </c>
      <c r="BK46" s="240" t="e">
        <f>IF(ISBLANK(Glutamine!#REF!),"",Glutamine!#REF!)</f>
        <v>#REF!</v>
      </c>
      <c r="BL46" s="240" t="e">
        <f>IF(ISBLANK(Glutamine!#REF!),"",Glutamine!#REF!)</f>
        <v>#REF!</v>
      </c>
      <c r="BM46" s="240" t="e">
        <f>IF(ISBLANK(Glutamine!#REF!),"",Glutamine!#REF!)</f>
        <v>#REF!</v>
      </c>
      <c r="BN46" s="240" t="str">
        <f>IF(ISBLANK('In Process Calc.'!B39),"",ROUND('In Process Calc.'!B39,2))</f>
        <v/>
      </c>
      <c r="BO46" s="240" t="str">
        <f>IF(ISBLANK('In Process Calc.'!C39),"",ROUND('In Process Calc.'!C39,2))</f>
        <v/>
      </c>
      <c r="BP46" s="240" t="str">
        <f>IF(ISBLANK('In Process Calc.'!D39),"",'In Process Calc.'!D39)</f>
        <v/>
      </c>
      <c r="BQ46" s="240" t="str">
        <f>IF(ISBLANK('In Process Calc.'!E39),"",'In Process Calc.'!E39)</f>
        <v/>
      </c>
      <c r="BR46" s="240" t="str">
        <f>IF(ISBLANK('In Process Calc.'!G39),"",'In Process Calc.'!G39)</f>
        <v/>
      </c>
      <c r="BS46" s="240" t="str">
        <f>IF(ISBLANK('In Process Calc.'!I39),"",'In Process Calc.'!I39)</f>
        <v/>
      </c>
      <c r="BT46" s="240" t="str">
        <f>IF(ISBLANK('In Process Calc.'!J39),"",'In Process Calc.'!J39)</f>
        <v/>
      </c>
      <c r="BU46" s="240" t="str">
        <f>IF(ISBLANK('In Process Calc.'!K39),"",'In Process Calc.'!K39)</f>
        <v/>
      </c>
      <c r="BV46" s="245" t="str">
        <f>IF(ISBLANK('In Process Calc.'!L39),"",'In Process Calc.'!L39)</f>
        <v/>
      </c>
      <c r="BW46" s="245" t="str">
        <f>IF(ISBLANK('In Process Calc.'!M39),"",'In Process Calc.'!M39)</f>
        <v/>
      </c>
      <c r="BX46" s="245" t="str">
        <f>IF(ISBLANK('In Process Calc.'!N39),"",'In Process Calc.'!N39)</f>
        <v/>
      </c>
      <c r="BY46" s="245" t="str">
        <f>IF(ISBLANK('In Process Calc.'!O39),"",'In Process Calc.'!O39)</f>
        <v/>
      </c>
      <c r="BZ46" s="245" t="str">
        <f>IF(ISBLANK('In Process Calc.'!P39),"",'In Process Calc.'!P39)</f>
        <v/>
      </c>
      <c r="CA46" s="245" t="str">
        <f>IF(ISBLANK('In Process Calc.'!Q39),"",'In Process Calc.'!Q39)</f>
        <v/>
      </c>
      <c r="CB46" s="245" t="str">
        <f>IF(ISBLANK('In Process Calc.'!R39),"",'In Process Calc.'!R39)</f>
        <v/>
      </c>
      <c r="CC46" s="245" t="str">
        <f>IF(ISBLANK('In Process Calc.'!S39),"",'In Process Calc.'!S39)</f>
        <v/>
      </c>
      <c r="CD46" s="245" t="str">
        <f>IF(ISBLANK('In Process Calc.'!T39),"",'In Process Calc.'!T39)</f>
        <v/>
      </c>
      <c r="CE46" s="245" t="str">
        <f>IF(ISBLANK('In Process Calc.'!U39),"",'In Process Calc.'!U39)</f>
        <v/>
      </c>
      <c r="CF46" s="245" t="str">
        <f>IF(ISBLANK('In Process Calc.'!V39),"",'In Process Calc.'!V39)</f>
        <v/>
      </c>
      <c r="CG46" s="245" t="str">
        <f>IF(ISBLANK('In Process Calc.'!W39),"",'In Process Calc.'!W39)</f>
        <v/>
      </c>
      <c r="CH46" s="245" t="str">
        <f>IF(ISBLANK('In Process Calc.'!X39),"",'In Process Calc.'!X39)</f>
        <v/>
      </c>
      <c r="CI46" s="245" t="str">
        <f>IF(ISBLANK('In Process Calc.'!Y39),"",'In Process Calc.'!Y39)</f>
        <v/>
      </c>
      <c r="CJ46" s="245" t="str">
        <f>IF(ISBLANK('In Process Calc.'!Z39),"",'In Process Calc.'!Z39)</f>
        <v/>
      </c>
      <c r="CK46" s="245" t="str">
        <f>IF(ISBLANK('In Process Calc.'!AA39),"",'In Process Calc.'!AA39)</f>
        <v/>
      </c>
      <c r="CL46" s="245" t="str">
        <f>IF(ISBLANK('In Process Calc.'!AB39),"",'In Process Calc.'!AB39)</f>
        <v/>
      </c>
      <c r="CM46" s="245" t="str">
        <f>IF(ISBLANK('In Process Calc.'!AC39),"",'In Process Calc.'!AC39)</f>
        <v/>
      </c>
      <c r="CN46" s="245" t="str">
        <f>IF(ISBLANK('In Process Calc.'!AD39),"",'In Process Calc.'!AD39)</f>
        <v/>
      </c>
      <c r="CO46" s="245" t="str">
        <f>IF(ISBLANK('In Process Calc.'!AE39),"",'In Process Calc.'!AE39)</f>
        <v/>
      </c>
      <c r="CP46" s="245" t="str">
        <f>IF(ISBLANK('In Process Calc.'!AF39),"",'In Process Calc.'!AF39)</f>
        <v/>
      </c>
      <c r="CQ46" s="245" t="str">
        <f>IF(ISBLANK('In Process Calc.'!AG39),"",'In Process Calc.'!AG39)</f>
        <v/>
      </c>
      <c r="CR46" s="245" t="str">
        <f>IF(ISBLANK('In Process Calc.'!AH39),"",'In Process Calc.'!AH39)</f>
        <v/>
      </c>
      <c r="CS46" s="245" t="str">
        <f>IF(ISBLANK('In Process Calc.'!AI39),"",'In Process Calc.'!AI39)</f>
        <v/>
      </c>
      <c r="CT46" s="245" t="str">
        <f>IF(ISBLANK('In Process Calc.'!AJ39),"",'In Process Calc.'!AJ39)</f>
        <v/>
      </c>
      <c r="CU46" s="245" t="str">
        <f>IF(ISBLANK('In Process Calc.'!AK39),"",'In Process Calc.'!AK39)</f>
        <v/>
      </c>
      <c r="CV46" s="245" t="str">
        <f>IF(ISBLANK('In Process Calc.'!AL39),"",'In Process Calc.'!AL39)</f>
        <v/>
      </c>
      <c r="CW46" s="245" t="str">
        <f>IF(ISBLANK('In Process Calc.'!AM39),"",'In Process Calc.'!AM39)</f>
        <v/>
      </c>
      <c r="CX46" s="245" t="str">
        <f>IF(ISBLANK('In Process Calc.'!AN39),"",'In Process Calc.'!AN39)</f>
        <v/>
      </c>
      <c r="CY46" s="245" t="str">
        <f>IF(ISBLANK('In Process Calc.'!AO39),"",'In Process Calc.'!AO39)</f>
        <v/>
      </c>
      <c r="CZ46" s="245" t="str">
        <f>IF(ISBLANK('In Process Calc.'!AP39),"",'In Process Calc.'!AP39)</f>
        <v/>
      </c>
      <c r="DA46" s="245" t="str">
        <f>IF(ISBLANK('In Process Calc.'!AQ39),"",'In Process Calc.'!AQ39)</f>
        <v/>
      </c>
      <c r="DB46" s="245" t="str">
        <f>IF(ISBLANK('In Process Calc.'!AR39),"",'In Process Calc.'!AR39)</f>
        <v/>
      </c>
      <c r="DC46" s="245" t="str">
        <f>IF(ISBLANK('In Process Calc.'!AS39),"",'In Process Calc.'!AS39)</f>
        <v/>
      </c>
      <c r="DD46" s="245" t="str">
        <f>IF(ISBLANK('In Process Calc.'!AT39),"",'In Process Calc.'!AT39)</f>
        <v/>
      </c>
      <c r="DE46" s="245" t="str">
        <f>IF(ISBLANK('In Process Calc.'!AU39),"",'In Process Calc.'!AU39)</f>
        <v/>
      </c>
      <c r="DF46" s="245" t="str">
        <f>IF(ISBLANK('In Process Calc.'!AV39),"",'In Process Calc.'!AV39)</f>
        <v/>
      </c>
      <c r="DG46" s="245" t="str">
        <f>IF(ISBLANK('In Process Calc.'!AW39),"",'In Process Calc.'!AW39)</f>
        <v/>
      </c>
      <c r="DH46" s="245" t="str">
        <f>IF(ISBLANK('In Process Calc.'!AX39),"",'In Process Calc.'!AX39)</f>
        <v/>
      </c>
      <c r="DI46" s="245" t="str">
        <f>IF(ISBLANK('In Process Calc.'!AY39),"",'In Process Calc.'!AY39)</f>
        <v/>
      </c>
      <c r="DJ46" s="245" t="str">
        <f>IF(ISBLANK('In Process Calc.'!AZ39),"",'In Process Calc.'!AZ39)</f>
        <v/>
      </c>
      <c r="DK46" s="245" t="str">
        <f>IF(ISBLANK('In Process Calc.'!BA39),"",'In Process Calc.'!BA39)</f>
        <v/>
      </c>
      <c r="DL46" s="245" t="str">
        <f>IF(ISBLANK('In Process Calc.'!BB39),"",'In Process Calc.'!BB39)</f>
        <v/>
      </c>
      <c r="DM46" s="245" t="str">
        <f>IF(ISBLANK('In Process Calc.'!BC39),"",'In Process Calc.'!BC39)</f>
        <v/>
      </c>
      <c r="DN46" s="245" t="str">
        <f>IF(ISBLANK('In Process Calc.'!BD39),"",'In Process Calc.'!BD39)</f>
        <v/>
      </c>
      <c r="DO46" s="245" t="str">
        <f>IF(ISBLANK('In Process Calc.'!BE39),"",'In Process Calc.'!BE39)</f>
        <v/>
      </c>
      <c r="DP46" s="245" t="str">
        <f>IF(ISBLANK('In Process Calc.'!BF39),"",'In Process Calc.'!BF39)</f>
        <v/>
      </c>
      <c r="DQ46" s="245" t="str">
        <f>IF(ISBLANK('In Process Calc.'!BG39),"",'In Process Calc.'!BG39)</f>
        <v/>
      </c>
      <c r="DR46" s="245" t="str">
        <f>IF(ISBLANK('In Process Calc.'!BH39),"",'In Process Calc.'!BH39)</f>
        <v/>
      </c>
      <c r="DS46" s="245" t="str">
        <f>IF(ISBLANK('In Process Calc.'!BI39),"",'In Process Calc.'!BI39)</f>
        <v/>
      </c>
      <c r="DT46" s="245" t="str">
        <f>IF(ISBLANK('In Process Calc.'!BJ39),"",'In Process Calc.'!BJ39)</f>
        <v/>
      </c>
      <c r="DU46" s="245" t="str">
        <f>IF(ISBLANK('In Process Calc.'!BK39),"",'In Process Calc.'!BK39)</f>
        <v/>
      </c>
      <c r="DV46" s="245" t="str">
        <f>IF(ISBLANK('In Process Calc.'!BL39),"",'In Process Calc.'!BL39)</f>
        <v/>
      </c>
      <c r="DW46" s="245" t="str">
        <f>IF(ISBLANK('In Process Calc.'!BM39),"",'In Process Calc.'!BM39)</f>
        <v/>
      </c>
      <c r="DX46" s="245" t="str">
        <f>IF(ISBLANK('In Process Calc.'!BN39),"",'In Process Calc.'!BN39)</f>
        <v/>
      </c>
      <c r="DY46" s="245" t="str">
        <f>IF(ISBLANK('In Process Calc.'!BO39),"",'In Process Calc.'!BO39)</f>
        <v/>
      </c>
      <c r="DZ46" s="245" t="str">
        <f>IF(ISBLANK('In Process Calc.'!BP39),"",'In Process Calc.'!BP39)</f>
        <v/>
      </c>
      <c r="EA46" s="245" t="str">
        <f>IF(ISBLANK('In Process Calc.'!BQ39),"",'In Process Calc.'!BQ39)</f>
        <v/>
      </c>
      <c r="EB46" s="245" t="str">
        <f>IF(ISBLANK('In Process Calc.'!BR39),"",'In Process Calc.'!BR39)</f>
        <v/>
      </c>
      <c r="EC46" s="245" t="str">
        <f>IF(ISBLANK('In Process Calc.'!BS39),"",'In Process Calc.'!BS39)</f>
        <v/>
      </c>
      <c r="ED46" s="245" t="str">
        <f>IF(ISBLANK('In Process Calc.'!BT39),"",'In Process Calc.'!BT39)</f>
        <v/>
      </c>
      <c r="EE46" s="245" t="str">
        <f>IF(ISBLANK('In Process Calc.'!BU39),"",'In Process Calc.'!BU39)</f>
        <v/>
      </c>
      <c r="EF46" s="245" t="str">
        <f>IF(ISBLANK('In Process Calc.'!BV39),"",'In Process Calc.'!BV39)</f>
        <v/>
      </c>
      <c r="EG46" s="245" t="str">
        <f>IF(ISBLANK('In Process Calc.'!BW39),"",'In Process Calc.'!BW39)</f>
        <v/>
      </c>
      <c r="EH46" s="245" t="str">
        <f>IF(ISBLANK('In Process Calc.'!BX39),"",'In Process Calc.'!BX39)</f>
        <v/>
      </c>
      <c r="EI46" s="245" t="str">
        <f>IF(ISBLANK('In Process Calc.'!BY39),"",'In Process Calc.'!BY39)</f>
        <v/>
      </c>
      <c r="EJ46" s="245" t="str">
        <f>IF(ISBLANK('In Process Calc.'!BZ39),"",'In Process Calc.'!BZ39)</f>
        <v/>
      </c>
      <c r="EK46" s="245" t="str">
        <f>IF(ISBLANK('Post Process Calc.'!A46),"",'Post Process Calc.'!A46)</f>
        <v/>
      </c>
      <c r="EL46" s="245" t="str">
        <f>IF(ISBLANK('Post Process Calc.'!B46),"",'Post Process Calc.'!B46)</f>
        <v/>
      </c>
      <c r="EM46" s="245" t="str">
        <f>IF(ISBLANK('Post Process Calc.'!C46),"",'Post Process Calc.'!C46)</f>
        <v/>
      </c>
      <c r="EN46" s="245" t="str">
        <f>IF(ISBLANK('Post Process Calc.'!D46),"",'Post Process Calc.'!D46)</f>
        <v/>
      </c>
      <c r="EO46" s="245" t="str">
        <f>IF(ISBLANK('Post Process Calc.'!E46),"",'Post Process Calc.'!E46)</f>
        <v/>
      </c>
      <c r="EP46" s="245" t="str">
        <f>IF(ISBLANK('Post Process Calc.'!F46),"",'Post Process Calc.'!F46)</f>
        <v/>
      </c>
      <c r="EQ46" s="245" t="str">
        <f>IF(ISBLANK('Post Process Calc.'!G46),"",'Post Process Calc.'!G46)</f>
        <v/>
      </c>
      <c r="ER46" s="245" t="str">
        <f>IF(ISBLANK('Post Process Calc.'!H46),"",'Post Process Calc.'!H46)</f>
        <v/>
      </c>
      <c r="ES46" s="245" t="str">
        <f>IF(ISBLANK('Post Process Calc.'!I46),"",'Post Process Calc.'!I46)</f>
        <v/>
      </c>
      <c r="ET46" s="245" t="str">
        <f>IF(ISBLANK('Post Process Calc.'!J46),"",'Post Process Calc.'!J46)</f>
        <v/>
      </c>
      <c r="EU46" s="245" t="str">
        <f>IF(ISBLANK('Post Process Calc.'!K46),"",'Post Process Calc.'!K46)</f>
        <v/>
      </c>
      <c r="EV46" s="245" t="str">
        <f>IF(ISBLANK('Post Process Calc.'!L46),"",'Post Process Calc.'!L46)</f>
        <v/>
      </c>
      <c r="EW46" s="245" t="str">
        <f>IF(ISBLANK('Post Process Calc.'!M46),"",'Post Process Calc.'!M46)</f>
        <v/>
      </c>
      <c r="EX46" s="245" t="str">
        <f>IF(ISBLANK('Post Process Calc.'!N46),"",'Post Process Calc.'!N46)</f>
        <v/>
      </c>
      <c r="EY46" s="245" t="str">
        <f>IF(ISBLANK('Post Process Calc.'!O46),"",'Post Process Calc.'!O46)</f>
        <v/>
      </c>
      <c r="EZ46" s="245" t="str">
        <f>IF(ISBLANK('Post Process Calc.'!P46),"",'Post Process Calc.'!P46)</f>
        <v/>
      </c>
      <c r="FA46" s="245" t="str">
        <f>IF(ISBLANK('Post Process Calc.'!Q46),"",'Post Process Calc.'!Q46)</f>
        <v/>
      </c>
      <c r="FB46" s="245" t="str">
        <f>IF(ISBLANK('Post Process Calc.'!R46),"",'Post Process Calc.'!R46)</f>
        <v/>
      </c>
      <c r="FC46" s="245" t="str">
        <f>IF(ISBLANK('Post Process Calc.'!S46),"",'Post Process Calc.'!S46)</f>
        <v/>
      </c>
      <c r="FD46" s="245" t="str">
        <f>IF(ISBLANK('Post Process Calc.'!T46),"",'Post Process Calc.'!T46)</f>
        <v/>
      </c>
      <c r="FE46" s="245" t="str">
        <f>IF(ISBLANK('Post Process Calc.'!U46),"",'Post Process Calc.'!U46)</f>
        <v/>
      </c>
      <c r="FF46" s="245" t="str">
        <f>IF(ISBLANK('Post Process Calc.'!V46),"",'Post Process Calc.'!V46)</f>
        <v/>
      </c>
      <c r="FG46" s="245" t="str">
        <f>IF(ISBLANK('Post Process Calc.'!W46),"",'Post Process Calc.'!W46)</f>
        <v/>
      </c>
      <c r="FH46" s="245" t="str">
        <f>IF(ISBLANK('Post Process Calc.'!X46),"",'Post Process Calc.'!X46)</f>
        <v/>
      </c>
      <c r="FI46" s="245" t="str">
        <f>IF(ISBLANK('Post Process Calc.'!Y46),"",'Post Process Calc.'!Y46)</f>
        <v/>
      </c>
      <c r="FJ46" s="245" t="str">
        <f>IF(ISBLANK('Post Process Calc.'!Z46),"",'Post Process Calc.'!Z46)</f>
        <v/>
      </c>
      <c r="FK46" s="245" t="str">
        <f>IF(ISBLANK('Post Process Calc.'!AA46),"",'Post Process Calc.'!AA46)</f>
        <v/>
      </c>
      <c r="FL46" s="245" t="str">
        <f>IF(ISBLANK('Post Process Calc.'!AB46),"",'Post Process Calc.'!AB46)</f>
        <v/>
      </c>
      <c r="FM46" s="245" t="str">
        <f>IF(ISBLANK('Post Process Calc.'!AC46),"",'Post Process Calc.'!AC46)</f>
        <v/>
      </c>
      <c r="FN46" s="245" t="str">
        <f>IF(ISBLANK('Post Process Calc.'!AD46),"",'Post Process Calc.'!AD46)</f>
        <v/>
      </c>
      <c r="FO46" s="245" t="str">
        <f>IF(ISBLANK('Post Process Calc.'!AE46),"",'Post Process Calc.'!AE46)</f>
        <v/>
      </c>
      <c r="FP46" s="245" t="str">
        <f>IF(ISBLANK('Post Process Calc.'!AF46),"",'Post Process Calc.'!AF46)</f>
        <v/>
      </c>
      <c r="FQ46" s="245" t="str">
        <f>IF(ISBLANK('Post Process Calc.'!AG46),"",'Post Process Calc.'!AG46)</f>
        <v/>
      </c>
      <c r="FR46" s="245" t="str">
        <f>IF(ISBLANK('Post Process Calc.'!AH46),"",'Post Process Calc.'!AH46)</f>
        <v/>
      </c>
      <c r="FS46" s="245" t="str">
        <f>IF(ISBLANK('Post Process Calc.'!AI46),"",'Post Process Calc.'!AI46)</f>
        <v/>
      </c>
    </row>
    <row r="47" spans="1:175" x14ac:dyDescent="0.15">
      <c r="A47" s="240" t="str">
        <f>IF(Glutamine!B38&lt;&gt;0,Glutamine!$B$1,"")</f>
        <v/>
      </c>
      <c r="B47" s="240" t="str">
        <f>IF(ISBLANK(Glutamine!A38),"",Glutamine!A38)</f>
        <v/>
      </c>
      <c r="C47" s="247" t="str">
        <f>IF(ISBLANK(Glutamine!B38),"",Glutamine!B38)</f>
        <v/>
      </c>
      <c r="D47" s="248" t="str">
        <f>IF(ISBLANK(Glutamine!C38),"",Glutamine!C38)</f>
        <v/>
      </c>
      <c r="E47" s="240" t="str">
        <f>IF(ISBLANK(Glutamine!D38),"",Glutamine!D38)</f>
        <v/>
      </c>
      <c r="F47" s="240" t="str">
        <f>IF(ISBLANK(Glutamine!E38),"",Glutamine!E38)</f>
        <v/>
      </c>
      <c r="G47" s="240" t="str">
        <f>IF(ISBLANK(Glutamine!G38),"",Glutamine!G38)</f>
        <v/>
      </c>
      <c r="H47" s="240" t="str">
        <f>IF(ISBLANK(Glutamine!H38),"",Glutamine!H38)</f>
        <v/>
      </c>
      <c r="I47" s="240" t="str">
        <f>IF(ISBLANK(Glutamine!I38),"",Glutamine!I38)</f>
        <v/>
      </c>
      <c r="J47" s="240" t="str">
        <f>IF(ISBLANK(Glutamine!J38),"",Glutamine!J38)</f>
        <v/>
      </c>
      <c r="K47" s="240" t="str">
        <f>IF(ISBLANK(Glutamine!K38),"",Glutamine!K38)</f>
        <v/>
      </c>
      <c r="L47" s="240" t="str">
        <f>IF(ISBLANK(Glutamine!L38),"",Glutamine!L38)</f>
        <v/>
      </c>
      <c r="M47" s="240" t="str">
        <f>IF(ISBLANK(Glutamine!M38),"",Glutamine!M38)</f>
        <v/>
      </c>
      <c r="N47" s="240" t="str">
        <f>IF(ISBLANK(Glutamine!N38),"",Glutamine!N38)</f>
        <v/>
      </c>
      <c r="O47" s="240" t="str">
        <f>IF(ISBLANK(Glutamine!O38),"",Glutamine!O38)</f>
        <v/>
      </c>
      <c r="P47" s="240" t="str">
        <f>IF(ISBLANK(Glutamine!P38),"",Glutamine!P38)</f>
        <v/>
      </c>
      <c r="Q47" s="240" t="str">
        <f>IF(ISBLANK(Glutamine!Q38),"",Glutamine!Q38)</f>
        <v/>
      </c>
      <c r="R47" s="240" t="str">
        <f>IF(ISBLANK(Glutamine!R38),"",Glutamine!R38)</f>
        <v/>
      </c>
      <c r="S47" s="240" t="str">
        <f>IF(ISBLANK(Glutamine!S38),"",Glutamine!S38)</f>
        <v/>
      </c>
      <c r="T47" s="240" t="str">
        <f>IF(ISBLANK(Glutamine!T38),"",Glutamine!T38)</f>
        <v/>
      </c>
      <c r="U47" s="240" t="str">
        <f>IF(ISBLANK(Glutamine!U38),"",Glutamine!U38)</f>
        <v/>
      </c>
      <c r="V47" s="240" t="str">
        <f>IF(ISBLANK(Glutamine!V38),"",Glutamine!V38)</f>
        <v/>
      </c>
      <c r="W47" s="240" t="str">
        <f>IF(ISBLANK(Glutamine!W38),"",Glutamine!W38)</f>
        <v/>
      </c>
      <c r="X47" s="240" t="str">
        <f>IF(ISBLANK(Glutamine!X38),"",Glutamine!X38)</f>
        <v/>
      </c>
      <c r="Y47" s="240" t="str">
        <f>IF(ISBLANK(Glutamine!Y38),"",Glutamine!Y38)</f>
        <v/>
      </c>
      <c r="Z47" s="240" t="str">
        <f>IF(ISBLANK(Glutamine!Z38),"",Glutamine!Z38)</f>
        <v/>
      </c>
      <c r="AA47" s="240" t="str">
        <f>IF(ISBLANK(Glutamine!AA38),"",Glutamine!AA38)</f>
        <v/>
      </c>
      <c r="AB47" s="240" t="str">
        <f>IF(ISBLANK(Glutamine!AB38),"",Glutamine!AB38)</f>
        <v/>
      </c>
      <c r="AC47" s="240" t="str">
        <f>IF(ISBLANK(Glutamine!AC38),"",Glutamine!AC38)</f>
        <v/>
      </c>
      <c r="AD47" s="240" t="str">
        <f>IF(ISBLANK(Glutamine!AD38),"",Glutamine!AD38)</f>
        <v/>
      </c>
      <c r="AE47" s="240" t="str">
        <f>IF(ISBLANK(Glutamine!AE38),"",Glutamine!AE38)</f>
        <v/>
      </c>
      <c r="AF47" s="240" t="str">
        <f>IF(ISBLANK(Glutamine!AF38),"",Glutamine!AF38)</f>
        <v/>
      </c>
      <c r="AG47" s="240" t="str">
        <f>IF(ISBLANK(Glutamine!AG38),"",Glutamine!AG38)</f>
        <v/>
      </c>
      <c r="AH47" s="240" t="str">
        <f>IF(ISBLANK(Glutamine!AH38),"",Glutamine!AH38)</f>
        <v/>
      </c>
      <c r="AI47" s="240" t="str">
        <f>IF(ISBLANK(Glutamine!AI38),"",Glutamine!AI38)</f>
        <v/>
      </c>
      <c r="AJ47" s="240" t="str">
        <f>IF(ISBLANK(Glutamine!AJ38),"",Glutamine!AJ38)</f>
        <v/>
      </c>
      <c r="AK47" s="240" t="str">
        <f>IF(ISBLANK(Glutamine!AK38),"",Glutamine!AK38)</f>
        <v/>
      </c>
      <c r="AL47" s="240" t="str">
        <f>IF(ISBLANK(Glutamine!AL38),"",Glutamine!AL38)</f>
        <v/>
      </c>
      <c r="AM47" s="240" t="str">
        <f>IF(ISBLANK(Glutamine!AM38),"",Glutamine!AM38)</f>
        <v/>
      </c>
      <c r="AN47" s="240" t="str">
        <f>IF(ISBLANK(Glutamine!AN38),"",Glutamine!AN38)</f>
        <v/>
      </c>
      <c r="AO47" s="240" t="str">
        <f>IF(ISBLANK(Glutamine!AO38),"",Glutamine!AO38)</f>
        <v/>
      </c>
      <c r="AP47" s="240" t="str">
        <f>IF(ISBLANK(Glutamine!AP38),"",Glutamine!AP38)</f>
        <v/>
      </c>
      <c r="AQ47" s="240" t="e">
        <f>IF(ISBLANK(Glutamine!#REF!),"",Glutamine!#REF!)</f>
        <v>#REF!</v>
      </c>
      <c r="AR47" s="240" t="e">
        <f>IF(ISBLANK(Glutamine!#REF!),"",Glutamine!#REF!)</f>
        <v>#REF!</v>
      </c>
      <c r="AS47" s="240" t="e">
        <f>IF(ISBLANK(Glutamine!#REF!),"",Glutamine!#REF!)</f>
        <v>#REF!</v>
      </c>
      <c r="AT47" s="240" t="e">
        <f>IF(ISBLANK(Glutamine!#REF!),"",Glutamine!#REF!)</f>
        <v>#REF!</v>
      </c>
      <c r="AU47" s="240" t="e">
        <f>IF(ISBLANK(Glutamine!#REF!),"",Glutamine!#REF!)</f>
        <v>#REF!</v>
      </c>
      <c r="AV47" s="240" t="e">
        <f>IF(ISBLANK(Glutamine!#REF!),"",Glutamine!#REF!)</f>
        <v>#REF!</v>
      </c>
      <c r="AW47" s="240" t="e">
        <f>IF(ISBLANK(Glutamine!#REF!),"",Glutamine!#REF!)</f>
        <v>#REF!</v>
      </c>
      <c r="AX47" s="240" t="e">
        <f>IF(ISBLANK(Glutamine!#REF!),"",Glutamine!#REF!)</f>
        <v>#REF!</v>
      </c>
      <c r="AY47" s="240" t="e">
        <f>IF(ISBLANK(Glutamine!#REF!),"",Glutamine!#REF!)</f>
        <v>#REF!</v>
      </c>
      <c r="AZ47" s="240" t="e">
        <f>IF(ISBLANK(Glutamine!#REF!),"",Glutamine!#REF!)</f>
        <v>#REF!</v>
      </c>
      <c r="BA47" s="240" t="e">
        <f>IF(ISBLANK(Glutamine!#REF!),"",Glutamine!#REF!)</f>
        <v>#REF!</v>
      </c>
      <c r="BB47" s="240" t="e">
        <f>IF(ISBLANK(Glutamine!#REF!),"",Glutamine!#REF!)</f>
        <v>#REF!</v>
      </c>
      <c r="BC47" s="240" t="e">
        <f>IF(ISBLANK(Glutamine!#REF!),"",Glutamine!#REF!)</f>
        <v>#REF!</v>
      </c>
      <c r="BD47" s="240" t="e">
        <f>IF(ISBLANK(Glutamine!#REF!),"",Glutamine!#REF!)</f>
        <v>#REF!</v>
      </c>
      <c r="BE47" s="240" t="e">
        <f>IF(ISBLANK(Glutamine!#REF!),"",Glutamine!#REF!)</f>
        <v>#REF!</v>
      </c>
      <c r="BF47" s="240" t="e">
        <f>IF(ISBLANK(Glutamine!#REF!),"",Glutamine!#REF!)</f>
        <v>#REF!</v>
      </c>
      <c r="BG47" s="240" t="e">
        <f>IF(ISBLANK(Glutamine!#REF!),"",Glutamine!#REF!)</f>
        <v>#REF!</v>
      </c>
      <c r="BH47" s="240" t="e">
        <f>IF(ISBLANK(Glutamine!#REF!),"",Glutamine!#REF!)</f>
        <v>#REF!</v>
      </c>
      <c r="BI47" s="240" t="e">
        <f>IF(ISBLANK(Glutamine!#REF!),"",Glutamine!#REF!)</f>
        <v>#REF!</v>
      </c>
      <c r="BJ47" s="240" t="e">
        <f>IF(ISBLANK(Glutamine!#REF!),"",Glutamine!#REF!)</f>
        <v>#REF!</v>
      </c>
      <c r="BK47" s="240" t="e">
        <f>IF(ISBLANK(Glutamine!#REF!),"",Glutamine!#REF!)</f>
        <v>#REF!</v>
      </c>
      <c r="BL47" s="240" t="e">
        <f>IF(ISBLANK(Glutamine!#REF!),"",Glutamine!#REF!)</f>
        <v>#REF!</v>
      </c>
      <c r="BM47" s="240" t="e">
        <f>IF(ISBLANK(Glutamine!#REF!),"",Glutamine!#REF!)</f>
        <v>#REF!</v>
      </c>
      <c r="BN47" s="240" t="str">
        <f>IF(ISBLANK('In Process Calc.'!B40),"",ROUND('In Process Calc.'!B40,2))</f>
        <v/>
      </c>
      <c r="BO47" s="240" t="str">
        <f>IF(ISBLANK('In Process Calc.'!C40),"",ROUND('In Process Calc.'!C40,2))</f>
        <v/>
      </c>
      <c r="BP47" s="240" t="str">
        <f>IF(ISBLANK('In Process Calc.'!D40),"",'In Process Calc.'!D40)</f>
        <v/>
      </c>
      <c r="BQ47" s="240" t="str">
        <f>IF(ISBLANK('In Process Calc.'!E40),"",'In Process Calc.'!E40)</f>
        <v/>
      </c>
      <c r="BR47" s="240" t="str">
        <f>IF(ISBLANK('In Process Calc.'!G40),"",'In Process Calc.'!G40)</f>
        <v/>
      </c>
      <c r="BS47" s="240" t="str">
        <f>IF(ISBLANK('In Process Calc.'!I40),"",'In Process Calc.'!I40)</f>
        <v/>
      </c>
      <c r="BT47" s="240" t="str">
        <f>IF(ISBLANK('In Process Calc.'!J40),"",'In Process Calc.'!J40)</f>
        <v/>
      </c>
      <c r="BU47" s="240" t="str">
        <f>IF(ISBLANK('In Process Calc.'!K40),"",'In Process Calc.'!K40)</f>
        <v/>
      </c>
      <c r="BV47" s="245" t="str">
        <f>IF(ISBLANK('In Process Calc.'!L40),"",'In Process Calc.'!L40)</f>
        <v/>
      </c>
      <c r="BW47" s="245" t="str">
        <f>IF(ISBLANK('In Process Calc.'!M40),"",'In Process Calc.'!M40)</f>
        <v/>
      </c>
      <c r="BX47" s="245" t="str">
        <f>IF(ISBLANK('In Process Calc.'!N40),"",'In Process Calc.'!N40)</f>
        <v/>
      </c>
      <c r="BY47" s="245" t="str">
        <f>IF(ISBLANK('In Process Calc.'!O40),"",'In Process Calc.'!O40)</f>
        <v/>
      </c>
      <c r="BZ47" s="245" t="str">
        <f>IF(ISBLANK('In Process Calc.'!P40),"",'In Process Calc.'!P40)</f>
        <v/>
      </c>
      <c r="CA47" s="245" t="str">
        <f>IF(ISBLANK('In Process Calc.'!Q40),"",'In Process Calc.'!Q40)</f>
        <v/>
      </c>
      <c r="CB47" s="245" t="str">
        <f>IF(ISBLANK('In Process Calc.'!R40),"",'In Process Calc.'!R40)</f>
        <v/>
      </c>
      <c r="CC47" s="245" t="str">
        <f>IF(ISBLANK('In Process Calc.'!S40),"",'In Process Calc.'!S40)</f>
        <v/>
      </c>
      <c r="CD47" s="245" t="str">
        <f>IF(ISBLANK('In Process Calc.'!T40),"",'In Process Calc.'!T40)</f>
        <v/>
      </c>
      <c r="CE47" s="245" t="str">
        <f>IF(ISBLANK('In Process Calc.'!U40),"",'In Process Calc.'!U40)</f>
        <v/>
      </c>
      <c r="CF47" s="245" t="str">
        <f>IF(ISBLANK('In Process Calc.'!V40),"",'In Process Calc.'!V40)</f>
        <v/>
      </c>
      <c r="CG47" s="245" t="str">
        <f>IF(ISBLANK('In Process Calc.'!W40),"",'In Process Calc.'!W40)</f>
        <v/>
      </c>
      <c r="CH47" s="245" t="str">
        <f>IF(ISBLANK('In Process Calc.'!X40),"",'In Process Calc.'!X40)</f>
        <v/>
      </c>
      <c r="CI47" s="245" t="str">
        <f>IF(ISBLANK('In Process Calc.'!Y40),"",'In Process Calc.'!Y40)</f>
        <v/>
      </c>
      <c r="CJ47" s="245" t="str">
        <f>IF(ISBLANK('In Process Calc.'!Z40),"",'In Process Calc.'!Z40)</f>
        <v/>
      </c>
      <c r="CK47" s="245" t="str">
        <f>IF(ISBLANK('In Process Calc.'!AA40),"",'In Process Calc.'!AA40)</f>
        <v/>
      </c>
      <c r="CL47" s="245" t="str">
        <f>IF(ISBLANK('In Process Calc.'!AB40),"",'In Process Calc.'!AB40)</f>
        <v/>
      </c>
      <c r="CM47" s="245" t="str">
        <f>IF(ISBLANK('In Process Calc.'!AC40),"",'In Process Calc.'!AC40)</f>
        <v/>
      </c>
      <c r="CN47" s="245" t="str">
        <f>IF(ISBLANK('In Process Calc.'!AD40),"",'In Process Calc.'!AD40)</f>
        <v/>
      </c>
      <c r="CO47" s="245" t="str">
        <f>IF(ISBLANK('In Process Calc.'!AE40),"",'In Process Calc.'!AE40)</f>
        <v/>
      </c>
      <c r="CP47" s="245" t="str">
        <f>IF(ISBLANK('In Process Calc.'!AF40),"",'In Process Calc.'!AF40)</f>
        <v/>
      </c>
      <c r="CQ47" s="245" t="str">
        <f>IF(ISBLANK('In Process Calc.'!AG40),"",'In Process Calc.'!AG40)</f>
        <v/>
      </c>
      <c r="CR47" s="245" t="str">
        <f>IF(ISBLANK('In Process Calc.'!AH40),"",'In Process Calc.'!AH40)</f>
        <v/>
      </c>
      <c r="CS47" s="245" t="str">
        <f>IF(ISBLANK('In Process Calc.'!AI40),"",'In Process Calc.'!AI40)</f>
        <v/>
      </c>
      <c r="CT47" s="245" t="str">
        <f>IF(ISBLANK('In Process Calc.'!AJ40),"",'In Process Calc.'!AJ40)</f>
        <v/>
      </c>
      <c r="CU47" s="245" t="str">
        <f>IF(ISBLANK('In Process Calc.'!AK40),"",'In Process Calc.'!AK40)</f>
        <v/>
      </c>
      <c r="CV47" s="245" t="str">
        <f>IF(ISBLANK('In Process Calc.'!AL40),"",'In Process Calc.'!AL40)</f>
        <v/>
      </c>
      <c r="CW47" s="245" t="str">
        <f>IF(ISBLANK('In Process Calc.'!AM40),"",'In Process Calc.'!AM40)</f>
        <v/>
      </c>
      <c r="CX47" s="245" t="str">
        <f>IF(ISBLANK('In Process Calc.'!AN40),"",'In Process Calc.'!AN40)</f>
        <v/>
      </c>
      <c r="CY47" s="245" t="str">
        <f>IF(ISBLANK('In Process Calc.'!AO40),"",'In Process Calc.'!AO40)</f>
        <v/>
      </c>
      <c r="CZ47" s="245" t="str">
        <f>IF(ISBLANK('In Process Calc.'!AP40),"",'In Process Calc.'!AP40)</f>
        <v/>
      </c>
      <c r="DA47" s="245" t="str">
        <f>IF(ISBLANK('In Process Calc.'!AQ40),"",'In Process Calc.'!AQ40)</f>
        <v/>
      </c>
      <c r="DB47" s="245" t="str">
        <f>IF(ISBLANK('In Process Calc.'!AR40),"",'In Process Calc.'!AR40)</f>
        <v/>
      </c>
      <c r="DC47" s="245" t="str">
        <f>IF(ISBLANK('In Process Calc.'!AS40),"",'In Process Calc.'!AS40)</f>
        <v/>
      </c>
      <c r="DD47" s="245" t="str">
        <f>IF(ISBLANK('In Process Calc.'!AT40),"",'In Process Calc.'!AT40)</f>
        <v/>
      </c>
      <c r="DE47" s="245" t="str">
        <f>IF(ISBLANK('In Process Calc.'!AU40),"",'In Process Calc.'!AU40)</f>
        <v/>
      </c>
      <c r="DF47" s="245" t="str">
        <f>IF(ISBLANK('In Process Calc.'!AV40),"",'In Process Calc.'!AV40)</f>
        <v/>
      </c>
      <c r="DG47" s="245" t="str">
        <f>IF(ISBLANK('In Process Calc.'!AW40),"",'In Process Calc.'!AW40)</f>
        <v/>
      </c>
      <c r="DH47" s="245" t="str">
        <f>IF(ISBLANK('In Process Calc.'!AX40),"",'In Process Calc.'!AX40)</f>
        <v/>
      </c>
      <c r="DI47" s="245" t="str">
        <f>IF(ISBLANK('In Process Calc.'!AY40),"",'In Process Calc.'!AY40)</f>
        <v/>
      </c>
      <c r="DJ47" s="245" t="str">
        <f>IF(ISBLANK('In Process Calc.'!AZ40),"",'In Process Calc.'!AZ40)</f>
        <v/>
      </c>
      <c r="DK47" s="245" t="str">
        <f>IF(ISBLANK('In Process Calc.'!BA40),"",'In Process Calc.'!BA40)</f>
        <v/>
      </c>
      <c r="DL47" s="245" t="str">
        <f>IF(ISBLANK('In Process Calc.'!BB40),"",'In Process Calc.'!BB40)</f>
        <v/>
      </c>
      <c r="DM47" s="245" t="str">
        <f>IF(ISBLANK('In Process Calc.'!BC40),"",'In Process Calc.'!BC40)</f>
        <v/>
      </c>
      <c r="DN47" s="245" t="str">
        <f>IF(ISBLANK('In Process Calc.'!BD40),"",'In Process Calc.'!BD40)</f>
        <v/>
      </c>
      <c r="DO47" s="245" t="str">
        <f>IF(ISBLANK('In Process Calc.'!BE40),"",'In Process Calc.'!BE40)</f>
        <v/>
      </c>
      <c r="DP47" s="245" t="str">
        <f>IF(ISBLANK('In Process Calc.'!BF40),"",'In Process Calc.'!BF40)</f>
        <v/>
      </c>
      <c r="DQ47" s="245" t="str">
        <f>IF(ISBLANK('In Process Calc.'!BG40),"",'In Process Calc.'!BG40)</f>
        <v/>
      </c>
      <c r="DR47" s="245" t="str">
        <f>IF(ISBLANK('In Process Calc.'!BH40),"",'In Process Calc.'!BH40)</f>
        <v/>
      </c>
      <c r="DS47" s="245" t="str">
        <f>IF(ISBLANK('In Process Calc.'!BI40),"",'In Process Calc.'!BI40)</f>
        <v/>
      </c>
      <c r="DT47" s="245" t="str">
        <f>IF(ISBLANK('In Process Calc.'!BJ40),"",'In Process Calc.'!BJ40)</f>
        <v/>
      </c>
      <c r="DU47" s="245" t="str">
        <f>IF(ISBLANK('In Process Calc.'!BK40),"",'In Process Calc.'!BK40)</f>
        <v/>
      </c>
      <c r="DV47" s="245" t="str">
        <f>IF(ISBLANK('In Process Calc.'!BL40),"",'In Process Calc.'!BL40)</f>
        <v/>
      </c>
      <c r="DW47" s="245" t="str">
        <f>IF(ISBLANK('In Process Calc.'!BM40),"",'In Process Calc.'!BM40)</f>
        <v/>
      </c>
      <c r="DX47" s="245" t="str">
        <f>IF(ISBLANK('In Process Calc.'!BN40),"",'In Process Calc.'!BN40)</f>
        <v/>
      </c>
      <c r="DY47" s="245" t="str">
        <f>IF(ISBLANK('In Process Calc.'!BO40),"",'In Process Calc.'!BO40)</f>
        <v/>
      </c>
      <c r="DZ47" s="245" t="str">
        <f>IF(ISBLANK('In Process Calc.'!BP40),"",'In Process Calc.'!BP40)</f>
        <v/>
      </c>
      <c r="EA47" s="245" t="str">
        <f>IF(ISBLANK('In Process Calc.'!BQ40),"",'In Process Calc.'!BQ40)</f>
        <v/>
      </c>
      <c r="EB47" s="245" t="str">
        <f>IF(ISBLANK('In Process Calc.'!BR40),"",'In Process Calc.'!BR40)</f>
        <v/>
      </c>
      <c r="EC47" s="245" t="str">
        <f>IF(ISBLANK('In Process Calc.'!BS40),"",'In Process Calc.'!BS40)</f>
        <v/>
      </c>
      <c r="ED47" s="245" t="str">
        <f>IF(ISBLANK('In Process Calc.'!BT40),"",'In Process Calc.'!BT40)</f>
        <v/>
      </c>
      <c r="EE47" s="245" t="str">
        <f>IF(ISBLANK('In Process Calc.'!BU40),"",'In Process Calc.'!BU40)</f>
        <v/>
      </c>
      <c r="EF47" s="245" t="str">
        <f>IF(ISBLANK('In Process Calc.'!BV40),"",'In Process Calc.'!BV40)</f>
        <v/>
      </c>
      <c r="EG47" s="245" t="str">
        <f>IF(ISBLANK('In Process Calc.'!BW40),"",'In Process Calc.'!BW40)</f>
        <v/>
      </c>
      <c r="EH47" s="245" t="str">
        <f>IF(ISBLANK('In Process Calc.'!BX40),"",'In Process Calc.'!BX40)</f>
        <v/>
      </c>
      <c r="EI47" s="245" t="str">
        <f>IF(ISBLANK('In Process Calc.'!BY40),"",'In Process Calc.'!BY40)</f>
        <v/>
      </c>
      <c r="EJ47" s="245" t="str">
        <f>IF(ISBLANK('In Process Calc.'!BZ40),"",'In Process Calc.'!BZ40)</f>
        <v/>
      </c>
      <c r="EK47" s="245" t="str">
        <f>IF(ISBLANK('Post Process Calc.'!A47),"",'Post Process Calc.'!A47)</f>
        <v/>
      </c>
      <c r="EL47" s="245" t="str">
        <f>IF(ISBLANK('Post Process Calc.'!B47),"",'Post Process Calc.'!B47)</f>
        <v/>
      </c>
      <c r="EM47" s="245" t="str">
        <f>IF(ISBLANK('Post Process Calc.'!C47),"",'Post Process Calc.'!C47)</f>
        <v/>
      </c>
      <c r="EN47" s="245" t="str">
        <f>IF(ISBLANK('Post Process Calc.'!D47),"",'Post Process Calc.'!D47)</f>
        <v/>
      </c>
      <c r="EO47" s="245" t="str">
        <f>IF(ISBLANK('Post Process Calc.'!E47),"",'Post Process Calc.'!E47)</f>
        <v/>
      </c>
      <c r="EP47" s="245" t="str">
        <f>IF(ISBLANK('Post Process Calc.'!F47),"",'Post Process Calc.'!F47)</f>
        <v/>
      </c>
      <c r="EQ47" s="245" t="str">
        <f>IF(ISBLANK('Post Process Calc.'!G47),"",'Post Process Calc.'!G47)</f>
        <v/>
      </c>
      <c r="ER47" s="245" t="str">
        <f>IF(ISBLANK('Post Process Calc.'!H47),"",'Post Process Calc.'!H47)</f>
        <v/>
      </c>
      <c r="ES47" s="245" t="str">
        <f>IF(ISBLANK('Post Process Calc.'!I47),"",'Post Process Calc.'!I47)</f>
        <v/>
      </c>
      <c r="ET47" s="245" t="str">
        <f>IF(ISBLANK('Post Process Calc.'!J47),"",'Post Process Calc.'!J47)</f>
        <v/>
      </c>
      <c r="EU47" s="245" t="str">
        <f>IF(ISBLANK('Post Process Calc.'!K47),"",'Post Process Calc.'!K47)</f>
        <v/>
      </c>
      <c r="EV47" s="245" t="str">
        <f>IF(ISBLANK('Post Process Calc.'!L47),"",'Post Process Calc.'!L47)</f>
        <v/>
      </c>
      <c r="EW47" s="245" t="str">
        <f>IF(ISBLANK('Post Process Calc.'!M47),"",'Post Process Calc.'!M47)</f>
        <v/>
      </c>
      <c r="EX47" s="245" t="str">
        <f>IF(ISBLANK('Post Process Calc.'!N47),"",'Post Process Calc.'!N47)</f>
        <v/>
      </c>
      <c r="EY47" s="245" t="str">
        <f>IF(ISBLANK('Post Process Calc.'!O47),"",'Post Process Calc.'!O47)</f>
        <v/>
      </c>
      <c r="EZ47" s="245" t="str">
        <f>IF(ISBLANK('Post Process Calc.'!P47),"",'Post Process Calc.'!P47)</f>
        <v/>
      </c>
      <c r="FA47" s="245" t="str">
        <f>IF(ISBLANK('Post Process Calc.'!Q47),"",'Post Process Calc.'!Q47)</f>
        <v/>
      </c>
      <c r="FB47" s="245" t="str">
        <f>IF(ISBLANK('Post Process Calc.'!R47),"",'Post Process Calc.'!R47)</f>
        <v/>
      </c>
      <c r="FC47" s="245" t="str">
        <f>IF(ISBLANK('Post Process Calc.'!S47),"",'Post Process Calc.'!S47)</f>
        <v/>
      </c>
      <c r="FD47" s="245" t="str">
        <f>IF(ISBLANK('Post Process Calc.'!T47),"",'Post Process Calc.'!T47)</f>
        <v/>
      </c>
      <c r="FE47" s="245" t="str">
        <f>IF(ISBLANK('Post Process Calc.'!U47),"",'Post Process Calc.'!U47)</f>
        <v/>
      </c>
      <c r="FF47" s="245" t="str">
        <f>IF(ISBLANK('Post Process Calc.'!V47),"",'Post Process Calc.'!V47)</f>
        <v/>
      </c>
      <c r="FG47" s="245" t="str">
        <f>IF(ISBLANK('Post Process Calc.'!W47),"",'Post Process Calc.'!W47)</f>
        <v/>
      </c>
      <c r="FH47" s="245" t="str">
        <f>IF(ISBLANK('Post Process Calc.'!X47),"",'Post Process Calc.'!X47)</f>
        <v/>
      </c>
      <c r="FI47" s="245" t="str">
        <f>IF(ISBLANK('Post Process Calc.'!Y47),"",'Post Process Calc.'!Y47)</f>
        <v/>
      </c>
      <c r="FJ47" s="245" t="str">
        <f>IF(ISBLANK('Post Process Calc.'!Z47),"",'Post Process Calc.'!Z47)</f>
        <v/>
      </c>
      <c r="FK47" s="245" t="str">
        <f>IF(ISBLANK('Post Process Calc.'!AA47),"",'Post Process Calc.'!AA47)</f>
        <v/>
      </c>
      <c r="FL47" s="245" t="str">
        <f>IF(ISBLANK('Post Process Calc.'!AB47),"",'Post Process Calc.'!AB47)</f>
        <v/>
      </c>
      <c r="FM47" s="245" t="str">
        <f>IF(ISBLANK('Post Process Calc.'!AC47),"",'Post Process Calc.'!AC47)</f>
        <v/>
      </c>
      <c r="FN47" s="245" t="str">
        <f>IF(ISBLANK('Post Process Calc.'!AD47),"",'Post Process Calc.'!AD47)</f>
        <v/>
      </c>
      <c r="FO47" s="245" t="str">
        <f>IF(ISBLANK('Post Process Calc.'!AE47),"",'Post Process Calc.'!AE47)</f>
        <v/>
      </c>
      <c r="FP47" s="245" t="str">
        <f>IF(ISBLANK('Post Process Calc.'!AF47),"",'Post Process Calc.'!AF47)</f>
        <v/>
      </c>
      <c r="FQ47" s="245" t="str">
        <f>IF(ISBLANK('Post Process Calc.'!AG47),"",'Post Process Calc.'!AG47)</f>
        <v/>
      </c>
      <c r="FR47" s="245" t="str">
        <f>IF(ISBLANK('Post Process Calc.'!AH47),"",'Post Process Calc.'!AH47)</f>
        <v/>
      </c>
      <c r="FS47" s="245" t="str">
        <f>IF(ISBLANK('Post Process Calc.'!AI47),"",'Post Process Calc.'!AI47)</f>
        <v/>
      </c>
    </row>
    <row r="48" spans="1:175" x14ac:dyDescent="0.15">
      <c r="A48" s="240" t="str">
        <f>IF(Glutamine!B39&lt;&gt;0,Glutamine!$B$1,"")</f>
        <v/>
      </c>
      <c r="B48" s="240" t="str">
        <f>IF(ISBLANK(Glutamine!A39),"",Glutamine!A39)</f>
        <v/>
      </c>
      <c r="C48" s="247" t="str">
        <f>IF(ISBLANK(Glutamine!B39),"",Glutamine!B39)</f>
        <v/>
      </c>
      <c r="D48" s="248" t="str">
        <f>IF(ISBLANK(Glutamine!C39),"",Glutamine!C39)</f>
        <v/>
      </c>
      <c r="E48" s="240" t="str">
        <f>IF(ISBLANK(Glutamine!D39),"",Glutamine!D39)</f>
        <v/>
      </c>
      <c r="F48" s="240" t="str">
        <f>IF(ISBLANK(Glutamine!E39),"",Glutamine!E39)</f>
        <v/>
      </c>
      <c r="G48" s="240" t="str">
        <f>IF(ISBLANK(Glutamine!G39),"",Glutamine!G39)</f>
        <v/>
      </c>
      <c r="H48" s="240" t="str">
        <f>IF(ISBLANK(Glutamine!H39),"",Glutamine!H39)</f>
        <v/>
      </c>
      <c r="I48" s="240" t="str">
        <f>IF(ISBLANK(Glutamine!I39),"",Glutamine!I39)</f>
        <v/>
      </c>
      <c r="J48" s="240" t="str">
        <f>IF(ISBLANK(Glutamine!J39),"",Glutamine!J39)</f>
        <v/>
      </c>
      <c r="K48" s="240" t="str">
        <f>IF(ISBLANK(Glutamine!K39),"",Glutamine!K39)</f>
        <v/>
      </c>
      <c r="L48" s="240" t="str">
        <f>IF(ISBLANK(Glutamine!L39),"",Glutamine!L39)</f>
        <v/>
      </c>
      <c r="M48" s="240" t="str">
        <f>IF(ISBLANK(Glutamine!M39),"",Glutamine!M39)</f>
        <v/>
      </c>
      <c r="N48" s="240" t="str">
        <f>IF(ISBLANK(Glutamine!N39),"",Glutamine!N39)</f>
        <v/>
      </c>
      <c r="O48" s="240" t="str">
        <f>IF(ISBLANK(Glutamine!O39),"",Glutamine!O39)</f>
        <v/>
      </c>
      <c r="P48" s="240" t="str">
        <f>IF(ISBLANK(Glutamine!P39),"",Glutamine!P39)</f>
        <v/>
      </c>
      <c r="Q48" s="240" t="str">
        <f>IF(ISBLANK(Glutamine!Q39),"",Glutamine!Q39)</f>
        <v/>
      </c>
      <c r="R48" s="240" t="str">
        <f>IF(ISBLANK(Glutamine!R39),"",Glutamine!R39)</f>
        <v/>
      </c>
      <c r="S48" s="240" t="str">
        <f>IF(ISBLANK(Glutamine!S39),"",Glutamine!S39)</f>
        <v/>
      </c>
      <c r="T48" s="240" t="str">
        <f>IF(ISBLANK(Glutamine!T39),"",Glutamine!T39)</f>
        <v/>
      </c>
      <c r="U48" s="240" t="str">
        <f>IF(ISBLANK(Glutamine!U39),"",Glutamine!U39)</f>
        <v/>
      </c>
      <c r="V48" s="240" t="str">
        <f>IF(ISBLANK(Glutamine!V39),"",Glutamine!V39)</f>
        <v/>
      </c>
      <c r="W48" s="240" t="str">
        <f>IF(ISBLANK(Glutamine!W39),"",Glutamine!W39)</f>
        <v/>
      </c>
      <c r="X48" s="240" t="str">
        <f>IF(ISBLANK(Glutamine!X39),"",Glutamine!X39)</f>
        <v/>
      </c>
      <c r="Y48" s="240" t="str">
        <f>IF(ISBLANK(Glutamine!Y39),"",Glutamine!Y39)</f>
        <v/>
      </c>
      <c r="Z48" s="240" t="str">
        <f>IF(ISBLANK(Glutamine!Z39),"",Glutamine!Z39)</f>
        <v/>
      </c>
      <c r="AA48" s="240" t="str">
        <f>IF(ISBLANK(Glutamine!AA39),"",Glutamine!AA39)</f>
        <v/>
      </c>
      <c r="AB48" s="240" t="str">
        <f>IF(ISBLANK(Glutamine!AB39),"",Glutamine!AB39)</f>
        <v/>
      </c>
      <c r="AC48" s="240" t="str">
        <f>IF(ISBLANK(Glutamine!AC39),"",Glutamine!AC39)</f>
        <v/>
      </c>
      <c r="AD48" s="240" t="str">
        <f>IF(ISBLANK(Glutamine!AD39),"",Glutamine!AD39)</f>
        <v/>
      </c>
      <c r="AE48" s="240" t="str">
        <f>IF(ISBLANK(Glutamine!AE39),"",Glutamine!AE39)</f>
        <v/>
      </c>
      <c r="AF48" s="240" t="str">
        <f>IF(ISBLANK(Glutamine!AF39),"",Glutamine!AF39)</f>
        <v/>
      </c>
      <c r="AG48" s="240" t="str">
        <f>IF(ISBLANK(Glutamine!AG39),"",Glutamine!AG39)</f>
        <v/>
      </c>
      <c r="AH48" s="240" t="str">
        <f>IF(ISBLANK(Glutamine!AH39),"",Glutamine!AH39)</f>
        <v/>
      </c>
      <c r="AI48" s="240" t="str">
        <f>IF(ISBLANK(Glutamine!AI39),"",Glutamine!AI39)</f>
        <v/>
      </c>
      <c r="AJ48" s="240" t="str">
        <f>IF(ISBLANK(Glutamine!AJ39),"",Glutamine!AJ39)</f>
        <v/>
      </c>
      <c r="AK48" s="240" t="str">
        <f>IF(ISBLANK(Glutamine!AK39),"",Glutamine!AK39)</f>
        <v/>
      </c>
      <c r="AL48" s="240" t="str">
        <f>IF(ISBLANK(Glutamine!AL39),"",Glutamine!AL39)</f>
        <v/>
      </c>
      <c r="AM48" s="240" t="str">
        <f>IF(ISBLANK(Glutamine!AM39),"",Glutamine!AM39)</f>
        <v/>
      </c>
      <c r="AN48" s="240" t="str">
        <f>IF(ISBLANK(Glutamine!AN39),"",Glutamine!AN39)</f>
        <v/>
      </c>
      <c r="AO48" s="240" t="str">
        <f>IF(ISBLANK(Glutamine!AO39),"",Glutamine!AO39)</f>
        <v/>
      </c>
      <c r="AP48" s="240" t="str">
        <f>IF(ISBLANK(Glutamine!AP39),"",Glutamine!AP39)</f>
        <v/>
      </c>
      <c r="AQ48" s="240" t="e">
        <f>IF(ISBLANK(Glutamine!#REF!),"",Glutamine!#REF!)</f>
        <v>#REF!</v>
      </c>
      <c r="AR48" s="240" t="e">
        <f>IF(ISBLANK(Glutamine!#REF!),"",Glutamine!#REF!)</f>
        <v>#REF!</v>
      </c>
      <c r="AS48" s="240" t="e">
        <f>IF(ISBLANK(Glutamine!#REF!),"",Glutamine!#REF!)</f>
        <v>#REF!</v>
      </c>
      <c r="AT48" s="240" t="e">
        <f>IF(ISBLANK(Glutamine!#REF!),"",Glutamine!#REF!)</f>
        <v>#REF!</v>
      </c>
      <c r="AU48" s="240" t="e">
        <f>IF(ISBLANK(Glutamine!#REF!),"",Glutamine!#REF!)</f>
        <v>#REF!</v>
      </c>
      <c r="AV48" s="240" t="e">
        <f>IF(ISBLANK(Glutamine!#REF!),"",Glutamine!#REF!)</f>
        <v>#REF!</v>
      </c>
      <c r="AW48" s="240" t="e">
        <f>IF(ISBLANK(Glutamine!#REF!),"",Glutamine!#REF!)</f>
        <v>#REF!</v>
      </c>
      <c r="AX48" s="240" t="e">
        <f>IF(ISBLANK(Glutamine!#REF!),"",Glutamine!#REF!)</f>
        <v>#REF!</v>
      </c>
      <c r="AY48" s="240" t="e">
        <f>IF(ISBLANK(Glutamine!#REF!),"",Glutamine!#REF!)</f>
        <v>#REF!</v>
      </c>
      <c r="AZ48" s="240" t="e">
        <f>IF(ISBLANK(Glutamine!#REF!),"",Glutamine!#REF!)</f>
        <v>#REF!</v>
      </c>
      <c r="BA48" s="240" t="e">
        <f>IF(ISBLANK(Glutamine!#REF!),"",Glutamine!#REF!)</f>
        <v>#REF!</v>
      </c>
      <c r="BB48" s="240" t="e">
        <f>IF(ISBLANK(Glutamine!#REF!),"",Glutamine!#REF!)</f>
        <v>#REF!</v>
      </c>
      <c r="BC48" s="240" t="e">
        <f>IF(ISBLANK(Glutamine!#REF!),"",Glutamine!#REF!)</f>
        <v>#REF!</v>
      </c>
      <c r="BD48" s="240" t="e">
        <f>IF(ISBLANK(Glutamine!#REF!),"",Glutamine!#REF!)</f>
        <v>#REF!</v>
      </c>
      <c r="BE48" s="240" t="e">
        <f>IF(ISBLANK(Glutamine!#REF!),"",Glutamine!#REF!)</f>
        <v>#REF!</v>
      </c>
      <c r="BF48" s="240" t="e">
        <f>IF(ISBLANK(Glutamine!#REF!),"",Glutamine!#REF!)</f>
        <v>#REF!</v>
      </c>
      <c r="BG48" s="240" t="e">
        <f>IF(ISBLANK(Glutamine!#REF!),"",Glutamine!#REF!)</f>
        <v>#REF!</v>
      </c>
      <c r="BH48" s="240" t="e">
        <f>IF(ISBLANK(Glutamine!#REF!),"",Glutamine!#REF!)</f>
        <v>#REF!</v>
      </c>
      <c r="BI48" s="240" t="e">
        <f>IF(ISBLANK(Glutamine!#REF!),"",Glutamine!#REF!)</f>
        <v>#REF!</v>
      </c>
      <c r="BJ48" s="240" t="e">
        <f>IF(ISBLANK(Glutamine!#REF!),"",Glutamine!#REF!)</f>
        <v>#REF!</v>
      </c>
      <c r="BK48" s="240" t="e">
        <f>IF(ISBLANK(Glutamine!#REF!),"",Glutamine!#REF!)</f>
        <v>#REF!</v>
      </c>
      <c r="BL48" s="240" t="e">
        <f>IF(ISBLANK(Glutamine!#REF!),"",Glutamine!#REF!)</f>
        <v>#REF!</v>
      </c>
      <c r="BM48" s="240" t="e">
        <f>IF(ISBLANK(Glutamine!#REF!),"",Glutamine!#REF!)</f>
        <v>#REF!</v>
      </c>
      <c r="BN48" s="240" t="str">
        <f>IF(ISBLANK('In Process Calc.'!B41),"",ROUND('In Process Calc.'!B41,2))</f>
        <v/>
      </c>
      <c r="BO48" s="240" t="str">
        <f>IF(ISBLANK('In Process Calc.'!C41),"",ROUND('In Process Calc.'!C41,2))</f>
        <v/>
      </c>
      <c r="BP48" s="240" t="str">
        <f>IF(ISBLANK('In Process Calc.'!D41),"",'In Process Calc.'!D41)</f>
        <v/>
      </c>
      <c r="BQ48" s="240" t="str">
        <f>IF(ISBLANK('In Process Calc.'!E41),"",'In Process Calc.'!E41)</f>
        <v/>
      </c>
      <c r="BR48" s="240" t="str">
        <f>IF(ISBLANK('In Process Calc.'!G41),"",'In Process Calc.'!G41)</f>
        <v/>
      </c>
      <c r="BS48" s="240" t="str">
        <f>IF(ISBLANK('In Process Calc.'!I41),"",'In Process Calc.'!I41)</f>
        <v/>
      </c>
      <c r="BT48" s="240" t="str">
        <f>IF(ISBLANK('In Process Calc.'!J41),"",'In Process Calc.'!J41)</f>
        <v/>
      </c>
      <c r="BU48" s="240" t="str">
        <f>IF(ISBLANK('In Process Calc.'!K41),"",'In Process Calc.'!K41)</f>
        <v/>
      </c>
      <c r="BV48" s="245" t="str">
        <f>IF(ISBLANK('In Process Calc.'!L41),"",'In Process Calc.'!L41)</f>
        <v/>
      </c>
      <c r="BW48" s="245" t="str">
        <f>IF(ISBLANK('In Process Calc.'!M41),"",'In Process Calc.'!M41)</f>
        <v/>
      </c>
      <c r="BX48" s="245" t="str">
        <f>IF(ISBLANK('In Process Calc.'!N41),"",'In Process Calc.'!N41)</f>
        <v/>
      </c>
      <c r="BY48" s="245" t="str">
        <f>IF(ISBLANK('In Process Calc.'!O41),"",'In Process Calc.'!O41)</f>
        <v/>
      </c>
      <c r="BZ48" s="245" t="str">
        <f>IF(ISBLANK('In Process Calc.'!P41),"",'In Process Calc.'!P41)</f>
        <v/>
      </c>
      <c r="CA48" s="245" t="str">
        <f>IF(ISBLANK('In Process Calc.'!Q41),"",'In Process Calc.'!Q41)</f>
        <v/>
      </c>
      <c r="CB48" s="245" t="str">
        <f>IF(ISBLANK('In Process Calc.'!R41),"",'In Process Calc.'!R41)</f>
        <v/>
      </c>
      <c r="CC48" s="245" t="str">
        <f>IF(ISBLANK('In Process Calc.'!S41),"",'In Process Calc.'!S41)</f>
        <v/>
      </c>
      <c r="CD48" s="245" t="str">
        <f>IF(ISBLANK('In Process Calc.'!T41),"",'In Process Calc.'!T41)</f>
        <v/>
      </c>
      <c r="CE48" s="245" t="str">
        <f>IF(ISBLANK('In Process Calc.'!U41),"",'In Process Calc.'!U41)</f>
        <v/>
      </c>
      <c r="CF48" s="245" t="str">
        <f>IF(ISBLANK('In Process Calc.'!V41),"",'In Process Calc.'!V41)</f>
        <v/>
      </c>
      <c r="CG48" s="245" t="str">
        <f>IF(ISBLANK('In Process Calc.'!W41),"",'In Process Calc.'!W41)</f>
        <v/>
      </c>
      <c r="CH48" s="245" t="str">
        <f>IF(ISBLANK('In Process Calc.'!X41),"",'In Process Calc.'!X41)</f>
        <v/>
      </c>
      <c r="CI48" s="245" t="str">
        <f>IF(ISBLANK('In Process Calc.'!Y41),"",'In Process Calc.'!Y41)</f>
        <v/>
      </c>
      <c r="CJ48" s="245" t="str">
        <f>IF(ISBLANK('In Process Calc.'!Z41),"",'In Process Calc.'!Z41)</f>
        <v/>
      </c>
      <c r="CK48" s="245" t="str">
        <f>IF(ISBLANK('In Process Calc.'!AA41),"",'In Process Calc.'!AA41)</f>
        <v/>
      </c>
      <c r="CL48" s="245" t="str">
        <f>IF(ISBLANK('In Process Calc.'!AB41),"",'In Process Calc.'!AB41)</f>
        <v/>
      </c>
      <c r="CM48" s="245" t="str">
        <f>IF(ISBLANK('In Process Calc.'!AC41),"",'In Process Calc.'!AC41)</f>
        <v/>
      </c>
      <c r="CN48" s="245" t="str">
        <f>IF(ISBLANK('In Process Calc.'!AD41),"",'In Process Calc.'!AD41)</f>
        <v/>
      </c>
      <c r="CO48" s="245" t="str">
        <f>IF(ISBLANK('In Process Calc.'!AE41),"",'In Process Calc.'!AE41)</f>
        <v/>
      </c>
      <c r="CP48" s="245" t="str">
        <f>IF(ISBLANK('In Process Calc.'!AF41),"",'In Process Calc.'!AF41)</f>
        <v/>
      </c>
      <c r="CQ48" s="245" t="str">
        <f>IF(ISBLANK('In Process Calc.'!AG41),"",'In Process Calc.'!AG41)</f>
        <v/>
      </c>
      <c r="CR48" s="245" t="str">
        <f>IF(ISBLANK('In Process Calc.'!AH41),"",'In Process Calc.'!AH41)</f>
        <v/>
      </c>
      <c r="CS48" s="245" t="str">
        <f>IF(ISBLANK('In Process Calc.'!AI41),"",'In Process Calc.'!AI41)</f>
        <v/>
      </c>
      <c r="CT48" s="245" t="str">
        <f>IF(ISBLANK('In Process Calc.'!AJ41),"",'In Process Calc.'!AJ41)</f>
        <v/>
      </c>
      <c r="CU48" s="245" t="str">
        <f>IF(ISBLANK('In Process Calc.'!AK41),"",'In Process Calc.'!AK41)</f>
        <v/>
      </c>
      <c r="CV48" s="245" t="str">
        <f>IF(ISBLANK('In Process Calc.'!AL41),"",'In Process Calc.'!AL41)</f>
        <v/>
      </c>
      <c r="CW48" s="245" t="str">
        <f>IF(ISBLANK('In Process Calc.'!AM41),"",'In Process Calc.'!AM41)</f>
        <v/>
      </c>
      <c r="CX48" s="245" t="str">
        <f>IF(ISBLANK('In Process Calc.'!AN41),"",'In Process Calc.'!AN41)</f>
        <v/>
      </c>
      <c r="CY48" s="245" t="str">
        <f>IF(ISBLANK('In Process Calc.'!AO41),"",'In Process Calc.'!AO41)</f>
        <v/>
      </c>
      <c r="CZ48" s="245" t="str">
        <f>IF(ISBLANK('In Process Calc.'!AP41),"",'In Process Calc.'!AP41)</f>
        <v/>
      </c>
      <c r="DA48" s="245" t="str">
        <f>IF(ISBLANK('In Process Calc.'!AQ41),"",'In Process Calc.'!AQ41)</f>
        <v/>
      </c>
      <c r="DB48" s="245" t="str">
        <f>IF(ISBLANK('In Process Calc.'!AR41),"",'In Process Calc.'!AR41)</f>
        <v/>
      </c>
      <c r="DC48" s="245" t="str">
        <f>IF(ISBLANK('In Process Calc.'!AS41),"",'In Process Calc.'!AS41)</f>
        <v/>
      </c>
      <c r="DD48" s="245" t="str">
        <f>IF(ISBLANK('In Process Calc.'!AT41),"",'In Process Calc.'!AT41)</f>
        <v/>
      </c>
      <c r="DE48" s="245" t="str">
        <f>IF(ISBLANK('In Process Calc.'!AU41),"",'In Process Calc.'!AU41)</f>
        <v/>
      </c>
      <c r="DF48" s="245" t="str">
        <f>IF(ISBLANK('In Process Calc.'!AV41),"",'In Process Calc.'!AV41)</f>
        <v/>
      </c>
      <c r="DG48" s="245" t="str">
        <f>IF(ISBLANK('In Process Calc.'!AW41),"",'In Process Calc.'!AW41)</f>
        <v/>
      </c>
      <c r="DH48" s="245" t="str">
        <f>IF(ISBLANK('In Process Calc.'!AX41),"",'In Process Calc.'!AX41)</f>
        <v/>
      </c>
      <c r="DI48" s="245" t="str">
        <f>IF(ISBLANK('In Process Calc.'!AY41),"",'In Process Calc.'!AY41)</f>
        <v/>
      </c>
      <c r="DJ48" s="245" t="str">
        <f>IF(ISBLANK('In Process Calc.'!AZ41),"",'In Process Calc.'!AZ41)</f>
        <v/>
      </c>
      <c r="DK48" s="245" t="str">
        <f>IF(ISBLANK('In Process Calc.'!BA41),"",'In Process Calc.'!BA41)</f>
        <v/>
      </c>
      <c r="DL48" s="245" t="str">
        <f>IF(ISBLANK('In Process Calc.'!BB41),"",'In Process Calc.'!BB41)</f>
        <v/>
      </c>
      <c r="DM48" s="245" t="str">
        <f>IF(ISBLANK('In Process Calc.'!BC41),"",'In Process Calc.'!BC41)</f>
        <v/>
      </c>
      <c r="DN48" s="245" t="str">
        <f>IF(ISBLANK('In Process Calc.'!BD41),"",'In Process Calc.'!BD41)</f>
        <v/>
      </c>
      <c r="DO48" s="245" t="str">
        <f>IF(ISBLANK('In Process Calc.'!BE41),"",'In Process Calc.'!BE41)</f>
        <v/>
      </c>
      <c r="DP48" s="245" t="str">
        <f>IF(ISBLANK('In Process Calc.'!BF41),"",'In Process Calc.'!BF41)</f>
        <v/>
      </c>
      <c r="DQ48" s="245" t="str">
        <f>IF(ISBLANK('In Process Calc.'!BG41),"",'In Process Calc.'!BG41)</f>
        <v/>
      </c>
      <c r="DR48" s="245" t="str">
        <f>IF(ISBLANK('In Process Calc.'!BH41),"",'In Process Calc.'!BH41)</f>
        <v/>
      </c>
      <c r="DS48" s="245" t="str">
        <f>IF(ISBLANK('In Process Calc.'!BI41),"",'In Process Calc.'!BI41)</f>
        <v/>
      </c>
      <c r="DT48" s="245" t="str">
        <f>IF(ISBLANK('In Process Calc.'!BJ41),"",'In Process Calc.'!BJ41)</f>
        <v/>
      </c>
      <c r="DU48" s="245" t="str">
        <f>IF(ISBLANK('In Process Calc.'!BK41),"",'In Process Calc.'!BK41)</f>
        <v/>
      </c>
      <c r="DV48" s="245" t="str">
        <f>IF(ISBLANK('In Process Calc.'!BL41),"",'In Process Calc.'!BL41)</f>
        <v/>
      </c>
      <c r="DW48" s="245" t="str">
        <f>IF(ISBLANK('In Process Calc.'!BM41),"",'In Process Calc.'!BM41)</f>
        <v/>
      </c>
      <c r="DX48" s="245" t="str">
        <f>IF(ISBLANK('In Process Calc.'!BN41),"",'In Process Calc.'!BN41)</f>
        <v/>
      </c>
      <c r="DY48" s="245" t="str">
        <f>IF(ISBLANK('In Process Calc.'!BO41),"",'In Process Calc.'!BO41)</f>
        <v/>
      </c>
      <c r="DZ48" s="245" t="str">
        <f>IF(ISBLANK('In Process Calc.'!BP41),"",'In Process Calc.'!BP41)</f>
        <v/>
      </c>
      <c r="EA48" s="245" t="str">
        <f>IF(ISBLANK('In Process Calc.'!BQ41),"",'In Process Calc.'!BQ41)</f>
        <v/>
      </c>
      <c r="EB48" s="245" t="str">
        <f>IF(ISBLANK('In Process Calc.'!BR41),"",'In Process Calc.'!BR41)</f>
        <v/>
      </c>
      <c r="EC48" s="245" t="str">
        <f>IF(ISBLANK('In Process Calc.'!BS41),"",'In Process Calc.'!BS41)</f>
        <v/>
      </c>
      <c r="ED48" s="245" t="str">
        <f>IF(ISBLANK('In Process Calc.'!BT41),"",'In Process Calc.'!BT41)</f>
        <v/>
      </c>
      <c r="EE48" s="245" t="str">
        <f>IF(ISBLANK('In Process Calc.'!BU41),"",'In Process Calc.'!BU41)</f>
        <v/>
      </c>
      <c r="EF48" s="245" t="str">
        <f>IF(ISBLANK('In Process Calc.'!BV41),"",'In Process Calc.'!BV41)</f>
        <v/>
      </c>
      <c r="EG48" s="245" t="str">
        <f>IF(ISBLANK('In Process Calc.'!BW41),"",'In Process Calc.'!BW41)</f>
        <v/>
      </c>
      <c r="EH48" s="245" t="str">
        <f>IF(ISBLANK('In Process Calc.'!BX41),"",'In Process Calc.'!BX41)</f>
        <v/>
      </c>
      <c r="EI48" s="245" t="str">
        <f>IF(ISBLANK('In Process Calc.'!BY41),"",'In Process Calc.'!BY41)</f>
        <v/>
      </c>
      <c r="EJ48" s="245" t="str">
        <f>IF(ISBLANK('In Process Calc.'!BZ41),"",'In Process Calc.'!BZ41)</f>
        <v/>
      </c>
      <c r="EK48" s="245" t="str">
        <f>IF(ISBLANK('Post Process Calc.'!A48),"",'Post Process Calc.'!A48)</f>
        <v/>
      </c>
      <c r="EL48" s="245" t="str">
        <f>IF(ISBLANK('Post Process Calc.'!B48),"",'Post Process Calc.'!B48)</f>
        <v/>
      </c>
      <c r="EM48" s="245" t="str">
        <f>IF(ISBLANK('Post Process Calc.'!C48),"",'Post Process Calc.'!C48)</f>
        <v/>
      </c>
      <c r="EN48" s="245" t="str">
        <f>IF(ISBLANK('Post Process Calc.'!D48),"",'Post Process Calc.'!D48)</f>
        <v/>
      </c>
      <c r="EO48" s="245" t="str">
        <f>IF(ISBLANK('Post Process Calc.'!E48),"",'Post Process Calc.'!E48)</f>
        <v/>
      </c>
      <c r="EP48" s="245" t="str">
        <f>IF(ISBLANK('Post Process Calc.'!F48),"",'Post Process Calc.'!F48)</f>
        <v/>
      </c>
      <c r="EQ48" s="245" t="str">
        <f>IF(ISBLANK('Post Process Calc.'!G48),"",'Post Process Calc.'!G48)</f>
        <v/>
      </c>
      <c r="ER48" s="245" t="str">
        <f>IF(ISBLANK('Post Process Calc.'!H48),"",'Post Process Calc.'!H48)</f>
        <v/>
      </c>
      <c r="ES48" s="245" t="str">
        <f>IF(ISBLANK('Post Process Calc.'!I48),"",'Post Process Calc.'!I48)</f>
        <v/>
      </c>
      <c r="ET48" s="245" t="str">
        <f>IF(ISBLANK('Post Process Calc.'!J48),"",'Post Process Calc.'!J48)</f>
        <v/>
      </c>
      <c r="EU48" s="245" t="str">
        <f>IF(ISBLANK('Post Process Calc.'!K48),"",'Post Process Calc.'!K48)</f>
        <v/>
      </c>
      <c r="EV48" s="245" t="str">
        <f>IF(ISBLANK('Post Process Calc.'!L48),"",'Post Process Calc.'!L48)</f>
        <v/>
      </c>
      <c r="EW48" s="245" t="str">
        <f>IF(ISBLANK('Post Process Calc.'!M48),"",'Post Process Calc.'!M48)</f>
        <v/>
      </c>
      <c r="EX48" s="245" t="str">
        <f>IF(ISBLANK('Post Process Calc.'!N48),"",'Post Process Calc.'!N48)</f>
        <v/>
      </c>
      <c r="EY48" s="245" t="str">
        <f>IF(ISBLANK('Post Process Calc.'!O48),"",'Post Process Calc.'!O48)</f>
        <v/>
      </c>
      <c r="EZ48" s="245" t="str">
        <f>IF(ISBLANK('Post Process Calc.'!P48),"",'Post Process Calc.'!P48)</f>
        <v/>
      </c>
      <c r="FA48" s="245" t="str">
        <f>IF(ISBLANK('Post Process Calc.'!Q48),"",'Post Process Calc.'!Q48)</f>
        <v/>
      </c>
      <c r="FB48" s="245" t="str">
        <f>IF(ISBLANK('Post Process Calc.'!R48),"",'Post Process Calc.'!R48)</f>
        <v/>
      </c>
      <c r="FC48" s="245" t="str">
        <f>IF(ISBLANK('Post Process Calc.'!S48),"",'Post Process Calc.'!S48)</f>
        <v/>
      </c>
      <c r="FD48" s="245" t="str">
        <f>IF(ISBLANK('Post Process Calc.'!T48),"",'Post Process Calc.'!T48)</f>
        <v/>
      </c>
      <c r="FE48" s="245" t="str">
        <f>IF(ISBLANK('Post Process Calc.'!U48),"",'Post Process Calc.'!U48)</f>
        <v/>
      </c>
      <c r="FF48" s="245" t="str">
        <f>IF(ISBLANK('Post Process Calc.'!V48),"",'Post Process Calc.'!V48)</f>
        <v/>
      </c>
      <c r="FG48" s="245" t="str">
        <f>IF(ISBLANK('Post Process Calc.'!W48),"",'Post Process Calc.'!W48)</f>
        <v/>
      </c>
      <c r="FH48" s="245" t="str">
        <f>IF(ISBLANK('Post Process Calc.'!X48),"",'Post Process Calc.'!X48)</f>
        <v/>
      </c>
      <c r="FI48" s="245" t="str">
        <f>IF(ISBLANK('Post Process Calc.'!Y48),"",'Post Process Calc.'!Y48)</f>
        <v/>
      </c>
      <c r="FJ48" s="245" t="str">
        <f>IF(ISBLANK('Post Process Calc.'!Z48),"",'Post Process Calc.'!Z48)</f>
        <v/>
      </c>
      <c r="FK48" s="245" t="str">
        <f>IF(ISBLANK('Post Process Calc.'!AA48),"",'Post Process Calc.'!AA48)</f>
        <v/>
      </c>
      <c r="FL48" s="245" t="str">
        <f>IF(ISBLANK('Post Process Calc.'!AB48),"",'Post Process Calc.'!AB48)</f>
        <v/>
      </c>
      <c r="FM48" s="245" t="str">
        <f>IF(ISBLANK('Post Process Calc.'!AC48),"",'Post Process Calc.'!AC48)</f>
        <v/>
      </c>
      <c r="FN48" s="245" t="str">
        <f>IF(ISBLANK('Post Process Calc.'!AD48),"",'Post Process Calc.'!AD48)</f>
        <v/>
      </c>
      <c r="FO48" s="245" t="str">
        <f>IF(ISBLANK('Post Process Calc.'!AE48),"",'Post Process Calc.'!AE48)</f>
        <v/>
      </c>
      <c r="FP48" s="245" t="str">
        <f>IF(ISBLANK('Post Process Calc.'!AF48),"",'Post Process Calc.'!AF48)</f>
        <v/>
      </c>
      <c r="FQ48" s="245" t="str">
        <f>IF(ISBLANK('Post Process Calc.'!AG48),"",'Post Process Calc.'!AG48)</f>
        <v/>
      </c>
      <c r="FR48" s="245" t="str">
        <f>IF(ISBLANK('Post Process Calc.'!AH48),"",'Post Process Calc.'!AH48)</f>
        <v/>
      </c>
      <c r="FS48" s="245" t="str">
        <f>IF(ISBLANK('Post Process Calc.'!AI48),"",'Post Process Calc.'!AI48)</f>
        <v/>
      </c>
    </row>
    <row r="49" spans="1:175" x14ac:dyDescent="0.15">
      <c r="A49" s="240" t="str">
        <f>IF(Glutamine!B40&lt;&gt;0,Glutamine!$B$1,"")</f>
        <v/>
      </c>
      <c r="B49" s="240" t="str">
        <f>IF(ISBLANK(Glutamine!A40),"",Glutamine!A40)</f>
        <v/>
      </c>
      <c r="C49" s="247" t="str">
        <f>IF(ISBLANK(Glutamine!B40),"",Glutamine!B40)</f>
        <v/>
      </c>
      <c r="D49" s="248" t="str">
        <f>IF(ISBLANK(Glutamine!C40),"",Glutamine!C40)</f>
        <v/>
      </c>
      <c r="E49" s="240" t="str">
        <f>IF(ISBLANK(Glutamine!D40),"",Glutamine!D40)</f>
        <v/>
      </c>
      <c r="F49" s="240" t="str">
        <f>IF(ISBLANK(Glutamine!E40),"",Glutamine!E40)</f>
        <v/>
      </c>
      <c r="G49" s="240" t="str">
        <f>IF(ISBLANK(Glutamine!G40),"",Glutamine!G40)</f>
        <v/>
      </c>
      <c r="H49" s="240" t="str">
        <f>IF(ISBLANK(Glutamine!H40),"",Glutamine!H40)</f>
        <v/>
      </c>
      <c r="I49" s="240" t="str">
        <f>IF(ISBLANK(Glutamine!I40),"",Glutamine!I40)</f>
        <v/>
      </c>
      <c r="J49" s="240" t="str">
        <f>IF(ISBLANK(Glutamine!J40),"",Glutamine!J40)</f>
        <v/>
      </c>
      <c r="K49" s="240" t="str">
        <f>IF(ISBLANK(Glutamine!K40),"",Glutamine!K40)</f>
        <v/>
      </c>
      <c r="L49" s="240" t="str">
        <f>IF(ISBLANK(Glutamine!L40),"",Glutamine!L40)</f>
        <v/>
      </c>
      <c r="M49" s="240" t="str">
        <f>IF(ISBLANK(Glutamine!M40),"",Glutamine!M40)</f>
        <v/>
      </c>
      <c r="N49" s="240" t="str">
        <f>IF(ISBLANK(Glutamine!N40),"",Glutamine!N40)</f>
        <v/>
      </c>
      <c r="O49" s="240" t="str">
        <f>IF(ISBLANK(Glutamine!O40),"",Glutamine!O40)</f>
        <v/>
      </c>
      <c r="P49" s="240" t="str">
        <f>IF(ISBLANK(Glutamine!P40),"",Glutamine!P40)</f>
        <v/>
      </c>
      <c r="Q49" s="240" t="str">
        <f>IF(ISBLANK(Glutamine!Q40),"",Glutamine!Q40)</f>
        <v/>
      </c>
      <c r="R49" s="240" t="str">
        <f>IF(ISBLANK(Glutamine!R40),"",Glutamine!R40)</f>
        <v/>
      </c>
      <c r="S49" s="240" t="str">
        <f>IF(ISBLANK(Glutamine!S40),"",Glutamine!S40)</f>
        <v/>
      </c>
      <c r="T49" s="240" t="str">
        <f>IF(ISBLANK(Glutamine!T40),"",Glutamine!T40)</f>
        <v/>
      </c>
      <c r="U49" s="240" t="str">
        <f>IF(ISBLANK(Glutamine!U40),"",Glutamine!U40)</f>
        <v/>
      </c>
      <c r="V49" s="240" t="str">
        <f>IF(ISBLANK(Glutamine!V40),"",Glutamine!V40)</f>
        <v/>
      </c>
      <c r="W49" s="240" t="str">
        <f>IF(ISBLANK(Glutamine!W40),"",Glutamine!W40)</f>
        <v/>
      </c>
      <c r="X49" s="240" t="str">
        <f>IF(ISBLANK(Glutamine!X40),"",Glutamine!X40)</f>
        <v/>
      </c>
      <c r="Y49" s="240" t="str">
        <f>IF(ISBLANK(Glutamine!Y40),"",Glutamine!Y40)</f>
        <v/>
      </c>
      <c r="Z49" s="240" t="str">
        <f>IF(ISBLANK(Glutamine!Z40),"",Glutamine!Z40)</f>
        <v/>
      </c>
      <c r="AA49" s="240" t="str">
        <f>IF(ISBLANK(Glutamine!AA40),"",Glutamine!AA40)</f>
        <v/>
      </c>
      <c r="AB49" s="240" t="str">
        <f>IF(ISBLANK(Glutamine!AB40),"",Glutamine!AB40)</f>
        <v/>
      </c>
      <c r="AC49" s="240" t="str">
        <f>IF(ISBLANK(Glutamine!AC40),"",Glutamine!AC40)</f>
        <v/>
      </c>
      <c r="AD49" s="240" t="str">
        <f>IF(ISBLANK(Glutamine!AD40),"",Glutamine!AD40)</f>
        <v/>
      </c>
      <c r="AE49" s="240" t="str">
        <f>IF(ISBLANK(Glutamine!AE40),"",Glutamine!AE40)</f>
        <v/>
      </c>
      <c r="AF49" s="240" t="str">
        <f>IF(ISBLANK(Glutamine!AF40),"",Glutamine!AF40)</f>
        <v/>
      </c>
      <c r="AG49" s="240" t="str">
        <f>IF(ISBLANK(Glutamine!AG40),"",Glutamine!AG40)</f>
        <v/>
      </c>
      <c r="AH49" s="240" t="str">
        <f>IF(ISBLANK(Glutamine!AH40),"",Glutamine!AH40)</f>
        <v/>
      </c>
      <c r="AI49" s="240" t="str">
        <f>IF(ISBLANK(Glutamine!AI40),"",Glutamine!AI40)</f>
        <v/>
      </c>
      <c r="AJ49" s="240" t="str">
        <f>IF(ISBLANK(Glutamine!AJ40),"",Glutamine!AJ40)</f>
        <v/>
      </c>
      <c r="AK49" s="240" t="str">
        <f>IF(ISBLANK(Glutamine!AK40),"",Glutamine!AK40)</f>
        <v/>
      </c>
      <c r="AL49" s="240" t="str">
        <f>IF(ISBLANK(Glutamine!AL40),"",Glutamine!AL40)</f>
        <v/>
      </c>
      <c r="AM49" s="240" t="str">
        <f>IF(ISBLANK(Glutamine!AM40),"",Glutamine!AM40)</f>
        <v/>
      </c>
      <c r="AN49" s="240" t="str">
        <f>IF(ISBLANK(Glutamine!AN40),"",Glutamine!AN40)</f>
        <v/>
      </c>
      <c r="AO49" s="240" t="str">
        <f>IF(ISBLANK(Glutamine!AO40),"",Glutamine!AO40)</f>
        <v/>
      </c>
      <c r="AP49" s="240" t="str">
        <f>IF(ISBLANK(Glutamine!AP40),"",Glutamine!AP40)</f>
        <v/>
      </c>
      <c r="AQ49" s="240" t="e">
        <f>IF(ISBLANK(Glutamine!#REF!),"",Glutamine!#REF!)</f>
        <v>#REF!</v>
      </c>
      <c r="AR49" s="240" t="e">
        <f>IF(ISBLANK(Glutamine!#REF!),"",Glutamine!#REF!)</f>
        <v>#REF!</v>
      </c>
      <c r="AS49" s="240" t="e">
        <f>IF(ISBLANK(Glutamine!#REF!),"",Glutamine!#REF!)</f>
        <v>#REF!</v>
      </c>
      <c r="AT49" s="240" t="e">
        <f>IF(ISBLANK(Glutamine!#REF!),"",Glutamine!#REF!)</f>
        <v>#REF!</v>
      </c>
      <c r="AU49" s="240" t="e">
        <f>IF(ISBLANK(Glutamine!#REF!),"",Glutamine!#REF!)</f>
        <v>#REF!</v>
      </c>
      <c r="AV49" s="240" t="e">
        <f>IF(ISBLANK(Glutamine!#REF!),"",Glutamine!#REF!)</f>
        <v>#REF!</v>
      </c>
      <c r="AW49" s="240" t="e">
        <f>IF(ISBLANK(Glutamine!#REF!),"",Glutamine!#REF!)</f>
        <v>#REF!</v>
      </c>
      <c r="AX49" s="240" t="e">
        <f>IF(ISBLANK(Glutamine!#REF!),"",Glutamine!#REF!)</f>
        <v>#REF!</v>
      </c>
      <c r="AY49" s="240" t="e">
        <f>IF(ISBLANK(Glutamine!#REF!),"",Glutamine!#REF!)</f>
        <v>#REF!</v>
      </c>
      <c r="AZ49" s="240" t="e">
        <f>IF(ISBLANK(Glutamine!#REF!),"",Glutamine!#REF!)</f>
        <v>#REF!</v>
      </c>
      <c r="BA49" s="240" t="e">
        <f>IF(ISBLANK(Glutamine!#REF!),"",Glutamine!#REF!)</f>
        <v>#REF!</v>
      </c>
      <c r="BB49" s="240" t="e">
        <f>IF(ISBLANK(Glutamine!#REF!),"",Glutamine!#REF!)</f>
        <v>#REF!</v>
      </c>
      <c r="BC49" s="240" t="e">
        <f>IF(ISBLANK(Glutamine!#REF!),"",Glutamine!#REF!)</f>
        <v>#REF!</v>
      </c>
      <c r="BD49" s="240" t="e">
        <f>IF(ISBLANK(Glutamine!#REF!),"",Glutamine!#REF!)</f>
        <v>#REF!</v>
      </c>
      <c r="BE49" s="240" t="e">
        <f>IF(ISBLANK(Glutamine!#REF!),"",Glutamine!#REF!)</f>
        <v>#REF!</v>
      </c>
      <c r="BF49" s="240" t="e">
        <f>IF(ISBLANK(Glutamine!#REF!),"",Glutamine!#REF!)</f>
        <v>#REF!</v>
      </c>
      <c r="BG49" s="240" t="e">
        <f>IF(ISBLANK(Glutamine!#REF!),"",Glutamine!#REF!)</f>
        <v>#REF!</v>
      </c>
      <c r="BH49" s="240" t="e">
        <f>IF(ISBLANK(Glutamine!#REF!),"",Glutamine!#REF!)</f>
        <v>#REF!</v>
      </c>
      <c r="BI49" s="240" t="e">
        <f>IF(ISBLANK(Glutamine!#REF!),"",Glutamine!#REF!)</f>
        <v>#REF!</v>
      </c>
      <c r="BJ49" s="240" t="e">
        <f>IF(ISBLANK(Glutamine!#REF!),"",Glutamine!#REF!)</f>
        <v>#REF!</v>
      </c>
      <c r="BK49" s="240" t="e">
        <f>IF(ISBLANK(Glutamine!#REF!),"",Glutamine!#REF!)</f>
        <v>#REF!</v>
      </c>
      <c r="BL49" s="240" t="e">
        <f>IF(ISBLANK(Glutamine!#REF!),"",Glutamine!#REF!)</f>
        <v>#REF!</v>
      </c>
      <c r="BM49" s="240" t="e">
        <f>IF(ISBLANK(Glutamine!#REF!),"",Glutamine!#REF!)</f>
        <v>#REF!</v>
      </c>
      <c r="BN49" s="240" t="str">
        <f>IF(ISBLANK('In Process Calc.'!B42),"",ROUND('In Process Calc.'!B42,2))</f>
        <v/>
      </c>
      <c r="BO49" s="240" t="str">
        <f>IF(ISBLANK('In Process Calc.'!C42),"",ROUND('In Process Calc.'!C42,2))</f>
        <v/>
      </c>
      <c r="BP49" s="240" t="str">
        <f>IF(ISBLANK('In Process Calc.'!D42),"",'In Process Calc.'!D42)</f>
        <v/>
      </c>
      <c r="BQ49" s="240" t="str">
        <f>IF(ISBLANK('In Process Calc.'!E42),"",'In Process Calc.'!E42)</f>
        <v/>
      </c>
      <c r="BR49" s="240" t="str">
        <f>IF(ISBLANK('In Process Calc.'!G42),"",'In Process Calc.'!G42)</f>
        <v/>
      </c>
      <c r="BS49" s="240" t="str">
        <f>IF(ISBLANK('In Process Calc.'!I42),"",'In Process Calc.'!I42)</f>
        <v/>
      </c>
      <c r="BT49" s="240" t="str">
        <f>IF(ISBLANK('In Process Calc.'!J42),"",'In Process Calc.'!J42)</f>
        <v/>
      </c>
      <c r="BU49" s="240" t="str">
        <f>IF(ISBLANK('In Process Calc.'!K42),"",'In Process Calc.'!K42)</f>
        <v/>
      </c>
      <c r="BV49" s="245" t="str">
        <f>IF(ISBLANK('In Process Calc.'!L42),"",'In Process Calc.'!L42)</f>
        <v/>
      </c>
      <c r="BW49" s="245" t="str">
        <f>IF(ISBLANK('In Process Calc.'!M42),"",'In Process Calc.'!M42)</f>
        <v/>
      </c>
      <c r="BX49" s="245" t="str">
        <f>IF(ISBLANK('In Process Calc.'!N42),"",'In Process Calc.'!N42)</f>
        <v/>
      </c>
      <c r="BY49" s="245" t="str">
        <f>IF(ISBLANK('In Process Calc.'!O42),"",'In Process Calc.'!O42)</f>
        <v/>
      </c>
      <c r="BZ49" s="245" t="str">
        <f>IF(ISBLANK('In Process Calc.'!P42),"",'In Process Calc.'!P42)</f>
        <v/>
      </c>
      <c r="CA49" s="245" t="str">
        <f>IF(ISBLANK('In Process Calc.'!Q42),"",'In Process Calc.'!Q42)</f>
        <v/>
      </c>
      <c r="CB49" s="245" t="str">
        <f>IF(ISBLANK('In Process Calc.'!R42),"",'In Process Calc.'!R42)</f>
        <v/>
      </c>
      <c r="CC49" s="245" t="str">
        <f>IF(ISBLANK('In Process Calc.'!S42),"",'In Process Calc.'!S42)</f>
        <v/>
      </c>
      <c r="CD49" s="245" t="str">
        <f>IF(ISBLANK('In Process Calc.'!T42),"",'In Process Calc.'!T42)</f>
        <v/>
      </c>
      <c r="CE49" s="245" t="str">
        <f>IF(ISBLANK('In Process Calc.'!U42),"",'In Process Calc.'!U42)</f>
        <v/>
      </c>
      <c r="CF49" s="245" t="str">
        <f>IF(ISBLANK('In Process Calc.'!V42),"",'In Process Calc.'!V42)</f>
        <v/>
      </c>
      <c r="CG49" s="245" t="str">
        <f>IF(ISBLANK('In Process Calc.'!W42),"",'In Process Calc.'!W42)</f>
        <v/>
      </c>
      <c r="CH49" s="245" t="str">
        <f>IF(ISBLANK('In Process Calc.'!X42),"",'In Process Calc.'!X42)</f>
        <v/>
      </c>
      <c r="CI49" s="245" t="str">
        <f>IF(ISBLANK('In Process Calc.'!Y42),"",'In Process Calc.'!Y42)</f>
        <v/>
      </c>
      <c r="CJ49" s="245" t="str">
        <f>IF(ISBLANK('In Process Calc.'!Z42),"",'In Process Calc.'!Z42)</f>
        <v/>
      </c>
      <c r="CK49" s="245" t="str">
        <f>IF(ISBLANK('In Process Calc.'!AA42),"",'In Process Calc.'!AA42)</f>
        <v/>
      </c>
      <c r="CL49" s="245" t="str">
        <f>IF(ISBLANK('In Process Calc.'!AB42),"",'In Process Calc.'!AB42)</f>
        <v/>
      </c>
      <c r="CM49" s="245" t="str">
        <f>IF(ISBLANK('In Process Calc.'!AC42),"",'In Process Calc.'!AC42)</f>
        <v/>
      </c>
      <c r="CN49" s="245" t="str">
        <f>IF(ISBLANK('In Process Calc.'!AD42),"",'In Process Calc.'!AD42)</f>
        <v/>
      </c>
      <c r="CO49" s="245" t="str">
        <f>IF(ISBLANK('In Process Calc.'!AE42),"",'In Process Calc.'!AE42)</f>
        <v/>
      </c>
      <c r="CP49" s="245" t="str">
        <f>IF(ISBLANK('In Process Calc.'!AF42),"",'In Process Calc.'!AF42)</f>
        <v/>
      </c>
      <c r="CQ49" s="245" t="str">
        <f>IF(ISBLANK('In Process Calc.'!AG42),"",'In Process Calc.'!AG42)</f>
        <v/>
      </c>
      <c r="CR49" s="245" t="str">
        <f>IF(ISBLANK('In Process Calc.'!AH42),"",'In Process Calc.'!AH42)</f>
        <v/>
      </c>
      <c r="CS49" s="245" t="str">
        <f>IF(ISBLANK('In Process Calc.'!AI42),"",'In Process Calc.'!AI42)</f>
        <v/>
      </c>
      <c r="CT49" s="245" t="str">
        <f>IF(ISBLANK('In Process Calc.'!AJ42),"",'In Process Calc.'!AJ42)</f>
        <v/>
      </c>
      <c r="CU49" s="245" t="str">
        <f>IF(ISBLANK('In Process Calc.'!AK42),"",'In Process Calc.'!AK42)</f>
        <v/>
      </c>
      <c r="CV49" s="245" t="str">
        <f>IF(ISBLANK('In Process Calc.'!AL42),"",'In Process Calc.'!AL42)</f>
        <v/>
      </c>
      <c r="CW49" s="245" t="str">
        <f>IF(ISBLANK('In Process Calc.'!AM42),"",'In Process Calc.'!AM42)</f>
        <v/>
      </c>
      <c r="CX49" s="245" t="str">
        <f>IF(ISBLANK('In Process Calc.'!AN42),"",'In Process Calc.'!AN42)</f>
        <v/>
      </c>
      <c r="CY49" s="245" t="str">
        <f>IF(ISBLANK('In Process Calc.'!AO42),"",'In Process Calc.'!AO42)</f>
        <v/>
      </c>
      <c r="CZ49" s="245" t="str">
        <f>IF(ISBLANK('In Process Calc.'!AP42),"",'In Process Calc.'!AP42)</f>
        <v/>
      </c>
      <c r="DA49" s="245" t="str">
        <f>IF(ISBLANK('In Process Calc.'!AQ42),"",'In Process Calc.'!AQ42)</f>
        <v/>
      </c>
      <c r="DB49" s="245" t="str">
        <f>IF(ISBLANK('In Process Calc.'!AR42),"",'In Process Calc.'!AR42)</f>
        <v/>
      </c>
      <c r="DC49" s="245" t="str">
        <f>IF(ISBLANK('In Process Calc.'!AS42),"",'In Process Calc.'!AS42)</f>
        <v/>
      </c>
      <c r="DD49" s="245" t="str">
        <f>IF(ISBLANK('In Process Calc.'!AT42),"",'In Process Calc.'!AT42)</f>
        <v/>
      </c>
      <c r="DE49" s="245" t="str">
        <f>IF(ISBLANK('In Process Calc.'!AU42),"",'In Process Calc.'!AU42)</f>
        <v/>
      </c>
      <c r="DF49" s="245" t="str">
        <f>IF(ISBLANK('In Process Calc.'!AV42),"",'In Process Calc.'!AV42)</f>
        <v/>
      </c>
      <c r="DG49" s="245" t="str">
        <f>IF(ISBLANK('In Process Calc.'!AW42),"",'In Process Calc.'!AW42)</f>
        <v/>
      </c>
      <c r="DH49" s="245" t="str">
        <f>IF(ISBLANK('In Process Calc.'!AX42),"",'In Process Calc.'!AX42)</f>
        <v/>
      </c>
      <c r="DI49" s="245" t="str">
        <f>IF(ISBLANK('In Process Calc.'!AY42),"",'In Process Calc.'!AY42)</f>
        <v/>
      </c>
      <c r="DJ49" s="245" t="str">
        <f>IF(ISBLANK('In Process Calc.'!AZ42),"",'In Process Calc.'!AZ42)</f>
        <v/>
      </c>
      <c r="DK49" s="245" t="str">
        <f>IF(ISBLANK('In Process Calc.'!BA42),"",'In Process Calc.'!BA42)</f>
        <v/>
      </c>
      <c r="DL49" s="245" t="str">
        <f>IF(ISBLANK('In Process Calc.'!BB42),"",'In Process Calc.'!BB42)</f>
        <v/>
      </c>
      <c r="DM49" s="245" t="str">
        <f>IF(ISBLANK('In Process Calc.'!BC42),"",'In Process Calc.'!BC42)</f>
        <v/>
      </c>
      <c r="DN49" s="245" t="str">
        <f>IF(ISBLANK('In Process Calc.'!BD42),"",'In Process Calc.'!BD42)</f>
        <v/>
      </c>
      <c r="DO49" s="245" t="str">
        <f>IF(ISBLANK('In Process Calc.'!BE42),"",'In Process Calc.'!BE42)</f>
        <v/>
      </c>
      <c r="DP49" s="245" t="str">
        <f>IF(ISBLANK('In Process Calc.'!BF42),"",'In Process Calc.'!BF42)</f>
        <v/>
      </c>
      <c r="DQ49" s="245" t="str">
        <f>IF(ISBLANK('In Process Calc.'!BG42),"",'In Process Calc.'!BG42)</f>
        <v/>
      </c>
      <c r="DR49" s="245" t="str">
        <f>IF(ISBLANK('In Process Calc.'!BH42),"",'In Process Calc.'!BH42)</f>
        <v/>
      </c>
      <c r="DS49" s="245" t="str">
        <f>IF(ISBLANK('In Process Calc.'!BI42),"",'In Process Calc.'!BI42)</f>
        <v/>
      </c>
      <c r="DT49" s="245" t="str">
        <f>IF(ISBLANK('In Process Calc.'!BJ42),"",'In Process Calc.'!BJ42)</f>
        <v/>
      </c>
      <c r="DU49" s="245" t="str">
        <f>IF(ISBLANK('In Process Calc.'!BK42),"",'In Process Calc.'!BK42)</f>
        <v/>
      </c>
      <c r="DV49" s="245" t="str">
        <f>IF(ISBLANK('In Process Calc.'!BL42),"",'In Process Calc.'!BL42)</f>
        <v/>
      </c>
      <c r="DW49" s="245" t="str">
        <f>IF(ISBLANK('In Process Calc.'!BM42),"",'In Process Calc.'!BM42)</f>
        <v/>
      </c>
      <c r="DX49" s="245" t="str">
        <f>IF(ISBLANK('In Process Calc.'!BN42),"",'In Process Calc.'!BN42)</f>
        <v/>
      </c>
      <c r="DY49" s="245" t="str">
        <f>IF(ISBLANK('In Process Calc.'!BO42),"",'In Process Calc.'!BO42)</f>
        <v/>
      </c>
      <c r="DZ49" s="245" t="str">
        <f>IF(ISBLANK('In Process Calc.'!BP42),"",'In Process Calc.'!BP42)</f>
        <v/>
      </c>
      <c r="EA49" s="245" t="str">
        <f>IF(ISBLANK('In Process Calc.'!BQ42),"",'In Process Calc.'!BQ42)</f>
        <v/>
      </c>
      <c r="EB49" s="245" t="str">
        <f>IF(ISBLANK('In Process Calc.'!BR42),"",'In Process Calc.'!BR42)</f>
        <v/>
      </c>
      <c r="EC49" s="245" t="str">
        <f>IF(ISBLANK('In Process Calc.'!BS42),"",'In Process Calc.'!BS42)</f>
        <v/>
      </c>
      <c r="ED49" s="245" t="str">
        <f>IF(ISBLANK('In Process Calc.'!BT42),"",'In Process Calc.'!BT42)</f>
        <v/>
      </c>
      <c r="EE49" s="245" t="str">
        <f>IF(ISBLANK('In Process Calc.'!BU42),"",'In Process Calc.'!BU42)</f>
        <v/>
      </c>
      <c r="EF49" s="245" t="str">
        <f>IF(ISBLANK('In Process Calc.'!BV42),"",'In Process Calc.'!BV42)</f>
        <v/>
      </c>
      <c r="EG49" s="245" t="str">
        <f>IF(ISBLANK('In Process Calc.'!BW42),"",'In Process Calc.'!BW42)</f>
        <v/>
      </c>
      <c r="EH49" s="245" t="str">
        <f>IF(ISBLANK('In Process Calc.'!BX42),"",'In Process Calc.'!BX42)</f>
        <v/>
      </c>
      <c r="EI49" s="245" t="str">
        <f>IF(ISBLANK('In Process Calc.'!BY42),"",'In Process Calc.'!BY42)</f>
        <v/>
      </c>
      <c r="EJ49" s="245" t="str">
        <f>IF(ISBLANK('In Process Calc.'!BZ42),"",'In Process Calc.'!BZ42)</f>
        <v/>
      </c>
      <c r="EK49" s="245" t="str">
        <f>IF(ISBLANK('Post Process Calc.'!A49),"",'Post Process Calc.'!A49)</f>
        <v/>
      </c>
      <c r="EL49" s="245" t="str">
        <f>IF(ISBLANK('Post Process Calc.'!B49),"",'Post Process Calc.'!B49)</f>
        <v/>
      </c>
      <c r="EM49" s="245" t="str">
        <f>IF(ISBLANK('Post Process Calc.'!C49),"",'Post Process Calc.'!C49)</f>
        <v/>
      </c>
      <c r="EN49" s="245" t="str">
        <f>IF(ISBLANK('Post Process Calc.'!D49),"",'Post Process Calc.'!D49)</f>
        <v/>
      </c>
      <c r="EO49" s="245" t="str">
        <f>IF(ISBLANK('Post Process Calc.'!E49),"",'Post Process Calc.'!E49)</f>
        <v/>
      </c>
      <c r="EP49" s="245" t="str">
        <f>IF(ISBLANK('Post Process Calc.'!F49),"",'Post Process Calc.'!F49)</f>
        <v/>
      </c>
      <c r="EQ49" s="245" t="str">
        <f>IF(ISBLANK('Post Process Calc.'!G49),"",'Post Process Calc.'!G49)</f>
        <v/>
      </c>
      <c r="ER49" s="245" t="str">
        <f>IF(ISBLANK('Post Process Calc.'!H49),"",'Post Process Calc.'!H49)</f>
        <v/>
      </c>
      <c r="ES49" s="245" t="str">
        <f>IF(ISBLANK('Post Process Calc.'!I49),"",'Post Process Calc.'!I49)</f>
        <v/>
      </c>
      <c r="ET49" s="245" t="str">
        <f>IF(ISBLANK('Post Process Calc.'!J49),"",'Post Process Calc.'!J49)</f>
        <v/>
      </c>
      <c r="EU49" s="245" t="str">
        <f>IF(ISBLANK('Post Process Calc.'!K49),"",'Post Process Calc.'!K49)</f>
        <v/>
      </c>
      <c r="EV49" s="245" t="str">
        <f>IF(ISBLANK('Post Process Calc.'!L49),"",'Post Process Calc.'!L49)</f>
        <v/>
      </c>
      <c r="EW49" s="245" t="str">
        <f>IF(ISBLANK('Post Process Calc.'!M49),"",'Post Process Calc.'!M49)</f>
        <v/>
      </c>
      <c r="EX49" s="245" t="str">
        <f>IF(ISBLANK('Post Process Calc.'!N49),"",'Post Process Calc.'!N49)</f>
        <v/>
      </c>
      <c r="EY49" s="245" t="str">
        <f>IF(ISBLANK('Post Process Calc.'!O49),"",'Post Process Calc.'!O49)</f>
        <v/>
      </c>
      <c r="EZ49" s="245" t="str">
        <f>IF(ISBLANK('Post Process Calc.'!P49),"",'Post Process Calc.'!P49)</f>
        <v/>
      </c>
      <c r="FA49" s="245" t="str">
        <f>IF(ISBLANK('Post Process Calc.'!Q49),"",'Post Process Calc.'!Q49)</f>
        <v/>
      </c>
      <c r="FB49" s="245" t="str">
        <f>IF(ISBLANK('Post Process Calc.'!R49),"",'Post Process Calc.'!R49)</f>
        <v/>
      </c>
      <c r="FC49" s="245" t="str">
        <f>IF(ISBLANK('Post Process Calc.'!S49),"",'Post Process Calc.'!S49)</f>
        <v/>
      </c>
      <c r="FD49" s="245" t="str">
        <f>IF(ISBLANK('Post Process Calc.'!T49),"",'Post Process Calc.'!T49)</f>
        <v/>
      </c>
      <c r="FE49" s="245" t="str">
        <f>IF(ISBLANK('Post Process Calc.'!U49),"",'Post Process Calc.'!U49)</f>
        <v/>
      </c>
      <c r="FF49" s="245" t="str">
        <f>IF(ISBLANK('Post Process Calc.'!V49),"",'Post Process Calc.'!V49)</f>
        <v/>
      </c>
      <c r="FG49" s="245" t="str">
        <f>IF(ISBLANK('Post Process Calc.'!W49),"",'Post Process Calc.'!W49)</f>
        <v/>
      </c>
      <c r="FH49" s="245" t="str">
        <f>IF(ISBLANK('Post Process Calc.'!X49),"",'Post Process Calc.'!X49)</f>
        <v/>
      </c>
      <c r="FI49" s="245" t="str">
        <f>IF(ISBLANK('Post Process Calc.'!Y49),"",'Post Process Calc.'!Y49)</f>
        <v/>
      </c>
      <c r="FJ49" s="245" t="str">
        <f>IF(ISBLANK('Post Process Calc.'!Z49),"",'Post Process Calc.'!Z49)</f>
        <v/>
      </c>
      <c r="FK49" s="245" t="str">
        <f>IF(ISBLANK('Post Process Calc.'!AA49),"",'Post Process Calc.'!AA49)</f>
        <v/>
      </c>
      <c r="FL49" s="245" t="str">
        <f>IF(ISBLANK('Post Process Calc.'!AB49),"",'Post Process Calc.'!AB49)</f>
        <v/>
      </c>
      <c r="FM49" s="245" t="str">
        <f>IF(ISBLANK('Post Process Calc.'!AC49),"",'Post Process Calc.'!AC49)</f>
        <v/>
      </c>
      <c r="FN49" s="245" t="str">
        <f>IF(ISBLANK('Post Process Calc.'!AD49),"",'Post Process Calc.'!AD49)</f>
        <v/>
      </c>
      <c r="FO49" s="245" t="str">
        <f>IF(ISBLANK('Post Process Calc.'!AE49),"",'Post Process Calc.'!AE49)</f>
        <v/>
      </c>
      <c r="FP49" s="245" t="str">
        <f>IF(ISBLANK('Post Process Calc.'!AF49),"",'Post Process Calc.'!AF49)</f>
        <v/>
      </c>
      <c r="FQ49" s="245" t="str">
        <f>IF(ISBLANK('Post Process Calc.'!AG49),"",'Post Process Calc.'!AG49)</f>
        <v/>
      </c>
      <c r="FR49" s="245" t="str">
        <f>IF(ISBLANK('Post Process Calc.'!AH49),"",'Post Process Calc.'!AH49)</f>
        <v/>
      </c>
      <c r="FS49" s="245" t="str">
        <f>IF(ISBLANK('Post Process Calc.'!AI49),"",'Post Process Calc.'!AI49)</f>
        <v/>
      </c>
    </row>
    <row r="50" spans="1:175" x14ac:dyDescent="0.15">
      <c r="A50" s="240" t="str">
        <f>IF(Glutamine!B41&lt;&gt;0,Glutamine!$B$1,"")</f>
        <v/>
      </c>
      <c r="B50" s="240" t="str">
        <f>IF(ISBLANK(Glutamine!A41),"",Glutamine!A41)</f>
        <v/>
      </c>
      <c r="C50" s="247" t="str">
        <f>IF(ISBLANK(Glutamine!B41),"",Glutamine!B41)</f>
        <v/>
      </c>
      <c r="D50" s="248" t="str">
        <f>IF(ISBLANK(Glutamine!C41),"",Glutamine!C41)</f>
        <v/>
      </c>
      <c r="E50" s="240" t="str">
        <f>IF(ISBLANK(Glutamine!D41),"",Glutamine!D41)</f>
        <v/>
      </c>
      <c r="F50" s="240" t="str">
        <f>IF(ISBLANK(Glutamine!E41),"",Glutamine!E41)</f>
        <v/>
      </c>
      <c r="G50" s="240" t="str">
        <f>IF(ISBLANK(Glutamine!G41),"",Glutamine!G41)</f>
        <v/>
      </c>
      <c r="H50" s="240" t="str">
        <f>IF(ISBLANK(Glutamine!H41),"",Glutamine!H41)</f>
        <v/>
      </c>
      <c r="I50" s="240" t="str">
        <f>IF(ISBLANK(Glutamine!I41),"",Glutamine!I41)</f>
        <v/>
      </c>
      <c r="J50" s="240" t="str">
        <f>IF(ISBLANK(Glutamine!J41),"",Glutamine!J41)</f>
        <v/>
      </c>
      <c r="K50" s="240" t="str">
        <f>IF(ISBLANK(Glutamine!K41),"",Glutamine!K41)</f>
        <v/>
      </c>
      <c r="L50" s="240" t="str">
        <f>IF(ISBLANK(Glutamine!L41),"",Glutamine!L41)</f>
        <v/>
      </c>
      <c r="M50" s="240" t="str">
        <f>IF(ISBLANK(Glutamine!M41),"",Glutamine!M41)</f>
        <v/>
      </c>
      <c r="N50" s="240" t="str">
        <f>IF(ISBLANK(Glutamine!N41),"",Glutamine!N41)</f>
        <v/>
      </c>
      <c r="O50" s="240" t="str">
        <f>IF(ISBLANK(Glutamine!O41),"",Glutamine!O41)</f>
        <v/>
      </c>
      <c r="P50" s="240" t="str">
        <f>IF(ISBLANK(Glutamine!P41),"",Glutamine!P41)</f>
        <v/>
      </c>
      <c r="Q50" s="240" t="str">
        <f>IF(ISBLANK(Glutamine!Q41),"",Glutamine!Q41)</f>
        <v/>
      </c>
      <c r="R50" s="240" t="str">
        <f>IF(ISBLANK(Glutamine!R41),"",Glutamine!R41)</f>
        <v/>
      </c>
      <c r="S50" s="240" t="str">
        <f>IF(ISBLANK(Glutamine!S41),"",Glutamine!S41)</f>
        <v/>
      </c>
      <c r="T50" s="240" t="str">
        <f>IF(ISBLANK(Glutamine!T41),"",Glutamine!T41)</f>
        <v/>
      </c>
      <c r="U50" s="240" t="str">
        <f>IF(ISBLANK(Glutamine!U41),"",Glutamine!U41)</f>
        <v/>
      </c>
      <c r="V50" s="240" t="str">
        <f>IF(ISBLANK(Glutamine!V41),"",Glutamine!V41)</f>
        <v/>
      </c>
      <c r="W50" s="240" t="str">
        <f>IF(ISBLANK(Glutamine!W41),"",Glutamine!W41)</f>
        <v/>
      </c>
      <c r="X50" s="240" t="str">
        <f>IF(ISBLANK(Glutamine!X41),"",Glutamine!X41)</f>
        <v/>
      </c>
      <c r="Y50" s="240" t="str">
        <f>IF(ISBLANK(Glutamine!Y41),"",Glutamine!Y41)</f>
        <v/>
      </c>
      <c r="Z50" s="240" t="str">
        <f>IF(ISBLANK(Glutamine!Z41),"",Glutamine!Z41)</f>
        <v/>
      </c>
      <c r="AA50" s="240" t="str">
        <f>IF(ISBLANK(Glutamine!AA41),"",Glutamine!AA41)</f>
        <v/>
      </c>
      <c r="AB50" s="240" t="str">
        <f>IF(ISBLANK(Glutamine!AB41),"",Glutamine!AB41)</f>
        <v/>
      </c>
      <c r="AC50" s="240" t="str">
        <f>IF(ISBLANK(Glutamine!AC41),"",Glutamine!AC41)</f>
        <v/>
      </c>
      <c r="AD50" s="240" t="str">
        <f>IF(ISBLANK(Glutamine!AD41),"",Glutamine!AD41)</f>
        <v/>
      </c>
      <c r="AE50" s="240" t="str">
        <f>IF(ISBLANK(Glutamine!AE41),"",Glutamine!AE41)</f>
        <v/>
      </c>
      <c r="AF50" s="240" t="str">
        <f>IF(ISBLANK(Glutamine!AF41),"",Glutamine!AF41)</f>
        <v/>
      </c>
      <c r="AG50" s="240" t="str">
        <f>IF(ISBLANK(Glutamine!AG41),"",Glutamine!AG41)</f>
        <v/>
      </c>
      <c r="AH50" s="240" t="str">
        <f>IF(ISBLANK(Glutamine!AH41),"",Glutamine!AH41)</f>
        <v/>
      </c>
      <c r="AI50" s="240" t="str">
        <f>IF(ISBLANK(Glutamine!AI41),"",Glutamine!AI41)</f>
        <v/>
      </c>
      <c r="AJ50" s="240" t="str">
        <f>IF(ISBLANK(Glutamine!AJ41),"",Glutamine!AJ41)</f>
        <v/>
      </c>
      <c r="AK50" s="240" t="str">
        <f>IF(ISBLANK(Glutamine!AK41),"",Glutamine!AK41)</f>
        <v/>
      </c>
      <c r="AL50" s="240" t="str">
        <f>IF(ISBLANK(Glutamine!AL41),"",Glutamine!AL41)</f>
        <v/>
      </c>
      <c r="AM50" s="240" t="str">
        <f>IF(ISBLANK(Glutamine!AM41),"",Glutamine!AM41)</f>
        <v/>
      </c>
      <c r="AN50" s="240" t="str">
        <f>IF(ISBLANK(Glutamine!AN41),"",Glutamine!AN41)</f>
        <v/>
      </c>
      <c r="AO50" s="240" t="str">
        <f>IF(ISBLANK(Glutamine!AO41),"",Glutamine!AO41)</f>
        <v/>
      </c>
      <c r="AP50" s="240" t="str">
        <f>IF(ISBLANK(Glutamine!AP41),"",Glutamine!AP41)</f>
        <v/>
      </c>
      <c r="AQ50" s="240" t="e">
        <f>IF(ISBLANK(Glutamine!#REF!),"",Glutamine!#REF!)</f>
        <v>#REF!</v>
      </c>
      <c r="AR50" s="240" t="e">
        <f>IF(ISBLANK(Glutamine!#REF!),"",Glutamine!#REF!)</f>
        <v>#REF!</v>
      </c>
      <c r="AS50" s="240" t="e">
        <f>IF(ISBLANK(Glutamine!#REF!),"",Glutamine!#REF!)</f>
        <v>#REF!</v>
      </c>
      <c r="AT50" s="240" t="e">
        <f>IF(ISBLANK(Glutamine!#REF!),"",Glutamine!#REF!)</f>
        <v>#REF!</v>
      </c>
      <c r="AU50" s="240" t="e">
        <f>IF(ISBLANK(Glutamine!#REF!),"",Glutamine!#REF!)</f>
        <v>#REF!</v>
      </c>
      <c r="AV50" s="240" t="e">
        <f>IF(ISBLANK(Glutamine!#REF!),"",Glutamine!#REF!)</f>
        <v>#REF!</v>
      </c>
      <c r="AW50" s="240" t="e">
        <f>IF(ISBLANK(Glutamine!#REF!),"",Glutamine!#REF!)</f>
        <v>#REF!</v>
      </c>
      <c r="AX50" s="240" t="e">
        <f>IF(ISBLANK(Glutamine!#REF!),"",Glutamine!#REF!)</f>
        <v>#REF!</v>
      </c>
      <c r="AY50" s="240" t="e">
        <f>IF(ISBLANK(Glutamine!#REF!),"",Glutamine!#REF!)</f>
        <v>#REF!</v>
      </c>
      <c r="AZ50" s="240" t="e">
        <f>IF(ISBLANK(Glutamine!#REF!),"",Glutamine!#REF!)</f>
        <v>#REF!</v>
      </c>
      <c r="BA50" s="240" t="e">
        <f>IF(ISBLANK(Glutamine!#REF!),"",Glutamine!#REF!)</f>
        <v>#REF!</v>
      </c>
      <c r="BB50" s="240" t="e">
        <f>IF(ISBLANK(Glutamine!#REF!),"",Glutamine!#REF!)</f>
        <v>#REF!</v>
      </c>
      <c r="BC50" s="240" t="e">
        <f>IF(ISBLANK(Glutamine!#REF!),"",Glutamine!#REF!)</f>
        <v>#REF!</v>
      </c>
      <c r="BD50" s="240" t="e">
        <f>IF(ISBLANK(Glutamine!#REF!),"",Glutamine!#REF!)</f>
        <v>#REF!</v>
      </c>
      <c r="BE50" s="240" t="e">
        <f>IF(ISBLANK(Glutamine!#REF!),"",Glutamine!#REF!)</f>
        <v>#REF!</v>
      </c>
      <c r="BF50" s="240" t="e">
        <f>IF(ISBLANK(Glutamine!#REF!),"",Glutamine!#REF!)</f>
        <v>#REF!</v>
      </c>
      <c r="BG50" s="240" t="e">
        <f>IF(ISBLANK(Glutamine!#REF!),"",Glutamine!#REF!)</f>
        <v>#REF!</v>
      </c>
      <c r="BH50" s="240" t="e">
        <f>IF(ISBLANK(Glutamine!#REF!),"",Glutamine!#REF!)</f>
        <v>#REF!</v>
      </c>
      <c r="BI50" s="240" t="e">
        <f>IF(ISBLANK(Glutamine!#REF!),"",Glutamine!#REF!)</f>
        <v>#REF!</v>
      </c>
      <c r="BJ50" s="240" t="e">
        <f>IF(ISBLANK(Glutamine!#REF!),"",Glutamine!#REF!)</f>
        <v>#REF!</v>
      </c>
      <c r="BK50" s="240" t="e">
        <f>IF(ISBLANK(Glutamine!#REF!),"",Glutamine!#REF!)</f>
        <v>#REF!</v>
      </c>
      <c r="BL50" s="240" t="e">
        <f>IF(ISBLANK(Glutamine!#REF!),"",Glutamine!#REF!)</f>
        <v>#REF!</v>
      </c>
      <c r="BM50" s="240" t="e">
        <f>IF(ISBLANK(Glutamine!#REF!),"",Glutamine!#REF!)</f>
        <v>#REF!</v>
      </c>
      <c r="BN50" s="240" t="str">
        <f>IF(ISBLANK('In Process Calc.'!B43),"",ROUND('In Process Calc.'!B43,2))</f>
        <v/>
      </c>
      <c r="BO50" s="240" t="str">
        <f>IF(ISBLANK('In Process Calc.'!C43),"",ROUND('In Process Calc.'!C43,2))</f>
        <v/>
      </c>
      <c r="BP50" s="240" t="str">
        <f>IF(ISBLANK('In Process Calc.'!D43),"",'In Process Calc.'!D43)</f>
        <v/>
      </c>
      <c r="BQ50" s="240" t="str">
        <f>IF(ISBLANK('In Process Calc.'!E43),"",'In Process Calc.'!E43)</f>
        <v/>
      </c>
      <c r="BR50" s="240" t="str">
        <f>IF(ISBLANK('In Process Calc.'!G43),"",'In Process Calc.'!G43)</f>
        <v/>
      </c>
      <c r="BS50" s="240" t="str">
        <f>IF(ISBLANK('In Process Calc.'!I43),"",'In Process Calc.'!I43)</f>
        <v/>
      </c>
      <c r="BT50" s="240" t="str">
        <f>IF(ISBLANK('In Process Calc.'!J43),"",'In Process Calc.'!J43)</f>
        <v/>
      </c>
      <c r="BU50" s="240" t="str">
        <f>IF(ISBLANK('In Process Calc.'!K43),"",'In Process Calc.'!K43)</f>
        <v/>
      </c>
      <c r="BV50" s="245" t="str">
        <f>IF(ISBLANK('In Process Calc.'!L43),"",'In Process Calc.'!L43)</f>
        <v/>
      </c>
      <c r="BW50" s="245" t="str">
        <f>IF(ISBLANK('In Process Calc.'!M43),"",'In Process Calc.'!M43)</f>
        <v/>
      </c>
      <c r="BX50" s="245" t="str">
        <f>IF(ISBLANK('In Process Calc.'!N43),"",'In Process Calc.'!N43)</f>
        <v/>
      </c>
      <c r="BY50" s="245" t="str">
        <f>IF(ISBLANK('In Process Calc.'!O43),"",'In Process Calc.'!O43)</f>
        <v/>
      </c>
      <c r="BZ50" s="245" t="str">
        <f>IF(ISBLANK('In Process Calc.'!P43),"",'In Process Calc.'!P43)</f>
        <v/>
      </c>
      <c r="CA50" s="245" t="str">
        <f>IF(ISBLANK('In Process Calc.'!Q43),"",'In Process Calc.'!Q43)</f>
        <v/>
      </c>
      <c r="CB50" s="245" t="str">
        <f>IF(ISBLANK('In Process Calc.'!R43),"",'In Process Calc.'!R43)</f>
        <v/>
      </c>
      <c r="CC50" s="245" t="str">
        <f>IF(ISBLANK('In Process Calc.'!S43),"",'In Process Calc.'!S43)</f>
        <v/>
      </c>
      <c r="CD50" s="245" t="str">
        <f>IF(ISBLANK('In Process Calc.'!T43),"",'In Process Calc.'!T43)</f>
        <v/>
      </c>
      <c r="CE50" s="245" t="str">
        <f>IF(ISBLANK('In Process Calc.'!U43),"",'In Process Calc.'!U43)</f>
        <v/>
      </c>
      <c r="CF50" s="245" t="str">
        <f>IF(ISBLANK('In Process Calc.'!V43),"",'In Process Calc.'!V43)</f>
        <v/>
      </c>
      <c r="CG50" s="245" t="str">
        <f>IF(ISBLANK('In Process Calc.'!W43),"",'In Process Calc.'!W43)</f>
        <v/>
      </c>
      <c r="CH50" s="245" t="str">
        <f>IF(ISBLANK('In Process Calc.'!X43),"",'In Process Calc.'!X43)</f>
        <v/>
      </c>
      <c r="CI50" s="245" t="str">
        <f>IF(ISBLANK('In Process Calc.'!Y43),"",'In Process Calc.'!Y43)</f>
        <v/>
      </c>
      <c r="CJ50" s="245" t="str">
        <f>IF(ISBLANK('In Process Calc.'!Z43),"",'In Process Calc.'!Z43)</f>
        <v/>
      </c>
      <c r="CK50" s="245" t="str">
        <f>IF(ISBLANK('In Process Calc.'!AA43),"",'In Process Calc.'!AA43)</f>
        <v/>
      </c>
      <c r="CL50" s="245" t="str">
        <f>IF(ISBLANK('In Process Calc.'!AB43),"",'In Process Calc.'!AB43)</f>
        <v/>
      </c>
      <c r="CM50" s="245" t="str">
        <f>IF(ISBLANK('In Process Calc.'!AC43),"",'In Process Calc.'!AC43)</f>
        <v/>
      </c>
      <c r="CN50" s="245" t="str">
        <f>IF(ISBLANK('In Process Calc.'!AD43),"",'In Process Calc.'!AD43)</f>
        <v/>
      </c>
      <c r="CO50" s="245" t="str">
        <f>IF(ISBLANK('In Process Calc.'!AE43),"",'In Process Calc.'!AE43)</f>
        <v/>
      </c>
      <c r="CP50" s="245" t="str">
        <f>IF(ISBLANK('In Process Calc.'!AF43),"",'In Process Calc.'!AF43)</f>
        <v/>
      </c>
      <c r="CQ50" s="245" t="str">
        <f>IF(ISBLANK('In Process Calc.'!AG43),"",'In Process Calc.'!AG43)</f>
        <v/>
      </c>
      <c r="CR50" s="245" t="str">
        <f>IF(ISBLANK('In Process Calc.'!AH43),"",'In Process Calc.'!AH43)</f>
        <v/>
      </c>
      <c r="CS50" s="245" t="str">
        <f>IF(ISBLANK('In Process Calc.'!AI43),"",'In Process Calc.'!AI43)</f>
        <v/>
      </c>
      <c r="CT50" s="245" t="str">
        <f>IF(ISBLANK('In Process Calc.'!AJ43),"",'In Process Calc.'!AJ43)</f>
        <v/>
      </c>
      <c r="CU50" s="245" t="str">
        <f>IF(ISBLANK('In Process Calc.'!AK43),"",'In Process Calc.'!AK43)</f>
        <v/>
      </c>
      <c r="CV50" s="245" t="str">
        <f>IF(ISBLANK('In Process Calc.'!AL43),"",'In Process Calc.'!AL43)</f>
        <v/>
      </c>
      <c r="CW50" s="245" t="str">
        <f>IF(ISBLANK('In Process Calc.'!AM43),"",'In Process Calc.'!AM43)</f>
        <v/>
      </c>
      <c r="CX50" s="245" t="str">
        <f>IF(ISBLANK('In Process Calc.'!AN43),"",'In Process Calc.'!AN43)</f>
        <v/>
      </c>
      <c r="CY50" s="245" t="str">
        <f>IF(ISBLANK('In Process Calc.'!AO43),"",'In Process Calc.'!AO43)</f>
        <v/>
      </c>
      <c r="CZ50" s="245" t="str">
        <f>IF(ISBLANK('In Process Calc.'!AP43),"",'In Process Calc.'!AP43)</f>
        <v/>
      </c>
      <c r="DA50" s="245" t="str">
        <f>IF(ISBLANK('In Process Calc.'!AQ43),"",'In Process Calc.'!AQ43)</f>
        <v/>
      </c>
      <c r="DB50" s="245" t="str">
        <f>IF(ISBLANK('In Process Calc.'!AR43),"",'In Process Calc.'!AR43)</f>
        <v/>
      </c>
      <c r="DC50" s="245" t="str">
        <f>IF(ISBLANK('In Process Calc.'!AS43),"",'In Process Calc.'!AS43)</f>
        <v/>
      </c>
      <c r="DD50" s="245" t="str">
        <f>IF(ISBLANK('In Process Calc.'!AT43),"",'In Process Calc.'!AT43)</f>
        <v/>
      </c>
      <c r="DE50" s="245" t="str">
        <f>IF(ISBLANK('In Process Calc.'!AU43),"",'In Process Calc.'!AU43)</f>
        <v/>
      </c>
      <c r="DF50" s="245" t="str">
        <f>IF(ISBLANK('In Process Calc.'!AV43),"",'In Process Calc.'!AV43)</f>
        <v/>
      </c>
      <c r="DG50" s="245" t="str">
        <f>IF(ISBLANK('In Process Calc.'!AW43),"",'In Process Calc.'!AW43)</f>
        <v/>
      </c>
      <c r="DH50" s="245" t="str">
        <f>IF(ISBLANK('In Process Calc.'!AX43),"",'In Process Calc.'!AX43)</f>
        <v/>
      </c>
      <c r="DI50" s="245" t="str">
        <f>IF(ISBLANK('In Process Calc.'!AY43),"",'In Process Calc.'!AY43)</f>
        <v/>
      </c>
      <c r="DJ50" s="245" t="str">
        <f>IF(ISBLANK('In Process Calc.'!AZ43),"",'In Process Calc.'!AZ43)</f>
        <v/>
      </c>
      <c r="DK50" s="245" t="str">
        <f>IF(ISBLANK('In Process Calc.'!BA43),"",'In Process Calc.'!BA43)</f>
        <v/>
      </c>
      <c r="DL50" s="245" t="str">
        <f>IF(ISBLANK('In Process Calc.'!BB43),"",'In Process Calc.'!BB43)</f>
        <v/>
      </c>
      <c r="DM50" s="245" t="str">
        <f>IF(ISBLANK('In Process Calc.'!BC43),"",'In Process Calc.'!BC43)</f>
        <v/>
      </c>
      <c r="DN50" s="245" t="str">
        <f>IF(ISBLANK('In Process Calc.'!BD43),"",'In Process Calc.'!BD43)</f>
        <v/>
      </c>
      <c r="DO50" s="245" t="str">
        <f>IF(ISBLANK('In Process Calc.'!BE43),"",'In Process Calc.'!BE43)</f>
        <v/>
      </c>
      <c r="DP50" s="245" t="str">
        <f>IF(ISBLANK('In Process Calc.'!BF43),"",'In Process Calc.'!BF43)</f>
        <v/>
      </c>
      <c r="DQ50" s="245" t="str">
        <f>IF(ISBLANK('In Process Calc.'!BG43),"",'In Process Calc.'!BG43)</f>
        <v/>
      </c>
      <c r="DR50" s="245" t="str">
        <f>IF(ISBLANK('In Process Calc.'!BH43),"",'In Process Calc.'!BH43)</f>
        <v/>
      </c>
      <c r="DS50" s="245" t="str">
        <f>IF(ISBLANK('In Process Calc.'!BI43),"",'In Process Calc.'!BI43)</f>
        <v/>
      </c>
      <c r="DT50" s="245" t="str">
        <f>IF(ISBLANK('In Process Calc.'!BJ43),"",'In Process Calc.'!BJ43)</f>
        <v/>
      </c>
      <c r="DU50" s="245" t="str">
        <f>IF(ISBLANK('In Process Calc.'!BK43),"",'In Process Calc.'!BK43)</f>
        <v/>
      </c>
      <c r="DV50" s="245" t="str">
        <f>IF(ISBLANK('In Process Calc.'!BL43),"",'In Process Calc.'!BL43)</f>
        <v/>
      </c>
      <c r="DW50" s="245" t="str">
        <f>IF(ISBLANK('In Process Calc.'!BM43),"",'In Process Calc.'!BM43)</f>
        <v/>
      </c>
      <c r="DX50" s="245" t="str">
        <f>IF(ISBLANK('In Process Calc.'!BN43),"",'In Process Calc.'!BN43)</f>
        <v/>
      </c>
      <c r="DY50" s="245" t="str">
        <f>IF(ISBLANK('In Process Calc.'!BO43),"",'In Process Calc.'!BO43)</f>
        <v/>
      </c>
      <c r="DZ50" s="245" t="str">
        <f>IF(ISBLANK('In Process Calc.'!BP43),"",'In Process Calc.'!BP43)</f>
        <v/>
      </c>
      <c r="EA50" s="245" t="str">
        <f>IF(ISBLANK('In Process Calc.'!BQ43),"",'In Process Calc.'!BQ43)</f>
        <v/>
      </c>
      <c r="EB50" s="245" t="str">
        <f>IF(ISBLANK('In Process Calc.'!BR43),"",'In Process Calc.'!BR43)</f>
        <v/>
      </c>
      <c r="EC50" s="245" t="str">
        <f>IF(ISBLANK('In Process Calc.'!BS43),"",'In Process Calc.'!BS43)</f>
        <v/>
      </c>
      <c r="ED50" s="245" t="str">
        <f>IF(ISBLANK('In Process Calc.'!BT43),"",'In Process Calc.'!BT43)</f>
        <v/>
      </c>
      <c r="EE50" s="245" t="str">
        <f>IF(ISBLANK('In Process Calc.'!BU43),"",'In Process Calc.'!BU43)</f>
        <v/>
      </c>
      <c r="EF50" s="245" t="str">
        <f>IF(ISBLANK('In Process Calc.'!BV43),"",'In Process Calc.'!BV43)</f>
        <v/>
      </c>
      <c r="EG50" s="245" t="str">
        <f>IF(ISBLANK('In Process Calc.'!BW43),"",'In Process Calc.'!BW43)</f>
        <v/>
      </c>
      <c r="EH50" s="245" t="str">
        <f>IF(ISBLANK('In Process Calc.'!BX43),"",'In Process Calc.'!BX43)</f>
        <v/>
      </c>
      <c r="EI50" s="245" t="str">
        <f>IF(ISBLANK('In Process Calc.'!BY43),"",'In Process Calc.'!BY43)</f>
        <v/>
      </c>
      <c r="EJ50" s="245" t="str">
        <f>IF(ISBLANK('In Process Calc.'!BZ43),"",'In Process Calc.'!BZ43)</f>
        <v/>
      </c>
      <c r="EK50" s="245" t="str">
        <f>IF(ISBLANK('Post Process Calc.'!A50),"",'Post Process Calc.'!A50)</f>
        <v/>
      </c>
      <c r="EL50" s="245" t="str">
        <f>IF(ISBLANK('Post Process Calc.'!B50),"",'Post Process Calc.'!B50)</f>
        <v/>
      </c>
      <c r="EM50" s="245" t="str">
        <f>IF(ISBLANK('Post Process Calc.'!C50),"",'Post Process Calc.'!C50)</f>
        <v/>
      </c>
      <c r="EN50" s="245" t="str">
        <f>IF(ISBLANK('Post Process Calc.'!D50),"",'Post Process Calc.'!D50)</f>
        <v/>
      </c>
      <c r="EO50" s="245" t="str">
        <f>IF(ISBLANK('Post Process Calc.'!E50),"",'Post Process Calc.'!E50)</f>
        <v/>
      </c>
      <c r="EP50" s="245" t="str">
        <f>IF(ISBLANK('Post Process Calc.'!F50),"",'Post Process Calc.'!F50)</f>
        <v/>
      </c>
      <c r="EQ50" s="245" t="str">
        <f>IF(ISBLANK('Post Process Calc.'!G50),"",'Post Process Calc.'!G50)</f>
        <v/>
      </c>
      <c r="ER50" s="245" t="str">
        <f>IF(ISBLANK('Post Process Calc.'!H50),"",'Post Process Calc.'!H50)</f>
        <v/>
      </c>
      <c r="ES50" s="245" t="str">
        <f>IF(ISBLANK('Post Process Calc.'!I50),"",'Post Process Calc.'!I50)</f>
        <v/>
      </c>
      <c r="ET50" s="245" t="str">
        <f>IF(ISBLANK('Post Process Calc.'!J50),"",'Post Process Calc.'!J50)</f>
        <v/>
      </c>
      <c r="EU50" s="245" t="str">
        <f>IF(ISBLANK('Post Process Calc.'!K50),"",'Post Process Calc.'!K50)</f>
        <v/>
      </c>
      <c r="EV50" s="245" t="str">
        <f>IF(ISBLANK('Post Process Calc.'!L50),"",'Post Process Calc.'!L50)</f>
        <v/>
      </c>
      <c r="EW50" s="245" t="str">
        <f>IF(ISBLANK('Post Process Calc.'!M50),"",'Post Process Calc.'!M50)</f>
        <v/>
      </c>
      <c r="EX50" s="245" t="str">
        <f>IF(ISBLANK('Post Process Calc.'!N50),"",'Post Process Calc.'!N50)</f>
        <v/>
      </c>
      <c r="EY50" s="245" t="str">
        <f>IF(ISBLANK('Post Process Calc.'!O50),"",'Post Process Calc.'!O50)</f>
        <v/>
      </c>
      <c r="EZ50" s="245" t="str">
        <f>IF(ISBLANK('Post Process Calc.'!P50),"",'Post Process Calc.'!P50)</f>
        <v/>
      </c>
      <c r="FA50" s="245" t="str">
        <f>IF(ISBLANK('Post Process Calc.'!Q50),"",'Post Process Calc.'!Q50)</f>
        <v/>
      </c>
      <c r="FB50" s="245" t="str">
        <f>IF(ISBLANK('Post Process Calc.'!R50),"",'Post Process Calc.'!R50)</f>
        <v/>
      </c>
      <c r="FC50" s="245" t="str">
        <f>IF(ISBLANK('Post Process Calc.'!S50),"",'Post Process Calc.'!S50)</f>
        <v/>
      </c>
      <c r="FD50" s="245" t="str">
        <f>IF(ISBLANK('Post Process Calc.'!T50),"",'Post Process Calc.'!T50)</f>
        <v/>
      </c>
      <c r="FE50" s="245" t="str">
        <f>IF(ISBLANK('Post Process Calc.'!U50),"",'Post Process Calc.'!U50)</f>
        <v/>
      </c>
      <c r="FF50" s="245" t="str">
        <f>IF(ISBLANK('Post Process Calc.'!V50),"",'Post Process Calc.'!V50)</f>
        <v/>
      </c>
      <c r="FG50" s="245" t="str">
        <f>IF(ISBLANK('Post Process Calc.'!W50),"",'Post Process Calc.'!W50)</f>
        <v/>
      </c>
      <c r="FH50" s="245" t="str">
        <f>IF(ISBLANK('Post Process Calc.'!X50),"",'Post Process Calc.'!X50)</f>
        <v/>
      </c>
      <c r="FI50" s="245" t="str">
        <f>IF(ISBLANK('Post Process Calc.'!Y50),"",'Post Process Calc.'!Y50)</f>
        <v/>
      </c>
      <c r="FJ50" s="245" t="str">
        <f>IF(ISBLANK('Post Process Calc.'!Z50),"",'Post Process Calc.'!Z50)</f>
        <v/>
      </c>
      <c r="FK50" s="245" t="str">
        <f>IF(ISBLANK('Post Process Calc.'!AA50),"",'Post Process Calc.'!AA50)</f>
        <v/>
      </c>
      <c r="FL50" s="245" t="str">
        <f>IF(ISBLANK('Post Process Calc.'!AB50),"",'Post Process Calc.'!AB50)</f>
        <v/>
      </c>
      <c r="FM50" s="245" t="str">
        <f>IF(ISBLANK('Post Process Calc.'!AC50),"",'Post Process Calc.'!AC50)</f>
        <v/>
      </c>
      <c r="FN50" s="245" t="str">
        <f>IF(ISBLANK('Post Process Calc.'!AD50),"",'Post Process Calc.'!AD50)</f>
        <v/>
      </c>
      <c r="FO50" s="245" t="str">
        <f>IF(ISBLANK('Post Process Calc.'!AE50),"",'Post Process Calc.'!AE50)</f>
        <v/>
      </c>
      <c r="FP50" s="245" t="str">
        <f>IF(ISBLANK('Post Process Calc.'!AF50),"",'Post Process Calc.'!AF50)</f>
        <v/>
      </c>
      <c r="FQ50" s="245" t="str">
        <f>IF(ISBLANK('Post Process Calc.'!AG50),"",'Post Process Calc.'!AG50)</f>
        <v/>
      </c>
      <c r="FR50" s="245" t="str">
        <f>IF(ISBLANK('Post Process Calc.'!AH50),"",'Post Process Calc.'!AH50)</f>
        <v/>
      </c>
      <c r="FS50" s="245" t="str">
        <f>IF(ISBLANK('Post Process Calc.'!AI50),"",'Post Process Calc.'!AI50)</f>
        <v/>
      </c>
    </row>
    <row r="51" spans="1:175" x14ac:dyDescent="0.15">
      <c r="A51" s="240" t="str">
        <f>IF(Glutamine!B42&lt;&gt;0,Glutamine!$B$1,"")</f>
        <v/>
      </c>
      <c r="B51" s="240" t="str">
        <f>IF(ISBLANK(Glutamine!A42),"",Glutamine!A42)</f>
        <v/>
      </c>
      <c r="C51" s="247" t="str">
        <f>IF(ISBLANK(Glutamine!B42),"",Glutamine!B42)</f>
        <v/>
      </c>
      <c r="D51" s="248" t="str">
        <f>IF(ISBLANK(Glutamine!C42),"",Glutamine!C42)</f>
        <v/>
      </c>
      <c r="E51" s="240" t="str">
        <f>IF(ISBLANK(Glutamine!D42),"",Glutamine!D42)</f>
        <v/>
      </c>
      <c r="F51" s="240" t="str">
        <f>IF(ISBLANK(Glutamine!E42),"",Glutamine!E42)</f>
        <v/>
      </c>
      <c r="G51" s="240" t="str">
        <f>IF(ISBLANK(Glutamine!G42),"",Glutamine!G42)</f>
        <v/>
      </c>
      <c r="H51" s="240" t="str">
        <f>IF(ISBLANK(Glutamine!H42),"",Glutamine!H42)</f>
        <v/>
      </c>
      <c r="I51" s="240" t="str">
        <f>IF(ISBLANK(Glutamine!I42),"",Glutamine!I42)</f>
        <v/>
      </c>
      <c r="J51" s="240" t="str">
        <f>IF(ISBLANK(Glutamine!J42),"",Glutamine!J42)</f>
        <v/>
      </c>
      <c r="K51" s="240" t="str">
        <f>IF(ISBLANK(Glutamine!K42),"",Glutamine!K42)</f>
        <v/>
      </c>
      <c r="L51" s="240" t="str">
        <f>IF(ISBLANK(Glutamine!L42),"",Glutamine!L42)</f>
        <v/>
      </c>
      <c r="M51" s="240" t="str">
        <f>IF(ISBLANK(Glutamine!M42),"",Glutamine!M42)</f>
        <v/>
      </c>
      <c r="N51" s="240" t="str">
        <f>IF(ISBLANK(Glutamine!N42),"",Glutamine!N42)</f>
        <v/>
      </c>
      <c r="O51" s="240" t="str">
        <f>IF(ISBLANK(Glutamine!O42),"",Glutamine!O42)</f>
        <v/>
      </c>
      <c r="P51" s="240" t="str">
        <f>IF(ISBLANK(Glutamine!P42),"",Glutamine!P42)</f>
        <v/>
      </c>
      <c r="Q51" s="240" t="str">
        <f>IF(ISBLANK(Glutamine!Q42),"",Glutamine!Q42)</f>
        <v/>
      </c>
      <c r="R51" s="240" t="str">
        <f>IF(ISBLANK(Glutamine!R42),"",Glutamine!R42)</f>
        <v/>
      </c>
      <c r="S51" s="240" t="str">
        <f>IF(ISBLANK(Glutamine!S42),"",Glutamine!S42)</f>
        <v/>
      </c>
      <c r="T51" s="240" t="str">
        <f>IF(ISBLANK(Glutamine!T42),"",Glutamine!T42)</f>
        <v/>
      </c>
      <c r="U51" s="240" t="str">
        <f>IF(ISBLANK(Glutamine!U42),"",Glutamine!U42)</f>
        <v/>
      </c>
      <c r="V51" s="240" t="str">
        <f>IF(ISBLANK(Glutamine!V42),"",Glutamine!V42)</f>
        <v/>
      </c>
      <c r="W51" s="240" t="str">
        <f>IF(ISBLANK(Glutamine!W42),"",Glutamine!W42)</f>
        <v/>
      </c>
      <c r="X51" s="240" t="str">
        <f>IF(ISBLANK(Glutamine!X42),"",Glutamine!X42)</f>
        <v/>
      </c>
      <c r="Y51" s="240" t="str">
        <f>IF(ISBLANK(Glutamine!Y42),"",Glutamine!Y42)</f>
        <v/>
      </c>
      <c r="Z51" s="240" t="str">
        <f>IF(ISBLANK(Glutamine!Z42),"",Glutamine!Z42)</f>
        <v/>
      </c>
      <c r="AA51" s="240" t="str">
        <f>IF(ISBLANK(Glutamine!AA42),"",Glutamine!AA42)</f>
        <v/>
      </c>
      <c r="AB51" s="240" t="str">
        <f>IF(ISBLANK(Glutamine!AB42),"",Glutamine!AB42)</f>
        <v/>
      </c>
      <c r="AC51" s="240" t="str">
        <f>IF(ISBLANK(Glutamine!AC42),"",Glutamine!AC42)</f>
        <v/>
      </c>
      <c r="AD51" s="240" t="str">
        <f>IF(ISBLANK(Glutamine!AD42),"",Glutamine!AD42)</f>
        <v/>
      </c>
      <c r="AE51" s="240" t="str">
        <f>IF(ISBLANK(Glutamine!AE42),"",Glutamine!AE42)</f>
        <v/>
      </c>
      <c r="AF51" s="240" t="str">
        <f>IF(ISBLANK(Glutamine!AF42),"",Glutamine!AF42)</f>
        <v/>
      </c>
      <c r="AG51" s="240" t="str">
        <f>IF(ISBLANK(Glutamine!AG42),"",Glutamine!AG42)</f>
        <v/>
      </c>
      <c r="AH51" s="240" t="str">
        <f>IF(ISBLANK(Glutamine!AH42),"",Glutamine!AH42)</f>
        <v/>
      </c>
      <c r="AI51" s="240" t="str">
        <f>IF(ISBLANK(Glutamine!AI42),"",Glutamine!AI42)</f>
        <v/>
      </c>
      <c r="AJ51" s="240" t="str">
        <f>IF(ISBLANK(Glutamine!AJ42),"",Glutamine!AJ42)</f>
        <v/>
      </c>
      <c r="AK51" s="240" t="str">
        <f>IF(ISBLANK(Glutamine!AK42),"",Glutamine!AK42)</f>
        <v/>
      </c>
      <c r="AL51" s="240" t="str">
        <f>IF(ISBLANK(Glutamine!AL42),"",Glutamine!AL42)</f>
        <v/>
      </c>
      <c r="AM51" s="240" t="str">
        <f>IF(ISBLANK(Glutamine!AM42),"",Glutamine!AM42)</f>
        <v/>
      </c>
      <c r="AN51" s="240" t="str">
        <f>IF(ISBLANK(Glutamine!AN42),"",Glutamine!AN42)</f>
        <v/>
      </c>
      <c r="AO51" s="240" t="str">
        <f>IF(ISBLANK(Glutamine!AO42),"",Glutamine!AO42)</f>
        <v/>
      </c>
      <c r="AP51" s="240" t="str">
        <f>IF(ISBLANK(Glutamine!AP42),"",Glutamine!AP42)</f>
        <v/>
      </c>
      <c r="AQ51" s="240" t="e">
        <f>IF(ISBLANK(Glutamine!#REF!),"",Glutamine!#REF!)</f>
        <v>#REF!</v>
      </c>
      <c r="AR51" s="240" t="e">
        <f>IF(ISBLANK(Glutamine!#REF!),"",Glutamine!#REF!)</f>
        <v>#REF!</v>
      </c>
      <c r="AS51" s="240" t="e">
        <f>IF(ISBLANK(Glutamine!#REF!),"",Glutamine!#REF!)</f>
        <v>#REF!</v>
      </c>
      <c r="AT51" s="240" t="e">
        <f>IF(ISBLANK(Glutamine!#REF!),"",Glutamine!#REF!)</f>
        <v>#REF!</v>
      </c>
      <c r="AU51" s="240" t="e">
        <f>IF(ISBLANK(Glutamine!#REF!),"",Glutamine!#REF!)</f>
        <v>#REF!</v>
      </c>
      <c r="AV51" s="240" t="e">
        <f>IF(ISBLANK(Glutamine!#REF!),"",Glutamine!#REF!)</f>
        <v>#REF!</v>
      </c>
      <c r="AW51" s="240" t="e">
        <f>IF(ISBLANK(Glutamine!#REF!),"",Glutamine!#REF!)</f>
        <v>#REF!</v>
      </c>
      <c r="AX51" s="240" t="e">
        <f>IF(ISBLANK(Glutamine!#REF!),"",Glutamine!#REF!)</f>
        <v>#REF!</v>
      </c>
      <c r="AY51" s="240" t="e">
        <f>IF(ISBLANK(Glutamine!#REF!),"",Glutamine!#REF!)</f>
        <v>#REF!</v>
      </c>
      <c r="AZ51" s="240" t="e">
        <f>IF(ISBLANK(Glutamine!#REF!),"",Glutamine!#REF!)</f>
        <v>#REF!</v>
      </c>
      <c r="BA51" s="240" t="e">
        <f>IF(ISBLANK(Glutamine!#REF!),"",Glutamine!#REF!)</f>
        <v>#REF!</v>
      </c>
      <c r="BB51" s="240" t="e">
        <f>IF(ISBLANK(Glutamine!#REF!),"",Glutamine!#REF!)</f>
        <v>#REF!</v>
      </c>
      <c r="BC51" s="240" t="e">
        <f>IF(ISBLANK(Glutamine!#REF!),"",Glutamine!#REF!)</f>
        <v>#REF!</v>
      </c>
      <c r="BD51" s="240" t="e">
        <f>IF(ISBLANK(Glutamine!#REF!),"",Glutamine!#REF!)</f>
        <v>#REF!</v>
      </c>
      <c r="BE51" s="240" t="e">
        <f>IF(ISBLANK(Glutamine!#REF!),"",Glutamine!#REF!)</f>
        <v>#REF!</v>
      </c>
      <c r="BF51" s="240" t="e">
        <f>IF(ISBLANK(Glutamine!#REF!),"",Glutamine!#REF!)</f>
        <v>#REF!</v>
      </c>
      <c r="BG51" s="240" t="e">
        <f>IF(ISBLANK(Glutamine!#REF!),"",Glutamine!#REF!)</f>
        <v>#REF!</v>
      </c>
      <c r="BH51" s="240" t="e">
        <f>IF(ISBLANK(Glutamine!#REF!),"",Glutamine!#REF!)</f>
        <v>#REF!</v>
      </c>
      <c r="BI51" s="240" t="e">
        <f>IF(ISBLANK(Glutamine!#REF!),"",Glutamine!#REF!)</f>
        <v>#REF!</v>
      </c>
      <c r="BJ51" s="240" t="e">
        <f>IF(ISBLANK(Glutamine!#REF!),"",Glutamine!#REF!)</f>
        <v>#REF!</v>
      </c>
      <c r="BK51" s="240" t="e">
        <f>IF(ISBLANK(Glutamine!#REF!),"",Glutamine!#REF!)</f>
        <v>#REF!</v>
      </c>
      <c r="BL51" s="240" t="e">
        <f>IF(ISBLANK(Glutamine!#REF!),"",Glutamine!#REF!)</f>
        <v>#REF!</v>
      </c>
      <c r="BM51" s="240" t="e">
        <f>IF(ISBLANK(Glutamine!#REF!),"",Glutamine!#REF!)</f>
        <v>#REF!</v>
      </c>
      <c r="BN51" s="240" t="str">
        <f>IF(ISBLANK('In Process Calc.'!B44),"",ROUND('In Process Calc.'!B44,2))</f>
        <v/>
      </c>
      <c r="BO51" s="240" t="str">
        <f>IF(ISBLANK('In Process Calc.'!C44),"",ROUND('In Process Calc.'!C44,2))</f>
        <v/>
      </c>
      <c r="BP51" s="240" t="str">
        <f>IF(ISBLANK('In Process Calc.'!D44),"",'In Process Calc.'!D44)</f>
        <v/>
      </c>
      <c r="BQ51" s="240" t="str">
        <f>IF(ISBLANK('In Process Calc.'!E44),"",'In Process Calc.'!E44)</f>
        <v/>
      </c>
      <c r="BR51" s="240" t="str">
        <f>IF(ISBLANK('In Process Calc.'!G44),"",'In Process Calc.'!G44)</f>
        <v/>
      </c>
      <c r="BS51" s="240" t="str">
        <f>IF(ISBLANK('In Process Calc.'!I44),"",'In Process Calc.'!I44)</f>
        <v/>
      </c>
      <c r="BT51" s="240" t="str">
        <f>IF(ISBLANK('In Process Calc.'!J44),"",'In Process Calc.'!J44)</f>
        <v/>
      </c>
      <c r="BU51" s="240" t="str">
        <f>IF(ISBLANK('In Process Calc.'!K44),"",'In Process Calc.'!K44)</f>
        <v/>
      </c>
      <c r="BV51" s="245" t="str">
        <f>IF(ISBLANK('In Process Calc.'!L44),"",'In Process Calc.'!L44)</f>
        <v/>
      </c>
      <c r="BW51" s="245" t="str">
        <f>IF(ISBLANK('In Process Calc.'!M44),"",'In Process Calc.'!M44)</f>
        <v/>
      </c>
      <c r="BX51" s="245" t="str">
        <f>IF(ISBLANK('In Process Calc.'!N44),"",'In Process Calc.'!N44)</f>
        <v/>
      </c>
      <c r="BY51" s="245" t="str">
        <f>IF(ISBLANK('In Process Calc.'!O44),"",'In Process Calc.'!O44)</f>
        <v/>
      </c>
      <c r="BZ51" s="245" t="str">
        <f>IF(ISBLANK('In Process Calc.'!P44),"",'In Process Calc.'!P44)</f>
        <v/>
      </c>
      <c r="CA51" s="245" t="str">
        <f>IF(ISBLANK('In Process Calc.'!Q44),"",'In Process Calc.'!Q44)</f>
        <v/>
      </c>
      <c r="CB51" s="245" t="str">
        <f>IF(ISBLANK('In Process Calc.'!R44),"",'In Process Calc.'!R44)</f>
        <v/>
      </c>
      <c r="CC51" s="245" t="str">
        <f>IF(ISBLANK('In Process Calc.'!S44),"",'In Process Calc.'!S44)</f>
        <v/>
      </c>
      <c r="CD51" s="245" t="str">
        <f>IF(ISBLANK('In Process Calc.'!T44),"",'In Process Calc.'!T44)</f>
        <v/>
      </c>
      <c r="CE51" s="245" t="str">
        <f>IF(ISBLANK('In Process Calc.'!U44),"",'In Process Calc.'!U44)</f>
        <v/>
      </c>
      <c r="CF51" s="245" t="str">
        <f>IF(ISBLANK('In Process Calc.'!V44),"",'In Process Calc.'!V44)</f>
        <v/>
      </c>
      <c r="CG51" s="245" t="str">
        <f>IF(ISBLANK('In Process Calc.'!W44),"",'In Process Calc.'!W44)</f>
        <v/>
      </c>
      <c r="CH51" s="245" t="str">
        <f>IF(ISBLANK('In Process Calc.'!X44),"",'In Process Calc.'!X44)</f>
        <v/>
      </c>
      <c r="CI51" s="245" t="str">
        <f>IF(ISBLANK('In Process Calc.'!Y44),"",'In Process Calc.'!Y44)</f>
        <v/>
      </c>
      <c r="CJ51" s="245" t="str">
        <f>IF(ISBLANK('In Process Calc.'!Z44),"",'In Process Calc.'!Z44)</f>
        <v/>
      </c>
      <c r="CK51" s="245" t="str">
        <f>IF(ISBLANK('In Process Calc.'!AA44),"",'In Process Calc.'!AA44)</f>
        <v/>
      </c>
      <c r="CL51" s="245" t="str">
        <f>IF(ISBLANK('In Process Calc.'!AB44),"",'In Process Calc.'!AB44)</f>
        <v/>
      </c>
      <c r="CM51" s="245" t="str">
        <f>IF(ISBLANK('In Process Calc.'!AC44),"",'In Process Calc.'!AC44)</f>
        <v/>
      </c>
      <c r="CN51" s="245" t="str">
        <f>IF(ISBLANK('In Process Calc.'!AD44),"",'In Process Calc.'!AD44)</f>
        <v/>
      </c>
      <c r="CO51" s="245" t="str">
        <f>IF(ISBLANK('In Process Calc.'!AE44),"",'In Process Calc.'!AE44)</f>
        <v/>
      </c>
      <c r="CP51" s="245" t="str">
        <f>IF(ISBLANK('In Process Calc.'!AF44),"",'In Process Calc.'!AF44)</f>
        <v/>
      </c>
      <c r="CQ51" s="245" t="str">
        <f>IF(ISBLANK('In Process Calc.'!AG44),"",'In Process Calc.'!AG44)</f>
        <v/>
      </c>
      <c r="CR51" s="245" t="str">
        <f>IF(ISBLANK('In Process Calc.'!AH44),"",'In Process Calc.'!AH44)</f>
        <v/>
      </c>
      <c r="CS51" s="245" t="str">
        <f>IF(ISBLANK('In Process Calc.'!AI44),"",'In Process Calc.'!AI44)</f>
        <v/>
      </c>
      <c r="CT51" s="245" t="str">
        <f>IF(ISBLANK('In Process Calc.'!AJ44),"",'In Process Calc.'!AJ44)</f>
        <v/>
      </c>
      <c r="CU51" s="245" t="str">
        <f>IF(ISBLANK('In Process Calc.'!AK44),"",'In Process Calc.'!AK44)</f>
        <v/>
      </c>
      <c r="CV51" s="245" t="str">
        <f>IF(ISBLANK('In Process Calc.'!AL44),"",'In Process Calc.'!AL44)</f>
        <v/>
      </c>
      <c r="CW51" s="245" t="str">
        <f>IF(ISBLANK('In Process Calc.'!AM44),"",'In Process Calc.'!AM44)</f>
        <v/>
      </c>
      <c r="CX51" s="245" t="str">
        <f>IF(ISBLANK('In Process Calc.'!AN44),"",'In Process Calc.'!AN44)</f>
        <v/>
      </c>
      <c r="CY51" s="245" t="str">
        <f>IF(ISBLANK('In Process Calc.'!AO44),"",'In Process Calc.'!AO44)</f>
        <v/>
      </c>
      <c r="CZ51" s="245" t="str">
        <f>IF(ISBLANK('In Process Calc.'!AP44),"",'In Process Calc.'!AP44)</f>
        <v/>
      </c>
      <c r="DA51" s="245" t="str">
        <f>IF(ISBLANK('In Process Calc.'!AQ44),"",'In Process Calc.'!AQ44)</f>
        <v/>
      </c>
      <c r="DB51" s="245" t="str">
        <f>IF(ISBLANK('In Process Calc.'!AR44),"",'In Process Calc.'!AR44)</f>
        <v/>
      </c>
      <c r="DC51" s="245" t="str">
        <f>IF(ISBLANK('In Process Calc.'!AS44),"",'In Process Calc.'!AS44)</f>
        <v/>
      </c>
      <c r="DD51" s="245" t="str">
        <f>IF(ISBLANK('In Process Calc.'!AT44),"",'In Process Calc.'!AT44)</f>
        <v/>
      </c>
      <c r="DE51" s="245" t="str">
        <f>IF(ISBLANK('In Process Calc.'!AU44),"",'In Process Calc.'!AU44)</f>
        <v/>
      </c>
      <c r="DF51" s="245" t="str">
        <f>IF(ISBLANK('In Process Calc.'!AV44),"",'In Process Calc.'!AV44)</f>
        <v/>
      </c>
      <c r="DG51" s="245" t="str">
        <f>IF(ISBLANK('In Process Calc.'!AW44),"",'In Process Calc.'!AW44)</f>
        <v/>
      </c>
      <c r="DH51" s="245" t="str">
        <f>IF(ISBLANK('In Process Calc.'!AX44),"",'In Process Calc.'!AX44)</f>
        <v/>
      </c>
      <c r="DI51" s="245" t="str">
        <f>IF(ISBLANK('In Process Calc.'!AY44),"",'In Process Calc.'!AY44)</f>
        <v/>
      </c>
      <c r="DJ51" s="245" t="str">
        <f>IF(ISBLANK('In Process Calc.'!AZ44),"",'In Process Calc.'!AZ44)</f>
        <v/>
      </c>
      <c r="DK51" s="245" t="str">
        <f>IF(ISBLANK('In Process Calc.'!BA44),"",'In Process Calc.'!BA44)</f>
        <v/>
      </c>
      <c r="DL51" s="245" t="str">
        <f>IF(ISBLANK('In Process Calc.'!BB44),"",'In Process Calc.'!BB44)</f>
        <v/>
      </c>
      <c r="DM51" s="245" t="str">
        <f>IF(ISBLANK('In Process Calc.'!BC44),"",'In Process Calc.'!BC44)</f>
        <v/>
      </c>
      <c r="DN51" s="245" t="str">
        <f>IF(ISBLANK('In Process Calc.'!BD44),"",'In Process Calc.'!BD44)</f>
        <v/>
      </c>
      <c r="DO51" s="245" t="str">
        <f>IF(ISBLANK('In Process Calc.'!BE44),"",'In Process Calc.'!BE44)</f>
        <v/>
      </c>
      <c r="DP51" s="245" t="str">
        <f>IF(ISBLANK('In Process Calc.'!BF44),"",'In Process Calc.'!BF44)</f>
        <v/>
      </c>
      <c r="DQ51" s="245" t="str">
        <f>IF(ISBLANK('In Process Calc.'!BG44),"",'In Process Calc.'!BG44)</f>
        <v/>
      </c>
      <c r="DR51" s="245" t="str">
        <f>IF(ISBLANK('In Process Calc.'!BH44),"",'In Process Calc.'!BH44)</f>
        <v/>
      </c>
      <c r="DS51" s="245" t="str">
        <f>IF(ISBLANK('In Process Calc.'!BI44),"",'In Process Calc.'!BI44)</f>
        <v/>
      </c>
      <c r="DT51" s="245" t="str">
        <f>IF(ISBLANK('In Process Calc.'!BJ44),"",'In Process Calc.'!BJ44)</f>
        <v/>
      </c>
      <c r="DU51" s="245" t="str">
        <f>IF(ISBLANK('In Process Calc.'!BK44),"",'In Process Calc.'!BK44)</f>
        <v/>
      </c>
      <c r="DV51" s="245" t="str">
        <f>IF(ISBLANK('In Process Calc.'!BL44),"",'In Process Calc.'!BL44)</f>
        <v/>
      </c>
      <c r="DW51" s="245" t="str">
        <f>IF(ISBLANK('In Process Calc.'!BM44),"",'In Process Calc.'!BM44)</f>
        <v/>
      </c>
      <c r="DX51" s="245" t="str">
        <f>IF(ISBLANK('In Process Calc.'!BN44),"",'In Process Calc.'!BN44)</f>
        <v/>
      </c>
      <c r="DY51" s="245" t="str">
        <f>IF(ISBLANK('In Process Calc.'!BO44),"",'In Process Calc.'!BO44)</f>
        <v/>
      </c>
      <c r="DZ51" s="245" t="str">
        <f>IF(ISBLANK('In Process Calc.'!BP44),"",'In Process Calc.'!BP44)</f>
        <v/>
      </c>
      <c r="EA51" s="245" t="str">
        <f>IF(ISBLANK('In Process Calc.'!BQ44),"",'In Process Calc.'!BQ44)</f>
        <v/>
      </c>
      <c r="EB51" s="245" t="str">
        <f>IF(ISBLANK('In Process Calc.'!BR44),"",'In Process Calc.'!BR44)</f>
        <v/>
      </c>
      <c r="EC51" s="245" t="str">
        <f>IF(ISBLANK('In Process Calc.'!BS44),"",'In Process Calc.'!BS44)</f>
        <v/>
      </c>
      <c r="ED51" s="245" t="str">
        <f>IF(ISBLANK('In Process Calc.'!BT44),"",'In Process Calc.'!BT44)</f>
        <v/>
      </c>
      <c r="EE51" s="245" t="str">
        <f>IF(ISBLANK('In Process Calc.'!BU44),"",'In Process Calc.'!BU44)</f>
        <v/>
      </c>
      <c r="EF51" s="245" t="str">
        <f>IF(ISBLANK('In Process Calc.'!BV44),"",'In Process Calc.'!BV44)</f>
        <v/>
      </c>
      <c r="EG51" s="245" t="str">
        <f>IF(ISBLANK('In Process Calc.'!BW44),"",'In Process Calc.'!BW44)</f>
        <v/>
      </c>
      <c r="EH51" s="245" t="str">
        <f>IF(ISBLANK('In Process Calc.'!BX44),"",'In Process Calc.'!BX44)</f>
        <v/>
      </c>
      <c r="EI51" s="245" t="str">
        <f>IF(ISBLANK('In Process Calc.'!BY44),"",'In Process Calc.'!BY44)</f>
        <v/>
      </c>
      <c r="EJ51" s="245" t="str">
        <f>IF(ISBLANK('In Process Calc.'!BZ44),"",'In Process Calc.'!BZ44)</f>
        <v/>
      </c>
      <c r="EK51" s="245" t="str">
        <f>IF(ISBLANK('Post Process Calc.'!A51),"",'Post Process Calc.'!A51)</f>
        <v/>
      </c>
      <c r="EL51" s="245" t="str">
        <f>IF(ISBLANK('Post Process Calc.'!B51),"",'Post Process Calc.'!B51)</f>
        <v/>
      </c>
      <c r="EM51" s="245" t="str">
        <f>IF(ISBLANK('Post Process Calc.'!C51),"",'Post Process Calc.'!C51)</f>
        <v/>
      </c>
      <c r="EN51" s="245" t="str">
        <f>IF(ISBLANK('Post Process Calc.'!D51),"",'Post Process Calc.'!D51)</f>
        <v/>
      </c>
      <c r="EO51" s="245" t="str">
        <f>IF(ISBLANK('Post Process Calc.'!E51),"",'Post Process Calc.'!E51)</f>
        <v/>
      </c>
      <c r="EP51" s="245" t="str">
        <f>IF(ISBLANK('Post Process Calc.'!F51),"",'Post Process Calc.'!F51)</f>
        <v/>
      </c>
      <c r="EQ51" s="245" t="str">
        <f>IF(ISBLANK('Post Process Calc.'!G51),"",'Post Process Calc.'!G51)</f>
        <v/>
      </c>
      <c r="ER51" s="245" t="str">
        <f>IF(ISBLANK('Post Process Calc.'!H51),"",'Post Process Calc.'!H51)</f>
        <v/>
      </c>
      <c r="ES51" s="245" t="str">
        <f>IF(ISBLANK('Post Process Calc.'!I51),"",'Post Process Calc.'!I51)</f>
        <v/>
      </c>
      <c r="ET51" s="245" t="str">
        <f>IF(ISBLANK('Post Process Calc.'!J51),"",'Post Process Calc.'!J51)</f>
        <v/>
      </c>
      <c r="EU51" s="245" t="str">
        <f>IF(ISBLANK('Post Process Calc.'!K51),"",'Post Process Calc.'!K51)</f>
        <v/>
      </c>
      <c r="EV51" s="245" t="str">
        <f>IF(ISBLANK('Post Process Calc.'!L51),"",'Post Process Calc.'!L51)</f>
        <v/>
      </c>
      <c r="EW51" s="245" t="str">
        <f>IF(ISBLANK('Post Process Calc.'!M51),"",'Post Process Calc.'!M51)</f>
        <v/>
      </c>
      <c r="EX51" s="245" t="str">
        <f>IF(ISBLANK('Post Process Calc.'!N51),"",'Post Process Calc.'!N51)</f>
        <v/>
      </c>
      <c r="EY51" s="245" t="str">
        <f>IF(ISBLANK('Post Process Calc.'!O51),"",'Post Process Calc.'!O51)</f>
        <v/>
      </c>
      <c r="EZ51" s="245" t="str">
        <f>IF(ISBLANK('Post Process Calc.'!P51),"",'Post Process Calc.'!P51)</f>
        <v/>
      </c>
      <c r="FA51" s="245" t="str">
        <f>IF(ISBLANK('Post Process Calc.'!Q51),"",'Post Process Calc.'!Q51)</f>
        <v/>
      </c>
      <c r="FB51" s="245" t="str">
        <f>IF(ISBLANK('Post Process Calc.'!R51),"",'Post Process Calc.'!R51)</f>
        <v/>
      </c>
      <c r="FC51" s="245" t="str">
        <f>IF(ISBLANK('Post Process Calc.'!S51),"",'Post Process Calc.'!S51)</f>
        <v/>
      </c>
      <c r="FD51" s="245" t="str">
        <f>IF(ISBLANK('Post Process Calc.'!T51),"",'Post Process Calc.'!T51)</f>
        <v/>
      </c>
      <c r="FE51" s="245" t="str">
        <f>IF(ISBLANK('Post Process Calc.'!U51),"",'Post Process Calc.'!U51)</f>
        <v/>
      </c>
      <c r="FF51" s="245" t="str">
        <f>IF(ISBLANK('Post Process Calc.'!V51),"",'Post Process Calc.'!V51)</f>
        <v/>
      </c>
      <c r="FG51" s="245" t="str">
        <f>IF(ISBLANK('Post Process Calc.'!W51),"",'Post Process Calc.'!W51)</f>
        <v/>
      </c>
      <c r="FH51" s="245" t="str">
        <f>IF(ISBLANK('Post Process Calc.'!X51),"",'Post Process Calc.'!X51)</f>
        <v/>
      </c>
      <c r="FI51" s="245" t="str">
        <f>IF(ISBLANK('Post Process Calc.'!Y51),"",'Post Process Calc.'!Y51)</f>
        <v/>
      </c>
      <c r="FJ51" s="245" t="str">
        <f>IF(ISBLANK('Post Process Calc.'!Z51),"",'Post Process Calc.'!Z51)</f>
        <v/>
      </c>
      <c r="FK51" s="245" t="str">
        <f>IF(ISBLANK('Post Process Calc.'!AA51),"",'Post Process Calc.'!AA51)</f>
        <v/>
      </c>
      <c r="FL51" s="245" t="str">
        <f>IF(ISBLANK('Post Process Calc.'!AB51),"",'Post Process Calc.'!AB51)</f>
        <v/>
      </c>
      <c r="FM51" s="245" t="str">
        <f>IF(ISBLANK('Post Process Calc.'!AC51),"",'Post Process Calc.'!AC51)</f>
        <v/>
      </c>
      <c r="FN51" s="245" t="str">
        <f>IF(ISBLANK('Post Process Calc.'!AD51),"",'Post Process Calc.'!AD51)</f>
        <v/>
      </c>
      <c r="FO51" s="245" t="str">
        <f>IF(ISBLANK('Post Process Calc.'!AE51),"",'Post Process Calc.'!AE51)</f>
        <v/>
      </c>
      <c r="FP51" s="245" t="str">
        <f>IF(ISBLANK('Post Process Calc.'!AF51),"",'Post Process Calc.'!AF51)</f>
        <v/>
      </c>
      <c r="FQ51" s="245" t="str">
        <f>IF(ISBLANK('Post Process Calc.'!AG51),"",'Post Process Calc.'!AG51)</f>
        <v/>
      </c>
      <c r="FR51" s="245" t="str">
        <f>IF(ISBLANK('Post Process Calc.'!AH51),"",'Post Process Calc.'!AH51)</f>
        <v/>
      </c>
      <c r="FS51" s="245" t="str">
        <f>IF(ISBLANK('Post Process Calc.'!AI51),"",'Post Process Calc.'!AI51)</f>
        <v/>
      </c>
    </row>
    <row r="52" spans="1:175" x14ac:dyDescent="0.15">
      <c r="A52" s="240" t="str">
        <f>IF(Glutamine!B43&lt;&gt;0,Glutamine!$B$1,"")</f>
        <v/>
      </c>
      <c r="B52" s="240" t="str">
        <f>IF(ISBLANK(Glutamine!A43),"",Glutamine!A43)</f>
        <v/>
      </c>
      <c r="C52" s="247" t="str">
        <f>IF(ISBLANK(Glutamine!B43),"",Glutamine!B43)</f>
        <v/>
      </c>
      <c r="D52" s="248" t="str">
        <f>IF(ISBLANK(Glutamine!C43),"",Glutamine!C43)</f>
        <v/>
      </c>
      <c r="E52" s="240" t="str">
        <f>IF(ISBLANK(Glutamine!D43),"",Glutamine!D43)</f>
        <v/>
      </c>
      <c r="F52" s="240" t="str">
        <f>IF(ISBLANK(Glutamine!E43),"",Glutamine!E43)</f>
        <v/>
      </c>
      <c r="G52" s="240" t="str">
        <f>IF(ISBLANK(Glutamine!G43),"",Glutamine!G43)</f>
        <v/>
      </c>
      <c r="H52" s="240" t="str">
        <f>IF(ISBLANK(Glutamine!H43),"",Glutamine!H43)</f>
        <v/>
      </c>
      <c r="I52" s="240" t="str">
        <f>IF(ISBLANK(Glutamine!I43),"",Glutamine!I43)</f>
        <v/>
      </c>
      <c r="J52" s="240" t="str">
        <f>IF(ISBLANK(Glutamine!J43),"",Glutamine!J43)</f>
        <v/>
      </c>
      <c r="K52" s="240" t="str">
        <f>IF(ISBLANK(Glutamine!K43),"",Glutamine!K43)</f>
        <v/>
      </c>
      <c r="L52" s="240" t="str">
        <f>IF(ISBLANK(Glutamine!L43),"",Glutamine!L43)</f>
        <v/>
      </c>
      <c r="M52" s="240" t="str">
        <f>IF(ISBLANK(Glutamine!M43),"",Glutamine!M43)</f>
        <v/>
      </c>
      <c r="N52" s="240" t="str">
        <f>IF(ISBLANK(Glutamine!N43),"",Glutamine!N43)</f>
        <v/>
      </c>
      <c r="O52" s="240" t="str">
        <f>IF(ISBLANK(Glutamine!O43),"",Glutamine!O43)</f>
        <v/>
      </c>
      <c r="P52" s="240" t="str">
        <f>IF(ISBLANK(Glutamine!P43),"",Glutamine!P43)</f>
        <v/>
      </c>
      <c r="Q52" s="240" t="str">
        <f>IF(ISBLANK(Glutamine!Q43),"",Glutamine!Q43)</f>
        <v/>
      </c>
      <c r="R52" s="240" t="str">
        <f>IF(ISBLANK(Glutamine!R43),"",Glutamine!R43)</f>
        <v/>
      </c>
      <c r="S52" s="240" t="str">
        <f>IF(ISBLANK(Glutamine!S43),"",Glutamine!S43)</f>
        <v/>
      </c>
      <c r="T52" s="240" t="str">
        <f>IF(ISBLANK(Glutamine!T43),"",Glutamine!T43)</f>
        <v/>
      </c>
      <c r="U52" s="240" t="str">
        <f>IF(ISBLANK(Glutamine!U43),"",Glutamine!U43)</f>
        <v/>
      </c>
      <c r="V52" s="240" t="str">
        <f>IF(ISBLANK(Glutamine!V43),"",Glutamine!V43)</f>
        <v/>
      </c>
      <c r="W52" s="240" t="str">
        <f>IF(ISBLANK(Glutamine!W43),"",Glutamine!W43)</f>
        <v/>
      </c>
      <c r="X52" s="240" t="str">
        <f>IF(ISBLANK(Glutamine!X43),"",Glutamine!X43)</f>
        <v/>
      </c>
      <c r="Y52" s="240" t="str">
        <f>IF(ISBLANK(Glutamine!Y43),"",Glutamine!Y43)</f>
        <v/>
      </c>
      <c r="Z52" s="240" t="str">
        <f>IF(ISBLANK(Glutamine!Z43),"",Glutamine!Z43)</f>
        <v/>
      </c>
      <c r="AA52" s="240" t="str">
        <f>IF(ISBLANK(Glutamine!AA43),"",Glutamine!AA43)</f>
        <v/>
      </c>
      <c r="AB52" s="240" t="str">
        <f>IF(ISBLANK(Glutamine!AB43),"",Glutamine!AB43)</f>
        <v/>
      </c>
      <c r="AC52" s="240" t="str">
        <f>IF(ISBLANK(Glutamine!AC43),"",Glutamine!AC43)</f>
        <v/>
      </c>
      <c r="AD52" s="240" t="str">
        <f>IF(ISBLANK(Glutamine!AD43),"",Glutamine!AD43)</f>
        <v/>
      </c>
      <c r="AE52" s="240" t="str">
        <f>IF(ISBLANK(Glutamine!AE43),"",Glutamine!AE43)</f>
        <v/>
      </c>
      <c r="AF52" s="240" t="str">
        <f>IF(ISBLANK(Glutamine!AF43),"",Glutamine!AF43)</f>
        <v/>
      </c>
      <c r="AG52" s="240" t="str">
        <f>IF(ISBLANK(Glutamine!AG43),"",Glutamine!AG43)</f>
        <v/>
      </c>
      <c r="AH52" s="240" t="str">
        <f>IF(ISBLANK(Glutamine!AH43),"",Glutamine!AH43)</f>
        <v/>
      </c>
      <c r="AI52" s="240" t="str">
        <f>IF(ISBLANK(Glutamine!AI43),"",Glutamine!AI43)</f>
        <v/>
      </c>
      <c r="AJ52" s="240" t="str">
        <f>IF(ISBLANK(Glutamine!AJ43),"",Glutamine!AJ43)</f>
        <v/>
      </c>
      <c r="AK52" s="240" t="str">
        <f>IF(ISBLANK(Glutamine!AK43),"",Glutamine!AK43)</f>
        <v/>
      </c>
      <c r="AL52" s="240" t="str">
        <f>IF(ISBLANK(Glutamine!AL43),"",Glutamine!AL43)</f>
        <v/>
      </c>
      <c r="AM52" s="240" t="str">
        <f>IF(ISBLANK(Glutamine!AM43),"",Glutamine!AM43)</f>
        <v/>
      </c>
      <c r="AN52" s="240" t="str">
        <f>IF(ISBLANK(Glutamine!AN43),"",Glutamine!AN43)</f>
        <v/>
      </c>
      <c r="AO52" s="240" t="str">
        <f>IF(ISBLANK(Glutamine!AO43),"",Glutamine!AO43)</f>
        <v/>
      </c>
      <c r="AP52" s="240" t="str">
        <f>IF(ISBLANK(Glutamine!AP43),"",Glutamine!AP43)</f>
        <v/>
      </c>
      <c r="AQ52" s="240" t="e">
        <f>IF(ISBLANK(Glutamine!#REF!),"",Glutamine!#REF!)</f>
        <v>#REF!</v>
      </c>
      <c r="AR52" s="240" t="e">
        <f>IF(ISBLANK(Glutamine!#REF!),"",Glutamine!#REF!)</f>
        <v>#REF!</v>
      </c>
      <c r="AS52" s="240" t="e">
        <f>IF(ISBLANK(Glutamine!#REF!),"",Glutamine!#REF!)</f>
        <v>#REF!</v>
      </c>
      <c r="AT52" s="240" t="e">
        <f>IF(ISBLANK(Glutamine!#REF!),"",Glutamine!#REF!)</f>
        <v>#REF!</v>
      </c>
      <c r="AU52" s="240" t="e">
        <f>IF(ISBLANK(Glutamine!#REF!),"",Glutamine!#REF!)</f>
        <v>#REF!</v>
      </c>
      <c r="AV52" s="240" t="e">
        <f>IF(ISBLANK(Glutamine!#REF!),"",Glutamine!#REF!)</f>
        <v>#REF!</v>
      </c>
      <c r="AW52" s="240" t="e">
        <f>IF(ISBLANK(Glutamine!#REF!),"",Glutamine!#REF!)</f>
        <v>#REF!</v>
      </c>
      <c r="AX52" s="240" t="e">
        <f>IF(ISBLANK(Glutamine!#REF!),"",Glutamine!#REF!)</f>
        <v>#REF!</v>
      </c>
      <c r="AY52" s="240" t="e">
        <f>IF(ISBLANK(Glutamine!#REF!),"",Glutamine!#REF!)</f>
        <v>#REF!</v>
      </c>
      <c r="AZ52" s="240" t="e">
        <f>IF(ISBLANK(Glutamine!#REF!),"",Glutamine!#REF!)</f>
        <v>#REF!</v>
      </c>
      <c r="BA52" s="240" t="e">
        <f>IF(ISBLANK(Glutamine!#REF!),"",Glutamine!#REF!)</f>
        <v>#REF!</v>
      </c>
      <c r="BB52" s="240" t="e">
        <f>IF(ISBLANK(Glutamine!#REF!),"",Glutamine!#REF!)</f>
        <v>#REF!</v>
      </c>
      <c r="BC52" s="240" t="e">
        <f>IF(ISBLANK(Glutamine!#REF!),"",Glutamine!#REF!)</f>
        <v>#REF!</v>
      </c>
      <c r="BD52" s="240" t="e">
        <f>IF(ISBLANK(Glutamine!#REF!),"",Glutamine!#REF!)</f>
        <v>#REF!</v>
      </c>
      <c r="BE52" s="240" t="e">
        <f>IF(ISBLANK(Glutamine!#REF!),"",Glutamine!#REF!)</f>
        <v>#REF!</v>
      </c>
      <c r="BF52" s="240" t="e">
        <f>IF(ISBLANK(Glutamine!#REF!),"",Glutamine!#REF!)</f>
        <v>#REF!</v>
      </c>
      <c r="BG52" s="240" t="e">
        <f>IF(ISBLANK(Glutamine!#REF!),"",Glutamine!#REF!)</f>
        <v>#REF!</v>
      </c>
      <c r="BH52" s="240" t="e">
        <f>IF(ISBLANK(Glutamine!#REF!),"",Glutamine!#REF!)</f>
        <v>#REF!</v>
      </c>
      <c r="BI52" s="240" t="e">
        <f>IF(ISBLANK(Glutamine!#REF!),"",Glutamine!#REF!)</f>
        <v>#REF!</v>
      </c>
      <c r="BJ52" s="240" t="e">
        <f>IF(ISBLANK(Glutamine!#REF!),"",Glutamine!#REF!)</f>
        <v>#REF!</v>
      </c>
      <c r="BK52" s="240" t="e">
        <f>IF(ISBLANK(Glutamine!#REF!),"",Glutamine!#REF!)</f>
        <v>#REF!</v>
      </c>
      <c r="BL52" s="240" t="e">
        <f>IF(ISBLANK(Glutamine!#REF!),"",Glutamine!#REF!)</f>
        <v>#REF!</v>
      </c>
      <c r="BM52" s="240" t="e">
        <f>IF(ISBLANK(Glutamine!#REF!),"",Glutamine!#REF!)</f>
        <v>#REF!</v>
      </c>
      <c r="BN52" s="240" t="str">
        <f>IF(ISBLANK('In Process Calc.'!B45),"",ROUND('In Process Calc.'!B45,2))</f>
        <v/>
      </c>
      <c r="BO52" s="240" t="str">
        <f>IF(ISBLANK('In Process Calc.'!C45),"",ROUND('In Process Calc.'!C45,2))</f>
        <v/>
      </c>
      <c r="BP52" s="240" t="str">
        <f>IF(ISBLANK('In Process Calc.'!D45),"",'In Process Calc.'!D45)</f>
        <v/>
      </c>
      <c r="BQ52" s="240" t="str">
        <f>IF(ISBLANK('In Process Calc.'!E45),"",'In Process Calc.'!E45)</f>
        <v/>
      </c>
      <c r="BR52" s="240" t="str">
        <f>IF(ISBLANK('In Process Calc.'!G45),"",'In Process Calc.'!G45)</f>
        <v/>
      </c>
      <c r="BS52" s="240" t="str">
        <f>IF(ISBLANK('In Process Calc.'!I45),"",'In Process Calc.'!I45)</f>
        <v/>
      </c>
      <c r="BT52" s="240" t="str">
        <f>IF(ISBLANK('In Process Calc.'!J45),"",'In Process Calc.'!J45)</f>
        <v/>
      </c>
      <c r="BU52" s="240" t="str">
        <f>IF(ISBLANK('In Process Calc.'!K45),"",'In Process Calc.'!K45)</f>
        <v/>
      </c>
      <c r="BV52" s="245" t="str">
        <f>IF(ISBLANK('In Process Calc.'!L45),"",'In Process Calc.'!L45)</f>
        <v/>
      </c>
      <c r="BW52" s="245" t="str">
        <f>IF(ISBLANK('In Process Calc.'!M45),"",'In Process Calc.'!M45)</f>
        <v/>
      </c>
      <c r="BX52" s="245" t="str">
        <f>IF(ISBLANK('In Process Calc.'!N45),"",'In Process Calc.'!N45)</f>
        <v/>
      </c>
      <c r="BY52" s="245" t="str">
        <f>IF(ISBLANK('In Process Calc.'!O45),"",'In Process Calc.'!O45)</f>
        <v/>
      </c>
      <c r="BZ52" s="245" t="str">
        <f>IF(ISBLANK('In Process Calc.'!P45),"",'In Process Calc.'!P45)</f>
        <v/>
      </c>
      <c r="CA52" s="245" t="str">
        <f>IF(ISBLANK('In Process Calc.'!Q45),"",'In Process Calc.'!Q45)</f>
        <v/>
      </c>
      <c r="CB52" s="245" t="str">
        <f>IF(ISBLANK('In Process Calc.'!R45),"",'In Process Calc.'!R45)</f>
        <v/>
      </c>
      <c r="CC52" s="245" t="str">
        <f>IF(ISBLANK('In Process Calc.'!S45),"",'In Process Calc.'!S45)</f>
        <v/>
      </c>
      <c r="CD52" s="245" t="str">
        <f>IF(ISBLANK('In Process Calc.'!T45),"",'In Process Calc.'!T45)</f>
        <v/>
      </c>
      <c r="CE52" s="245" t="str">
        <f>IF(ISBLANK('In Process Calc.'!U45),"",'In Process Calc.'!U45)</f>
        <v/>
      </c>
      <c r="CF52" s="245" t="str">
        <f>IF(ISBLANK('In Process Calc.'!V45),"",'In Process Calc.'!V45)</f>
        <v/>
      </c>
      <c r="CG52" s="245" t="str">
        <f>IF(ISBLANK('In Process Calc.'!W45),"",'In Process Calc.'!W45)</f>
        <v/>
      </c>
      <c r="CH52" s="245" t="str">
        <f>IF(ISBLANK('In Process Calc.'!X45),"",'In Process Calc.'!X45)</f>
        <v/>
      </c>
      <c r="CI52" s="245" t="str">
        <f>IF(ISBLANK('In Process Calc.'!Y45),"",'In Process Calc.'!Y45)</f>
        <v/>
      </c>
      <c r="CJ52" s="245" t="str">
        <f>IF(ISBLANK('In Process Calc.'!Z45),"",'In Process Calc.'!Z45)</f>
        <v/>
      </c>
      <c r="CK52" s="245" t="str">
        <f>IF(ISBLANK('In Process Calc.'!AA45),"",'In Process Calc.'!AA45)</f>
        <v/>
      </c>
      <c r="CL52" s="245" t="str">
        <f>IF(ISBLANK('In Process Calc.'!AB45),"",'In Process Calc.'!AB45)</f>
        <v/>
      </c>
      <c r="CM52" s="245" t="str">
        <f>IF(ISBLANK('In Process Calc.'!AC45),"",'In Process Calc.'!AC45)</f>
        <v/>
      </c>
      <c r="CN52" s="245" t="str">
        <f>IF(ISBLANK('In Process Calc.'!AD45),"",'In Process Calc.'!AD45)</f>
        <v/>
      </c>
      <c r="CO52" s="245" t="str">
        <f>IF(ISBLANK('In Process Calc.'!AE45),"",'In Process Calc.'!AE45)</f>
        <v/>
      </c>
      <c r="CP52" s="245" t="str">
        <f>IF(ISBLANK('In Process Calc.'!AF45),"",'In Process Calc.'!AF45)</f>
        <v/>
      </c>
      <c r="CQ52" s="245" t="str">
        <f>IF(ISBLANK('In Process Calc.'!AG45),"",'In Process Calc.'!AG45)</f>
        <v/>
      </c>
      <c r="CR52" s="245" t="str">
        <f>IF(ISBLANK('In Process Calc.'!AH45),"",'In Process Calc.'!AH45)</f>
        <v/>
      </c>
      <c r="CS52" s="245" t="str">
        <f>IF(ISBLANK('In Process Calc.'!AI45),"",'In Process Calc.'!AI45)</f>
        <v/>
      </c>
      <c r="CT52" s="245" t="str">
        <f>IF(ISBLANK('In Process Calc.'!AJ45),"",'In Process Calc.'!AJ45)</f>
        <v/>
      </c>
      <c r="CU52" s="245" t="str">
        <f>IF(ISBLANK('In Process Calc.'!AK45),"",'In Process Calc.'!AK45)</f>
        <v/>
      </c>
      <c r="CV52" s="245" t="str">
        <f>IF(ISBLANK('In Process Calc.'!AL45),"",'In Process Calc.'!AL45)</f>
        <v/>
      </c>
      <c r="CW52" s="245" t="str">
        <f>IF(ISBLANK('In Process Calc.'!AM45),"",'In Process Calc.'!AM45)</f>
        <v/>
      </c>
      <c r="CX52" s="245" t="str">
        <f>IF(ISBLANK('In Process Calc.'!AN45),"",'In Process Calc.'!AN45)</f>
        <v/>
      </c>
      <c r="CY52" s="245" t="str">
        <f>IF(ISBLANK('In Process Calc.'!AO45),"",'In Process Calc.'!AO45)</f>
        <v/>
      </c>
      <c r="CZ52" s="245" t="str">
        <f>IF(ISBLANK('In Process Calc.'!AP45),"",'In Process Calc.'!AP45)</f>
        <v/>
      </c>
      <c r="DA52" s="245" t="str">
        <f>IF(ISBLANK('In Process Calc.'!AQ45),"",'In Process Calc.'!AQ45)</f>
        <v/>
      </c>
      <c r="DB52" s="245" t="str">
        <f>IF(ISBLANK('In Process Calc.'!AR45),"",'In Process Calc.'!AR45)</f>
        <v/>
      </c>
      <c r="DC52" s="245" t="str">
        <f>IF(ISBLANK('In Process Calc.'!AS45),"",'In Process Calc.'!AS45)</f>
        <v/>
      </c>
      <c r="DD52" s="245" t="str">
        <f>IF(ISBLANK('In Process Calc.'!AT45),"",'In Process Calc.'!AT45)</f>
        <v/>
      </c>
      <c r="DE52" s="245" t="str">
        <f>IF(ISBLANK('In Process Calc.'!AU45),"",'In Process Calc.'!AU45)</f>
        <v/>
      </c>
      <c r="DF52" s="245" t="str">
        <f>IF(ISBLANK('In Process Calc.'!AV45),"",'In Process Calc.'!AV45)</f>
        <v/>
      </c>
      <c r="DG52" s="245" t="str">
        <f>IF(ISBLANK('In Process Calc.'!AW45),"",'In Process Calc.'!AW45)</f>
        <v/>
      </c>
      <c r="DH52" s="245" t="str">
        <f>IF(ISBLANK('In Process Calc.'!AX45),"",'In Process Calc.'!AX45)</f>
        <v/>
      </c>
      <c r="DI52" s="245" t="str">
        <f>IF(ISBLANK('In Process Calc.'!AY45),"",'In Process Calc.'!AY45)</f>
        <v/>
      </c>
      <c r="DJ52" s="245" t="str">
        <f>IF(ISBLANK('In Process Calc.'!AZ45),"",'In Process Calc.'!AZ45)</f>
        <v/>
      </c>
      <c r="DK52" s="245" t="str">
        <f>IF(ISBLANK('In Process Calc.'!BA45),"",'In Process Calc.'!BA45)</f>
        <v/>
      </c>
      <c r="DL52" s="245" t="str">
        <f>IF(ISBLANK('In Process Calc.'!BB45),"",'In Process Calc.'!BB45)</f>
        <v/>
      </c>
      <c r="DM52" s="245" t="str">
        <f>IF(ISBLANK('In Process Calc.'!BC45),"",'In Process Calc.'!BC45)</f>
        <v/>
      </c>
      <c r="DN52" s="245" t="str">
        <f>IF(ISBLANK('In Process Calc.'!BD45),"",'In Process Calc.'!BD45)</f>
        <v/>
      </c>
      <c r="DO52" s="245" t="str">
        <f>IF(ISBLANK('In Process Calc.'!BE45),"",'In Process Calc.'!BE45)</f>
        <v/>
      </c>
      <c r="DP52" s="245" t="str">
        <f>IF(ISBLANK('In Process Calc.'!BF45),"",'In Process Calc.'!BF45)</f>
        <v/>
      </c>
      <c r="DQ52" s="245" t="str">
        <f>IF(ISBLANK('In Process Calc.'!BG45),"",'In Process Calc.'!BG45)</f>
        <v/>
      </c>
      <c r="DR52" s="245" t="str">
        <f>IF(ISBLANK('In Process Calc.'!BH45),"",'In Process Calc.'!BH45)</f>
        <v/>
      </c>
      <c r="DS52" s="245" t="str">
        <f>IF(ISBLANK('In Process Calc.'!BI45),"",'In Process Calc.'!BI45)</f>
        <v/>
      </c>
      <c r="DT52" s="245" t="str">
        <f>IF(ISBLANK('In Process Calc.'!BJ45),"",'In Process Calc.'!BJ45)</f>
        <v/>
      </c>
      <c r="DU52" s="245" t="str">
        <f>IF(ISBLANK('In Process Calc.'!BK45),"",'In Process Calc.'!BK45)</f>
        <v/>
      </c>
      <c r="DV52" s="245" t="str">
        <f>IF(ISBLANK('In Process Calc.'!BL45),"",'In Process Calc.'!BL45)</f>
        <v/>
      </c>
      <c r="DW52" s="245" t="str">
        <f>IF(ISBLANK('In Process Calc.'!BM45),"",'In Process Calc.'!BM45)</f>
        <v/>
      </c>
      <c r="DX52" s="245" t="str">
        <f>IF(ISBLANK('In Process Calc.'!BN45),"",'In Process Calc.'!BN45)</f>
        <v/>
      </c>
      <c r="DY52" s="245" t="str">
        <f>IF(ISBLANK('In Process Calc.'!BO45),"",'In Process Calc.'!BO45)</f>
        <v/>
      </c>
      <c r="DZ52" s="245" t="str">
        <f>IF(ISBLANK('In Process Calc.'!BP45),"",'In Process Calc.'!BP45)</f>
        <v/>
      </c>
      <c r="EA52" s="245" t="str">
        <f>IF(ISBLANK('In Process Calc.'!BQ45),"",'In Process Calc.'!BQ45)</f>
        <v/>
      </c>
      <c r="EB52" s="245" t="str">
        <f>IF(ISBLANK('In Process Calc.'!BR45),"",'In Process Calc.'!BR45)</f>
        <v/>
      </c>
      <c r="EC52" s="245" t="str">
        <f>IF(ISBLANK('In Process Calc.'!BS45),"",'In Process Calc.'!BS45)</f>
        <v/>
      </c>
      <c r="ED52" s="245" t="str">
        <f>IF(ISBLANK('In Process Calc.'!BT45),"",'In Process Calc.'!BT45)</f>
        <v/>
      </c>
      <c r="EE52" s="245" t="str">
        <f>IF(ISBLANK('In Process Calc.'!BU45),"",'In Process Calc.'!BU45)</f>
        <v/>
      </c>
      <c r="EF52" s="245" t="str">
        <f>IF(ISBLANK('In Process Calc.'!BV45),"",'In Process Calc.'!BV45)</f>
        <v/>
      </c>
      <c r="EG52" s="245" t="str">
        <f>IF(ISBLANK('In Process Calc.'!BW45),"",'In Process Calc.'!BW45)</f>
        <v/>
      </c>
      <c r="EH52" s="245" t="str">
        <f>IF(ISBLANK('In Process Calc.'!BX45),"",'In Process Calc.'!BX45)</f>
        <v/>
      </c>
      <c r="EI52" s="245" t="str">
        <f>IF(ISBLANK('In Process Calc.'!BY45),"",'In Process Calc.'!BY45)</f>
        <v/>
      </c>
      <c r="EJ52" s="245" t="str">
        <f>IF(ISBLANK('In Process Calc.'!BZ45),"",'In Process Calc.'!BZ45)</f>
        <v/>
      </c>
      <c r="EK52" s="245" t="str">
        <f>IF(ISBLANK('Post Process Calc.'!A52),"",'Post Process Calc.'!A52)</f>
        <v/>
      </c>
      <c r="EL52" s="245" t="str">
        <f>IF(ISBLANK('Post Process Calc.'!B52),"",'Post Process Calc.'!B52)</f>
        <v/>
      </c>
      <c r="EM52" s="245" t="str">
        <f>IF(ISBLANK('Post Process Calc.'!C52),"",'Post Process Calc.'!C52)</f>
        <v/>
      </c>
      <c r="EN52" s="245" t="str">
        <f>IF(ISBLANK('Post Process Calc.'!D52),"",'Post Process Calc.'!D52)</f>
        <v/>
      </c>
      <c r="EO52" s="245" t="str">
        <f>IF(ISBLANK('Post Process Calc.'!E52),"",'Post Process Calc.'!E52)</f>
        <v/>
      </c>
      <c r="EP52" s="245" t="str">
        <f>IF(ISBLANK('Post Process Calc.'!F52),"",'Post Process Calc.'!F52)</f>
        <v/>
      </c>
      <c r="EQ52" s="245" t="str">
        <f>IF(ISBLANK('Post Process Calc.'!G52),"",'Post Process Calc.'!G52)</f>
        <v/>
      </c>
      <c r="ER52" s="245" t="str">
        <f>IF(ISBLANK('Post Process Calc.'!H52),"",'Post Process Calc.'!H52)</f>
        <v/>
      </c>
      <c r="ES52" s="245" t="str">
        <f>IF(ISBLANK('Post Process Calc.'!I52),"",'Post Process Calc.'!I52)</f>
        <v/>
      </c>
      <c r="ET52" s="245" t="str">
        <f>IF(ISBLANK('Post Process Calc.'!J52),"",'Post Process Calc.'!J52)</f>
        <v/>
      </c>
      <c r="EU52" s="245" t="str">
        <f>IF(ISBLANK('Post Process Calc.'!K52),"",'Post Process Calc.'!K52)</f>
        <v/>
      </c>
      <c r="EV52" s="245" t="str">
        <f>IF(ISBLANK('Post Process Calc.'!L52),"",'Post Process Calc.'!L52)</f>
        <v/>
      </c>
      <c r="EW52" s="245" t="str">
        <f>IF(ISBLANK('Post Process Calc.'!M52),"",'Post Process Calc.'!M52)</f>
        <v/>
      </c>
      <c r="EX52" s="245" t="str">
        <f>IF(ISBLANK('Post Process Calc.'!N52),"",'Post Process Calc.'!N52)</f>
        <v/>
      </c>
      <c r="EY52" s="245" t="str">
        <f>IF(ISBLANK('Post Process Calc.'!O52),"",'Post Process Calc.'!O52)</f>
        <v/>
      </c>
      <c r="EZ52" s="245" t="str">
        <f>IF(ISBLANK('Post Process Calc.'!P52),"",'Post Process Calc.'!P52)</f>
        <v/>
      </c>
      <c r="FA52" s="245" t="str">
        <f>IF(ISBLANK('Post Process Calc.'!Q52),"",'Post Process Calc.'!Q52)</f>
        <v/>
      </c>
      <c r="FB52" s="245" t="str">
        <f>IF(ISBLANK('Post Process Calc.'!R52),"",'Post Process Calc.'!R52)</f>
        <v/>
      </c>
      <c r="FC52" s="245" t="str">
        <f>IF(ISBLANK('Post Process Calc.'!S52),"",'Post Process Calc.'!S52)</f>
        <v/>
      </c>
      <c r="FD52" s="245" t="str">
        <f>IF(ISBLANK('Post Process Calc.'!T52),"",'Post Process Calc.'!T52)</f>
        <v/>
      </c>
      <c r="FE52" s="245" t="str">
        <f>IF(ISBLANK('Post Process Calc.'!U52),"",'Post Process Calc.'!U52)</f>
        <v/>
      </c>
      <c r="FF52" s="245" t="str">
        <f>IF(ISBLANK('Post Process Calc.'!V52),"",'Post Process Calc.'!V52)</f>
        <v/>
      </c>
      <c r="FG52" s="245" t="str">
        <f>IF(ISBLANK('Post Process Calc.'!W52),"",'Post Process Calc.'!W52)</f>
        <v/>
      </c>
      <c r="FH52" s="245" t="str">
        <f>IF(ISBLANK('Post Process Calc.'!X52),"",'Post Process Calc.'!X52)</f>
        <v/>
      </c>
      <c r="FI52" s="245" t="str">
        <f>IF(ISBLANK('Post Process Calc.'!Y52),"",'Post Process Calc.'!Y52)</f>
        <v/>
      </c>
      <c r="FJ52" s="245" t="str">
        <f>IF(ISBLANK('Post Process Calc.'!Z52),"",'Post Process Calc.'!Z52)</f>
        <v/>
      </c>
      <c r="FK52" s="245" t="str">
        <f>IF(ISBLANK('Post Process Calc.'!AA52),"",'Post Process Calc.'!AA52)</f>
        <v/>
      </c>
      <c r="FL52" s="245" t="str">
        <f>IF(ISBLANK('Post Process Calc.'!AB52),"",'Post Process Calc.'!AB52)</f>
        <v/>
      </c>
      <c r="FM52" s="245" t="str">
        <f>IF(ISBLANK('Post Process Calc.'!AC52),"",'Post Process Calc.'!AC52)</f>
        <v/>
      </c>
      <c r="FN52" s="245" t="str">
        <f>IF(ISBLANK('Post Process Calc.'!AD52),"",'Post Process Calc.'!AD52)</f>
        <v/>
      </c>
      <c r="FO52" s="245" t="str">
        <f>IF(ISBLANK('Post Process Calc.'!AE52),"",'Post Process Calc.'!AE52)</f>
        <v/>
      </c>
      <c r="FP52" s="245" t="str">
        <f>IF(ISBLANK('Post Process Calc.'!AF52),"",'Post Process Calc.'!AF52)</f>
        <v/>
      </c>
      <c r="FQ52" s="245" t="str">
        <f>IF(ISBLANK('Post Process Calc.'!AG52),"",'Post Process Calc.'!AG52)</f>
        <v/>
      </c>
      <c r="FR52" s="245" t="str">
        <f>IF(ISBLANK('Post Process Calc.'!AH52),"",'Post Process Calc.'!AH52)</f>
        <v/>
      </c>
      <c r="FS52" s="245" t="str">
        <f>IF(ISBLANK('Post Process Calc.'!AI52),"",'Post Process Calc.'!AI52)</f>
        <v/>
      </c>
    </row>
    <row r="53" spans="1:175" x14ac:dyDescent="0.15">
      <c r="A53" s="240" t="str">
        <f>IF(Glutamine!B44&lt;&gt;0,Glutamine!$B$1,"")</f>
        <v/>
      </c>
      <c r="B53" s="240" t="str">
        <f>IF(ISBLANK(Glutamine!A44),"",Glutamine!A44)</f>
        <v/>
      </c>
      <c r="C53" s="247" t="str">
        <f>IF(ISBLANK(Glutamine!B44),"",Glutamine!B44)</f>
        <v/>
      </c>
      <c r="D53" s="248" t="str">
        <f>IF(ISBLANK(Glutamine!C44),"",Glutamine!C44)</f>
        <v/>
      </c>
      <c r="E53" s="240" t="str">
        <f>IF(ISBLANK(Glutamine!D44),"",Glutamine!D44)</f>
        <v/>
      </c>
      <c r="F53" s="240" t="str">
        <f>IF(ISBLANK(Glutamine!E44),"",Glutamine!E44)</f>
        <v/>
      </c>
      <c r="G53" s="240" t="str">
        <f>IF(ISBLANK(Glutamine!G44),"",Glutamine!G44)</f>
        <v/>
      </c>
      <c r="H53" s="240" t="str">
        <f>IF(ISBLANK(Glutamine!H44),"",Glutamine!H44)</f>
        <v/>
      </c>
      <c r="I53" s="240" t="str">
        <f>IF(ISBLANK(Glutamine!I44),"",Glutamine!I44)</f>
        <v/>
      </c>
      <c r="J53" s="240" t="str">
        <f>IF(ISBLANK(Glutamine!J44),"",Glutamine!J44)</f>
        <v/>
      </c>
      <c r="K53" s="240" t="str">
        <f>IF(ISBLANK(Glutamine!K44),"",Glutamine!K44)</f>
        <v/>
      </c>
      <c r="L53" s="240" t="str">
        <f>IF(ISBLANK(Glutamine!L44),"",Glutamine!L44)</f>
        <v/>
      </c>
      <c r="M53" s="240" t="str">
        <f>IF(ISBLANK(Glutamine!M44),"",Glutamine!M44)</f>
        <v/>
      </c>
      <c r="N53" s="240" t="str">
        <f>IF(ISBLANK(Glutamine!N44),"",Glutamine!N44)</f>
        <v/>
      </c>
      <c r="O53" s="240" t="str">
        <f>IF(ISBLANK(Glutamine!O44),"",Glutamine!O44)</f>
        <v/>
      </c>
      <c r="P53" s="240" t="str">
        <f>IF(ISBLANK(Glutamine!P44),"",Glutamine!P44)</f>
        <v/>
      </c>
      <c r="Q53" s="240" t="str">
        <f>IF(ISBLANK(Glutamine!Q44),"",Glutamine!Q44)</f>
        <v/>
      </c>
      <c r="R53" s="240" t="str">
        <f>IF(ISBLANK(Glutamine!R44),"",Glutamine!R44)</f>
        <v/>
      </c>
      <c r="S53" s="240" t="str">
        <f>IF(ISBLANK(Glutamine!S44),"",Glutamine!S44)</f>
        <v/>
      </c>
      <c r="T53" s="240" t="str">
        <f>IF(ISBLANK(Glutamine!T44),"",Glutamine!T44)</f>
        <v/>
      </c>
      <c r="U53" s="240" t="str">
        <f>IF(ISBLANK(Glutamine!U44),"",Glutamine!U44)</f>
        <v/>
      </c>
      <c r="V53" s="240" t="str">
        <f>IF(ISBLANK(Glutamine!V44),"",Glutamine!V44)</f>
        <v/>
      </c>
      <c r="W53" s="240" t="str">
        <f>IF(ISBLANK(Glutamine!W44),"",Glutamine!W44)</f>
        <v/>
      </c>
      <c r="X53" s="240" t="str">
        <f>IF(ISBLANK(Glutamine!X44),"",Glutamine!X44)</f>
        <v/>
      </c>
      <c r="Y53" s="240" t="str">
        <f>IF(ISBLANK(Glutamine!Y44),"",Glutamine!Y44)</f>
        <v/>
      </c>
      <c r="Z53" s="240" t="str">
        <f>IF(ISBLANK(Glutamine!Z44),"",Glutamine!Z44)</f>
        <v/>
      </c>
      <c r="AA53" s="240" t="str">
        <f>IF(ISBLANK(Glutamine!AA44),"",Glutamine!AA44)</f>
        <v/>
      </c>
      <c r="AB53" s="240" t="str">
        <f>IF(ISBLANK(Glutamine!AB44),"",Glutamine!AB44)</f>
        <v/>
      </c>
      <c r="AC53" s="240" t="str">
        <f>IF(ISBLANK(Glutamine!AC44),"",Glutamine!AC44)</f>
        <v/>
      </c>
      <c r="AD53" s="240" t="str">
        <f>IF(ISBLANK(Glutamine!AD44),"",Glutamine!AD44)</f>
        <v/>
      </c>
      <c r="AE53" s="240" t="str">
        <f>IF(ISBLANK(Glutamine!AE44),"",Glutamine!AE44)</f>
        <v/>
      </c>
      <c r="AF53" s="240" t="str">
        <f>IF(ISBLANK(Glutamine!AF44),"",Glutamine!AF44)</f>
        <v/>
      </c>
      <c r="AG53" s="240" t="str">
        <f>IF(ISBLANK(Glutamine!AG44),"",Glutamine!AG44)</f>
        <v/>
      </c>
      <c r="AH53" s="240" t="str">
        <f>IF(ISBLANK(Glutamine!AH44),"",Glutamine!AH44)</f>
        <v/>
      </c>
      <c r="AI53" s="240" t="str">
        <f>IF(ISBLANK(Glutamine!AI44),"",Glutamine!AI44)</f>
        <v/>
      </c>
      <c r="AJ53" s="240" t="str">
        <f>IF(ISBLANK(Glutamine!AJ44),"",Glutamine!AJ44)</f>
        <v/>
      </c>
      <c r="AK53" s="240" t="str">
        <f>IF(ISBLANK(Glutamine!AK44),"",Glutamine!AK44)</f>
        <v/>
      </c>
      <c r="AL53" s="240" t="str">
        <f>IF(ISBLANK(Glutamine!AL44),"",Glutamine!AL44)</f>
        <v/>
      </c>
      <c r="AM53" s="240" t="str">
        <f>IF(ISBLANK(Glutamine!AM44),"",Glutamine!AM44)</f>
        <v/>
      </c>
      <c r="AN53" s="240" t="str">
        <f>IF(ISBLANK(Glutamine!AN44),"",Glutamine!AN44)</f>
        <v/>
      </c>
      <c r="AO53" s="240" t="str">
        <f>IF(ISBLANK(Glutamine!AO44),"",Glutamine!AO44)</f>
        <v/>
      </c>
      <c r="AP53" s="240" t="str">
        <f>IF(ISBLANK(Glutamine!AP44),"",Glutamine!AP44)</f>
        <v/>
      </c>
      <c r="AQ53" s="240" t="e">
        <f>IF(ISBLANK(Glutamine!#REF!),"",Glutamine!#REF!)</f>
        <v>#REF!</v>
      </c>
      <c r="AR53" s="240" t="e">
        <f>IF(ISBLANK(Glutamine!#REF!),"",Glutamine!#REF!)</f>
        <v>#REF!</v>
      </c>
      <c r="AS53" s="240" t="e">
        <f>IF(ISBLANK(Glutamine!#REF!),"",Glutamine!#REF!)</f>
        <v>#REF!</v>
      </c>
      <c r="AT53" s="240" t="e">
        <f>IF(ISBLANK(Glutamine!#REF!),"",Glutamine!#REF!)</f>
        <v>#REF!</v>
      </c>
      <c r="AU53" s="240" t="e">
        <f>IF(ISBLANK(Glutamine!#REF!),"",Glutamine!#REF!)</f>
        <v>#REF!</v>
      </c>
      <c r="AV53" s="240" t="e">
        <f>IF(ISBLANK(Glutamine!#REF!),"",Glutamine!#REF!)</f>
        <v>#REF!</v>
      </c>
      <c r="AW53" s="240" t="e">
        <f>IF(ISBLANK(Glutamine!#REF!),"",Glutamine!#REF!)</f>
        <v>#REF!</v>
      </c>
      <c r="AX53" s="240" t="e">
        <f>IF(ISBLANK(Glutamine!#REF!),"",Glutamine!#REF!)</f>
        <v>#REF!</v>
      </c>
      <c r="AY53" s="240" t="e">
        <f>IF(ISBLANK(Glutamine!#REF!),"",Glutamine!#REF!)</f>
        <v>#REF!</v>
      </c>
      <c r="AZ53" s="240" t="e">
        <f>IF(ISBLANK(Glutamine!#REF!),"",Glutamine!#REF!)</f>
        <v>#REF!</v>
      </c>
      <c r="BA53" s="240" t="e">
        <f>IF(ISBLANK(Glutamine!#REF!),"",Glutamine!#REF!)</f>
        <v>#REF!</v>
      </c>
      <c r="BB53" s="240" t="e">
        <f>IF(ISBLANK(Glutamine!#REF!),"",Glutamine!#REF!)</f>
        <v>#REF!</v>
      </c>
      <c r="BC53" s="240" t="e">
        <f>IF(ISBLANK(Glutamine!#REF!),"",Glutamine!#REF!)</f>
        <v>#REF!</v>
      </c>
      <c r="BD53" s="240" t="e">
        <f>IF(ISBLANK(Glutamine!#REF!),"",Glutamine!#REF!)</f>
        <v>#REF!</v>
      </c>
      <c r="BE53" s="240" t="e">
        <f>IF(ISBLANK(Glutamine!#REF!),"",Glutamine!#REF!)</f>
        <v>#REF!</v>
      </c>
      <c r="BF53" s="240" t="e">
        <f>IF(ISBLANK(Glutamine!#REF!),"",Glutamine!#REF!)</f>
        <v>#REF!</v>
      </c>
      <c r="BG53" s="240" t="e">
        <f>IF(ISBLANK(Glutamine!#REF!),"",Glutamine!#REF!)</f>
        <v>#REF!</v>
      </c>
      <c r="BH53" s="240" t="e">
        <f>IF(ISBLANK(Glutamine!#REF!),"",Glutamine!#REF!)</f>
        <v>#REF!</v>
      </c>
      <c r="BI53" s="240" t="e">
        <f>IF(ISBLANK(Glutamine!#REF!),"",Glutamine!#REF!)</f>
        <v>#REF!</v>
      </c>
      <c r="BJ53" s="240" t="e">
        <f>IF(ISBLANK(Glutamine!#REF!),"",Glutamine!#REF!)</f>
        <v>#REF!</v>
      </c>
      <c r="BK53" s="240" t="e">
        <f>IF(ISBLANK(Glutamine!#REF!),"",Glutamine!#REF!)</f>
        <v>#REF!</v>
      </c>
      <c r="BL53" s="240" t="e">
        <f>IF(ISBLANK(Glutamine!#REF!),"",Glutamine!#REF!)</f>
        <v>#REF!</v>
      </c>
      <c r="BM53" s="240" t="e">
        <f>IF(ISBLANK(Glutamine!#REF!),"",Glutamine!#REF!)</f>
        <v>#REF!</v>
      </c>
      <c r="BN53" s="240" t="str">
        <f>IF(ISBLANK('In Process Calc.'!B46),"",ROUND('In Process Calc.'!B46,2))</f>
        <v/>
      </c>
      <c r="BO53" s="240" t="str">
        <f>IF(ISBLANK('In Process Calc.'!C46),"",ROUND('In Process Calc.'!C46,2))</f>
        <v/>
      </c>
      <c r="BP53" s="240" t="str">
        <f>IF(ISBLANK('In Process Calc.'!D46),"",'In Process Calc.'!D46)</f>
        <v/>
      </c>
      <c r="BQ53" s="240" t="str">
        <f>IF(ISBLANK('In Process Calc.'!E46),"",'In Process Calc.'!E46)</f>
        <v/>
      </c>
      <c r="BR53" s="240" t="str">
        <f>IF(ISBLANK('In Process Calc.'!G46),"",'In Process Calc.'!G46)</f>
        <v/>
      </c>
      <c r="BS53" s="240" t="str">
        <f>IF(ISBLANK('In Process Calc.'!I46),"",'In Process Calc.'!I46)</f>
        <v/>
      </c>
      <c r="BT53" s="240" t="str">
        <f>IF(ISBLANK('In Process Calc.'!J46),"",'In Process Calc.'!J46)</f>
        <v/>
      </c>
      <c r="BU53" s="240" t="str">
        <f>IF(ISBLANK('In Process Calc.'!K46),"",'In Process Calc.'!K46)</f>
        <v/>
      </c>
      <c r="BV53" s="245" t="str">
        <f>IF(ISBLANK('In Process Calc.'!L46),"",'In Process Calc.'!L46)</f>
        <v/>
      </c>
      <c r="BW53" s="245" t="str">
        <f>IF(ISBLANK('In Process Calc.'!M46),"",'In Process Calc.'!M46)</f>
        <v/>
      </c>
      <c r="BX53" s="245" t="str">
        <f>IF(ISBLANK('In Process Calc.'!N46),"",'In Process Calc.'!N46)</f>
        <v/>
      </c>
      <c r="BY53" s="245" t="str">
        <f>IF(ISBLANK('In Process Calc.'!O46),"",'In Process Calc.'!O46)</f>
        <v/>
      </c>
      <c r="BZ53" s="245" t="str">
        <f>IF(ISBLANK('In Process Calc.'!P46),"",'In Process Calc.'!P46)</f>
        <v/>
      </c>
      <c r="CA53" s="245" t="str">
        <f>IF(ISBLANK('In Process Calc.'!Q46),"",'In Process Calc.'!Q46)</f>
        <v/>
      </c>
      <c r="CB53" s="245" t="str">
        <f>IF(ISBLANK('In Process Calc.'!R46),"",'In Process Calc.'!R46)</f>
        <v/>
      </c>
      <c r="CC53" s="245" t="str">
        <f>IF(ISBLANK('In Process Calc.'!S46),"",'In Process Calc.'!S46)</f>
        <v/>
      </c>
      <c r="CD53" s="245" t="str">
        <f>IF(ISBLANK('In Process Calc.'!T46),"",'In Process Calc.'!T46)</f>
        <v/>
      </c>
      <c r="CE53" s="245" t="str">
        <f>IF(ISBLANK('In Process Calc.'!U46),"",'In Process Calc.'!U46)</f>
        <v/>
      </c>
      <c r="CF53" s="245" t="str">
        <f>IF(ISBLANK('In Process Calc.'!V46),"",'In Process Calc.'!V46)</f>
        <v/>
      </c>
      <c r="CG53" s="245" t="str">
        <f>IF(ISBLANK('In Process Calc.'!W46),"",'In Process Calc.'!W46)</f>
        <v/>
      </c>
      <c r="CH53" s="245" t="str">
        <f>IF(ISBLANK('In Process Calc.'!X46),"",'In Process Calc.'!X46)</f>
        <v/>
      </c>
      <c r="CI53" s="245" t="str">
        <f>IF(ISBLANK('In Process Calc.'!Y46),"",'In Process Calc.'!Y46)</f>
        <v/>
      </c>
      <c r="CJ53" s="245" t="str">
        <f>IF(ISBLANK('In Process Calc.'!Z46),"",'In Process Calc.'!Z46)</f>
        <v/>
      </c>
      <c r="CK53" s="245" t="str">
        <f>IF(ISBLANK('In Process Calc.'!AA46),"",'In Process Calc.'!AA46)</f>
        <v/>
      </c>
      <c r="CL53" s="245" t="str">
        <f>IF(ISBLANK('In Process Calc.'!AB46),"",'In Process Calc.'!AB46)</f>
        <v/>
      </c>
      <c r="CM53" s="245" t="str">
        <f>IF(ISBLANK('In Process Calc.'!AC46),"",'In Process Calc.'!AC46)</f>
        <v/>
      </c>
      <c r="CN53" s="245" t="str">
        <f>IF(ISBLANK('In Process Calc.'!AD46),"",'In Process Calc.'!AD46)</f>
        <v/>
      </c>
      <c r="CO53" s="245" t="str">
        <f>IF(ISBLANK('In Process Calc.'!AE46),"",'In Process Calc.'!AE46)</f>
        <v/>
      </c>
      <c r="CP53" s="245" t="str">
        <f>IF(ISBLANK('In Process Calc.'!AF46),"",'In Process Calc.'!AF46)</f>
        <v/>
      </c>
      <c r="CQ53" s="245" t="str">
        <f>IF(ISBLANK('In Process Calc.'!AG46),"",'In Process Calc.'!AG46)</f>
        <v/>
      </c>
      <c r="CR53" s="245" t="str">
        <f>IF(ISBLANK('In Process Calc.'!AH46),"",'In Process Calc.'!AH46)</f>
        <v/>
      </c>
      <c r="CS53" s="245" t="str">
        <f>IF(ISBLANK('In Process Calc.'!AI46),"",'In Process Calc.'!AI46)</f>
        <v/>
      </c>
      <c r="CT53" s="245" t="str">
        <f>IF(ISBLANK('In Process Calc.'!AJ46),"",'In Process Calc.'!AJ46)</f>
        <v/>
      </c>
      <c r="CU53" s="245" t="str">
        <f>IF(ISBLANK('In Process Calc.'!AK46),"",'In Process Calc.'!AK46)</f>
        <v/>
      </c>
      <c r="CV53" s="245" t="str">
        <f>IF(ISBLANK('In Process Calc.'!AL46),"",'In Process Calc.'!AL46)</f>
        <v/>
      </c>
      <c r="CW53" s="245" t="str">
        <f>IF(ISBLANK('In Process Calc.'!AM46),"",'In Process Calc.'!AM46)</f>
        <v/>
      </c>
      <c r="CX53" s="245" t="str">
        <f>IF(ISBLANK('In Process Calc.'!AN46),"",'In Process Calc.'!AN46)</f>
        <v/>
      </c>
      <c r="CY53" s="245" t="str">
        <f>IF(ISBLANK('In Process Calc.'!AO46),"",'In Process Calc.'!AO46)</f>
        <v/>
      </c>
      <c r="CZ53" s="245" t="str">
        <f>IF(ISBLANK('In Process Calc.'!AP46),"",'In Process Calc.'!AP46)</f>
        <v/>
      </c>
      <c r="DA53" s="245" t="str">
        <f>IF(ISBLANK('In Process Calc.'!AQ46),"",'In Process Calc.'!AQ46)</f>
        <v/>
      </c>
      <c r="DB53" s="245" t="str">
        <f>IF(ISBLANK('In Process Calc.'!AR46),"",'In Process Calc.'!AR46)</f>
        <v/>
      </c>
      <c r="DC53" s="245" t="str">
        <f>IF(ISBLANK('In Process Calc.'!AS46),"",'In Process Calc.'!AS46)</f>
        <v/>
      </c>
      <c r="DD53" s="245" t="str">
        <f>IF(ISBLANK('In Process Calc.'!AT46),"",'In Process Calc.'!AT46)</f>
        <v/>
      </c>
      <c r="DE53" s="245" t="str">
        <f>IF(ISBLANK('In Process Calc.'!AU46),"",'In Process Calc.'!AU46)</f>
        <v/>
      </c>
      <c r="DF53" s="245" t="str">
        <f>IF(ISBLANK('In Process Calc.'!AV46),"",'In Process Calc.'!AV46)</f>
        <v/>
      </c>
      <c r="DG53" s="245" t="str">
        <f>IF(ISBLANK('In Process Calc.'!AW46),"",'In Process Calc.'!AW46)</f>
        <v/>
      </c>
      <c r="DH53" s="245" t="str">
        <f>IF(ISBLANK('In Process Calc.'!AX46),"",'In Process Calc.'!AX46)</f>
        <v/>
      </c>
      <c r="DI53" s="245" t="str">
        <f>IF(ISBLANK('In Process Calc.'!AY46),"",'In Process Calc.'!AY46)</f>
        <v/>
      </c>
      <c r="DJ53" s="245" t="str">
        <f>IF(ISBLANK('In Process Calc.'!AZ46),"",'In Process Calc.'!AZ46)</f>
        <v/>
      </c>
      <c r="DK53" s="245" t="str">
        <f>IF(ISBLANK('In Process Calc.'!BA46),"",'In Process Calc.'!BA46)</f>
        <v/>
      </c>
      <c r="DL53" s="245" t="str">
        <f>IF(ISBLANK('In Process Calc.'!BB46),"",'In Process Calc.'!BB46)</f>
        <v/>
      </c>
      <c r="DM53" s="245" t="str">
        <f>IF(ISBLANK('In Process Calc.'!BC46),"",'In Process Calc.'!BC46)</f>
        <v/>
      </c>
      <c r="DN53" s="245" t="str">
        <f>IF(ISBLANK('In Process Calc.'!BD46),"",'In Process Calc.'!BD46)</f>
        <v/>
      </c>
      <c r="DO53" s="245" t="str">
        <f>IF(ISBLANK('In Process Calc.'!BE46),"",'In Process Calc.'!BE46)</f>
        <v/>
      </c>
      <c r="DP53" s="245" t="str">
        <f>IF(ISBLANK('In Process Calc.'!BF46),"",'In Process Calc.'!BF46)</f>
        <v/>
      </c>
      <c r="DQ53" s="245" t="str">
        <f>IF(ISBLANK('In Process Calc.'!BG46),"",'In Process Calc.'!BG46)</f>
        <v/>
      </c>
      <c r="DR53" s="245" t="str">
        <f>IF(ISBLANK('In Process Calc.'!BH46),"",'In Process Calc.'!BH46)</f>
        <v/>
      </c>
      <c r="DS53" s="245" t="str">
        <f>IF(ISBLANK('In Process Calc.'!BI46),"",'In Process Calc.'!BI46)</f>
        <v/>
      </c>
      <c r="DT53" s="245" t="str">
        <f>IF(ISBLANK('In Process Calc.'!BJ46),"",'In Process Calc.'!BJ46)</f>
        <v/>
      </c>
      <c r="DU53" s="245" t="str">
        <f>IF(ISBLANK('In Process Calc.'!BK46),"",'In Process Calc.'!BK46)</f>
        <v/>
      </c>
      <c r="DV53" s="245" t="str">
        <f>IF(ISBLANK('In Process Calc.'!BL46),"",'In Process Calc.'!BL46)</f>
        <v/>
      </c>
      <c r="DW53" s="245" t="str">
        <f>IF(ISBLANK('In Process Calc.'!BM46),"",'In Process Calc.'!BM46)</f>
        <v/>
      </c>
      <c r="DX53" s="245" t="str">
        <f>IF(ISBLANK('In Process Calc.'!BN46),"",'In Process Calc.'!BN46)</f>
        <v/>
      </c>
      <c r="DY53" s="245" t="str">
        <f>IF(ISBLANK('In Process Calc.'!BO46),"",'In Process Calc.'!BO46)</f>
        <v/>
      </c>
      <c r="DZ53" s="245" t="str">
        <f>IF(ISBLANK('In Process Calc.'!BP46),"",'In Process Calc.'!BP46)</f>
        <v/>
      </c>
      <c r="EA53" s="245" t="str">
        <f>IF(ISBLANK('In Process Calc.'!BQ46),"",'In Process Calc.'!BQ46)</f>
        <v/>
      </c>
      <c r="EB53" s="245" t="str">
        <f>IF(ISBLANK('In Process Calc.'!BR46),"",'In Process Calc.'!BR46)</f>
        <v/>
      </c>
      <c r="EC53" s="245" t="str">
        <f>IF(ISBLANK('In Process Calc.'!BS46),"",'In Process Calc.'!BS46)</f>
        <v/>
      </c>
      <c r="ED53" s="245" t="str">
        <f>IF(ISBLANK('In Process Calc.'!BT46),"",'In Process Calc.'!BT46)</f>
        <v/>
      </c>
      <c r="EE53" s="245" t="str">
        <f>IF(ISBLANK('In Process Calc.'!BU46),"",'In Process Calc.'!BU46)</f>
        <v/>
      </c>
      <c r="EF53" s="245" t="str">
        <f>IF(ISBLANK('In Process Calc.'!BV46),"",'In Process Calc.'!BV46)</f>
        <v/>
      </c>
      <c r="EG53" s="245" t="str">
        <f>IF(ISBLANK('In Process Calc.'!BW46),"",'In Process Calc.'!BW46)</f>
        <v/>
      </c>
      <c r="EH53" s="245" t="str">
        <f>IF(ISBLANK('In Process Calc.'!BX46),"",'In Process Calc.'!BX46)</f>
        <v/>
      </c>
      <c r="EI53" s="245" t="str">
        <f>IF(ISBLANK('In Process Calc.'!BY46),"",'In Process Calc.'!BY46)</f>
        <v/>
      </c>
      <c r="EJ53" s="245" t="str">
        <f>IF(ISBLANK('In Process Calc.'!BZ46),"",'In Process Calc.'!BZ46)</f>
        <v/>
      </c>
      <c r="EK53" s="245" t="str">
        <f>IF(ISBLANK('Post Process Calc.'!A53),"",'Post Process Calc.'!A53)</f>
        <v/>
      </c>
      <c r="EL53" s="245" t="str">
        <f>IF(ISBLANK('Post Process Calc.'!B53),"",'Post Process Calc.'!B53)</f>
        <v/>
      </c>
      <c r="EM53" s="245" t="str">
        <f>IF(ISBLANK('Post Process Calc.'!C53),"",'Post Process Calc.'!C53)</f>
        <v/>
      </c>
      <c r="EN53" s="245" t="str">
        <f>IF(ISBLANK('Post Process Calc.'!D53),"",'Post Process Calc.'!D53)</f>
        <v/>
      </c>
      <c r="EO53" s="245" t="str">
        <f>IF(ISBLANK('Post Process Calc.'!E53),"",'Post Process Calc.'!E53)</f>
        <v/>
      </c>
      <c r="EP53" s="245" t="str">
        <f>IF(ISBLANK('Post Process Calc.'!F53),"",'Post Process Calc.'!F53)</f>
        <v/>
      </c>
      <c r="EQ53" s="245" t="str">
        <f>IF(ISBLANK('Post Process Calc.'!G53),"",'Post Process Calc.'!G53)</f>
        <v/>
      </c>
      <c r="ER53" s="245" t="str">
        <f>IF(ISBLANK('Post Process Calc.'!H53),"",'Post Process Calc.'!H53)</f>
        <v/>
      </c>
      <c r="ES53" s="245" t="str">
        <f>IF(ISBLANK('Post Process Calc.'!I53),"",'Post Process Calc.'!I53)</f>
        <v/>
      </c>
      <c r="ET53" s="245" t="str">
        <f>IF(ISBLANK('Post Process Calc.'!J53),"",'Post Process Calc.'!J53)</f>
        <v/>
      </c>
      <c r="EU53" s="245" t="str">
        <f>IF(ISBLANK('Post Process Calc.'!K53),"",'Post Process Calc.'!K53)</f>
        <v/>
      </c>
      <c r="EV53" s="245" t="str">
        <f>IF(ISBLANK('Post Process Calc.'!L53),"",'Post Process Calc.'!L53)</f>
        <v/>
      </c>
      <c r="EW53" s="245" t="str">
        <f>IF(ISBLANK('Post Process Calc.'!M53),"",'Post Process Calc.'!M53)</f>
        <v/>
      </c>
      <c r="EX53" s="245" t="str">
        <f>IF(ISBLANK('Post Process Calc.'!N53),"",'Post Process Calc.'!N53)</f>
        <v/>
      </c>
      <c r="EY53" s="245" t="str">
        <f>IF(ISBLANK('Post Process Calc.'!O53),"",'Post Process Calc.'!O53)</f>
        <v/>
      </c>
      <c r="EZ53" s="245" t="str">
        <f>IF(ISBLANK('Post Process Calc.'!P53),"",'Post Process Calc.'!P53)</f>
        <v/>
      </c>
      <c r="FA53" s="245" t="str">
        <f>IF(ISBLANK('Post Process Calc.'!Q53),"",'Post Process Calc.'!Q53)</f>
        <v/>
      </c>
      <c r="FB53" s="245" t="str">
        <f>IF(ISBLANK('Post Process Calc.'!R53),"",'Post Process Calc.'!R53)</f>
        <v/>
      </c>
      <c r="FC53" s="245" t="str">
        <f>IF(ISBLANK('Post Process Calc.'!S53),"",'Post Process Calc.'!S53)</f>
        <v/>
      </c>
      <c r="FD53" s="245" t="str">
        <f>IF(ISBLANK('Post Process Calc.'!T53),"",'Post Process Calc.'!T53)</f>
        <v/>
      </c>
      <c r="FE53" s="245" t="str">
        <f>IF(ISBLANK('Post Process Calc.'!U53),"",'Post Process Calc.'!U53)</f>
        <v/>
      </c>
      <c r="FF53" s="245" t="str">
        <f>IF(ISBLANK('Post Process Calc.'!V53),"",'Post Process Calc.'!V53)</f>
        <v/>
      </c>
      <c r="FG53" s="245" t="str">
        <f>IF(ISBLANK('Post Process Calc.'!W53),"",'Post Process Calc.'!W53)</f>
        <v/>
      </c>
      <c r="FH53" s="245" t="str">
        <f>IF(ISBLANK('Post Process Calc.'!X53),"",'Post Process Calc.'!X53)</f>
        <v/>
      </c>
      <c r="FI53" s="245" t="str">
        <f>IF(ISBLANK('Post Process Calc.'!Y53),"",'Post Process Calc.'!Y53)</f>
        <v/>
      </c>
      <c r="FJ53" s="245" t="str">
        <f>IF(ISBLANK('Post Process Calc.'!Z53),"",'Post Process Calc.'!Z53)</f>
        <v/>
      </c>
      <c r="FK53" s="245" t="str">
        <f>IF(ISBLANK('Post Process Calc.'!AA53),"",'Post Process Calc.'!AA53)</f>
        <v/>
      </c>
      <c r="FL53" s="245" t="str">
        <f>IF(ISBLANK('Post Process Calc.'!AB53),"",'Post Process Calc.'!AB53)</f>
        <v/>
      </c>
      <c r="FM53" s="245" t="str">
        <f>IF(ISBLANK('Post Process Calc.'!AC53),"",'Post Process Calc.'!AC53)</f>
        <v/>
      </c>
      <c r="FN53" s="245" t="str">
        <f>IF(ISBLANK('Post Process Calc.'!AD53),"",'Post Process Calc.'!AD53)</f>
        <v/>
      </c>
      <c r="FO53" s="245" t="str">
        <f>IF(ISBLANK('Post Process Calc.'!AE53),"",'Post Process Calc.'!AE53)</f>
        <v/>
      </c>
      <c r="FP53" s="245" t="str">
        <f>IF(ISBLANK('Post Process Calc.'!AF53),"",'Post Process Calc.'!AF53)</f>
        <v/>
      </c>
      <c r="FQ53" s="245" t="str">
        <f>IF(ISBLANK('Post Process Calc.'!AG53),"",'Post Process Calc.'!AG53)</f>
        <v/>
      </c>
      <c r="FR53" s="245" t="str">
        <f>IF(ISBLANK('Post Process Calc.'!AH53),"",'Post Process Calc.'!AH53)</f>
        <v/>
      </c>
      <c r="FS53" s="245" t="str">
        <f>IF(ISBLANK('Post Process Calc.'!AI53),"",'Post Process Calc.'!AI53)</f>
        <v/>
      </c>
    </row>
    <row r="54" spans="1:175" x14ac:dyDescent="0.15">
      <c r="A54" s="240" t="str">
        <f>IF(Glutamine!B45&lt;&gt;0,Glutamine!$B$1,"")</f>
        <v/>
      </c>
      <c r="B54" s="240" t="str">
        <f>IF(ISBLANK(Glutamine!A45),"",Glutamine!A45)</f>
        <v/>
      </c>
      <c r="C54" s="247" t="str">
        <f>IF(ISBLANK(Glutamine!B45),"",Glutamine!B45)</f>
        <v/>
      </c>
      <c r="D54" s="248" t="str">
        <f>IF(ISBLANK(Glutamine!C45),"",Glutamine!C45)</f>
        <v/>
      </c>
      <c r="E54" s="240" t="str">
        <f>IF(ISBLANK(Glutamine!D45),"",Glutamine!D45)</f>
        <v/>
      </c>
      <c r="F54" s="240" t="str">
        <f>IF(ISBLANK(Glutamine!E45),"",Glutamine!E45)</f>
        <v/>
      </c>
      <c r="G54" s="240" t="str">
        <f>IF(ISBLANK(Glutamine!G45),"",Glutamine!G45)</f>
        <v/>
      </c>
      <c r="H54" s="240" t="str">
        <f>IF(ISBLANK(Glutamine!H45),"",Glutamine!H45)</f>
        <v/>
      </c>
      <c r="I54" s="240" t="str">
        <f>IF(ISBLANK(Glutamine!I45),"",Glutamine!I45)</f>
        <v/>
      </c>
      <c r="J54" s="240" t="str">
        <f>IF(ISBLANK(Glutamine!J45),"",Glutamine!J45)</f>
        <v/>
      </c>
      <c r="K54" s="240" t="str">
        <f>IF(ISBLANK(Glutamine!K45),"",Glutamine!K45)</f>
        <v/>
      </c>
      <c r="L54" s="240" t="str">
        <f>IF(ISBLANK(Glutamine!L45),"",Glutamine!L45)</f>
        <v/>
      </c>
      <c r="M54" s="240" t="str">
        <f>IF(ISBLANK(Glutamine!M45),"",Glutamine!M45)</f>
        <v/>
      </c>
      <c r="N54" s="240" t="str">
        <f>IF(ISBLANK(Glutamine!N45),"",Glutamine!N45)</f>
        <v/>
      </c>
      <c r="O54" s="240" t="str">
        <f>IF(ISBLANK(Glutamine!O45),"",Glutamine!O45)</f>
        <v/>
      </c>
      <c r="P54" s="240" t="str">
        <f>IF(ISBLANK(Glutamine!P45),"",Glutamine!P45)</f>
        <v/>
      </c>
      <c r="Q54" s="240" t="str">
        <f>IF(ISBLANK(Glutamine!Q45),"",Glutamine!Q45)</f>
        <v/>
      </c>
      <c r="R54" s="240" t="str">
        <f>IF(ISBLANK(Glutamine!R45),"",Glutamine!R45)</f>
        <v/>
      </c>
      <c r="S54" s="240" t="str">
        <f>IF(ISBLANK(Glutamine!S45),"",Glutamine!S45)</f>
        <v/>
      </c>
      <c r="T54" s="240" t="str">
        <f>IF(ISBLANK(Glutamine!T45),"",Glutamine!T45)</f>
        <v/>
      </c>
      <c r="U54" s="240" t="str">
        <f>IF(ISBLANK(Glutamine!U45),"",Glutamine!U45)</f>
        <v/>
      </c>
      <c r="V54" s="240" t="str">
        <f>IF(ISBLANK(Glutamine!V45),"",Glutamine!V45)</f>
        <v/>
      </c>
      <c r="W54" s="240" t="str">
        <f>IF(ISBLANK(Glutamine!W45),"",Glutamine!W45)</f>
        <v/>
      </c>
      <c r="X54" s="240" t="str">
        <f>IF(ISBLANK(Glutamine!X45),"",Glutamine!X45)</f>
        <v/>
      </c>
      <c r="Y54" s="240" t="str">
        <f>IF(ISBLANK(Glutamine!Y45),"",Glutamine!Y45)</f>
        <v/>
      </c>
      <c r="Z54" s="240" t="str">
        <f>IF(ISBLANK(Glutamine!Z45),"",Glutamine!Z45)</f>
        <v/>
      </c>
      <c r="AA54" s="240" t="str">
        <f>IF(ISBLANK(Glutamine!AA45),"",Glutamine!AA45)</f>
        <v/>
      </c>
      <c r="AB54" s="240" t="str">
        <f>IF(ISBLANK(Glutamine!AB45),"",Glutamine!AB45)</f>
        <v/>
      </c>
      <c r="AC54" s="240" t="str">
        <f>IF(ISBLANK(Glutamine!AC45),"",Glutamine!AC45)</f>
        <v/>
      </c>
      <c r="AD54" s="240" t="str">
        <f>IF(ISBLANK(Glutamine!AD45),"",Glutamine!AD45)</f>
        <v/>
      </c>
      <c r="AE54" s="240" t="str">
        <f>IF(ISBLANK(Glutamine!AE45),"",Glutamine!AE45)</f>
        <v/>
      </c>
      <c r="AF54" s="240" t="str">
        <f>IF(ISBLANK(Glutamine!AF45),"",Glutamine!AF45)</f>
        <v/>
      </c>
      <c r="AG54" s="240" t="str">
        <f>IF(ISBLANK(Glutamine!AG45),"",Glutamine!AG45)</f>
        <v/>
      </c>
      <c r="AH54" s="240" t="str">
        <f>IF(ISBLANK(Glutamine!AH45),"",Glutamine!AH45)</f>
        <v/>
      </c>
      <c r="AI54" s="240" t="str">
        <f>IF(ISBLANK(Glutamine!AI45),"",Glutamine!AI45)</f>
        <v/>
      </c>
      <c r="AJ54" s="240" t="str">
        <f>IF(ISBLANK(Glutamine!AJ45),"",Glutamine!AJ45)</f>
        <v/>
      </c>
      <c r="AK54" s="240" t="str">
        <f>IF(ISBLANK(Glutamine!AK45),"",Glutamine!AK45)</f>
        <v/>
      </c>
      <c r="AL54" s="240" t="str">
        <f>IF(ISBLANK(Glutamine!AL45),"",Glutamine!AL45)</f>
        <v/>
      </c>
      <c r="AM54" s="240" t="str">
        <f>IF(ISBLANK(Glutamine!AM45),"",Glutamine!AM45)</f>
        <v/>
      </c>
      <c r="AN54" s="240" t="str">
        <f>IF(ISBLANK(Glutamine!AN45),"",Glutamine!AN45)</f>
        <v/>
      </c>
      <c r="AO54" s="240" t="str">
        <f>IF(ISBLANK(Glutamine!AO45),"",Glutamine!AO45)</f>
        <v/>
      </c>
      <c r="AP54" s="240" t="str">
        <f>IF(ISBLANK(Glutamine!AP45),"",Glutamine!AP45)</f>
        <v/>
      </c>
      <c r="AQ54" s="240" t="e">
        <f>IF(ISBLANK(Glutamine!#REF!),"",Glutamine!#REF!)</f>
        <v>#REF!</v>
      </c>
      <c r="AR54" s="240" t="e">
        <f>IF(ISBLANK(Glutamine!#REF!),"",Glutamine!#REF!)</f>
        <v>#REF!</v>
      </c>
      <c r="AS54" s="240" t="e">
        <f>IF(ISBLANK(Glutamine!#REF!),"",Glutamine!#REF!)</f>
        <v>#REF!</v>
      </c>
      <c r="AT54" s="240" t="e">
        <f>IF(ISBLANK(Glutamine!#REF!),"",Glutamine!#REF!)</f>
        <v>#REF!</v>
      </c>
      <c r="AU54" s="240" t="e">
        <f>IF(ISBLANK(Glutamine!#REF!),"",Glutamine!#REF!)</f>
        <v>#REF!</v>
      </c>
      <c r="AV54" s="240" t="e">
        <f>IF(ISBLANK(Glutamine!#REF!),"",Glutamine!#REF!)</f>
        <v>#REF!</v>
      </c>
      <c r="AW54" s="240" t="e">
        <f>IF(ISBLANK(Glutamine!#REF!),"",Glutamine!#REF!)</f>
        <v>#REF!</v>
      </c>
      <c r="AX54" s="240" t="e">
        <f>IF(ISBLANK(Glutamine!#REF!),"",Glutamine!#REF!)</f>
        <v>#REF!</v>
      </c>
      <c r="AY54" s="240" t="e">
        <f>IF(ISBLANK(Glutamine!#REF!),"",Glutamine!#REF!)</f>
        <v>#REF!</v>
      </c>
      <c r="AZ54" s="240" t="e">
        <f>IF(ISBLANK(Glutamine!#REF!),"",Glutamine!#REF!)</f>
        <v>#REF!</v>
      </c>
      <c r="BA54" s="240" t="e">
        <f>IF(ISBLANK(Glutamine!#REF!),"",Glutamine!#REF!)</f>
        <v>#REF!</v>
      </c>
      <c r="BB54" s="240" t="e">
        <f>IF(ISBLANK(Glutamine!#REF!),"",Glutamine!#REF!)</f>
        <v>#REF!</v>
      </c>
      <c r="BC54" s="240" t="e">
        <f>IF(ISBLANK(Glutamine!#REF!),"",Glutamine!#REF!)</f>
        <v>#REF!</v>
      </c>
      <c r="BD54" s="240" t="e">
        <f>IF(ISBLANK(Glutamine!#REF!),"",Glutamine!#REF!)</f>
        <v>#REF!</v>
      </c>
      <c r="BE54" s="240" t="e">
        <f>IF(ISBLANK(Glutamine!#REF!),"",Glutamine!#REF!)</f>
        <v>#REF!</v>
      </c>
      <c r="BF54" s="240" t="e">
        <f>IF(ISBLANK(Glutamine!#REF!),"",Glutamine!#REF!)</f>
        <v>#REF!</v>
      </c>
      <c r="BG54" s="240" t="e">
        <f>IF(ISBLANK(Glutamine!#REF!),"",Glutamine!#REF!)</f>
        <v>#REF!</v>
      </c>
      <c r="BH54" s="240" t="e">
        <f>IF(ISBLANK(Glutamine!#REF!),"",Glutamine!#REF!)</f>
        <v>#REF!</v>
      </c>
      <c r="BI54" s="240" t="e">
        <f>IF(ISBLANK(Glutamine!#REF!),"",Glutamine!#REF!)</f>
        <v>#REF!</v>
      </c>
      <c r="BJ54" s="240" t="e">
        <f>IF(ISBLANK(Glutamine!#REF!),"",Glutamine!#REF!)</f>
        <v>#REF!</v>
      </c>
      <c r="BK54" s="240" t="e">
        <f>IF(ISBLANK(Glutamine!#REF!),"",Glutamine!#REF!)</f>
        <v>#REF!</v>
      </c>
      <c r="BL54" s="240" t="e">
        <f>IF(ISBLANK(Glutamine!#REF!),"",Glutamine!#REF!)</f>
        <v>#REF!</v>
      </c>
      <c r="BM54" s="240" t="e">
        <f>IF(ISBLANK(Glutamine!#REF!),"",Glutamine!#REF!)</f>
        <v>#REF!</v>
      </c>
      <c r="BN54" s="240" t="str">
        <f>IF(ISBLANK('In Process Calc.'!B47),"",ROUND('In Process Calc.'!B47,2))</f>
        <v/>
      </c>
      <c r="BO54" s="240" t="str">
        <f>IF(ISBLANK('In Process Calc.'!C47),"",ROUND('In Process Calc.'!C47,2))</f>
        <v/>
      </c>
      <c r="BP54" s="240" t="str">
        <f>IF(ISBLANK('In Process Calc.'!D47),"",'In Process Calc.'!D47)</f>
        <v/>
      </c>
      <c r="BQ54" s="240" t="str">
        <f>IF(ISBLANK('In Process Calc.'!E47),"",'In Process Calc.'!E47)</f>
        <v/>
      </c>
      <c r="BR54" s="240" t="str">
        <f>IF(ISBLANK('In Process Calc.'!G47),"",'In Process Calc.'!G47)</f>
        <v/>
      </c>
      <c r="BS54" s="240" t="str">
        <f>IF(ISBLANK('In Process Calc.'!I47),"",'In Process Calc.'!I47)</f>
        <v/>
      </c>
      <c r="BT54" s="240" t="str">
        <f>IF(ISBLANK('In Process Calc.'!J47),"",'In Process Calc.'!J47)</f>
        <v/>
      </c>
      <c r="BU54" s="240" t="str">
        <f>IF(ISBLANK('In Process Calc.'!K47),"",'In Process Calc.'!K47)</f>
        <v/>
      </c>
      <c r="BV54" s="245" t="str">
        <f>IF(ISBLANK('In Process Calc.'!L47),"",'In Process Calc.'!L47)</f>
        <v/>
      </c>
      <c r="BW54" s="245" t="str">
        <f>IF(ISBLANK('In Process Calc.'!M47),"",'In Process Calc.'!M47)</f>
        <v/>
      </c>
      <c r="BX54" s="245" t="str">
        <f>IF(ISBLANK('In Process Calc.'!N47),"",'In Process Calc.'!N47)</f>
        <v/>
      </c>
      <c r="BY54" s="245" t="str">
        <f>IF(ISBLANK('In Process Calc.'!O47),"",'In Process Calc.'!O47)</f>
        <v/>
      </c>
      <c r="BZ54" s="245" t="str">
        <f>IF(ISBLANK('In Process Calc.'!P47),"",'In Process Calc.'!P47)</f>
        <v/>
      </c>
      <c r="CA54" s="245" t="str">
        <f>IF(ISBLANK('In Process Calc.'!Q47),"",'In Process Calc.'!Q47)</f>
        <v/>
      </c>
      <c r="CB54" s="245" t="str">
        <f>IF(ISBLANK('In Process Calc.'!R47),"",'In Process Calc.'!R47)</f>
        <v/>
      </c>
      <c r="CC54" s="245" t="str">
        <f>IF(ISBLANK('In Process Calc.'!S47),"",'In Process Calc.'!S47)</f>
        <v/>
      </c>
      <c r="CD54" s="245" t="str">
        <f>IF(ISBLANK('In Process Calc.'!T47),"",'In Process Calc.'!T47)</f>
        <v/>
      </c>
      <c r="CE54" s="245" t="str">
        <f>IF(ISBLANK('In Process Calc.'!U47),"",'In Process Calc.'!U47)</f>
        <v/>
      </c>
      <c r="CF54" s="245" t="str">
        <f>IF(ISBLANK('In Process Calc.'!V47),"",'In Process Calc.'!V47)</f>
        <v/>
      </c>
      <c r="CG54" s="245" t="str">
        <f>IF(ISBLANK('In Process Calc.'!W47),"",'In Process Calc.'!W47)</f>
        <v/>
      </c>
      <c r="CH54" s="245" t="str">
        <f>IF(ISBLANK('In Process Calc.'!X47),"",'In Process Calc.'!X47)</f>
        <v/>
      </c>
      <c r="CI54" s="245" t="str">
        <f>IF(ISBLANK('In Process Calc.'!Y47),"",'In Process Calc.'!Y47)</f>
        <v/>
      </c>
      <c r="CJ54" s="245" t="str">
        <f>IF(ISBLANK('In Process Calc.'!Z47),"",'In Process Calc.'!Z47)</f>
        <v/>
      </c>
      <c r="CK54" s="245" t="str">
        <f>IF(ISBLANK('In Process Calc.'!AA47),"",'In Process Calc.'!AA47)</f>
        <v/>
      </c>
      <c r="CL54" s="245" t="str">
        <f>IF(ISBLANK('In Process Calc.'!AB47),"",'In Process Calc.'!AB47)</f>
        <v/>
      </c>
      <c r="CM54" s="245" t="str">
        <f>IF(ISBLANK('In Process Calc.'!AC47),"",'In Process Calc.'!AC47)</f>
        <v/>
      </c>
      <c r="CN54" s="245" t="str">
        <f>IF(ISBLANK('In Process Calc.'!AD47),"",'In Process Calc.'!AD47)</f>
        <v/>
      </c>
      <c r="CO54" s="245" t="str">
        <f>IF(ISBLANK('In Process Calc.'!AE47),"",'In Process Calc.'!AE47)</f>
        <v/>
      </c>
      <c r="CP54" s="245" t="str">
        <f>IF(ISBLANK('In Process Calc.'!AF47),"",'In Process Calc.'!AF47)</f>
        <v/>
      </c>
      <c r="CQ54" s="245" t="str">
        <f>IF(ISBLANK('In Process Calc.'!AG47),"",'In Process Calc.'!AG47)</f>
        <v/>
      </c>
      <c r="CR54" s="245" t="str">
        <f>IF(ISBLANK('In Process Calc.'!AH47),"",'In Process Calc.'!AH47)</f>
        <v/>
      </c>
      <c r="CS54" s="245" t="str">
        <f>IF(ISBLANK('In Process Calc.'!AI47),"",'In Process Calc.'!AI47)</f>
        <v/>
      </c>
      <c r="CT54" s="245" t="str">
        <f>IF(ISBLANK('In Process Calc.'!AJ47),"",'In Process Calc.'!AJ47)</f>
        <v/>
      </c>
      <c r="CU54" s="245" t="str">
        <f>IF(ISBLANK('In Process Calc.'!AK47),"",'In Process Calc.'!AK47)</f>
        <v/>
      </c>
      <c r="CV54" s="245" t="str">
        <f>IF(ISBLANK('In Process Calc.'!AL47),"",'In Process Calc.'!AL47)</f>
        <v/>
      </c>
      <c r="CW54" s="245" t="str">
        <f>IF(ISBLANK('In Process Calc.'!AM47),"",'In Process Calc.'!AM47)</f>
        <v/>
      </c>
      <c r="CX54" s="245" t="str">
        <f>IF(ISBLANK('In Process Calc.'!AN47),"",'In Process Calc.'!AN47)</f>
        <v/>
      </c>
      <c r="CY54" s="245" t="str">
        <f>IF(ISBLANK('In Process Calc.'!AO47),"",'In Process Calc.'!AO47)</f>
        <v/>
      </c>
      <c r="CZ54" s="245" t="str">
        <f>IF(ISBLANK('In Process Calc.'!AP47),"",'In Process Calc.'!AP47)</f>
        <v/>
      </c>
      <c r="DA54" s="245" t="str">
        <f>IF(ISBLANK('In Process Calc.'!AQ47),"",'In Process Calc.'!AQ47)</f>
        <v/>
      </c>
      <c r="DB54" s="245" t="str">
        <f>IF(ISBLANK('In Process Calc.'!AR47),"",'In Process Calc.'!AR47)</f>
        <v/>
      </c>
      <c r="DC54" s="245" t="str">
        <f>IF(ISBLANK('In Process Calc.'!AS47),"",'In Process Calc.'!AS47)</f>
        <v/>
      </c>
      <c r="DD54" s="245" t="str">
        <f>IF(ISBLANK('In Process Calc.'!AT47),"",'In Process Calc.'!AT47)</f>
        <v/>
      </c>
      <c r="DE54" s="245" t="str">
        <f>IF(ISBLANK('In Process Calc.'!AU47),"",'In Process Calc.'!AU47)</f>
        <v/>
      </c>
      <c r="DF54" s="245" t="str">
        <f>IF(ISBLANK('In Process Calc.'!AV47),"",'In Process Calc.'!AV47)</f>
        <v/>
      </c>
      <c r="DG54" s="245" t="str">
        <f>IF(ISBLANK('In Process Calc.'!AW47),"",'In Process Calc.'!AW47)</f>
        <v/>
      </c>
      <c r="DH54" s="245" t="str">
        <f>IF(ISBLANK('In Process Calc.'!AX47),"",'In Process Calc.'!AX47)</f>
        <v/>
      </c>
      <c r="DI54" s="245" t="str">
        <f>IF(ISBLANK('In Process Calc.'!AY47),"",'In Process Calc.'!AY47)</f>
        <v/>
      </c>
      <c r="DJ54" s="245" t="str">
        <f>IF(ISBLANK('In Process Calc.'!AZ47),"",'In Process Calc.'!AZ47)</f>
        <v/>
      </c>
      <c r="DK54" s="245" t="str">
        <f>IF(ISBLANK('In Process Calc.'!BA47),"",'In Process Calc.'!BA47)</f>
        <v/>
      </c>
      <c r="DL54" s="245" t="str">
        <f>IF(ISBLANK('In Process Calc.'!BB47),"",'In Process Calc.'!BB47)</f>
        <v/>
      </c>
      <c r="DM54" s="245" t="str">
        <f>IF(ISBLANK('In Process Calc.'!BC47),"",'In Process Calc.'!BC47)</f>
        <v/>
      </c>
      <c r="DN54" s="245" t="str">
        <f>IF(ISBLANK('In Process Calc.'!BD47),"",'In Process Calc.'!BD47)</f>
        <v/>
      </c>
      <c r="DO54" s="245" t="str">
        <f>IF(ISBLANK('In Process Calc.'!BE47),"",'In Process Calc.'!BE47)</f>
        <v/>
      </c>
      <c r="DP54" s="245" t="str">
        <f>IF(ISBLANK('In Process Calc.'!BF47),"",'In Process Calc.'!BF47)</f>
        <v/>
      </c>
      <c r="DQ54" s="245" t="str">
        <f>IF(ISBLANK('In Process Calc.'!BG47),"",'In Process Calc.'!BG47)</f>
        <v/>
      </c>
      <c r="DR54" s="245" t="str">
        <f>IF(ISBLANK('In Process Calc.'!BH47),"",'In Process Calc.'!BH47)</f>
        <v/>
      </c>
      <c r="DS54" s="245" t="str">
        <f>IF(ISBLANK('In Process Calc.'!BI47),"",'In Process Calc.'!BI47)</f>
        <v/>
      </c>
      <c r="DT54" s="245" t="str">
        <f>IF(ISBLANK('In Process Calc.'!BJ47),"",'In Process Calc.'!BJ47)</f>
        <v/>
      </c>
      <c r="DU54" s="245" t="str">
        <f>IF(ISBLANK('In Process Calc.'!BK47),"",'In Process Calc.'!BK47)</f>
        <v/>
      </c>
      <c r="DV54" s="245" t="str">
        <f>IF(ISBLANK('In Process Calc.'!BL47),"",'In Process Calc.'!BL47)</f>
        <v/>
      </c>
      <c r="DW54" s="245" t="str">
        <f>IF(ISBLANK('In Process Calc.'!BM47),"",'In Process Calc.'!BM47)</f>
        <v/>
      </c>
      <c r="DX54" s="245" t="str">
        <f>IF(ISBLANK('In Process Calc.'!BN47),"",'In Process Calc.'!BN47)</f>
        <v/>
      </c>
      <c r="DY54" s="245" t="str">
        <f>IF(ISBLANK('In Process Calc.'!BO47),"",'In Process Calc.'!BO47)</f>
        <v/>
      </c>
      <c r="DZ54" s="245" t="str">
        <f>IF(ISBLANK('In Process Calc.'!BP47),"",'In Process Calc.'!BP47)</f>
        <v/>
      </c>
      <c r="EA54" s="245" t="str">
        <f>IF(ISBLANK('In Process Calc.'!BQ47),"",'In Process Calc.'!BQ47)</f>
        <v/>
      </c>
      <c r="EB54" s="245" t="str">
        <f>IF(ISBLANK('In Process Calc.'!BR47),"",'In Process Calc.'!BR47)</f>
        <v/>
      </c>
      <c r="EC54" s="245" t="str">
        <f>IF(ISBLANK('In Process Calc.'!BS47),"",'In Process Calc.'!BS47)</f>
        <v/>
      </c>
      <c r="ED54" s="245" t="str">
        <f>IF(ISBLANK('In Process Calc.'!BT47),"",'In Process Calc.'!BT47)</f>
        <v/>
      </c>
      <c r="EE54" s="245" t="str">
        <f>IF(ISBLANK('In Process Calc.'!BU47),"",'In Process Calc.'!BU47)</f>
        <v/>
      </c>
      <c r="EF54" s="245" t="str">
        <f>IF(ISBLANK('In Process Calc.'!BV47),"",'In Process Calc.'!BV47)</f>
        <v/>
      </c>
      <c r="EG54" s="245" t="str">
        <f>IF(ISBLANK('In Process Calc.'!BW47),"",'In Process Calc.'!BW47)</f>
        <v/>
      </c>
      <c r="EH54" s="245" t="str">
        <f>IF(ISBLANK('In Process Calc.'!BX47),"",'In Process Calc.'!BX47)</f>
        <v/>
      </c>
      <c r="EI54" s="245" t="str">
        <f>IF(ISBLANK('In Process Calc.'!BY47),"",'In Process Calc.'!BY47)</f>
        <v/>
      </c>
      <c r="EJ54" s="245" t="str">
        <f>IF(ISBLANK('In Process Calc.'!BZ47),"",'In Process Calc.'!BZ47)</f>
        <v/>
      </c>
      <c r="EK54" s="245" t="str">
        <f>IF(ISBLANK('Post Process Calc.'!A54),"",'Post Process Calc.'!A54)</f>
        <v/>
      </c>
      <c r="EL54" s="245" t="str">
        <f>IF(ISBLANK('Post Process Calc.'!B54),"",'Post Process Calc.'!B54)</f>
        <v/>
      </c>
      <c r="EM54" s="245" t="str">
        <f>IF(ISBLANK('Post Process Calc.'!C54),"",'Post Process Calc.'!C54)</f>
        <v/>
      </c>
      <c r="EN54" s="245" t="str">
        <f>IF(ISBLANK('Post Process Calc.'!D54),"",'Post Process Calc.'!D54)</f>
        <v/>
      </c>
      <c r="EO54" s="245" t="str">
        <f>IF(ISBLANK('Post Process Calc.'!E54),"",'Post Process Calc.'!E54)</f>
        <v/>
      </c>
      <c r="EP54" s="245" t="str">
        <f>IF(ISBLANK('Post Process Calc.'!F54),"",'Post Process Calc.'!F54)</f>
        <v/>
      </c>
      <c r="EQ54" s="245" t="str">
        <f>IF(ISBLANK('Post Process Calc.'!G54),"",'Post Process Calc.'!G54)</f>
        <v/>
      </c>
      <c r="ER54" s="245" t="str">
        <f>IF(ISBLANK('Post Process Calc.'!H54),"",'Post Process Calc.'!H54)</f>
        <v/>
      </c>
      <c r="ES54" s="245" t="str">
        <f>IF(ISBLANK('Post Process Calc.'!I54),"",'Post Process Calc.'!I54)</f>
        <v/>
      </c>
      <c r="ET54" s="245" t="str">
        <f>IF(ISBLANK('Post Process Calc.'!J54),"",'Post Process Calc.'!J54)</f>
        <v/>
      </c>
      <c r="EU54" s="245" t="str">
        <f>IF(ISBLANK('Post Process Calc.'!K54),"",'Post Process Calc.'!K54)</f>
        <v/>
      </c>
      <c r="EV54" s="245" t="str">
        <f>IF(ISBLANK('Post Process Calc.'!L54),"",'Post Process Calc.'!L54)</f>
        <v/>
      </c>
      <c r="EW54" s="245" t="str">
        <f>IF(ISBLANK('Post Process Calc.'!M54),"",'Post Process Calc.'!M54)</f>
        <v/>
      </c>
      <c r="EX54" s="245" t="str">
        <f>IF(ISBLANK('Post Process Calc.'!N54),"",'Post Process Calc.'!N54)</f>
        <v/>
      </c>
      <c r="EY54" s="245" t="str">
        <f>IF(ISBLANK('Post Process Calc.'!O54),"",'Post Process Calc.'!O54)</f>
        <v/>
      </c>
      <c r="EZ54" s="245" t="str">
        <f>IF(ISBLANK('Post Process Calc.'!P54),"",'Post Process Calc.'!P54)</f>
        <v/>
      </c>
      <c r="FA54" s="245" t="str">
        <f>IF(ISBLANK('Post Process Calc.'!Q54),"",'Post Process Calc.'!Q54)</f>
        <v/>
      </c>
      <c r="FB54" s="245" t="str">
        <f>IF(ISBLANK('Post Process Calc.'!R54),"",'Post Process Calc.'!R54)</f>
        <v/>
      </c>
      <c r="FC54" s="245" t="str">
        <f>IF(ISBLANK('Post Process Calc.'!S54),"",'Post Process Calc.'!S54)</f>
        <v/>
      </c>
      <c r="FD54" s="245" t="str">
        <f>IF(ISBLANK('Post Process Calc.'!T54),"",'Post Process Calc.'!T54)</f>
        <v/>
      </c>
      <c r="FE54" s="245" t="str">
        <f>IF(ISBLANK('Post Process Calc.'!U54),"",'Post Process Calc.'!U54)</f>
        <v/>
      </c>
      <c r="FF54" s="245" t="str">
        <f>IF(ISBLANK('Post Process Calc.'!V54),"",'Post Process Calc.'!V54)</f>
        <v/>
      </c>
      <c r="FG54" s="245" t="str">
        <f>IF(ISBLANK('Post Process Calc.'!W54),"",'Post Process Calc.'!W54)</f>
        <v/>
      </c>
      <c r="FH54" s="245" t="str">
        <f>IF(ISBLANK('Post Process Calc.'!X54),"",'Post Process Calc.'!X54)</f>
        <v/>
      </c>
      <c r="FI54" s="245" t="str">
        <f>IF(ISBLANK('Post Process Calc.'!Y54),"",'Post Process Calc.'!Y54)</f>
        <v/>
      </c>
      <c r="FJ54" s="245" t="str">
        <f>IF(ISBLANK('Post Process Calc.'!Z54),"",'Post Process Calc.'!Z54)</f>
        <v/>
      </c>
      <c r="FK54" s="245" t="str">
        <f>IF(ISBLANK('Post Process Calc.'!AA54),"",'Post Process Calc.'!AA54)</f>
        <v/>
      </c>
      <c r="FL54" s="245" t="str">
        <f>IF(ISBLANK('Post Process Calc.'!AB54),"",'Post Process Calc.'!AB54)</f>
        <v/>
      </c>
      <c r="FM54" s="245" t="str">
        <f>IF(ISBLANK('Post Process Calc.'!AC54),"",'Post Process Calc.'!AC54)</f>
        <v/>
      </c>
      <c r="FN54" s="245" t="str">
        <f>IF(ISBLANK('Post Process Calc.'!AD54),"",'Post Process Calc.'!AD54)</f>
        <v/>
      </c>
      <c r="FO54" s="245" t="str">
        <f>IF(ISBLANK('Post Process Calc.'!AE54),"",'Post Process Calc.'!AE54)</f>
        <v/>
      </c>
      <c r="FP54" s="245" t="str">
        <f>IF(ISBLANK('Post Process Calc.'!AF54),"",'Post Process Calc.'!AF54)</f>
        <v/>
      </c>
      <c r="FQ54" s="245" t="str">
        <f>IF(ISBLANK('Post Process Calc.'!AG54),"",'Post Process Calc.'!AG54)</f>
        <v/>
      </c>
      <c r="FR54" s="245" t="str">
        <f>IF(ISBLANK('Post Process Calc.'!AH54),"",'Post Process Calc.'!AH54)</f>
        <v/>
      </c>
      <c r="FS54" s="245" t="str">
        <f>IF(ISBLANK('Post Process Calc.'!AI54),"",'Post Process Calc.'!AI54)</f>
        <v/>
      </c>
    </row>
    <row r="55" spans="1:175" x14ac:dyDescent="0.15">
      <c r="A55" s="240" t="str">
        <f>IF(Glutamine!B46&lt;&gt;0,Glutamine!$B$1,"")</f>
        <v/>
      </c>
      <c r="B55" s="240" t="str">
        <f>IF(ISBLANK(Glutamine!A46),"",Glutamine!A46)</f>
        <v/>
      </c>
      <c r="C55" s="247" t="str">
        <f>IF(ISBLANK(Glutamine!B46),"",Glutamine!B46)</f>
        <v/>
      </c>
      <c r="D55" s="248" t="str">
        <f>IF(ISBLANK(Glutamine!C46),"",Glutamine!C46)</f>
        <v/>
      </c>
      <c r="E55" s="240" t="str">
        <f>IF(ISBLANK(Glutamine!D46),"",Glutamine!D46)</f>
        <v/>
      </c>
      <c r="F55" s="240" t="str">
        <f>IF(ISBLANK(Glutamine!E46),"",Glutamine!E46)</f>
        <v/>
      </c>
      <c r="G55" s="240" t="str">
        <f>IF(ISBLANK(Glutamine!G46),"",Glutamine!G46)</f>
        <v/>
      </c>
      <c r="H55" s="240" t="str">
        <f>IF(ISBLANK(Glutamine!H46),"",Glutamine!H46)</f>
        <v/>
      </c>
      <c r="I55" s="240" t="str">
        <f>IF(ISBLANK(Glutamine!I46),"",Glutamine!I46)</f>
        <v/>
      </c>
      <c r="J55" s="240" t="str">
        <f>IF(ISBLANK(Glutamine!J46),"",Glutamine!J46)</f>
        <v/>
      </c>
      <c r="K55" s="240" t="str">
        <f>IF(ISBLANK(Glutamine!K46),"",Glutamine!K46)</f>
        <v/>
      </c>
      <c r="L55" s="240" t="str">
        <f>IF(ISBLANK(Glutamine!L46),"",Glutamine!L46)</f>
        <v/>
      </c>
      <c r="M55" s="240" t="str">
        <f>IF(ISBLANK(Glutamine!M46),"",Glutamine!M46)</f>
        <v/>
      </c>
      <c r="N55" s="240" t="str">
        <f>IF(ISBLANK(Glutamine!N46),"",Glutamine!N46)</f>
        <v/>
      </c>
      <c r="O55" s="240" t="str">
        <f>IF(ISBLANK(Glutamine!O46),"",Glutamine!O46)</f>
        <v/>
      </c>
      <c r="P55" s="240" t="str">
        <f>IF(ISBLANK(Glutamine!P46),"",Glutamine!P46)</f>
        <v/>
      </c>
      <c r="Q55" s="240" t="str">
        <f>IF(ISBLANK(Glutamine!Q46),"",Glutamine!Q46)</f>
        <v/>
      </c>
      <c r="R55" s="240" t="str">
        <f>IF(ISBLANK(Glutamine!R46),"",Glutamine!R46)</f>
        <v/>
      </c>
      <c r="S55" s="240" t="str">
        <f>IF(ISBLANK(Glutamine!S46),"",Glutamine!S46)</f>
        <v/>
      </c>
      <c r="T55" s="240" t="str">
        <f>IF(ISBLANK(Glutamine!T46),"",Glutamine!T46)</f>
        <v/>
      </c>
      <c r="U55" s="240" t="str">
        <f>IF(ISBLANK(Glutamine!U46),"",Glutamine!U46)</f>
        <v/>
      </c>
      <c r="V55" s="240" t="str">
        <f>IF(ISBLANK(Glutamine!V46),"",Glutamine!V46)</f>
        <v/>
      </c>
      <c r="W55" s="240" t="str">
        <f>IF(ISBLANK(Glutamine!W46),"",Glutamine!W46)</f>
        <v/>
      </c>
      <c r="X55" s="240" t="str">
        <f>IF(ISBLANK(Glutamine!X46),"",Glutamine!X46)</f>
        <v/>
      </c>
      <c r="Y55" s="240" t="str">
        <f>IF(ISBLANK(Glutamine!Y46),"",Glutamine!Y46)</f>
        <v/>
      </c>
      <c r="Z55" s="240" t="str">
        <f>IF(ISBLANK(Glutamine!Z46),"",Glutamine!Z46)</f>
        <v/>
      </c>
      <c r="AA55" s="240" t="str">
        <f>IF(ISBLANK(Glutamine!AA46),"",Glutamine!AA46)</f>
        <v/>
      </c>
      <c r="AB55" s="240" t="str">
        <f>IF(ISBLANK(Glutamine!AB46),"",Glutamine!AB46)</f>
        <v/>
      </c>
      <c r="AC55" s="240" t="str">
        <f>IF(ISBLANK(Glutamine!AC46),"",Glutamine!AC46)</f>
        <v/>
      </c>
      <c r="AD55" s="240" t="str">
        <f>IF(ISBLANK(Glutamine!AD46),"",Glutamine!AD46)</f>
        <v/>
      </c>
      <c r="AE55" s="240" t="str">
        <f>IF(ISBLANK(Glutamine!AE46),"",Glutamine!AE46)</f>
        <v/>
      </c>
      <c r="AF55" s="240" t="str">
        <f>IF(ISBLANK(Glutamine!AF46),"",Glutamine!AF46)</f>
        <v/>
      </c>
      <c r="AG55" s="240" t="str">
        <f>IF(ISBLANK(Glutamine!AG46),"",Glutamine!AG46)</f>
        <v/>
      </c>
      <c r="AH55" s="240" t="str">
        <f>IF(ISBLANK(Glutamine!AH46),"",Glutamine!AH46)</f>
        <v/>
      </c>
      <c r="AI55" s="240" t="str">
        <f>IF(ISBLANK(Glutamine!AI46),"",Glutamine!AI46)</f>
        <v/>
      </c>
      <c r="AJ55" s="240" t="str">
        <f>IF(ISBLANK(Glutamine!AJ46),"",Glutamine!AJ46)</f>
        <v/>
      </c>
      <c r="AK55" s="240" t="str">
        <f>IF(ISBLANK(Glutamine!AK46),"",Glutamine!AK46)</f>
        <v/>
      </c>
      <c r="AL55" s="240" t="str">
        <f>IF(ISBLANK(Glutamine!AL46),"",Glutamine!AL46)</f>
        <v/>
      </c>
      <c r="AM55" s="240" t="str">
        <f>IF(ISBLANK(Glutamine!AM46),"",Glutamine!AM46)</f>
        <v/>
      </c>
      <c r="AN55" s="240" t="str">
        <f>IF(ISBLANK(Glutamine!AN46),"",Glutamine!AN46)</f>
        <v/>
      </c>
      <c r="AO55" s="240" t="str">
        <f>IF(ISBLANK(Glutamine!AO46),"",Glutamine!AO46)</f>
        <v/>
      </c>
      <c r="AP55" s="240" t="str">
        <f>IF(ISBLANK(Glutamine!AP46),"",Glutamine!AP46)</f>
        <v/>
      </c>
      <c r="AQ55" s="240" t="e">
        <f>IF(ISBLANK(Glutamine!#REF!),"",Glutamine!#REF!)</f>
        <v>#REF!</v>
      </c>
      <c r="AR55" s="240" t="e">
        <f>IF(ISBLANK(Glutamine!#REF!),"",Glutamine!#REF!)</f>
        <v>#REF!</v>
      </c>
      <c r="AS55" s="240" t="e">
        <f>IF(ISBLANK(Glutamine!#REF!),"",Glutamine!#REF!)</f>
        <v>#REF!</v>
      </c>
      <c r="AT55" s="240" t="e">
        <f>IF(ISBLANK(Glutamine!#REF!),"",Glutamine!#REF!)</f>
        <v>#REF!</v>
      </c>
      <c r="AU55" s="240" t="e">
        <f>IF(ISBLANK(Glutamine!#REF!),"",Glutamine!#REF!)</f>
        <v>#REF!</v>
      </c>
      <c r="AV55" s="240" t="e">
        <f>IF(ISBLANK(Glutamine!#REF!),"",Glutamine!#REF!)</f>
        <v>#REF!</v>
      </c>
      <c r="AW55" s="240" t="e">
        <f>IF(ISBLANK(Glutamine!#REF!),"",Glutamine!#REF!)</f>
        <v>#REF!</v>
      </c>
      <c r="AX55" s="240" t="e">
        <f>IF(ISBLANK(Glutamine!#REF!),"",Glutamine!#REF!)</f>
        <v>#REF!</v>
      </c>
      <c r="AY55" s="240" t="e">
        <f>IF(ISBLANK(Glutamine!#REF!),"",Glutamine!#REF!)</f>
        <v>#REF!</v>
      </c>
      <c r="AZ55" s="240" t="e">
        <f>IF(ISBLANK(Glutamine!#REF!),"",Glutamine!#REF!)</f>
        <v>#REF!</v>
      </c>
      <c r="BA55" s="240" t="e">
        <f>IF(ISBLANK(Glutamine!#REF!),"",Glutamine!#REF!)</f>
        <v>#REF!</v>
      </c>
      <c r="BB55" s="240" t="e">
        <f>IF(ISBLANK(Glutamine!#REF!),"",Glutamine!#REF!)</f>
        <v>#REF!</v>
      </c>
      <c r="BC55" s="240" t="e">
        <f>IF(ISBLANK(Glutamine!#REF!),"",Glutamine!#REF!)</f>
        <v>#REF!</v>
      </c>
      <c r="BD55" s="240" t="e">
        <f>IF(ISBLANK(Glutamine!#REF!),"",Glutamine!#REF!)</f>
        <v>#REF!</v>
      </c>
      <c r="BE55" s="240" t="e">
        <f>IF(ISBLANK(Glutamine!#REF!),"",Glutamine!#REF!)</f>
        <v>#REF!</v>
      </c>
      <c r="BF55" s="240" t="e">
        <f>IF(ISBLANK(Glutamine!#REF!),"",Glutamine!#REF!)</f>
        <v>#REF!</v>
      </c>
      <c r="BG55" s="240" t="e">
        <f>IF(ISBLANK(Glutamine!#REF!),"",Glutamine!#REF!)</f>
        <v>#REF!</v>
      </c>
      <c r="BH55" s="240" t="e">
        <f>IF(ISBLANK(Glutamine!#REF!),"",Glutamine!#REF!)</f>
        <v>#REF!</v>
      </c>
      <c r="BI55" s="240" t="e">
        <f>IF(ISBLANK(Glutamine!#REF!),"",Glutamine!#REF!)</f>
        <v>#REF!</v>
      </c>
      <c r="BJ55" s="240" t="e">
        <f>IF(ISBLANK(Glutamine!#REF!),"",Glutamine!#REF!)</f>
        <v>#REF!</v>
      </c>
      <c r="BK55" s="240" t="e">
        <f>IF(ISBLANK(Glutamine!#REF!),"",Glutamine!#REF!)</f>
        <v>#REF!</v>
      </c>
      <c r="BL55" s="240" t="e">
        <f>IF(ISBLANK(Glutamine!#REF!),"",Glutamine!#REF!)</f>
        <v>#REF!</v>
      </c>
      <c r="BM55" s="240" t="e">
        <f>IF(ISBLANK(Glutamine!#REF!),"",Glutamine!#REF!)</f>
        <v>#REF!</v>
      </c>
      <c r="BN55" s="240" t="str">
        <f>IF(ISBLANK('In Process Calc.'!B48),"",ROUND('In Process Calc.'!B48,2))</f>
        <v/>
      </c>
      <c r="BO55" s="240" t="str">
        <f>IF(ISBLANK('In Process Calc.'!C48),"",ROUND('In Process Calc.'!C48,2))</f>
        <v/>
      </c>
      <c r="BP55" s="240" t="str">
        <f>IF(ISBLANK('In Process Calc.'!D48),"",'In Process Calc.'!D48)</f>
        <v/>
      </c>
      <c r="BQ55" s="240" t="str">
        <f>IF(ISBLANK('In Process Calc.'!E48),"",'In Process Calc.'!E48)</f>
        <v/>
      </c>
      <c r="BR55" s="240" t="str">
        <f>IF(ISBLANK('In Process Calc.'!G48),"",'In Process Calc.'!G48)</f>
        <v/>
      </c>
      <c r="BS55" s="240" t="str">
        <f>IF(ISBLANK('In Process Calc.'!I48),"",'In Process Calc.'!I48)</f>
        <v/>
      </c>
      <c r="BT55" s="240" t="str">
        <f>IF(ISBLANK('In Process Calc.'!J48),"",'In Process Calc.'!J48)</f>
        <v/>
      </c>
      <c r="BU55" s="240" t="str">
        <f>IF(ISBLANK('In Process Calc.'!K48),"",'In Process Calc.'!K48)</f>
        <v/>
      </c>
      <c r="BV55" s="245" t="str">
        <f>IF(ISBLANK('In Process Calc.'!L48),"",'In Process Calc.'!L48)</f>
        <v/>
      </c>
      <c r="BW55" s="245" t="str">
        <f>IF(ISBLANK('In Process Calc.'!M48),"",'In Process Calc.'!M48)</f>
        <v/>
      </c>
      <c r="BX55" s="245" t="str">
        <f>IF(ISBLANK('In Process Calc.'!N48),"",'In Process Calc.'!N48)</f>
        <v/>
      </c>
      <c r="BY55" s="245" t="str">
        <f>IF(ISBLANK('In Process Calc.'!O48),"",'In Process Calc.'!O48)</f>
        <v/>
      </c>
      <c r="BZ55" s="245" t="str">
        <f>IF(ISBLANK('In Process Calc.'!P48),"",'In Process Calc.'!P48)</f>
        <v/>
      </c>
      <c r="CA55" s="245" t="str">
        <f>IF(ISBLANK('In Process Calc.'!Q48),"",'In Process Calc.'!Q48)</f>
        <v/>
      </c>
      <c r="CB55" s="245" t="str">
        <f>IF(ISBLANK('In Process Calc.'!R48),"",'In Process Calc.'!R48)</f>
        <v/>
      </c>
      <c r="CC55" s="245" t="str">
        <f>IF(ISBLANK('In Process Calc.'!S48),"",'In Process Calc.'!S48)</f>
        <v/>
      </c>
      <c r="CD55" s="245" t="str">
        <f>IF(ISBLANK('In Process Calc.'!T48),"",'In Process Calc.'!T48)</f>
        <v/>
      </c>
      <c r="CE55" s="245" t="str">
        <f>IF(ISBLANK('In Process Calc.'!U48),"",'In Process Calc.'!U48)</f>
        <v/>
      </c>
      <c r="CF55" s="245" t="str">
        <f>IF(ISBLANK('In Process Calc.'!V48),"",'In Process Calc.'!V48)</f>
        <v/>
      </c>
      <c r="CG55" s="245" t="str">
        <f>IF(ISBLANK('In Process Calc.'!W48),"",'In Process Calc.'!W48)</f>
        <v/>
      </c>
      <c r="CH55" s="245" t="str">
        <f>IF(ISBLANK('In Process Calc.'!X48),"",'In Process Calc.'!X48)</f>
        <v/>
      </c>
      <c r="CI55" s="245" t="str">
        <f>IF(ISBLANK('In Process Calc.'!Y48),"",'In Process Calc.'!Y48)</f>
        <v/>
      </c>
      <c r="CJ55" s="245" t="str">
        <f>IF(ISBLANK('In Process Calc.'!Z48),"",'In Process Calc.'!Z48)</f>
        <v/>
      </c>
      <c r="CK55" s="245" t="str">
        <f>IF(ISBLANK('In Process Calc.'!AA48),"",'In Process Calc.'!AA48)</f>
        <v/>
      </c>
      <c r="CL55" s="245" t="str">
        <f>IF(ISBLANK('In Process Calc.'!AB48),"",'In Process Calc.'!AB48)</f>
        <v/>
      </c>
      <c r="CM55" s="245" t="str">
        <f>IF(ISBLANK('In Process Calc.'!AC48),"",'In Process Calc.'!AC48)</f>
        <v/>
      </c>
      <c r="CN55" s="245" t="str">
        <f>IF(ISBLANK('In Process Calc.'!AD48),"",'In Process Calc.'!AD48)</f>
        <v/>
      </c>
      <c r="CO55" s="245" t="str">
        <f>IF(ISBLANK('In Process Calc.'!AE48),"",'In Process Calc.'!AE48)</f>
        <v/>
      </c>
      <c r="CP55" s="245" t="str">
        <f>IF(ISBLANK('In Process Calc.'!AF48),"",'In Process Calc.'!AF48)</f>
        <v/>
      </c>
      <c r="CQ55" s="245" t="str">
        <f>IF(ISBLANK('In Process Calc.'!AG48),"",'In Process Calc.'!AG48)</f>
        <v/>
      </c>
      <c r="CR55" s="245" t="str">
        <f>IF(ISBLANK('In Process Calc.'!AH48),"",'In Process Calc.'!AH48)</f>
        <v/>
      </c>
      <c r="CS55" s="245" t="str">
        <f>IF(ISBLANK('In Process Calc.'!AI48),"",'In Process Calc.'!AI48)</f>
        <v/>
      </c>
      <c r="CT55" s="245" t="str">
        <f>IF(ISBLANK('In Process Calc.'!AJ48),"",'In Process Calc.'!AJ48)</f>
        <v/>
      </c>
      <c r="CU55" s="245" t="str">
        <f>IF(ISBLANK('In Process Calc.'!AK48),"",'In Process Calc.'!AK48)</f>
        <v/>
      </c>
      <c r="CV55" s="245" t="str">
        <f>IF(ISBLANK('In Process Calc.'!AL48),"",'In Process Calc.'!AL48)</f>
        <v/>
      </c>
      <c r="CW55" s="245" t="str">
        <f>IF(ISBLANK('In Process Calc.'!AM48),"",'In Process Calc.'!AM48)</f>
        <v/>
      </c>
      <c r="CX55" s="245" t="str">
        <f>IF(ISBLANK('In Process Calc.'!AN48),"",'In Process Calc.'!AN48)</f>
        <v/>
      </c>
      <c r="CY55" s="245" t="str">
        <f>IF(ISBLANK('In Process Calc.'!AO48),"",'In Process Calc.'!AO48)</f>
        <v/>
      </c>
      <c r="CZ55" s="245" t="str">
        <f>IF(ISBLANK('In Process Calc.'!AP48),"",'In Process Calc.'!AP48)</f>
        <v/>
      </c>
      <c r="DA55" s="245" t="str">
        <f>IF(ISBLANK('In Process Calc.'!AQ48),"",'In Process Calc.'!AQ48)</f>
        <v/>
      </c>
      <c r="DB55" s="245" t="str">
        <f>IF(ISBLANK('In Process Calc.'!AR48),"",'In Process Calc.'!AR48)</f>
        <v/>
      </c>
      <c r="DC55" s="245" t="str">
        <f>IF(ISBLANK('In Process Calc.'!AS48),"",'In Process Calc.'!AS48)</f>
        <v/>
      </c>
      <c r="DD55" s="245" t="str">
        <f>IF(ISBLANK('In Process Calc.'!AT48),"",'In Process Calc.'!AT48)</f>
        <v/>
      </c>
      <c r="DE55" s="245" t="str">
        <f>IF(ISBLANK('In Process Calc.'!AU48),"",'In Process Calc.'!AU48)</f>
        <v/>
      </c>
      <c r="DF55" s="245" t="str">
        <f>IF(ISBLANK('In Process Calc.'!AV48),"",'In Process Calc.'!AV48)</f>
        <v/>
      </c>
      <c r="DG55" s="245" t="str">
        <f>IF(ISBLANK('In Process Calc.'!AW48),"",'In Process Calc.'!AW48)</f>
        <v/>
      </c>
      <c r="DH55" s="245" t="str">
        <f>IF(ISBLANK('In Process Calc.'!AX48),"",'In Process Calc.'!AX48)</f>
        <v/>
      </c>
      <c r="DI55" s="245" t="str">
        <f>IF(ISBLANK('In Process Calc.'!AY48),"",'In Process Calc.'!AY48)</f>
        <v/>
      </c>
      <c r="DJ55" s="245" t="str">
        <f>IF(ISBLANK('In Process Calc.'!AZ48),"",'In Process Calc.'!AZ48)</f>
        <v/>
      </c>
      <c r="DK55" s="245" t="str">
        <f>IF(ISBLANK('In Process Calc.'!BA48),"",'In Process Calc.'!BA48)</f>
        <v/>
      </c>
      <c r="DL55" s="245" t="str">
        <f>IF(ISBLANK('In Process Calc.'!BB48),"",'In Process Calc.'!BB48)</f>
        <v/>
      </c>
      <c r="DM55" s="245" t="str">
        <f>IF(ISBLANK('In Process Calc.'!BC48),"",'In Process Calc.'!BC48)</f>
        <v/>
      </c>
      <c r="DN55" s="245" t="str">
        <f>IF(ISBLANK('In Process Calc.'!BD48),"",'In Process Calc.'!BD48)</f>
        <v/>
      </c>
      <c r="DO55" s="245" t="str">
        <f>IF(ISBLANK('In Process Calc.'!BE48),"",'In Process Calc.'!BE48)</f>
        <v/>
      </c>
      <c r="DP55" s="245" t="str">
        <f>IF(ISBLANK('In Process Calc.'!BF48),"",'In Process Calc.'!BF48)</f>
        <v/>
      </c>
      <c r="DQ55" s="245" t="str">
        <f>IF(ISBLANK('In Process Calc.'!BG48),"",'In Process Calc.'!BG48)</f>
        <v/>
      </c>
      <c r="DR55" s="245" t="str">
        <f>IF(ISBLANK('In Process Calc.'!BH48),"",'In Process Calc.'!BH48)</f>
        <v/>
      </c>
      <c r="DS55" s="245" t="str">
        <f>IF(ISBLANK('In Process Calc.'!BI48),"",'In Process Calc.'!BI48)</f>
        <v/>
      </c>
      <c r="DT55" s="245" t="str">
        <f>IF(ISBLANK('In Process Calc.'!BJ48),"",'In Process Calc.'!BJ48)</f>
        <v/>
      </c>
      <c r="DU55" s="245" t="str">
        <f>IF(ISBLANK('In Process Calc.'!BK48),"",'In Process Calc.'!BK48)</f>
        <v/>
      </c>
      <c r="DV55" s="245" t="str">
        <f>IF(ISBLANK('In Process Calc.'!BL48),"",'In Process Calc.'!BL48)</f>
        <v/>
      </c>
      <c r="DW55" s="245" t="str">
        <f>IF(ISBLANK('In Process Calc.'!BM48),"",'In Process Calc.'!BM48)</f>
        <v/>
      </c>
      <c r="DX55" s="245" t="str">
        <f>IF(ISBLANK('In Process Calc.'!BN48),"",'In Process Calc.'!BN48)</f>
        <v/>
      </c>
      <c r="DY55" s="245" t="str">
        <f>IF(ISBLANK('In Process Calc.'!BO48),"",'In Process Calc.'!BO48)</f>
        <v/>
      </c>
      <c r="DZ55" s="245" t="str">
        <f>IF(ISBLANK('In Process Calc.'!BP48),"",'In Process Calc.'!BP48)</f>
        <v/>
      </c>
      <c r="EA55" s="245" t="str">
        <f>IF(ISBLANK('In Process Calc.'!BQ48),"",'In Process Calc.'!BQ48)</f>
        <v/>
      </c>
      <c r="EB55" s="245" t="str">
        <f>IF(ISBLANK('In Process Calc.'!BR48),"",'In Process Calc.'!BR48)</f>
        <v/>
      </c>
      <c r="EC55" s="245" t="str">
        <f>IF(ISBLANK('In Process Calc.'!BS48),"",'In Process Calc.'!BS48)</f>
        <v/>
      </c>
      <c r="ED55" s="245" t="str">
        <f>IF(ISBLANK('In Process Calc.'!BT48),"",'In Process Calc.'!BT48)</f>
        <v/>
      </c>
      <c r="EE55" s="245" t="str">
        <f>IF(ISBLANK('In Process Calc.'!BU48),"",'In Process Calc.'!BU48)</f>
        <v/>
      </c>
      <c r="EF55" s="245" t="str">
        <f>IF(ISBLANK('In Process Calc.'!BV48),"",'In Process Calc.'!BV48)</f>
        <v/>
      </c>
      <c r="EG55" s="245" t="str">
        <f>IF(ISBLANK('In Process Calc.'!BW48),"",'In Process Calc.'!BW48)</f>
        <v/>
      </c>
      <c r="EH55" s="245" t="str">
        <f>IF(ISBLANK('In Process Calc.'!BX48),"",'In Process Calc.'!BX48)</f>
        <v/>
      </c>
      <c r="EI55" s="245" t="str">
        <f>IF(ISBLANK('In Process Calc.'!BY48),"",'In Process Calc.'!BY48)</f>
        <v/>
      </c>
      <c r="EJ55" s="245" t="str">
        <f>IF(ISBLANK('In Process Calc.'!BZ48),"",'In Process Calc.'!BZ48)</f>
        <v/>
      </c>
      <c r="EK55" s="245" t="str">
        <f>IF(ISBLANK('Post Process Calc.'!A55),"",'Post Process Calc.'!A55)</f>
        <v/>
      </c>
      <c r="EL55" s="245" t="str">
        <f>IF(ISBLANK('Post Process Calc.'!B55),"",'Post Process Calc.'!B55)</f>
        <v/>
      </c>
      <c r="EM55" s="245" t="str">
        <f>IF(ISBLANK('Post Process Calc.'!C55),"",'Post Process Calc.'!C55)</f>
        <v/>
      </c>
      <c r="EN55" s="245" t="str">
        <f>IF(ISBLANK('Post Process Calc.'!D55),"",'Post Process Calc.'!D55)</f>
        <v/>
      </c>
      <c r="EO55" s="245" t="str">
        <f>IF(ISBLANK('Post Process Calc.'!E55),"",'Post Process Calc.'!E55)</f>
        <v/>
      </c>
      <c r="EP55" s="245" t="str">
        <f>IF(ISBLANK('Post Process Calc.'!F55),"",'Post Process Calc.'!F55)</f>
        <v/>
      </c>
      <c r="EQ55" s="245" t="str">
        <f>IF(ISBLANK('Post Process Calc.'!G55),"",'Post Process Calc.'!G55)</f>
        <v/>
      </c>
      <c r="ER55" s="245" t="str">
        <f>IF(ISBLANK('Post Process Calc.'!H55),"",'Post Process Calc.'!H55)</f>
        <v/>
      </c>
      <c r="ES55" s="245" t="str">
        <f>IF(ISBLANK('Post Process Calc.'!I55),"",'Post Process Calc.'!I55)</f>
        <v/>
      </c>
      <c r="ET55" s="245" t="str">
        <f>IF(ISBLANK('Post Process Calc.'!J55),"",'Post Process Calc.'!J55)</f>
        <v/>
      </c>
      <c r="EU55" s="245" t="str">
        <f>IF(ISBLANK('Post Process Calc.'!K55),"",'Post Process Calc.'!K55)</f>
        <v/>
      </c>
      <c r="EV55" s="245" t="str">
        <f>IF(ISBLANK('Post Process Calc.'!L55),"",'Post Process Calc.'!L55)</f>
        <v/>
      </c>
      <c r="EW55" s="245" t="str">
        <f>IF(ISBLANK('Post Process Calc.'!M55),"",'Post Process Calc.'!M55)</f>
        <v/>
      </c>
      <c r="EX55" s="245" t="str">
        <f>IF(ISBLANK('Post Process Calc.'!N55),"",'Post Process Calc.'!N55)</f>
        <v/>
      </c>
      <c r="EY55" s="245" t="str">
        <f>IF(ISBLANK('Post Process Calc.'!O55),"",'Post Process Calc.'!O55)</f>
        <v/>
      </c>
      <c r="EZ55" s="245" t="str">
        <f>IF(ISBLANK('Post Process Calc.'!P55),"",'Post Process Calc.'!P55)</f>
        <v/>
      </c>
      <c r="FA55" s="245" t="str">
        <f>IF(ISBLANK('Post Process Calc.'!Q55),"",'Post Process Calc.'!Q55)</f>
        <v/>
      </c>
      <c r="FB55" s="245" t="str">
        <f>IF(ISBLANK('Post Process Calc.'!R55),"",'Post Process Calc.'!R55)</f>
        <v/>
      </c>
      <c r="FC55" s="245" t="str">
        <f>IF(ISBLANK('Post Process Calc.'!S55),"",'Post Process Calc.'!S55)</f>
        <v/>
      </c>
      <c r="FD55" s="245" t="str">
        <f>IF(ISBLANK('Post Process Calc.'!T55),"",'Post Process Calc.'!T55)</f>
        <v/>
      </c>
      <c r="FE55" s="245" t="str">
        <f>IF(ISBLANK('Post Process Calc.'!U55),"",'Post Process Calc.'!U55)</f>
        <v/>
      </c>
      <c r="FF55" s="245" t="str">
        <f>IF(ISBLANK('Post Process Calc.'!V55),"",'Post Process Calc.'!V55)</f>
        <v/>
      </c>
      <c r="FG55" s="245" t="str">
        <f>IF(ISBLANK('Post Process Calc.'!W55),"",'Post Process Calc.'!W55)</f>
        <v/>
      </c>
      <c r="FH55" s="245" t="str">
        <f>IF(ISBLANK('Post Process Calc.'!X55),"",'Post Process Calc.'!X55)</f>
        <v/>
      </c>
      <c r="FI55" s="245" t="str">
        <f>IF(ISBLANK('Post Process Calc.'!Y55),"",'Post Process Calc.'!Y55)</f>
        <v/>
      </c>
      <c r="FJ55" s="245" t="str">
        <f>IF(ISBLANK('Post Process Calc.'!Z55),"",'Post Process Calc.'!Z55)</f>
        <v/>
      </c>
      <c r="FK55" s="245" t="str">
        <f>IF(ISBLANK('Post Process Calc.'!AA55),"",'Post Process Calc.'!AA55)</f>
        <v/>
      </c>
      <c r="FL55" s="245" t="str">
        <f>IF(ISBLANK('Post Process Calc.'!AB55),"",'Post Process Calc.'!AB55)</f>
        <v/>
      </c>
      <c r="FM55" s="245" t="str">
        <f>IF(ISBLANK('Post Process Calc.'!AC55),"",'Post Process Calc.'!AC55)</f>
        <v/>
      </c>
      <c r="FN55" s="245" t="str">
        <f>IF(ISBLANK('Post Process Calc.'!AD55),"",'Post Process Calc.'!AD55)</f>
        <v/>
      </c>
      <c r="FO55" s="245" t="str">
        <f>IF(ISBLANK('Post Process Calc.'!AE55),"",'Post Process Calc.'!AE55)</f>
        <v/>
      </c>
      <c r="FP55" s="245" t="str">
        <f>IF(ISBLANK('Post Process Calc.'!AF55),"",'Post Process Calc.'!AF55)</f>
        <v/>
      </c>
      <c r="FQ55" s="245" t="str">
        <f>IF(ISBLANK('Post Process Calc.'!AG55),"",'Post Process Calc.'!AG55)</f>
        <v/>
      </c>
      <c r="FR55" s="245" t="str">
        <f>IF(ISBLANK('Post Process Calc.'!AH55),"",'Post Process Calc.'!AH55)</f>
        <v/>
      </c>
      <c r="FS55" s="245" t="str">
        <f>IF(ISBLANK('Post Process Calc.'!AI55),"",'Post Process Calc.'!AI55)</f>
        <v/>
      </c>
    </row>
    <row r="56" spans="1:175" x14ac:dyDescent="0.15">
      <c r="A56" s="240" t="str">
        <f>IF(Glutamine!B47&lt;&gt;0,Glutamine!$B$1,"")</f>
        <v/>
      </c>
      <c r="B56" s="240" t="str">
        <f>IF(ISBLANK(Glutamine!A47),"",Glutamine!A47)</f>
        <v/>
      </c>
      <c r="C56" s="247" t="str">
        <f>IF(ISBLANK(Glutamine!B47),"",Glutamine!B47)</f>
        <v/>
      </c>
      <c r="D56" s="248" t="str">
        <f>IF(ISBLANK(Glutamine!C47),"",Glutamine!C47)</f>
        <v/>
      </c>
      <c r="E56" s="240" t="str">
        <f>IF(ISBLANK(Glutamine!D47),"",Glutamine!D47)</f>
        <v/>
      </c>
      <c r="F56" s="240" t="str">
        <f>IF(ISBLANK(Glutamine!E47),"",Glutamine!E47)</f>
        <v/>
      </c>
      <c r="G56" s="240" t="str">
        <f>IF(ISBLANK(Glutamine!G47),"",Glutamine!G47)</f>
        <v/>
      </c>
      <c r="H56" s="240" t="str">
        <f>IF(ISBLANK(Glutamine!H47),"",Glutamine!H47)</f>
        <v/>
      </c>
      <c r="I56" s="240" t="str">
        <f>IF(ISBLANK(Glutamine!I47),"",Glutamine!I47)</f>
        <v/>
      </c>
      <c r="J56" s="240" t="str">
        <f>IF(ISBLANK(Glutamine!J47),"",Glutamine!J47)</f>
        <v/>
      </c>
      <c r="K56" s="240" t="str">
        <f>IF(ISBLANK(Glutamine!K47),"",Glutamine!K47)</f>
        <v/>
      </c>
      <c r="L56" s="240" t="str">
        <f>IF(ISBLANK(Glutamine!L47),"",Glutamine!L47)</f>
        <v/>
      </c>
      <c r="M56" s="240" t="str">
        <f>IF(ISBLANK(Glutamine!M47),"",Glutamine!M47)</f>
        <v/>
      </c>
      <c r="N56" s="240" t="str">
        <f>IF(ISBLANK(Glutamine!N47),"",Glutamine!N47)</f>
        <v/>
      </c>
      <c r="O56" s="240" t="str">
        <f>IF(ISBLANK(Glutamine!O47),"",Glutamine!O47)</f>
        <v/>
      </c>
      <c r="P56" s="240" t="str">
        <f>IF(ISBLANK(Glutamine!P47),"",Glutamine!P47)</f>
        <v/>
      </c>
      <c r="Q56" s="240" t="str">
        <f>IF(ISBLANK(Glutamine!Q47),"",Glutamine!Q47)</f>
        <v/>
      </c>
      <c r="R56" s="240" t="str">
        <f>IF(ISBLANK(Glutamine!R47),"",Glutamine!R47)</f>
        <v/>
      </c>
      <c r="S56" s="240" t="str">
        <f>IF(ISBLANK(Glutamine!S47),"",Glutamine!S47)</f>
        <v/>
      </c>
      <c r="T56" s="240" t="str">
        <f>IF(ISBLANK(Glutamine!T47),"",Glutamine!T47)</f>
        <v/>
      </c>
      <c r="U56" s="240" t="str">
        <f>IF(ISBLANK(Glutamine!U47),"",Glutamine!U47)</f>
        <v/>
      </c>
      <c r="V56" s="240" t="str">
        <f>IF(ISBLANK(Glutamine!V47),"",Glutamine!V47)</f>
        <v/>
      </c>
      <c r="W56" s="240" t="str">
        <f>IF(ISBLANK(Glutamine!W47),"",Glutamine!W47)</f>
        <v/>
      </c>
      <c r="X56" s="240" t="str">
        <f>IF(ISBLANK(Glutamine!X47),"",Glutamine!X47)</f>
        <v/>
      </c>
      <c r="Y56" s="240" t="str">
        <f>IF(ISBLANK(Glutamine!Y47),"",Glutamine!Y47)</f>
        <v/>
      </c>
      <c r="Z56" s="240" t="str">
        <f>IF(ISBLANK(Glutamine!Z47),"",Glutamine!Z47)</f>
        <v/>
      </c>
      <c r="AA56" s="240" t="str">
        <f>IF(ISBLANK(Glutamine!AA47),"",Glutamine!AA47)</f>
        <v/>
      </c>
      <c r="AB56" s="240" t="str">
        <f>IF(ISBLANK(Glutamine!AB47),"",Glutamine!AB47)</f>
        <v/>
      </c>
      <c r="AC56" s="240" t="str">
        <f>IF(ISBLANK(Glutamine!AC47),"",Glutamine!AC47)</f>
        <v/>
      </c>
      <c r="AD56" s="240" t="str">
        <f>IF(ISBLANK(Glutamine!AD47),"",Glutamine!AD47)</f>
        <v/>
      </c>
      <c r="AE56" s="240" t="str">
        <f>IF(ISBLANK(Glutamine!AE47),"",Glutamine!AE47)</f>
        <v/>
      </c>
      <c r="AF56" s="240" t="str">
        <f>IF(ISBLANK(Glutamine!AF47),"",Glutamine!AF47)</f>
        <v/>
      </c>
      <c r="AG56" s="240" t="str">
        <f>IF(ISBLANK(Glutamine!AG47),"",Glutamine!AG47)</f>
        <v/>
      </c>
      <c r="AH56" s="240" t="str">
        <f>IF(ISBLANK(Glutamine!AH47),"",Glutamine!AH47)</f>
        <v/>
      </c>
      <c r="AI56" s="240" t="str">
        <f>IF(ISBLANK(Glutamine!AI47),"",Glutamine!AI47)</f>
        <v/>
      </c>
      <c r="AJ56" s="240" t="str">
        <f>IF(ISBLANK(Glutamine!AJ47),"",Glutamine!AJ47)</f>
        <v/>
      </c>
      <c r="AK56" s="240" t="str">
        <f>IF(ISBLANK(Glutamine!AK47),"",Glutamine!AK47)</f>
        <v/>
      </c>
      <c r="AL56" s="240" t="str">
        <f>IF(ISBLANK(Glutamine!AL47),"",Glutamine!AL47)</f>
        <v/>
      </c>
      <c r="AM56" s="240" t="str">
        <f>IF(ISBLANK(Glutamine!AM47),"",Glutamine!AM47)</f>
        <v/>
      </c>
      <c r="AN56" s="240" t="str">
        <f>IF(ISBLANK(Glutamine!AN47),"",Glutamine!AN47)</f>
        <v/>
      </c>
      <c r="AO56" s="240" t="str">
        <f>IF(ISBLANK(Glutamine!AO47),"",Glutamine!AO47)</f>
        <v/>
      </c>
      <c r="AP56" s="240" t="str">
        <f>IF(ISBLANK(Glutamine!AP47),"",Glutamine!AP47)</f>
        <v/>
      </c>
      <c r="AQ56" s="240" t="e">
        <f>IF(ISBLANK(Glutamine!#REF!),"",Glutamine!#REF!)</f>
        <v>#REF!</v>
      </c>
      <c r="AR56" s="240" t="e">
        <f>IF(ISBLANK(Glutamine!#REF!),"",Glutamine!#REF!)</f>
        <v>#REF!</v>
      </c>
      <c r="AS56" s="240" t="e">
        <f>IF(ISBLANK(Glutamine!#REF!),"",Glutamine!#REF!)</f>
        <v>#REF!</v>
      </c>
      <c r="AT56" s="240" t="e">
        <f>IF(ISBLANK(Glutamine!#REF!),"",Glutamine!#REF!)</f>
        <v>#REF!</v>
      </c>
      <c r="AU56" s="240" t="e">
        <f>IF(ISBLANK(Glutamine!#REF!),"",Glutamine!#REF!)</f>
        <v>#REF!</v>
      </c>
      <c r="AV56" s="240" t="e">
        <f>IF(ISBLANK(Glutamine!#REF!),"",Glutamine!#REF!)</f>
        <v>#REF!</v>
      </c>
      <c r="AW56" s="240" t="e">
        <f>IF(ISBLANK(Glutamine!#REF!),"",Glutamine!#REF!)</f>
        <v>#REF!</v>
      </c>
      <c r="AX56" s="240" t="e">
        <f>IF(ISBLANK(Glutamine!#REF!),"",Glutamine!#REF!)</f>
        <v>#REF!</v>
      </c>
      <c r="AY56" s="240" t="e">
        <f>IF(ISBLANK(Glutamine!#REF!),"",Glutamine!#REF!)</f>
        <v>#REF!</v>
      </c>
      <c r="AZ56" s="240" t="e">
        <f>IF(ISBLANK(Glutamine!#REF!),"",Glutamine!#REF!)</f>
        <v>#REF!</v>
      </c>
      <c r="BA56" s="240" t="e">
        <f>IF(ISBLANK(Glutamine!#REF!),"",Glutamine!#REF!)</f>
        <v>#REF!</v>
      </c>
      <c r="BB56" s="240" t="e">
        <f>IF(ISBLANK(Glutamine!#REF!),"",Glutamine!#REF!)</f>
        <v>#REF!</v>
      </c>
      <c r="BC56" s="240" t="e">
        <f>IF(ISBLANK(Glutamine!#REF!),"",Glutamine!#REF!)</f>
        <v>#REF!</v>
      </c>
      <c r="BD56" s="240" t="e">
        <f>IF(ISBLANK(Glutamine!#REF!),"",Glutamine!#REF!)</f>
        <v>#REF!</v>
      </c>
      <c r="BE56" s="240" t="e">
        <f>IF(ISBLANK(Glutamine!#REF!),"",Glutamine!#REF!)</f>
        <v>#REF!</v>
      </c>
      <c r="BF56" s="240" t="e">
        <f>IF(ISBLANK(Glutamine!#REF!),"",Glutamine!#REF!)</f>
        <v>#REF!</v>
      </c>
      <c r="BG56" s="240" t="e">
        <f>IF(ISBLANK(Glutamine!#REF!),"",Glutamine!#REF!)</f>
        <v>#REF!</v>
      </c>
      <c r="BH56" s="240" t="e">
        <f>IF(ISBLANK(Glutamine!#REF!),"",Glutamine!#REF!)</f>
        <v>#REF!</v>
      </c>
      <c r="BI56" s="240" t="e">
        <f>IF(ISBLANK(Glutamine!#REF!),"",Glutamine!#REF!)</f>
        <v>#REF!</v>
      </c>
      <c r="BJ56" s="240" t="e">
        <f>IF(ISBLANK(Glutamine!#REF!),"",Glutamine!#REF!)</f>
        <v>#REF!</v>
      </c>
      <c r="BK56" s="240" t="e">
        <f>IF(ISBLANK(Glutamine!#REF!),"",Glutamine!#REF!)</f>
        <v>#REF!</v>
      </c>
      <c r="BL56" s="240" t="e">
        <f>IF(ISBLANK(Glutamine!#REF!),"",Glutamine!#REF!)</f>
        <v>#REF!</v>
      </c>
      <c r="BM56" s="240" t="e">
        <f>IF(ISBLANK(Glutamine!#REF!),"",Glutamine!#REF!)</f>
        <v>#REF!</v>
      </c>
      <c r="BN56" s="240" t="str">
        <f>IF(ISBLANK('In Process Calc.'!B49),"",ROUND('In Process Calc.'!B49,2))</f>
        <v/>
      </c>
      <c r="BO56" s="240" t="str">
        <f>IF(ISBLANK('In Process Calc.'!C49),"",ROUND('In Process Calc.'!C49,2))</f>
        <v/>
      </c>
      <c r="BP56" s="240" t="str">
        <f>IF(ISBLANK('In Process Calc.'!D49),"",'In Process Calc.'!D49)</f>
        <v/>
      </c>
      <c r="BQ56" s="240" t="str">
        <f>IF(ISBLANK('In Process Calc.'!E49),"",'In Process Calc.'!E49)</f>
        <v/>
      </c>
      <c r="BR56" s="240" t="str">
        <f>IF(ISBLANK('In Process Calc.'!G49),"",'In Process Calc.'!G49)</f>
        <v/>
      </c>
      <c r="BS56" s="240" t="str">
        <f>IF(ISBLANK('In Process Calc.'!I49),"",'In Process Calc.'!I49)</f>
        <v/>
      </c>
      <c r="BT56" s="240" t="str">
        <f>IF(ISBLANK('In Process Calc.'!J49),"",'In Process Calc.'!J49)</f>
        <v/>
      </c>
      <c r="BU56" s="240" t="str">
        <f>IF(ISBLANK('In Process Calc.'!K49),"",'In Process Calc.'!K49)</f>
        <v/>
      </c>
      <c r="BV56" s="245" t="str">
        <f>IF(ISBLANK('In Process Calc.'!L49),"",'In Process Calc.'!L49)</f>
        <v/>
      </c>
      <c r="BW56" s="245" t="str">
        <f>IF(ISBLANK('In Process Calc.'!M49),"",'In Process Calc.'!M49)</f>
        <v/>
      </c>
      <c r="BX56" s="245" t="str">
        <f>IF(ISBLANK('In Process Calc.'!N49),"",'In Process Calc.'!N49)</f>
        <v/>
      </c>
      <c r="BY56" s="245" t="str">
        <f>IF(ISBLANK('In Process Calc.'!O49),"",'In Process Calc.'!O49)</f>
        <v/>
      </c>
      <c r="BZ56" s="245" t="str">
        <f>IF(ISBLANK('In Process Calc.'!P49),"",'In Process Calc.'!P49)</f>
        <v/>
      </c>
      <c r="CA56" s="245" t="str">
        <f>IF(ISBLANK('In Process Calc.'!Q49),"",'In Process Calc.'!Q49)</f>
        <v/>
      </c>
      <c r="CB56" s="245" t="str">
        <f>IF(ISBLANK('In Process Calc.'!R49),"",'In Process Calc.'!R49)</f>
        <v/>
      </c>
      <c r="CC56" s="245" t="str">
        <f>IF(ISBLANK('In Process Calc.'!S49),"",'In Process Calc.'!S49)</f>
        <v/>
      </c>
      <c r="CD56" s="245" t="str">
        <f>IF(ISBLANK('In Process Calc.'!T49),"",'In Process Calc.'!T49)</f>
        <v/>
      </c>
      <c r="CE56" s="245" t="str">
        <f>IF(ISBLANK('In Process Calc.'!U49),"",'In Process Calc.'!U49)</f>
        <v/>
      </c>
      <c r="CF56" s="245" t="str">
        <f>IF(ISBLANK('In Process Calc.'!V49),"",'In Process Calc.'!V49)</f>
        <v/>
      </c>
      <c r="CG56" s="245" t="str">
        <f>IF(ISBLANK('In Process Calc.'!W49),"",'In Process Calc.'!W49)</f>
        <v/>
      </c>
      <c r="CH56" s="245" t="str">
        <f>IF(ISBLANK('In Process Calc.'!X49),"",'In Process Calc.'!X49)</f>
        <v/>
      </c>
      <c r="CI56" s="245" t="str">
        <f>IF(ISBLANK('In Process Calc.'!Y49),"",'In Process Calc.'!Y49)</f>
        <v/>
      </c>
      <c r="CJ56" s="245" t="str">
        <f>IF(ISBLANK('In Process Calc.'!Z49),"",'In Process Calc.'!Z49)</f>
        <v/>
      </c>
      <c r="CK56" s="245" t="str">
        <f>IF(ISBLANK('In Process Calc.'!AA49),"",'In Process Calc.'!AA49)</f>
        <v/>
      </c>
      <c r="CL56" s="245" t="str">
        <f>IF(ISBLANK('In Process Calc.'!AB49),"",'In Process Calc.'!AB49)</f>
        <v/>
      </c>
      <c r="CM56" s="245" t="str">
        <f>IF(ISBLANK('In Process Calc.'!AC49),"",'In Process Calc.'!AC49)</f>
        <v/>
      </c>
      <c r="CN56" s="245" t="str">
        <f>IF(ISBLANK('In Process Calc.'!AD49),"",'In Process Calc.'!AD49)</f>
        <v/>
      </c>
      <c r="CO56" s="245" t="str">
        <f>IF(ISBLANK('In Process Calc.'!AE49),"",'In Process Calc.'!AE49)</f>
        <v/>
      </c>
      <c r="CP56" s="245" t="str">
        <f>IF(ISBLANK('In Process Calc.'!AF49),"",'In Process Calc.'!AF49)</f>
        <v/>
      </c>
      <c r="CQ56" s="245" t="str">
        <f>IF(ISBLANK('In Process Calc.'!AG49),"",'In Process Calc.'!AG49)</f>
        <v/>
      </c>
      <c r="CR56" s="245" t="str">
        <f>IF(ISBLANK('In Process Calc.'!AH49),"",'In Process Calc.'!AH49)</f>
        <v/>
      </c>
      <c r="CS56" s="245" t="str">
        <f>IF(ISBLANK('In Process Calc.'!AI49),"",'In Process Calc.'!AI49)</f>
        <v/>
      </c>
      <c r="CT56" s="245" t="str">
        <f>IF(ISBLANK('In Process Calc.'!AJ49),"",'In Process Calc.'!AJ49)</f>
        <v/>
      </c>
      <c r="CU56" s="245" t="str">
        <f>IF(ISBLANK('In Process Calc.'!AK49),"",'In Process Calc.'!AK49)</f>
        <v/>
      </c>
      <c r="CV56" s="245" t="str">
        <f>IF(ISBLANK('In Process Calc.'!AL49),"",'In Process Calc.'!AL49)</f>
        <v/>
      </c>
      <c r="CW56" s="245" t="str">
        <f>IF(ISBLANK('In Process Calc.'!AM49),"",'In Process Calc.'!AM49)</f>
        <v/>
      </c>
      <c r="CX56" s="245" t="str">
        <f>IF(ISBLANK('In Process Calc.'!AN49),"",'In Process Calc.'!AN49)</f>
        <v/>
      </c>
      <c r="CY56" s="245" t="str">
        <f>IF(ISBLANK('In Process Calc.'!AO49),"",'In Process Calc.'!AO49)</f>
        <v/>
      </c>
      <c r="CZ56" s="245" t="str">
        <f>IF(ISBLANK('In Process Calc.'!AP49),"",'In Process Calc.'!AP49)</f>
        <v/>
      </c>
      <c r="DA56" s="245" t="str">
        <f>IF(ISBLANK('In Process Calc.'!AQ49),"",'In Process Calc.'!AQ49)</f>
        <v/>
      </c>
      <c r="DB56" s="245" t="str">
        <f>IF(ISBLANK('In Process Calc.'!AR49),"",'In Process Calc.'!AR49)</f>
        <v/>
      </c>
      <c r="DC56" s="245" t="str">
        <f>IF(ISBLANK('In Process Calc.'!AS49),"",'In Process Calc.'!AS49)</f>
        <v/>
      </c>
      <c r="DD56" s="245" t="str">
        <f>IF(ISBLANK('In Process Calc.'!AT49),"",'In Process Calc.'!AT49)</f>
        <v/>
      </c>
      <c r="DE56" s="245" t="str">
        <f>IF(ISBLANK('In Process Calc.'!AU49),"",'In Process Calc.'!AU49)</f>
        <v/>
      </c>
      <c r="DF56" s="245" t="str">
        <f>IF(ISBLANK('In Process Calc.'!AV49),"",'In Process Calc.'!AV49)</f>
        <v/>
      </c>
      <c r="DG56" s="245" t="str">
        <f>IF(ISBLANK('In Process Calc.'!AW49),"",'In Process Calc.'!AW49)</f>
        <v/>
      </c>
      <c r="DH56" s="245" t="str">
        <f>IF(ISBLANK('In Process Calc.'!AX49),"",'In Process Calc.'!AX49)</f>
        <v/>
      </c>
      <c r="DI56" s="245" t="str">
        <f>IF(ISBLANK('In Process Calc.'!AY49),"",'In Process Calc.'!AY49)</f>
        <v/>
      </c>
      <c r="DJ56" s="245" t="str">
        <f>IF(ISBLANK('In Process Calc.'!AZ49),"",'In Process Calc.'!AZ49)</f>
        <v/>
      </c>
      <c r="DK56" s="245" t="str">
        <f>IF(ISBLANK('In Process Calc.'!BA49),"",'In Process Calc.'!BA49)</f>
        <v/>
      </c>
      <c r="DL56" s="245" t="str">
        <f>IF(ISBLANK('In Process Calc.'!BB49),"",'In Process Calc.'!BB49)</f>
        <v/>
      </c>
      <c r="DM56" s="245" t="str">
        <f>IF(ISBLANK('In Process Calc.'!BC49),"",'In Process Calc.'!BC49)</f>
        <v/>
      </c>
      <c r="DN56" s="245" t="str">
        <f>IF(ISBLANK('In Process Calc.'!BD49),"",'In Process Calc.'!BD49)</f>
        <v/>
      </c>
      <c r="DO56" s="245" t="str">
        <f>IF(ISBLANK('In Process Calc.'!BE49),"",'In Process Calc.'!BE49)</f>
        <v/>
      </c>
      <c r="DP56" s="245" t="str">
        <f>IF(ISBLANK('In Process Calc.'!BF49),"",'In Process Calc.'!BF49)</f>
        <v/>
      </c>
      <c r="DQ56" s="245" t="str">
        <f>IF(ISBLANK('In Process Calc.'!BG49),"",'In Process Calc.'!BG49)</f>
        <v/>
      </c>
      <c r="DR56" s="245" t="str">
        <f>IF(ISBLANK('In Process Calc.'!BH49),"",'In Process Calc.'!BH49)</f>
        <v/>
      </c>
      <c r="DS56" s="245" t="str">
        <f>IF(ISBLANK('In Process Calc.'!BI49),"",'In Process Calc.'!BI49)</f>
        <v/>
      </c>
      <c r="DT56" s="245" t="str">
        <f>IF(ISBLANK('In Process Calc.'!BJ49),"",'In Process Calc.'!BJ49)</f>
        <v/>
      </c>
      <c r="DU56" s="245" t="str">
        <f>IF(ISBLANK('In Process Calc.'!BK49),"",'In Process Calc.'!BK49)</f>
        <v/>
      </c>
      <c r="DV56" s="245" t="str">
        <f>IF(ISBLANK('In Process Calc.'!BL49),"",'In Process Calc.'!BL49)</f>
        <v/>
      </c>
      <c r="DW56" s="245" t="str">
        <f>IF(ISBLANK('In Process Calc.'!BM49),"",'In Process Calc.'!BM49)</f>
        <v/>
      </c>
      <c r="DX56" s="245" t="str">
        <f>IF(ISBLANK('In Process Calc.'!BN49),"",'In Process Calc.'!BN49)</f>
        <v/>
      </c>
      <c r="DY56" s="245" t="str">
        <f>IF(ISBLANK('In Process Calc.'!BO49),"",'In Process Calc.'!BO49)</f>
        <v/>
      </c>
      <c r="DZ56" s="245" t="str">
        <f>IF(ISBLANK('In Process Calc.'!BP49),"",'In Process Calc.'!BP49)</f>
        <v/>
      </c>
      <c r="EA56" s="245" t="str">
        <f>IF(ISBLANK('In Process Calc.'!BQ49),"",'In Process Calc.'!BQ49)</f>
        <v/>
      </c>
      <c r="EB56" s="245" t="str">
        <f>IF(ISBLANK('In Process Calc.'!BR49),"",'In Process Calc.'!BR49)</f>
        <v/>
      </c>
      <c r="EC56" s="245" t="str">
        <f>IF(ISBLANK('In Process Calc.'!BS49),"",'In Process Calc.'!BS49)</f>
        <v/>
      </c>
      <c r="ED56" s="245" t="str">
        <f>IF(ISBLANK('In Process Calc.'!BT49),"",'In Process Calc.'!BT49)</f>
        <v/>
      </c>
      <c r="EE56" s="245" t="str">
        <f>IF(ISBLANK('In Process Calc.'!BU49),"",'In Process Calc.'!BU49)</f>
        <v/>
      </c>
      <c r="EF56" s="245" t="str">
        <f>IF(ISBLANK('In Process Calc.'!BV49),"",'In Process Calc.'!BV49)</f>
        <v/>
      </c>
      <c r="EG56" s="245" t="str">
        <f>IF(ISBLANK('In Process Calc.'!BW49),"",'In Process Calc.'!BW49)</f>
        <v/>
      </c>
      <c r="EH56" s="245" t="str">
        <f>IF(ISBLANK('In Process Calc.'!BX49),"",'In Process Calc.'!BX49)</f>
        <v/>
      </c>
      <c r="EI56" s="245" t="str">
        <f>IF(ISBLANK('In Process Calc.'!BY49),"",'In Process Calc.'!BY49)</f>
        <v/>
      </c>
      <c r="EJ56" s="245" t="str">
        <f>IF(ISBLANK('In Process Calc.'!BZ49),"",'In Process Calc.'!BZ49)</f>
        <v/>
      </c>
      <c r="EK56" s="245" t="str">
        <f>IF(ISBLANK('Post Process Calc.'!A56),"",'Post Process Calc.'!A56)</f>
        <v/>
      </c>
      <c r="EL56" s="245" t="str">
        <f>IF(ISBLANK('Post Process Calc.'!B56),"",'Post Process Calc.'!B56)</f>
        <v/>
      </c>
      <c r="EM56" s="245" t="str">
        <f>IF(ISBLANK('Post Process Calc.'!C56),"",'Post Process Calc.'!C56)</f>
        <v/>
      </c>
      <c r="EN56" s="245" t="str">
        <f>IF(ISBLANK('Post Process Calc.'!D56),"",'Post Process Calc.'!D56)</f>
        <v/>
      </c>
      <c r="EO56" s="245" t="str">
        <f>IF(ISBLANK('Post Process Calc.'!E56),"",'Post Process Calc.'!E56)</f>
        <v/>
      </c>
      <c r="EP56" s="245" t="str">
        <f>IF(ISBLANK('Post Process Calc.'!F56),"",'Post Process Calc.'!F56)</f>
        <v/>
      </c>
      <c r="EQ56" s="245" t="str">
        <f>IF(ISBLANK('Post Process Calc.'!G56),"",'Post Process Calc.'!G56)</f>
        <v/>
      </c>
      <c r="ER56" s="245" t="str">
        <f>IF(ISBLANK('Post Process Calc.'!H56),"",'Post Process Calc.'!H56)</f>
        <v/>
      </c>
      <c r="ES56" s="245" t="str">
        <f>IF(ISBLANK('Post Process Calc.'!I56),"",'Post Process Calc.'!I56)</f>
        <v/>
      </c>
      <c r="ET56" s="245" t="str">
        <f>IF(ISBLANK('Post Process Calc.'!J56),"",'Post Process Calc.'!J56)</f>
        <v/>
      </c>
      <c r="EU56" s="245" t="str">
        <f>IF(ISBLANK('Post Process Calc.'!K56),"",'Post Process Calc.'!K56)</f>
        <v/>
      </c>
      <c r="EV56" s="245" t="str">
        <f>IF(ISBLANK('Post Process Calc.'!L56),"",'Post Process Calc.'!L56)</f>
        <v/>
      </c>
      <c r="EW56" s="245" t="str">
        <f>IF(ISBLANK('Post Process Calc.'!M56),"",'Post Process Calc.'!M56)</f>
        <v/>
      </c>
      <c r="EX56" s="245" t="str">
        <f>IF(ISBLANK('Post Process Calc.'!N56),"",'Post Process Calc.'!N56)</f>
        <v/>
      </c>
      <c r="EY56" s="245" t="str">
        <f>IF(ISBLANK('Post Process Calc.'!O56),"",'Post Process Calc.'!O56)</f>
        <v/>
      </c>
      <c r="EZ56" s="245" t="str">
        <f>IF(ISBLANK('Post Process Calc.'!P56),"",'Post Process Calc.'!P56)</f>
        <v/>
      </c>
      <c r="FA56" s="245" t="str">
        <f>IF(ISBLANK('Post Process Calc.'!Q56),"",'Post Process Calc.'!Q56)</f>
        <v/>
      </c>
      <c r="FB56" s="245" t="str">
        <f>IF(ISBLANK('Post Process Calc.'!R56),"",'Post Process Calc.'!R56)</f>
        <v/>
      </c>
      <c r="FC56" s="245" t="str">
        <f>IF(ISBLANK('Post Process Calc.'!S56),"",'Post Process Calc.'!S56)</f>
        <v/>
      </c>
      <c r="FD56" s="245" t="str">
        <f>IF(ISBLANK('Post Process Calc.'!T56),"",'Post Process Calc.'!T56)</f>
        <v/>
      </c>
      <c r="FE56" s="245" t="str">
        <f>IF(ISBLANK('Post Process Calc.'!U56),"",'Post Process Calc.'!U56)</f>
        <v/>
      </c>
      <c r="FF56" s="245" t="str">
        <f>IF(ISBLANK('Post Process Calc.'!V56),"",'Post Process Calc.'!V56)</f>
        <v/>
      </c>
      <c r="FG56" s="245" t="str">
        <f>IF(ISBLANK('Post Process Calc.'!W56),"",'Post Process Calc.'!W56)</f>
        <v/>
      </c>
      <c r="FH56" s="245" t="str">
        <f>IF(ISBLANK('Post Process Calc.'!X56),"",'Post Process Calc.'!X56)</f>
        <v/>
      </c>
      <c r="FI56" s="245" t="str">
        <f>IF(ISBLANK('Post Process Calc.'!Y56),"",'Post Process Calc.'!Y56)</f>
        <v/>
      </c>
      <c r="FJ56" s="245" t="str">
        <f>IF(ISBLANK('Post Process Calc.'!Z56),"",'Post Process Calc.'!Z56)</f>
        <v/>
      </c>
      <c r="FK56" s="245" t="str">
        <f>IF(ISBLANK('Post Process Calc.'!AA56),"",'Post Process Calc.'!AA56)</f>
        <v/>
      </c>
      <c r="FL56" s="245" t="str">
        <f>IF(ISBLANK('Post Process Calc.'!AB56),"",'Post Process Calc.'!AB56)</f>
        <v/>
      </c>
      <c r="FM56" s="245" t="str">
        <f>IF(ISBLANK('Post Process Calc.'!AC56),"",'Post Process Calc.'!AC56)</f>
        <v/>
      </c>
      <c r="FN56" s="245" t="str">
        <f>IF(ISBLANK('Post Process Calc.'!AD56),"",'Post Process Calc.'!AD56)</f>
        <v/>
      </c>
      <c r="FO56" s="245" t="str">
        <f>IF(ISBLANK('Post Process Calc.'!AE56),"",'Post Process Calc.'!AE56)</f>
        <v/>
      </c>
      <c r="FP56" s="245" t="str">
        <f>IF(ISBLANK('Post Process Calc.'!AF56),"",'Post Process Calc.'!AF56)</f>
        <v/>
      </c>
      <c r="FQ56" s="245" t="str">
        <f>IF(ISBLANK('Post Process Calc.'!AG56),"",'Post Process Calc.'!AG56)</f>
        <v/>
      </c>
      <c r="FR56" s="245" t="str">
        <f>IF(ISBLANK('Post Process Calc.'!AH56),"",'Post Process Calc.'!AH56)</f>
        <v/>
      </c>
      <c r="FS56" s="245" t="str">
        <f>IF(ISBLANK('Post Process Calc.'!AI56),"",'Post Process Calc.'!AI56)</f>
        <v/>
      </c>
    </row>
    <row r="57" spans="1:175" x14ac:dyDescent="0.15">
      <c r="A57" s="240" t="str">
        <f>IF(Glutamine!B48&lt;&gt;0,Glutamine!$B$1,"")</f>
        <v/>
      </c>
      <c r="B57" s="240" t="str">
        <f>IF(ISBLANK(Glutamine!A48),"",Glutamine!A48)</f>
        <v/>
      </c>
      <c r="C57" s="247" t="str">
        <f>IF(ISBLANK(Glutamine!B48),"",Glutamine!B48)</f>
        <v/>
      </c>
      <c r="D57" s="248" t="str">
        <f>IF(ISBLANK(Glutamine!C48),"",Glutamine!C48)</f>
        <v/>
      </c>
      <c r="E57" s="240" t="str">
        <f>IF(ISBLANK(Glutamine!D48),"",Glutamine!D48)</f>
        <v/>
      </c>
      <c r="F57" s="240" t="str">
        <f>IF(ISBLANK(Glutamine!E48),"",Glutamine!E48)</f>
        <v/>
      </c>
      <c r="G57" s="240" t="str">
        <f>IF(ISBLANK(Glutamine!G48),"",Glutamine!G48)</f>
        <v/>
      </c>
      <c r="H57" s="240" t="str">
        <f>IF(ISBLANK(Glutamine!H48),"",Glutamine!H48)</f>
        <v/>
      </c>
      <c r="I57" s="240" t="str">
        <f>IF(ISBLANK(Glutamine!I48),"",Glutamine!I48)</f>
        <v/>
      </c>
      <c r="J57" s="240" t="str">
        <f>IF(ISBLANK(Glutamine!J48),"",Glutamine!J48)</f>
        <v/>
      </c>
      <c r="K57" s="240" t="str">
        <f>IF(ISBLANK(Glutamine!K48),"",Glutamine!K48)</f>
        <v/>
      </c>
      <c r="L57" s="240" t="str">
        <f>IF(ISBLANK(Glutamine!L48),"",Glutamine!L48)</f>
        <v/>
      </c>
      <c r="M57" s="240" t="str">
        <f>IF(ISBLANK(Glutamine!M48),"",Glutamine!M48)</f>
        <v/>
      </c>
      <c r="N57" s="240" t="str">
        <f>IF(ISBLANK(Glutamine!N48),"",Glutamine!N48)</f>
        <v/>
      </c>
      <c r="O57" s="240" t="str">
        <f>IF(ISBLANK(Glutamine!O48),"",Glutamine!O48)</f>
        <v/>
      </c>
      <c r="P57" s="240" t="str">
        <f>IF(ISBLANK(Glutamine!P48),"",Glutamine!P48)</f>
        <v/>
      </c>
      <c r="Q57" s="240" t="str">
        <f>IF(ISBLANK(Glutamine!Q48),"",Glutamine!Q48)</f>
        <v/>
      </c>
      <c r="R57" s="240" t="str">
        <f>IF(ISBLANK(Glutamine!R48),"",Glutamine!R48)</f>
        <v/>
      </c>
      <c r="S57" s="240" t="str">
        <f>IF(ISBLANK(Glutamine!S48),"",Glutamine!S48)</f>
        <v/>
      </c>
      <c r="T57" s="240" t="str">
        <f>IF(ISBLANK(Glutamine!T48),"",Glutamine!T48)</f>
        <v/>
      </c>
      <c r="U57" s="240" t="str">
        <f>IF(ISBLANK(Glutamine!U48),"",Glutamine!U48)</f>
        <v/>
      </c>
      <c r="V57" s="240" t="str">
        <f>IF(ISBLANK(Glutamine!V48),"",Glutamine!V48)</f>
        <v/>
      </c>
      <c r="W57" s="240" t="str">
        <f>IF(ISBLANK(Glutamine!W48),"",Glutamine!W48)</f>
        <v/>
      </c>
      <c r="X57" s="240" t="str">
        <f>IF(ISBLANK(Glutamine!X48),"",Glutamine!X48)</f>
        <v/>
      </c>
      <c r="Y57" s="240" t="str">
        <f>IF(ISBLANK(Glutamine!Y48),"",Glutamine!Y48)</f>
        <v/>
      </c>
      <c r="Z57" s="240" t="str">
        <f>IF(ISBLANK(Glutamine!Z48),"",Glutamine!Z48)</f>
        <v/>
      </c>
      <c r="AA57" s="240" t="str">
        <f>IF(ISBLANK(Glutamine!AA48),"",Glutamine!AA48)</f>
        <v/>
      </c>
      <c r="AB57" s="240" t="str">
        <f>IF(ISBLANK(Glutamine!AB48),"",Glutamine!AB48)</f>
        <v/>
      </c>
      <c r="AC57" s="240" t="str">
        <f>IF(ISBLANK(Glutamine!AC48),"",Glutamine!AC48)</f>
        <v/>
      </c>
      <c r="AD57" s="240" t="str">
        <f>IF(ISBLANK(Glutamine!AD48),"",Glutamine!AD48)</f>
        <v/>
      </c>
      <c r="AE57" s="240" t="str">
        <f>IF(ISBLANK(Glutamine!AE48),"",Glutamine!AE48)</f>
        <v/>
      </c>
      <c r="AF57" s="240" t="str">
        <f>IF(ISBLANK(Glutamine!AF48),"",Glutamine!AF48)</f>
        <v/>
      </c>
      <c r="AG57" s="240" t="str">
        <f>IF(ISBLANK(Glutamine!AG48),"",Glutamine!AG48)</f>
        <v/>
      </c>
      <c r="AH57" s="240" t="str">
        <f>IF(ISBLANK(Glutamine!AH48),"",Glutamine!AH48)</f>
        <v/>
      </c>
      <c r="AI57" s="240" t="str">
        <f>IF(ISBLANK(Glutamine!AI48),"",Glutamine!AI48)</f>
        <v/>
      </c>
      <c r="AJ57" s="240" t="str">
        <f>IF(ISBLANK(Glutamine!AJ48),"",Glutamine!AJ48)</f>
        <v/>
      </c>
      <c r="AK57" s="240" t="str">
        <f>IF(ISBLANK(Glutamine!AK48),"",Glutamine!AK48)</f>
        <v/>
      </c>
      <c r="AL57" s="240" t="str">
        <f>IF(ISBLANK(Glutamine!AL48),"",Glutamine!AL48)</f>
        <v/>
      </c>
      <c r="AM57" s="240" t="str">
        <f>IF(ISBLANK(Glutamine!AM48),"",Glutamine!AM48)</f>
        <v/>
      </c>
      <c r="AN57" s="240" t="str">
        <f>IF(ISBLANK(Glutamine!AN48),"",Glutamine!AN48)</f>
        <v/>
      </c>
      <c r="AO57" s="240" t="str">
        <f>IF(ISBLANK(Glutamine!AO48),"",Glutamine!AO48)</f>
        <v/>
      </c>
      <c r="AP57" s="240" t="str">
        <f>IF(ISBLANK(Glutamine!AP48),"",Glutamine!AP48)</f>
        <v/>
      </c>
      <c r="AQ57" s="240" t="e">
        <f>IF(ISBLANK(Glutamine!#REF!),"",Glutamine!#REF!)</f>
        <v>#REF!</v>
      </c>
      <c r="AR57" s="240" t="e">
        <f>IF(ISBLANK(Glutamine!#REF!),"",Glutamine!#REF!)</f>
        <v>#REF!</v>
      </c>
      <c r="AS57" s="240" t="e">
        <f>IF(ISBLANK(Glutamine!#REF!),"",Glutamine!#REF!)</f>
        <v>#REF!</v>
      </c>
      <c r="AT57" s="240" t="e">
        <f>IF(ISBLANK(Glutamine!#REF!),"",Glutamine!#REF!)</f>
        <v>#REF!</v>
      </c>
      <c r="AU57" s="240" t="e">
        <f>IF(ISBLANK(Glutamine!#REF!),"",Glutamine!#REF!)</f>
        <v>#REF!</v>
      </c>
      <c r="AV57" s="240" t="e">
        <f>IF(ISBLANK(Glutamine!#REF!),"",Glutamine!#REF!)</f>
        <v>#REF!</v>
      </c>
      <c r="AW57" s="240" t="e">
        <f>IF(ISBLANK(Glutamine!#REF!),"",Glutamine!#REF!)</f>
        <v>#REF!</v>
      </c>
      <c r="AX57" s="240" t="e">
        <f>IF(ISBLANK(Glutamine!#REF!),"",Glutamine!#REF!)</f>
        <v>#REF!</v>
      </c>
      <c r="AY57" s="240" t="e">
        <f>IF(ISBLANK(Glutamine!#REF!),"",Glutamine!#REF!)</f>
        <v>#REF!</v>
      </c>
      <c r="AZ57" s="240" t="e">
        <f>IF(ISBLANK(Glutamine!#REF!),"",Glutamine!#REF!)</f>
        <v>#REF!</v>
      </c>
      <c r="BA57" s="240" t="e">
        <f>IF(ISBLANK(Glutamine!#REF!),"",Glutamine!#REF!)</f>
        <v>#REF!</v>
      </c>
      <c r="BB57" s="240" t="e">
        <f>IF(ISBLANK(Glutamine!#REF!),"",Glutamine!#REF!)</f>
        <v>#REF!</v>
      </c>
      <c r="BC57" s="240" t="e">
        <f>IF(ISBLANK(Glutamine!#REF!),"",Glutamine!#REF!)</f>
        <v>#REF!</v>
      </c>
      <c r="BD57" s="240" t="e">
        <f>IF(ISBLANK(Glutamine!#REF!),"",Glutamine!#REF!)</f>
        <v>#REF!</v>
      </c>
      <c r="BE57" s="240" t="e">
        <f>IF(ISBLANK(Glutamine!#REF!),"",Glutamine!#REF!)</f>
        <v>#REF!</v>
      </c>
      <c r="BF57" s="240" t="e">
        <f>IF(ISBLANK(Glutamine!#REF!),"",Glutamine!#REF!)</f>
        <v>#REF!</v>
      </c>
      <c r="BG57" s="240" t="e">
        <f>IF(ISBLANK(Glutamine!#REF!),"",Glutamine!#REF!)</f>
        <v>#REF!</v>
      </c>
      <c r="BH57" s="240" t="e">
        <f>IF(ISBLANK(Glutamine!#REF!),"",Glutamine!#REF!)</f>
        <v>#REF!</v>
      </c>
      <c r="BI57" s="240" t="e">
        <f>IF(ISBLANK(Glutamine!#REF!),"",Glutamine!#REF!)</f>
        <v>#REF!</v>
      </c>
      <c r="BJ57" s="240" t="e">
        <f>IF(ISBLANK(Glutamine!#REF!),"",Glutamine!#REF!)</f>
        <v>#REF!</v>
      </c>
      <c r="BK57" s="240" t="e">
        <f>IF(ISBLANK(Glutamine!#REF!),"",Glutamine!#REF!)</f>
        <v>#REF!</v>
      </c>
      <c r="BL57" s="240" t="e">
        <f>IF(ISBLANK(Glutamine!#REF!),"",Glutamine!#REF!)</f>
        <v>#REF!</v>
      </c>
      <c r="BM57" s="240" t="e">
        <f>IF(ISBLANK(Glutamine!#REF!),"",Glutamine!#REF!)</f>
        <v>#REF!</v>
      </c>
      <c r="BN57" s="240" t="str">
        <f>IF(ISBLANK('In Process Calc.'!B50),"",ROUND('In Process Calc.'!B50,2))</f>
        <v/>
      </c>
      <c r="BO57" s="240" t="str">
        <f>IF(ISBLANK('In Process Calc.'!C50),"",ROUND('In Process Calc.'!C50,2))</f>
        <v/>
      </c>
      <c r="BP57" s="240" t="str">
        <f>IF(ISBLANK('In Process Calc.'!D50),"",'In Process Calc.'!D50)</f>
        <v/>
      </c>
      <c r="BQ57" s="240" t="str">
        <f>IF(ISBLANK('In Process Calc.'!E50),"",'In Process Calc.'!E50)</f>
        <v/>
      </c>
      <c r="BR57" s="240" t="str">
        <f>IF(ISBLANK('In Process Calc.'!G50),"",'In Process Calc.'!G50)</f>
        <v/>
      </c>
      <c r="BS57" s="240" t="str">
        <f>IF(ISBLANK('In Process Calc.'!I50),"",'In Process Calc.'!I50)</f>
        <v/>
      </c>
      <c r="BT57" s="240" t="str">
        <f>IF(ISBLANK('In Process Calc.'!J50),"",'In Process Calc.'!J50)</f>
        <v/>
      </c>
      <c r="BU57" s="240" t="str">
        <f>IF(ISBLANK('In Process Calc.'!K50),"",'In Process Calc.'!K50)</f>
        <v/>
      </c>
      <c r="BV57" s="245" t="str">
        <f>IF(ISBLANK('In Process Calc.'!L50),"",'In Process Calc.'!L50)</f>
        <v/>
      </c>
      <c r="BW57" s="245" t="str">
        <f>IF(ISBLANK('In Process Calc.'!M50),"",'In Process Calc.'!M50)</f>
        <v/>
      </c>
      <c r="BX57" s="245" t="str">
        <f>IF(ISBLANK('In Process Calc.'!N50),"",'In Process Calc.'!N50)</f>
        <v/>
      </c>
      <c r="BY57" s="245" t="str">
        <f>IF(ISBLANK('In Process Calc.'!O50),"",'In Process Calc.'!O50)</f>
        <v/>
      </c>
      <c r="BZ57" s="245" t="str">
        <f>IF(ISBLANK('In Process Calc.'!P50),"",'In Process Calc.'!P50)</f>
        <v/>
      </c>
      <c r="CA57" s="245" t="str">
        <f>IF(ISBLANK('In Process Calc.'!Q50),"",'In Process Calc.'!Q50)</f>
        <v/>
      </c>
      <c r="CB57" s="245" t="str">
        <f>IF(ISBLANK('In Process Calc.'!R50),"",'In Process Calc.'!R50)</f>
        <v/>
      </c>
      <c r="CC57" s="245" t="str">
        <f>IF(ISBLANK('In Process Calc.'!S50),"",'In Process Calc.'!S50)</f>
        <v/>
      </c>
      <c r="CD57" s="245" t="str">
        <f>IF(ISBLANK('In Process Calc.'!T50),"",'In Process Calc.'!T50)</f>
        <v/>
      </c>
      <c r="CE57" s="245" t="str">
        <f>IF(ISBLANK('In Process Calc.'!U50),"",'In Process Calc.'!U50)</f>
        <v/>
      </c>
      <c r="CF57" s="245" t="str">
        <f>IF(ISBLANK('In Process Calc.'!V50),"",'In Process Calc.'!V50)</f>
        <v/>
      </c>
      <c r="CG57" s="245" t="str">
        <f>IF(ISBLANK('In Process Calc.'!W50),"",'In Process Calc.'!W50)</f>
        <v/>
      </c>
      <c r="CH57" s="245" t="str">
        <f>IF(ISBLANK('In Process Calc.'!X50),"",'In Process Calc.'!X50)</f>
        <v/>
      </c>
      <c r="CI57" s="245" t="str">
        <f>IF(ISBLANK('In Process Calc.'!Y50),"",'In Process Calc.'!Y50)</f>
        <v/>
      </c>
      <c r="CJ57" s="245" t="str">
        <f>IF(ISBLANK('In Process Calc.'!Z50),"",'In Process Calc.'!Z50)</f>
        <v/>
      </c>
      <c r="CK57" s="245" t="str">
        <f>IF(ISBLANK('In Process Calc.'!AA50),"",'In Process Calc.'!AA50)</f>
        <v/>
      </c>
      <c r="CL57" s="245" t="str">
        <f>IF(ISBLANK('In Process Calc.'!AB50),"",'In Process Calc.'!AB50)</f>
        <v/>
      </c>
      <c r="CM57" s="245" t="str">
        <f>IF(ISBLANK('In Process Calc.'!AC50),"",'In Process Calc.'!AC50)</f>
        <v/>
      </c>
      <c r="CN57" s="245" t="str">
        <f>IF(ISBLANK('In Process Calc.'!AD50),"",'In Process Calc.'!AD50)</f>
        <v/>
      </c>
      <c r="CO57" s="245" t="str">
        <f>IF(ISBLANK('In Process Calc.'!AE50),"",'In Process Calc.'!AE50)</f>
        <v/>
      </c>
      <c r="CP57" s="245" t="str">
        <f>IF(ISBLANK('In Process Calc.'!AF50),"",'In Process Calc.'!AF50)</f>
        <v/>
      </c>
      <c r="CQ57" s="245" t="str">
        <f>IF(ISBLANK('In Process Calc.'!AG50),"",'In Process Calc.'!AG50)</f>
        <v/>
      </c>
      <c r="CR57" s="245" t="str">
        <f>IF(ISBLANK('In Process Calc.'!AH50),"",'In Process Calc.'!AH50)</f>
        <v/>
      </c>
      <c r="CS57" s="245" t="str">
        <f>IF(ISBLANK('In Process Calc.'!AI50),"",'In Process Calc.'!AI50)</f>
        <v/>
      </c>
      <c r="CT57" s="245" t="str">
        <f>IF(ISBLANK('In Process Calc.'!AJ50),"",'In Process Calc.'!AJ50)</f>
        <v/>
      </c>
      <c r="CU57" s="245" t="str">
        <f>IF(ISBLANK('In Process Calc.'!AK50),"",'In Process Calc.'!AK50)</f>
        <v/>
      </c>
      <c r="CV57" s="245" t="str">
        <f>IF(ISBLANK('In Process Calc.'!AL50),"",'In Process Calc.'!AL50)</f>
        <v/>
      </c>
      <c r="CW57" s="245" t="str">
        <f>IF(ISBLANK('In Process Calc.'!AM50),"",'In Process Calc.'!AM50)</f>
        <v/>
      </c>
      <c r="CX57" s="245" t="str">
        <f>IF(ISBLANK('In Process Calc.'!AN50),"",'In Process Calc.'!AN50)</f>
        <v/>
      </c>
      <c r="CY57" s="245" t="str">
        <f>IF(ISBLANK('In Process Calc.'!AO50),"",'In Process Calc.'!AO50)</f>
        <v/>
      </c>
      <c r="CZ57" s="245" t="str">
        <f>IF(ISBLANK('In Process Calc.'!AP50),"",'In Process Calc.'!AP50)</f>
        <v/>
      </c>
      <c r="DA57" s="245" t="str">
        <f>IF(ISBLANK('In Process Calc.'!AQ50),"",'In Process Calc.'!AQ50)</f>
        <v/>
      </c>
      <c r="DB57" s="245" t="str">
        <f>IF(ISBLANK('In Process Calc.'!AR50),"",'In Process Calc.'!AR50)</f>
        <v/>
      </c>
      <c r="DC57" s="245" t="str">
        <f>IF(ISBLANK('In Process Calc.'!AS50),"",'In Process Calc.'!AS50)</f>
        <v/>
      </c>
      <c r="DD57" s="245" t="str">
        <f>IF(ISBLANK('In Process Calc.'!AT50),"",'In Process Calc.'!AT50)</f>
        <v/>
      </c>
      <c r="DE57" s="245" t="str">
        <f>IF(ISBLANK('In Process Calc.'!AU50),"",'In Process Calc.'!AU50)</f>
        <v/>
      </c>
      <c r="DF57" s="245" t="str">
        <f>IF(ISBLANK('In Process Calc.'!AV50),"",'In Process Calc.'!AV50)</f>
        <v/>
      </c>
      <c r="DG57" s="245" t="str">
        <f>IF(ISBLANK('In Process Calc.'!AW50),"",'In Process Calc.'!AW50)</f>
        <v/>
      </c>
      <c r="DH57" s="245" t="str">
        <f>IF(ISBLANK('In Process Calc.'!AX50),"",'In Process Calc.'!AX50)</f>
        <v/>
      </c>
      <c r="DI57" s="245" t="str">
        <f>IF(ISBLANK('In Process Calc.'!AY50),"",'In Process Calc.'!AY50)</f>
        <v/>
      </c>
      <c r="DJ57" s="245" t="str">
        <f>IF(ISBLANK('In Process Calc.'!AZ50),"",'In Process Calc.'!AZ50)</f>
        <v/>
      </c>
      <c r="DK57" s="245" t="str">
        <f>IF(ISBLANK('In Process Calc.'!BA50),"",'In Process Calc.'!BA50)</f>
        <v/>
      </c>
      <c r="DL57" s="245" t="str">
        <f>IF(ISBLANK('In Process Calc.'!BB50),"",'In Process Calc.'!BB50)</f>
        <v/>
      </c>
      <c r="DM57" s="245" t="str">
        <f>IF(ISBLANK('In Process Calc.'!BC50),"",'In Process Calc.'!BC50)</f>
        <v/>
      </c>
      <c r="DN57" s="245" t="str">
        <f>IF(ISBLANK('In Process Calc.'!BD50),"",'In Process Calc.'!BD50)</f>
        <v/>
      </c>
      <c r="DO57" s="245" t="str">
        <f>IF(ISBLANK('In Process Calc.'!BE50),"",'In Process Calc.'!BE50)</f>
        <v/>
      </c>
      <c r="DP57" s="245" t="str">
        <f>IF(ISBLANK('In Process Calc.'!BF50),"",'In Process Calc.'!BF50)</f>
        <v/>
      </c>
      <c r="DQ57" s="245" t="str">
        <f>IF(ISBLANK('In Process Calc.'!BG50),"",'In Process Calc.'!BG50)</f>
        <v/>
      </c>
      <c r="DR57" s="245" t="str">
        <f>IF(ISBLANK('In Process Calc.'!BH50),"",'In Process Calc.'!BH50)</f>
        <v/>
      </c>
      <c r="DS57" s="245" t="str">
        <f>IF(ISBLANK('In Process Calc.'!BI50),"",'In Process Calc.'!BI50)</f>
        <v/>
      </c>
      <c r="DT57" s="245" t="str">
        <f>IF(ISBLANK('In Process Calc.'!BJ50),"",'In Process Calc.'!BJ50)</f>
        <v/>
      </c>
      <c r="DU57" s="245" t="str">
        <f>IF(ISBLANK('In Process Calc.'!BK50),"",'In Process Calc.'!BK50)</f>
        <v/>
      </c>
      <c r="DV57" s="245" t="str">
        <f>IF(ISBLANK('In Process Calc.'!BL50),"",'In Process Calc.'!BL50)</f>
        <v/>
      </c>
      <c r="DW57" s="245" t="str">
        <f>IF(ISBLANK('In Process Calc.'!BM50),"",'In Process Calc.'!BM50)</f>
        <v/>
      </c>
      <c r="DX57" s="245" t="str">
        <f>IF(ISBLANK('In Process Calc.'!BN50),"",'In Process Calc.'!BN50)</f>
        <v/>
      </c>
      <c r="DY57" s="245" t="str">
        <f>IF(ISBLANK('In Process Calc.'!BO50),"",'In Process Calc.'!BO50)</f>
        <v/>
      </c>
      <c r="DZ57" s="245" t="str">
        <f>IF(ISBLANK('In Process Calc.'!BP50),"",'In Process Calc.'!BP50)</f>
        <v/>
      </c>
      <c r="EA57" s="245" t="str">
        <f>IF(ISBLANK('In Process Calc.'!BQ50),"",'In Process Calc.'!BQ50)</f>
        <v/>
      </c>
      <c r="EB57" s="245" t="str">
        <f>IF(ISBLANK('In Process Calc.'!BR50),"",'In Process Calc.'!BR50)</f>
        <v/>
      </c>
      <c r="EC57" s="245" t="str">
        <f>IF(ISBLANK('In Process Calc.'!BS50),"",'In Process Calc.'!BS50)</f>
        <v/>
      </c>
      <c r="ED57" s="245" t="str">
        <f>IF(ISBLANK('In Process Calc.'!BT50),"",'In Process Calc.'!BT50)</f>
        <v/>
      </c>
      <c r="EE57" s="245" t="str">
        <f>IF(ISBLANK('In Process Calc.'!BU50),"",'In Process Calc.'!BU50)</f>
        <v/>
      </c>
      <c r="EF57" s="245" t="str">
        <f>IF(ISBLANK('In Process Calc.'!BV50),"",'In Process Calc.'!BV50)</f>
        <v/>
      </c>
      <c r="EG57" s="245" t="str">
        <f>IF(ISBLANK('In Process Calc.'!BW50),"",'In Process Calc.'!BW50)</f>
        <v/>
      </c>
      <c r="EH57" s="245" t="str">
        <f>IF(ISBLANK('In Process Calc.'!BX50),"",'In Process Calc.'!BX50)</f>
        <v/>
      </c>
      <c r="EI57" s="245" t="str">
        <f>IF(ISBLANK('In Process Calc.'!BY50),"",'In Process Calc.'!BY50)</f>
        <v/>
      </c>
      <c r="EJ57" s="245" t="str">
        <f>IF(ISBLANK('In Process Calc.'!BZ50),"",'In Process Calc.'!BZ50)</f>
        <v/>
      </c>
      <c r="EK57" s="245" t="str">
        <f>IF(ISBLANK('Post Process Calc.'!A57),"",'Post Process Calc.'!A57)</f>
        <v/>
      </c>
      <c r="EL57" s="245" t="str">
        <f>IF(ISBLANK('Post Process Calc.'!B57),"",'Post Process Calc.'!B57)</f>
        <v/>
      </c>
      <c r="EM57" s="245" t="str">
        <f>IF(ISBLANK('Post Process Calc.'!C57),"",'Post Process Calc.'!C57)</f>
        <v/>
      </c>
      <c r="EN57" s="245" t="str">
        <f>IF(ISBLANK('Post Process Calc.'!D57),"",'Post Process Calc.'!D57)</f>
        <v/>
      </c>
      <c r="EO57" s="245" t="str">
        <f>IF(ISBLANK('Post Process Calc.'!E57),"",'Post Process Calc.'!E57)</f>
        <v/>
      </c>
      <c r="EP57" s="245" t="str">
        <f>IF(ISBLANK('Post Process Calc.'!F57),"",'Post Process Calc.'!F57)</f>
        <v/>
      </c>
      <c r="EQ57" s="245" t="str">
        <f>IF(ISBLANK('Post Process Calc.'!G57),"",'Post Process Calc.'!G57)</f>
        <v/>
      </c>
      <c r="ER57" s="245" t="str">
        <f>IF(ISBLANK('Post Process Calc.'!H57),"",'Post Process Calc.'!H57)</f>
        <v/>
      </c>
      <c r="ES57" s="245" t="str">
        <f>IF(ISBLANK('Post Process Calc.'!I57),"",'Post Process Calc.'!I57)</f>
        <v/>
      </c>
      <c r="ET57" s="245" t="str">
        <f>IF(ISBLANK('Post Process Calc.'!J57),"",'Post Process Calc.'!J57)</f>
        <v/>
      </c>
      <c r="EU57" s="245" t="str">
        <f>IF(ISBLANK('Post Process Calc.'!K57),"",'Post Process Calc.'!K57)</f>
        <v/>
      </c>
      <c r="EV57" s="245" t="str">
        <f>IF(ISBLANK('Post Process Calc.'!L57),"",'Post Process Calc.'!L57)</f>
        <v/>
      </c>
      <c r="EW57" s="245" t="str">
        <f>IF(ISBLANK('Post Process Calc.'!M57),"",'Post Process Calc.'!M57)</f>
        <v/>
      </c>
      <c r="EX57" s="245" t="str">
        <f>IF(ISBLANK('Post Process Calc.'!N57),"",'Post Process Calc.'!N57)</f>
        <v/>
      </c>
      <c r="EY57" s="245" t="str">
        <f>IF(ISBLANK('Post Process Calc.'!O57),"",'Post Process Calc.'!O57)</f>
        <v/>
      </c>
      <c r="EZ57" s="245" t="str">
        <f>IF(ISBLANK('Post Process Calc.'!P57),"",'Post Process Calc.'!P57)</f>
        <v/>
      </c>
      <c r="FA57" s="245" t="str">
        <f>IF(ISBLANK('Post Process Calc.'!Q57),"",'Post Process Calc.'!Q57)</f>
        <v/>
      </c>
      <c r="FB57" s="245" t="str">
        <f>IF(ISBLANK('Post Process Calc.'!R57),"",'Post Process Calc.'!R57)</f>
        <v/>
      </c>
      <c r="FC57" s="245" t="str">
        <f>IF(ISBLANK('Post Process Calc.'!S57),"",'Post Process Calc.'!S57)</f>
        <v/>
      </c>
      <c r="FD57" s="245" t="str">
        <f>IF(ISBLANK('Post Process Calc.'!T57),"",'Post Process Calc.'!T57)</f>
        <v/>
      </c>
      <c r="FE57" s="245" t="str">
        <f>IF(ISBLANK('Post Process Calc.'!U57),"",'Post Process Calc.'!U57)</f>
        <v/>
      </c>
      <c r="FF57" s="245" t="str">
        <f>IF(ISBLANK('Post Process Calc.'!V57),"",'Post Process Calc.'!V57)</f>
        <v/>
      </c>
      <c r="FG57" s="245" t="str">
        <f>IF(ISBLANK('Post Process Calc.'!W57),"",'Post Process Calc.'!W57)</f>
        <v/>
      </c>
      <c r="FH57" s="245" t="str">
        <f>IF(ISBLANK('Post Process Calc.'!X57),"",'Post Process Calc.'!X57)</f>
        <v/>
      </c>
      <c r="FI57" s="245" t="str">
        <f>IF(ISBLANK('Post Process Calc.'!Y57),"",'Post Process Calc.'!Y57)</f>
        <v/>
      </c>
      <c r="FJ57" s="245" t="str">
        <f>IF(ISBLANK('Post Process Calc.'!Z57),"",'Post Process Calc.'!Z57)</f>
        <v/>
      </c>
      <c r="FK57" s="245" t="str">
        <f>IF(ISBLANK('Post Process Calc.'!AA57),"",'Post Process Calc.'!AA57)</f>
        <v/>
      </c>
      <c r="FL57" s="245" t="str">
        <f>IF(ISBLANK('Post Process Calc.'!AB57),"",'Post Process Calc.'!AB57)</f>
        <v/>
      </c>
      <c r="FM57" s="245" t="str">
        <f>IF(ISBLANK('Post Process Calc.'!AC57),"",'Post Process Calc.'!AC57)</f>
        <v/>
      </c>
      <c r="FN57" s="245" t="str">
        <f>IF(ISBLANK('Post Process Calc.'!AD57),"",'Post Process Calc.'!AD57)</f>
        <v/>
      </c>
      <c r="FO57" s="245" t="str">
        <f>IF(ISBLANK('Post Process Calc.'!AE57),"",'Post Process Calc.'!AE57)</f>
        <v/>
      </c>
      <c r="FP57" s="245" t="str">
        <f>IF(ISBLANK('Post Process Calc.'!AF57),"",'Post Process Calc.'!AF57)</f>
        <v/>
      </c>
      <c r="FQ57" s="245" t="str">
        <f>IF(ISBLANK('Post Process Calc.'!AG57),"",'Post Process Calc.'!AG57)</f>
        <v/>
      </c>
      <c r="FR57" s="245" t="str">
        <f>IF(ISBLANK('Post Process Calc.'!AH57),"",'Post Process Calc.'!AH57)</f>
        <v/>
      </c>
      <c r="FS57" s="245" t="str">
        <f>IF(ISBLANK('Post Process Calc.'!AI57),"",'Post Process Calc.'!AI57)</f>
        <v/>
      </c>
    </row>
    <row r="58" spans="1:175" x14ac:dyDescent="0.15">
      <c r="A58" s="240" t="str">
        <f>IF(Glutamine!B49&lt;&gt;0,Glutamine!$B$1,"")</f>
        <v/>
      </c>
      <c r="B58" s="240" t="str">
        <f>IF(ISBLANK(Glutamine!A49),"",Glutamine!A49)</f>
        <v/>
      </c>
      <c r="C58" s="247" t="str">
        <f>IF(ISBLANK(Glutamine!B49),"",Glutamine!B49)</f>
        <v/>
      </c>
      <c r="D58" s="248" t="str">
        <f>IF(ISBLANK(Glutamine!C49),"",Glutamine!C49)</f>
        <v/>
      </c>
      <c r="E58" s="240" t="str">
        <f>IF(ISBLANK(Glutamine!D49),"",Glutamine!D49)</f>
        <v/>
      </c>
      <c r="F58" s="240" t="str">
        <f>IF(ISBLANK(Glutamine!E49),"",Glutamine!E49)</f>
        <v/>
      </c>
      <c r="G58" s="240" t="str">
        <f>IF(ISBLANK(Glutamine!G49),"",Glutamine!G49)</f>
        <v/>
      </c>
      <c r="H58" s="240" t="str">
        <f>IF(ISBLANK(Glutamine!H49),"",Glutamine!H49)</f>
        <v/>
      </c>
      <c r="I58" s="240" t="str">
        <f>IF(ISBLANK(Glutamine!I49),"",Glutamine!I49)</f>
        <v/>
      </c>
      <c r="J58" s="240" t="str">
        <f>IF(ISBLANK(Glutamine!J49),"",Glutamine!J49)</f>
        <v/>
      </c>
      <c r="K58" s="240" t="str">
        <f>IF(ISBLANK(Glutamine!K49),"",Glutamine!K49)</f>
        <v/>
      </c>
      <c r="L58" s="240" t="str">
        <f>IF(ISBLANK(Glutamine!L49),"",Glutamine!L49)</f>
        <v/>
      </c>
      <c r="M58" s="240" t="str">
        <f>IF(ISBLANK(Glutamine!M49),"",Glutamine!M49)</f>
        <v/>
      </c>
      <c r="N58" s="240" t="str">
        <f>IF(ISBLANK(Glutamine!N49),"",Glutamine!N49)</f>
        <v/>
      </c>
      <c r="O58" s="240" t="str">
        <f>IF(ISBLANK(Glutamine!O49),"",Glutamine!O49)</f>
        <v/>
      </c>
      <c r="P58" s="240" t="str">
        <f>IF(ISBLANK(Glutamine!P49),"",Glutamine!P49)</f>
        <v/>
      </c>
      <c r="Q58" s="240" t="str">
        <f>IF(ISBLANK(Glutamine!Q49),"",Glutamine!Q49)</f>
        <v/>
      </c>
      <c r="R58" s="240" t="str">
        <f>IF(ISBLANK(Glutamine!R49),"",Glutamine!R49)</f>
        <v/>
      </c>
      <c r="S58" s="240" t="str">
        <f>IF(ISBLANK(Glutamine!S49),"",Glutamine!S49)</f>
        <v/>
      </c>
      <c r="T58" s="240" t="str">
        <f>IF(ISBLANK(Glutamine!T49),"",Glutamine!T49)</f>
        <v/>
      </c>
      <c r="U58" s="240" t="str">
        <f>IF(ISBLANK(Glutamine!U49),"",Glutamine!U49)</f>
        <v/>
      </c>
      <c r="V58" s="240" t="str">
        <f>IF(ISBLANK(Glutamine!V49),"",Glutamine!V49)</f>
        <v/>
      </c>
      <c r="W58" s="240" t="str">
        <f>IF(ISBLANK(Glutamine!W49),"",Glutamine!W49)</f>
        <v/>
      </c>
      <c r="X58" s="240" t="str">
        <f>IF(ISBLANK(Glutamine!X49),"",Glutamine!X49)</f>
        <v/>
      </c>
      <c r="Y58" s="240" t="str">
        <f>IF(ISBLANK(Glutamine!Y49),"",Glutamine!Y49)</f>
        <v/>
      </c>
      <c r="Z58" s="240" t="str">
        <f>IF(ISBLANK(Glutamine!Z49),"",Glutamine!Z49)</f>
        <v/>
      </c>
      <c r="AA58" s="240" t="str">
        <f>IF(ISBLANK(Glutamine!AA49),"",Glutamine!AA49)</f>
        <v/>
      </c>
      <c r="AB58" s="240" t="str">
        <f>IF(ISBLANK(Glutamine!AB49),"",Glutamine!AB49)</f>
        <v/>
      </c>
      <c r="AC58" s="240" t="str">
        <f>IF(ISBLANK(Glutamine!AC49),"",Glutamine!AC49)</f>
        <v/>
      </c>
      <c r="AD58" s="240" t="str">
        <f>IF(ISBLANK(Glutamine!AD49),"",Glutamine!AD49)</f>
        <v/>
      </c>
      <c r="AE58" s="240" t="str">
        <f>IF(ISBLANK(Glutamine!AE49),"",Glutamine!AE49)</f>
        <v/>
      </c>
      <c r="AF58" s="240" t="str">
        <f>IF(ISBLANK(Glutamine!AF49),"",Glutamine!AF49)</f>
        <v/>
      </c>
      <c r="AG58" s="240" t="str">
        <f>IF(ISBLANK(Glutamine!AG49),"",Glutamine!AG49)</f>
        <v/>
      </c>
      <c r="AH58" s="240" t="str">
        <f>IF(ISBLANK(Glutamine!AH49),"",Glutamine!AH49)</f>
        <v/>
      </c>
      <c r="AI58" s="240" t="str">
        <f>IF(ISBLANK(Glutamine!AI49),"",Glutamine!AI49)</f>
        <v/>
      </c>
      <c r="AJ58" s="240" t="str">
        <f>IF(ISBLANK(Glutamine!AJ49),"",Glutamine!AJ49)</f>
        <v/>
      </c>
      <c r="AK58" s="240" t="str">
        <f>IF(ISBLANK(Glutamine!AK49),"",Glutamine!AK49)</f>
        <v/>
      </c>
      <c r="AL58" s="240" t="str">
        <f>IF(ISBLANK(Glutamine!AL49),"",Glutamine!AL49)</f>
        <v/>
      </c>
      <c r="AM58" s="240" t="str">
        <f>IF(ISBLANK(Glutamine!AM49),"",Glutamine!AM49)</f>
        <v/>
      </c>
      <c r="AN58" s="240" t="str">
        <f>IF(ISBLANK(Glutamine!AN49),"",Glutamine!AN49)</f>
        <v/>
      </c>
      <c r="AO58" s="240" t="str">
        <f>IF(ISBLANK(Glutamine!AO49),"",Glutamine!AO49)</f>
        <v/>
      </c>
      <c r="AP58" s="240" t="str">
        <f>IF(ISBLANK(Glutamine!AP49),"",Glutamine!AP49)</f>
        <v/>
      </c>
      <c r="AQ58" s="240" t="e">
        <f>IF(ISBLANK(Glutamine!#REF!),"",Glutamine!#REF!)</f>
        <v>#REF!</v>
      </c>
      <c r="AR58" s="240" t="e">
        <f>IF(ISBLANK(Glutamine!#REF!),"",Glutamine!#REF!)</f>
        <v>#REF!</v>
      </c>
      <c r="AS58" s="240" t="e">
        <f>IF(ISBLANK(Glutamine!#REF!),"",Glutamine!#REF!)</f>
        <v>#REF!</v>
      </c>
      <c r="AT58" s="240" t="e">
        <f>IF(ISBLANK(Glutamine!#REF!),"",Glutamine!#REF!)</f>
        <v>#REF!</v>
      </c>
      <c r="AU58" s="240" t="e">
        <f>IF(ISBLANK(Glutamine!#REF!),"",Glutamine!#REF!)</f>
        <v>#REF!</v>
      </c>
      <c r="AV58" s="240" t="e">
        <f>IF(ISBLANK(Glutamine!#REF!),"",Glutamine!#REF!)</f>
        <v>#REF!</v>
      </c>
      <c r="AW58" s="240" t="e">
        <f>IF(ISBLANK(Glutamine!#REF!),"",Glutamine!#REF!)</f>
        <v>#REF!</v>
      </c>
      <c r="AX58" s="240" t="e">
        <f>IF(ISBLANK(Glutamine!#REF!),"",Glutamine!#REF!)</f>
        <v>#REF!</v>
      </c>
      <c r="AY58" s="240" t="e">
        <f>IF(ISBLANK(Glutamine!#REF!),"",Glutamine!#REF!)</f>
        <v>#REF!</v>
      </c>
      <c r="AZ58" s="240" t="e">
        <f>IF(ISBLANK(Glutamine!#REF!),"",Glutamine!#REF!)</f>
        <v>#REF!</v>
      </c>
      <c r="BA58" s="240" t="e">
        <f>IF(ISBLANK(Glutamine!#REF!),"",Glutamine!#REF!)</f>
        <v>#REF!</v>
      </c>
      <c r="BB58" s="240" t="e">
        <f>IF(ISBLANK(Glutamine!#REF!),"",Glutamine!#REF!)</f>
        <v>#REF!</v>
      </c>
      <c r="BC58" s="240" t="e">
        <f>IF(ISBLANK(Glutamine!#REF!),"",Glutamine!#REF!)</f>
        <v>#REF!</v>
      </c>
      <c r="BD58" s="240" t="e">
        <f>IF(ISBLANK(Glutamine!#REF!),"",Glutamine!#REF!)</f>
        <v>#REF!</v>
      </c>
      <c r="BE58" s="240" t="e">
        <f>IF(ISBLANK(Glutamine!#REF!),"",Glutamine!#REF!)</f>
        <v>#REF!</v>
      </c>
      <c r="BF58" s="240" t="e">
        <f>IF(ISBLANK(Glutamine!#REF!),"",Glutamine!#REF!)</f>
        <v>#REF!</v>
      </c>
      <c r="BG58" s="240" t="e">
        <f>IF(ISBLANK(Glutamine!#REF!),"",Glutamine!#REF!)</f>
        <v>#REF!</v>
      </c>
      <c r="BH58" s="240" t="e">
        <f>IF(ISBLANK(Glutamine!#REF!),"",Glutamine!#REF!)</f>
        <v>#REF!</v>
      </c>
      <c r="BI58" s="240" t="e">
        <f>IF(ISBLANK(Glutamine!#REF!),"",Glutamine!#REF!)</f>
        <v>#REF!</v>
      </c>
      <c r="BJ58" s="240" t="e">
        <f>IF(ISBLANK(Glutamine!#REF!),"",Glutamine!#REF!)</f>
        <v>#REF!</v>
      </c>
      <c r="BK58" s="240" t="e">
        <f>IF(ISBLANK(Glutamine!#REF!),"",Glutamine!#REF!)</f>
        <v>#REF!</v>
      </c>
      <c r="BL58" s="240" t="e">
        <f>IF(ISBLANK(Glutamine!#REF!),"",Glutamine!#REF!)</f>
        <v>#REF!</v>
      </c>
      <c r="BM58" s="240" t="e">
        <f>IF(ISBLANK(Glutamine!#REF!),"",Glutamine!#REF!)</f>
        <v>#REF!</v>
      </c>
      <c r="BN58" s="240" t="str">
        <f>IF(ISBLANK('In Process Calc.'!B51),"",ROUND('In Process Calc.'!B51,2))</f>
        <v/>
      </c>
      <c r="BO58" s="240" t="str">
        <f>IF(ISBLANK('In Process Calc.'!C51),"",ROUND('In Process Calc.'!C51,2))</f>
        <v/>
      </c>
      <c r="BP58" s="240" t="str">
        <f>IF(ISBLANK('In Process Calc.'!D51),"",'In Process Calc.'!D51)</f>
        <v/>
      </c>
      <c r="BQ58" s="240" t="str">
        <f>IF(ISBLANK('In Process Calc.'!E51),"",'In Process Calc.'!E51)</f>
        <v/>
      </c>
      <c r="BR58" s="240" t="str">
        <f>IF(ISBLANK('In Process Calc.'!G51),"",'In Process Calc.'!G51)</f>
        <v/>
      </c>
      <c r="BS58" s="240" t="str">
        <f>IF(ISBLANK('In Process Calc.'!I51),"",'In Process Calc.'!I51)</f>
        <v/>
      </c>
      <c r="BT58" s="240" t="str">
        <f>IF(ISBLANK('In Process Calc.'!J51),"",'In Process Calc.'!J51)</f>
        <v/>
      </c>
      <c r="BU58" s="240" t="str">
        <f>IF(ISBLANK('In Process Calc.'!K51),"",'In Process Calc.'!K51)</f>
        <v/>
      </c>
      <c r="BV58" s="245" t="str">
        <f>IF(ISBLANK('In Process Calc.'!L51),"",'In Process Calc.'!L51)</f>
        <v/>
      </c>
      <c r="BW58" s="245" t="str">
        <f>IF(ISBLANK('In Process Calc.'!M51),"",'In Process Calc.'!M51)</f>
        <v/>
      </c>
      <c r="BX58" s="245" t="str">
        <f>IF(ISBLANK('In Process Calc.'!N51),"",'In Process Calc.'!N51)</f>
        <v/>
      </c>
      <c r="BY58" s="245" t="str">
        <f>IF(ISBLANK('In Process Calc.'!O51),"",'In Process Calc.'!O51)</f>
        <v/>
      </c>
      <c r="BZ58" s="245" t="str">
        <f>IF(ISBLANK('In Process Calc.'!P51),"",'In Process Calc.'!P51)</f>
        <v/>
      </c>
      <c r="CA58" s="245" t="str">
        <f>IF(ISBLANK('In Process Calc.'!Q51),"",'In Process Calc.'!Q51)</f>
        <v/>
      </c>
      <c r="CB58" s="245" t="str">
        <f>IF(ISBLANK('In Process Calc.'!R51),"",'In Process Calc.'!R51)</f>
        <v/>
      </c>
      <c r="CC58" s="245" t="str">
        <f>IF(ISBLANK('In Process Calc.'!S51),"",'In Process Calc.'!S51)</f>
        <v/>
      </c>
      <c r="CD58" s="245" t="str">
        <f>IF(ISBLANK('In Process Calc.'!T51),"",'In Process Calc.'!T51)</f>
        <v/>
      </c>
      <c r="CE58" s="245" t="str">
        <f>IF(ISBLANK('In Process Calc.'!U51),"",'In Process Calc.'!U51)</f>
        <v/>
      </c>
      <c r="CF58" s="245" t="str">
        <f>IF(ISBLANK('In Process Calc.'!V51),"",'In Process Calc.'!V51)</f>
        <v/>
      </c>
      <c r="CG58" s="245" t="str">
        <f>IF(ISBLANK('In Process Calc.'!W51),"",'In Process Calc.'!W51)</f>
        <v/>
      </c>
      <c r="CH58" s="245" t="str">
        <f>IF(ISBLANK('In Process Calc.'!X51),"",'In Process Calc.'!X51)</f>
        <v/>
      </c>
      <c r="CI58" s="245" t="str">
        <f>IF(ISBLANK('In Process Calc.'!Y51),"",'In Process Calc.'!Y51)</f>
        <v/>
      </c>
      <c r="CJ58" s="245" t="str">
        <f>IF(ISBLANK('In Process Calc.'!Z51),"",'In Process Calc.'!Z51)</f>
        <v/>
      </c>
      <c r="CK58" s="245" t="str">
        <f>IF(ISBLANK('In Process Calc.'!AA51),"",'In Process Calc.'!AA51)</f>
        <v/>
      </c>
      <c r="CL58" s="245" t="str">
        <f>IF(ISBLANK('In Process Calc.'!AB51),"",'In Process Calc.'!AB51)</f>
        <v/>
      </c>
      <c r="CM58" s="245" t="str">
        <f>IF(ISBLANK('In Process Calc.'!AC51),"",'In Process Calc.'!AC51)</f>
        <v/>
      </c>
      <c r="CN58" s="245" t="str">
        <f>IF(ISBLANK('In Process Calc.'!AD51),"",'In Process Calc.'!AD51)</f>
        <v/>
      </c>
      <c r="CO58" s="245" t="str">
        <f>IF(ISBLANK('In Process Calc.'!AE51),"",'In Process Calc.'!AE51)</f>
        <v/>
      </c>
      <c r="CP58" s="245" t="str">
        <f>IF(ISBLANK('In Process Calc.'!AF51),"",'In Process Calc.'!AF51)</f>
        <v/>
      </c>
      <c r="CQ58" s="245" t="str">
        <f>IF(ISBLANK('In Process Calc.'!AG51),"",'In Process Calc.'!AG51)</f>
        <v/>
      </c>
      <c r="CR58" s="245" t="str">
        <f>IF(ISBLANK('In Process Calc.'!AH51),"",'In Process Calc.'!AH51)</f>
        <v/>
      </c>
      <c r="CS58" s="245" t="str">
        <f>IF(ISBLANK('In Process Calc.'!AI51),"",'In Process Calc.'!AI51)</f>
        <v/>
      </c>
      <c r="CT58" s="245" t="str">
        <f>IF(ISBLANK('In Process Calc.'!AJ51),"",'In Process Calc.'!AJ51)</f>
        <v/>
      </c>
      <c r="CU58" s="245" t="str">
        <f>IF(ISBLANK('In Process Calc.'!AK51),"",'In Process Calc.'!AK51)</f>
        <v/>
      </c>
      <c r="CV58" s="245" t="str">
        <f>IF(ISBLANK('In Process Calc.'!AL51),"",'In Process Calc.'!AL51)</f>
        <v/>
      </c>
      <c r="CW58" s="245" t="str">
        <f>IF(ISBLANK('In Process Calc.'!AM51),"",'In Process Calc.'!AM51)</f>
        <v/>
      </c>
      <c r="CX58" s="245" t="str">
        <f>IF(ISBLANK('In Process Calc.'!AN51),"",'In Process Calc.'!AN51)</f>
        <v/>
      </c>
      <c r="CY58" s="245" t="str">
        <f>IF(ISBLANK('In Process Calc.'!AO51),"",'In Process Calc.'!AO51)</f>
        <v/>
      </c>
      <c r="CZ58" s="245" t="str">
        <f>IF(ISBLANK('In Process Calc.'!AP51),"",'In Process Calc.'!AP51)</f>
        <v/>
      </c>
      <c r="DA58" s="245" t="str">
        <f>IF(ISBLANK('In Process Calc.'!AQ51),"",'In Process Calc.'!AQ51)</f>
        <v/>
      </c>
      <c r="DB58" s="245" t="str">
        <f>IF(ISBLANK('In Process Calc.'!AR51),"",'In Process Calc.'!AR51)</f>
        <v/>
      </c>
      <c r="DC58" s="245" t="str">
        <f>IF(ISBLANK('In Process Calc.'!AS51),"",'In Process Calc.'!AS51)</f>
        <v/>
      </c>
      <c r="DD58" s="245" t="str">
        <f>IF(ISBLANK('In Process Calc.'!AT51),"",'In Process Calc.'!AT51)</f>
        <v/>
      </c>
      <c r="DE58" s="245" t="str">
        <f>IF(ISBLANK('In Process Calc.'!AU51),"",'In Process Calc.'!AU51)</f>
        <v/>
      </c>
      <c r="DF58" s="245" t="str">
        <f>IF(ISBLANK('In Process Calc.'!AV51),"",'In Process Calc.'!AV51)</f>
        <v/>
      </c>
      <c r="DG58" s="245" t="str">
        <f>IF(ISBLANK('In Process Calc.'!AW51),"",'In Process Calc.'!AW51)</f>
        <v/>
      </c>
      <c r="DH58" s="245" t="str">
        <f>IF(ISBLANK('In Process Calc.'!AX51),"",'In Process Calc.'!AX51)</f>
        <v/>
      </c>
      <c r="DI58" s="245" t="str">
        <f>IF(ISBLANK('In Process Calc.'!AY51),"",'In Process Calc.'!AY51)</f>
        <v/>
      </c>
      <c r="DJ58" s="245" t="str">
        <f>IF(ISBLANK('In Process Calc.'!AZ51),"",'In Process Calc.'!AZ51)</f>
        <v/>
      </c>
      <c r="DK58" s="245" t="str">
        <f>IF(ISBLANK('In Process Calc.'!BA51),"",'In Process Calc.'!BA51)</f>
        <v/>
      </c>
      <c r="DL58" s="245" t="str">
        <f>IF(ISBLANK('In Process Calc.'!BB51),"",'In Process Calc.'!BB51)</f>
        <v/>
      </c>
      <c r="DM58" s="245" t="str">
        <f>IF(ISBLANK('In Process Calc.'!BC51),"",'In Process Calc.'!BC51)</f>
        <v/>
      </c>
      <c r="DN58" s="245" t="str">
        <f>IF(ISBLANK('In Process Calc.'!BD51),"",'In Process Calc.'!BD51)</f>
        <v/>
      </c>
      <c r="DO58" s="245" t="str">
        <f>IF(ISBLANK('In Process Calc.'!BE51),"",'In Process Calc.'!BE51)</f>
        <v/>
      </c>
      <c r="DP58" s="245" t="str">
        <f>IF(ISBLANK('In Process Calc.'!BF51),"",'In Process Calc.'!BF51)</f>
        <v/>
      </c>
      <c r="DQ58" s="245" t="str">
        <f>IF(ISBLANK('In Process Calc.'!BG51),"",'In Process Calc.'!BG51)</f>
        <v/>
      </c>
      <c r="DR58" s="245" t="str">
        <f>IF(ISBLANK('In Process Calc.'!BH51),"",'In Process Calc.'!BH51)</f>
        <v/>
      </c>
      <c r="DS58" s="245" t="str">
        <f>IF(ISBLANK('In Process Calc.'!BI51),"",'In Process Calc.'!BI51)</f>
        <v/>
      </c>
      <c r="DT58" s="245" t="str">
        <f>IF(ISBLANK('In Process Calc.'!BJ51),"",'In Process Calc.'!BJ51)</f>
        <v/>
      </c>
      <c r="DU58" s="245" t="str">
        <f>IF(ISBLANK('In Process Calc.'!BK51),"",'In Process Calc.'!BK51)</f>
        <v/>
      </c>
      <c r="DV58" s="245" t="str">
        <f>IF(ISBLANK('In Process Calc.'!BL51),"",'In Process Calc.'!BL51)</f>
        <v/>
      </c>
      <c r="DW58" s="245" t="str">
        <f>IF(ISBLANK('In Process Calc.'!BM51),"",'In Process Calc.'!BM51)</f>
        <v/>
      </c>
      <c r="DX58" s="245" t="str">
        <f>IF(ISBLANK('In Process Calc.'!BN51),"",'In Process Calc.'!BN51)</f>
        <v/>
      </c>
      <c r="DY58" s="245" t="str">
        <f>IF(ISBLANK('In Process Calc.'!BO51),"",'In Process Calc.'!BO51)</f>
        <v/>
      </c>
      <c r="DZ58" s="245" t="str">
        <f>IF(ISBLANK('In Process Calc.'!BP51),"",'In Process Calc.'!BP51)</f>
        <v/>
      </c>
      <c r="EA58" s="245" t="str">
        <f>IF(ISBLANK('In Process Calc.'!BQ51),"",'In Process Calc.'!BQ51)</f>
        <v/>
      </c>
      <c r="EB58" s="245" t="str">
        <f>IF(ISBLANK('In Process Calc.'!BR51),"",'In Process Calc.'!BR51)</f>
        <v/>
      </c>
      <c r="EC58" s="245" t="str">
        <f>IF(ISBLANK('In Process Calc.'!BS51),"",'In Process Calc.'!BS51)</f>
        <v/>
      </c>
      <c r="ED58" s="245" t="str">
        <f>IF(ISBLANK('In Process Calc.'!BT51),"",'In Process Calc.'!BT51)</f>
        <v/>
      </c>
      <c r="EE58" s="245" t="str">
        <f>IF(ISBLANK('In Process Calc.'!BU51),"",'In Process Calc.'!BU51)</f>
        <v/>
      </c>
      <c r="EF58" s="245" t="str">
        <f>IF(ISBLANK('In Process Calc.'!BV51),"",'In Process Calc.'!BV51)</f>
        <v/>
      </c>
      <c r="EG58" s="245" t="str">
        <f>IF(ISBLANK('In Process Calc.'!BW51),"",'In Process Calc.'!BW51)</f>
        <v/>
      </c>
      <c r="EH58" s="245" t="str">
        <f>IF(ISBLANK('In Process Calc.'!BX51),"",'In Process Calc.'!BX51)</f>
        <v/>
      </c>
      <c r="EI58" s="245" t="str">
        <f>IF(ISBLANK('In Process Calc.'!BY51),"",'In Process Calc.'!BY51)</f>
        <v/>
      </c>
      <c r="EJ58" s="245" t="str">
        <f>IF(ISBLANK('In Process Calc.'!BZ51),"",'In Process Calc.'!BZ51)</f>
        <v/>
      </c>
      <c r="EK58" s="245" t="str">
        <f>IF(ISBLANK('Post Process Calc.'!A58),"",'Post Process Calc.'!A58)</f>
        <v/>
      </c>
      <c r="EL58" s="245" t="str">
        <f>IF(ISBLANK('Post Process Calc.'!B58),"",'Post Process Calc.'!B58)</f>
        <v/>
      </c>
      <c r="EM58" s="245" t="str">
        <f>IF(ISBLANK('Post Process Calc.'!C58),"",'Post Process Calc.'!C58)</f>
        <v/>
      </c>
      <c r="EN58" s="245" t="str">
        <f>IF(ISBLANK('Post Process Calc.'!D58),"",'Post Process Calc.'!D58)</f>
        <v/>
      </c>
      <c r="EO58" s="245" t="str">
        <f>IF(ISBLANK('Post Process Calc.'!E58),"",'Post Process Calc.'!E58)</f>
        <v/>
      </c>
      <c r="EP58" s="245" t="str">
        <f>IF(ISBLANK('Post Process Calc.'!F58),"",'Post Process Calc.'!F58)</f>
        <v/>
      </c>
      <c r="EQ58" s="245" t="str">
        <f>IF(ISBLANK('Post Process Calc.'!G58),"",'Post Process Calc.'!G58)</f>
        <v/>
      </c>
      <c r="ER58" s="245" t="str">
        <f>IF(ISBLANK('Post Process Calc.'!H58),"",'Post Process Calc.'!H58)</f>
        <v/>
      </c>
      <c r="ES58" s="245" t="str">
        <f>IF(ISBLANK('Post Process Calc.'!I58),"",'Post Process Calc.'!I58)</f>
        <v/>
      </c>
      <c r="ET58" s="245" t="str">
        <f>IF(ISBLANK('Post Process Calc.'!J58),"",'Post Process Calc.'!J58)</f>
        <v/>
      </c>
      <c r="EU58" s="245" t="str">
        <f>IF(ISBLANK('Post Process Calc.'!K58),"",'Post Process Calc.'!K58)</f>
        <v/>
      </c>
      <c r="EV58" s="245" t="str">
        <f>IF(ISBLANK('Post Process Calc.'!L58),"",'Post Process Calc.'!L58)</f>
        <v/>
      </c>
      <c r="EW58" s="245" t="str">
        <f>IF(ISBLANK('Post Process Calc.'!M58),"",'Post Process Calc.'!M58)</f>
        <v/>
      </c>
      <c r="EX58" s="245" t="str">
        <f>IF(ISBLANK('Post Process Calc.'!N58),"",'Post Process Calc.'!N58)</f>
        <v/>
      </c>
      <c r="EY58" s="245" t="str">
        <f>IF(ISBLANK('Post Process Calc.'!O58),"",'Post Process Calc.'!O58)</f>
        <v/>
      </c>
      <c r="EZ58" s="245" t="str">
        <f>IF(ISBLANK('Post Process Calc.'!P58),"",'Post Process Calc.'!P58)</f>
        <v/>
      </c>
      <c r="FA58" s="245" t="str">
        <f>IF(ISBLANK('Post Process Calc.'!Q58),"",'Post Process Calc.'!Q58)</f>
        <v/>
      </c>
      <c r="FB58" s="245" t="str">
        <f>IF(ISBLANK('Post Process Calc.'!R58),"",'Post Process Calc.'!R58)</f>
        <v/>
      </c>
      <c r="FC58" s="245" t="str">
        <f>IF(ISBLANK('Post Process Calc.'!S58),"",'Post Process Calc.'!S58)</f>
        <v/>
      </c>
      <c r="FD58" s="245" t="str">
        <f>IF(ISBLANK('Post Process Calc.'!T58),"",'Post Process Calc.'!T58)</f>
        <v/>
      </c>
      <c r="FE58" s="245" t="str">
        <f>IF(ISBLANK('Post Process Calc.'!U58),"",'Post Process Calc.'!U58)</f>
        <v/>
      </c>
      <c r="FF58" s="245" t="str">
        <f>IF(ISBLANK('Post Process Calc.'!V58),"",'Post Process Calc.'!V58)</f>
        <v/>
      </c>
      <c r="FG58" s="245" t="str">
        <f>IF(ISBLANK('Post Process Calc.'!W58),"",'Post Process Calc.'!W58)</f>
        <v/>
      </c>
      <c r="FH58" s="245" t="str">
        <f>IF(ISBLANK('Post Process Calc.'!X58),"",'Post Process Calc.'!X58)</f>
        <v/>
      </c>
      <c r="FI58" s="245" t="str">
        <f>IF(ISBLANK('Post Process Calc.'!Y58),"",'Post Process Calc.'!Y58)</f>
        <v/>
      </c>
      <c r="FJ58" s="245" t="str">
        <f>IF(ISBLANK('Post Process Calc.'!Z58),"",'Post Process Calc.'!Z58)</f>
        <v/>
      </c>
      <c r="FK58" s="245" t="str">
        <f>IF(ISBLANK('Post Process Calc.'!AA58),"",'Post Process Calc.'!AA58)</f>
        <v/>
      </c>
      <c r="FL58" s="245" t="str">
        <f>IF(ISBLANK('Post Process Calc.'!AB58),"",'Post Process Calc.'!AB58)</f>
        <v/>
      </c>
      <c r="FM58" s="245" t="str">
        <f>IF(ISBLANK('Post Process Calc.'!AC58),"",'Post Process Calc.'!AC58)</f>
        <v/>
      </c>
      <c r="FN58" s="245" t="str">
        <f>IF(ISBLANK('Post Process Calc.'!AD58),"",'Post Process Calc.'!AD58)</f>
        <v/>
      </c>
      <c r="FO58" s="245" t="str">
        <f>IF(ISBLANK('Post Process Calc.'!AE58),"",'Post Process Calc.'!AE58)</f>
        <v/>
      </c>
      <c r="FP58" s="245" t="str">
        <f>IF(ISBLANK('Post Process Calc.'!AF58),"",'Post Process Calc.'!AF58)</f>
        <v/>
      </c>
      <c r="FQ58" s="245" t="str">
        <f>IF(ISBLANK('Post Process Calc.'!AG58),"",'Post Process Calc.'!AG58)</f>
        <v/>
      </c>
      <c r="FR58" s="245" t="str">
        <f>IF(ISBLANK('Post Process Calc.'!AH58),"",'Post Process Calc.'!AH58)</f>
        <v/>
      </c>
      <c r="FS58" s="245" t="str">
        <f>IF(ISBLANK('Post Process Calc.'!AI58),"",'Post Process Calc.'!AI58)</f>
        <v/>
      </c>
    </row>
    <row r="59" spans="1:175" x14ac:dyDescent="0.15">
      <c r="A59" s="240" t="str">
        <f>IF(Glutamine!B50&lt;&gt;0,Glutamine!$B$1,"")</f>
        <v/>
      </c>
      <c r="B59" s="240" t="str">
        <f>IF(ISBLANK(Glutamine!A50),"",Glutamine!A50)</f>
        <v/>
      </c>
      <c r="C59" s="247" t="str">
        <f>IF(ISBLANK(Glutamine!B50),"",Glutamine!B50)</f>
        <v/>
      </c>
      <c r="D59" s="248" t="str">
        <f>IF(ISBLANK(Glutamine!C50),"",Glutamine!C50)</f>
        <v/>
      </c>
      <c r="E59" s="240" t="str">
        <f>IF(ISBLANK(Glutamine!D50),"",Glutamine!D50)</f>
        <v/>
      </c>
      <c r="F59" s="240" t="str">
        <f>IF(ISBLANK(Glutamine!E50),"",Glutamine!E50)</f>
        <v/>
      </c>
      <c r="G59" s="240" t="str">
        <f>IF(ISBLANK(Glutamine!G50),"",Glutamine!G50)</f>
        <v/>
      </c>
      <c r="H59" s="240" t="str">
        <f>IF(ISBLANK(Glutamine!H50),"",Glutamine!H50)</f>
        <v/>
      </c>
      <c r="I59" s="240" t="str">
        <f>IF(ISBLANK(Glutamine!I50),"",Glutamine!I50)</f>
        <v/>
      </c>
      <c r="J59" s="240" t="str">
        <f>IF(ISBLANK(Glutamine!J50),"",Glutamine!J50)</f>
        <v/>
      </c>
      <c r="K59" s="240" t="str">
        <f>IF(ISBLANK(Glutamine!K50),"",Glutamine!K50)</f>
        <v/>
      </c>
      <c r="L59" s="240" t="str">
        <f>IF(ISBLANK(Glutamine!L50),"",Glutamine!L50)</f>
        <v/>
      </c>
      <c r="M59" s="240" t="str">
        <f>IF(ISBLANK(Glutamine!M50),"",Glutamine!M50)</f>
        <v/>
      </c>
      <c r="N59" s="240" t="str">
        <f>IF(ISBLANK(Glutamine!N50),"",Glutamine!N50)</f>
        <v/>
      </c>
      <c r="O59" s="240" t="str">
        <f>IF(ISBLANK(Glutamine!O50),"",Glutamine!O50)</f>
        <v/>
      </c>
      <c r="P59" s="240" t="str">
        <f>IF(ISBLANK(Glutamine!P50),"",Glutamine!P50)</f>
        <v/>
      </c>
      <c r="Q59" s="240" t="str">
        <f>IF(ISBLANK(Glutamine!Q50),"",Glutamine!Q50)</f>
        <v/>
      </c>
      <c r="R59" s="240" t="str">
        <f>IF(ISBLANK(Glutamine!R50),"",Glutamine!R50)</f>
        <v/>
      </c>
      <c r="S59" s="240" t="str">
        <f>IF(ISBLANK(Glutamine!S50),"",Glutamine!S50)</f>
        <v/>
      </c>
      <c r="T59" s="240" t="str">
        <f>IF(ISBLANK(Glutamine!T50),"",Glutamine!T50)</f>
        <v/>
      </c>
      <c r="U59" s="240" t="str">
        <f>IF(ISBLANK(Glutamine!U50),"",Glutamine!U50)</f>
        <v/>
      </c>
      <c r="V59" s="240" t="str">
        <f>IF(ISBLANK(Glutamine!V50),"",Glutamine!V50)</f>
        <v/>
      </c>
      <c r="W59" s="240" t="str">
        <f>IF(ISBLANK(Glutamine!W50),"",Glutamine!W50)</f>
        <v/>
      </c>
      <c r="X59" s="240" t="str">
        <f>IF(ISBLANK(Glutamine!X50),"",Glutamine!X50)</f>
        <v/>
      </c>
      <c r="Y59" s="240" t="str">
        <f>IF(ISBLANK(Glutamine!Y50),"",Glutamine!Y50)</f>
        <v/>
      </c>
      <c r="Z59" s="240" t="str">
        <f>IF(ISBLANK(Glutamine!Z50),"",Glutamine!Z50)</f>
        <v/>
      </c>
      <c r="AA59" s="240" t="str">
        <f>IF(ISBLANK(Glutamine!AA50),"",Glutamine!AA50)</f>
        <v/>
      </c>
      <c r="AB59" s="240" t="str">
        <f>IF(ISBLANK(Glutamine!AB50),"",Glutamine!AB50)</f>
        <v/>
      </c>
      <c r="AC59" s="240" t="str">
        <f>IF(ISBLANK(Glutamine!AC50),"",Glutamine!AC50)</f>
        <v/>
      </c>
      <c r="AD59" s="240" t="str">
        <f>IF(ISBLANK(Glutamine!AD50),"",Glutamine!AD50)</f>
        <v/>
      </c>
      <c r="AE59" s="240" t="str">
        <f>IF(ISBLANK(Glutamine!AE50),"",Glutamine!AE50)</f>
        <v/>
      </c>
      <c r="AF59" s="240" t="str">
        <f>IF(ISBLANK(Glutamine!AF50),"",Glutamine!AF50)</f>
        <v/>
      </c>
      <c r="AG59" s="240" t="str">
        <f>IF(ISBLANK(Glutamine!AG50),"",Glutamine!AG50)</f>
        <v/>
      </c>
      <c r="AH59" s="240" t="str">
        <f>IF(ISBLANK(Glutamine!AH50),"",Glutamine!AH50)</f>
        <v/>
      </c>
      <c r="AI59" s="240" t="str">
        <f>IF(ISBLANK(Glutamine!AI50),"",Glutamine!AI50)</f>
        <v/>
      </c>
      <c r="AJ59" s="240" t="str">
        <f>IF(ISBLANK(Glutamine!AJ50),"",Glutamine!AJ50)</f>
        <v/>
      </c>
      <c r="AK59" s="240" t="str">
        <f>IF(ISBLANK(Glutamine!AK50),"",Glutamine!AK50)</f>
        <v/>
      </c>
      <c r="AL59" s="240" t="str">
        <f>IF(ISBLANK(Glutamine!AL50),"",Glutamine!AL50)</f>
        <v/>
      </c>
      <c r="AM59" s="240" t="str">
        <f>IF(ISBLANK(Glutamine!AM50),"",Glutamine!AM50)</f>
        <v/>
      </c>
      <c r="AN59" s="240" t="str">
        <f>IF(ISBLANK(Glutamine!AN50),"",Glutamine!AN50)</f>
        <v/>
      </c>
      <c r="AO59" s="240" t="str">
        <f>IF(ISBLANK(Glutamine!AO50),"",Glutamine!AO50)</f>
        <v/>
      </c>
      <c r="AP59" s="240" t="str">
        <f>IF(ISBLANK(Glutamine!AP50),"",Glutamine!AP50)</f>
        <v/>
      </c>
      <c r="AQ59" s="240" t="e">
        <f>IF(ISBLANK(Glutamine!#REF!),"",Glutamine!#REF!)</f>
        <v>#REF!</v>
      </c>
      <c r="AR59" s="240" t="e">
        <f>IF(ISBLANK(Glutamine!#REF!),"",Glutamine!#REF!)</f>
        <v>#REF!</v>
      </c>
      <c r="AS59" s="240" t="e">
        <f>IF(ISBLANK(Glutamine!#REF!),"",Glutamine!#REF!)</f>
        <v>#REF!</v>
      </c>
      <c r="AT59" s="240" t="e">
        <f>IF(ISBLANK(Glutamine!#REF!),"",Glutamine!#REF!)</f>
        <v>#REF!</v>
      </c>
      <c r="AU59" s="240" t="e">
        <f>IF(ISBLANK(Glutamine!#REF!),"",Glutamine!#REF!)</f>
        <v>#REF!</v>
      </c>
      <c r="AV59" s="240" t="e">
        <f>IF(ISBLANK(Glutamine!#REF!),"",Glutamine!#REF!)</f>
        <v>#REF!</v>
      </c>
      <c r="AW59" s="240" t="e">
        <f>IF(ISBLANK(Glutamine!#REF!),"",Glutamine!#REF!)</f>
        <v>#REF!</v>
      </c>
      <c r="AX59" s="240" t="e">
        <f>IF(ISBLANK(Glutamine!#REF!),"",Glutamine!#REF!)</f>
        <v>#REF!</v>
      </c>
      <c r="AY59" s="240" t="e">
        <f>IF(ISBLANK(Glutamine!#REF!),"",Glutamine!#REF!)</f>
        <v>#REF!</v>
      </c>
      <c r="AZ59" s="240" t="e">
        <f>IF(ISBLANK(Glutamine!#REF!),"",Glutamine!#REF!)</f>
        <v>#REF!</v>
      </c>
      <c r="BA59" s="240" t="e">
        <f>IF(ISBLANK(Glutamine!#REF!),"",Glutamine!#REF!)</f>
        <v>#REF!</v>
      </c>
      <c r="BB59" s="240" t="e">
        <f>IF(ISBLANK(Glutamine!#REF!),"",Glutamine!#REF!)</f>
        <v>#REF!</v>
      </c>
      <c r="BC59" s="240" t="e">
        <f>IF(ISBLANK(Glutamine!#REF!),"",Glutamine!#REF!)</f>
        <v>#REF!</v>
      </c>
      <c r="BD59" s="240" t="e">
        <f>IF(ISBLANK(Glutamine!#REF!),"",Glutamine!#REF!)</f>
        <v>#REF!</v>
      </c>
      <c r="BE59" s="240" t="e">
        <f>IF(ISBLANK(Glutamine!#REF!),"",Glutamine!#REF!)</f>
        <v>#REF!</v>
      </c>
      <c r="BF59" s="240" t="e">
        <f>IF(ISBLANK(Glutamine!#REF!),"",Glutamine!#REF!)</f>
        <v>#REF!</v>
      </c>
      <c r="BG59" s="240" t="e">
        <f>IF(ISBLANK(Glutamine!#REF!),"",Glutamine!#REF!)</f>
        <v>#REF!</v>
      </c>
      <c r="BH59" s="240" t="e">
        <f>IF(ISBLANK(Glutamine!#REF!),"",Glutamine!#REF!)</f>
        <v>#REF!</v>
      </c>
      <c r="BI59" s="240" t="e">
        <f>IF(ISBLANK(Glutamine!#REF!),"",Glutamine!#REF!)</f>
        <v>#REF!</v>
      </c>
      <c r="BJ59" s="240" t="e">
        <f>IF(ISBLANK(Glutamine!#REF!),"",Glutamine!#REF!)</f>
        <v>#REF!</v>
      </c>
      <c r="BK59" s="240" t="e">
        <f>IF(ISBLANK(Glutamine!#REF!),"",Glutamine!#REF!)</f>
        <v>#REF!</v>
      </c>
      <c r="BL59" s="240" t="e">
        <f>IF(ISBLANK(Glutamine!#REF!),"",Glutamine!#REF!)</f>
        <v>#REF!</v>
      </c>
      <c r="BM59" s="240" t="e">
        <f>IF(ISBLANK(Glutamine!#REF!),"",Glutamine!#REF!)</f>
        <v>#REF!</v>
      </c>
      <c r="BN59" s="240" t="str">
        <f>IF(ISBLANK('In Process Calc.'!B52),"",ROUND('In Process Calc.'!B52,2))</f>
        <v/>
      </c>
      <c r="BO59" s="240" t="str">
        <f>IF(ISBLANK('In Process Calc.'!C52),"",ROUND('In Process Calc.'!C52,2))</f>
        <v/>
      </c>
      <c r="BP59" s="240" t="str">
        <f>IF(ISBLANK('In Process Calc.'!D52),"",'In Process Calc.'!D52)</f>
        <v/>
      </c>
      <c r="BQ59" s="240" t="str">
        <f>IF(ISBLANK('In Process Calc.'!E52),"",'In Process Calc.'!E52)</f>
        <v/>
      </c>
      <c r="BR59" s="240" t="str">
        <f>IF(ISBLANK('In Process Calc.'!G52),"",'In Process Calc.'!G52)</f>
        <v/>
      </c>
      <c r="BS59" s="240" t="str">
        <f>IF(ISBLANK('In Process Calc.'!I52),"",'In Process Calc.'!I52)</f>
        <v/>
      </c>
      <c r="BT59" s="240" t="str">
        <f>IF(ISBLANK('In Process Calc.'!J52),"",'In Process Calc.'!J52)</f>
        <v/>
      </c>
      <c r="BU59" s="240" t="str">
        <f>IF(ISBLANK('In Process Calc.'!K52),"",'In Process Calc.'!K52)</f>
        <v/>
      </c>
      <c r="BV59" s="245" t="str">
        <f>IF(ISBLANK('In Process Calc.'!L52),"",'In Process Calc.'!L52)</f>
        <v/>
      </c>
      <c r="BW59" s="245" t="str">
        <f>IF(ISBLANK('In Process Calc.'!M52),"",'In Process Calc.'!M52)</f>
        <v/>
      </c>
      <c r="BX59" s="245" t="str">
        <f>IF(ISBLANK('In Process Calc.'!N52),"",'In Process Calc.'!N52)</f>
        <v/>
      </c>
      <c r="BY59" s="245" t="str">
        <f>IF(ISBLANK('In Process Calc.'!O52),"",'In Process Calc.'!O52)</f>
        <v/>
      </c>
      <c r="BZ59" s="245" t="str">
        <f>IF(ISBLANK('In Process Calc.'!P52),"",'In Process Calc.'!P52)</f>
        <v/>
      </c>
      <c r="CA59" s="245" t="str">
        <f>IF(ISBLANK('In Process Calc.'!Q52),"",'In Process Calc.'!Q52)</f>
        <v/>
      </c>
      <c r="CB59" s="245" t="str">
        <f>IF(ISBLANK('In Process Calc.'!R52),"",'In Process Calc.'!R52)</f>
        <v/>
      </c>
      <c r="CC59" s="245" t="str">
        <f>IF(ISBLANK('In Process Calc.'!S52),"",'In Process Calc.'!S52)</f>
        <v/>
      </c>
      <c r="CD59" s="245" t="str">
        <f>IF(ISBLANK('In Process Calc.'!T52),"",'In Process Calc.'!T52)</f>
        <v/>
      </c>
      <c r="CE59" s="245" t="str">
        <f>IF(ISBLANK('In Process Calc.'!U52),"",'In Process Calc.'!U52)</f>
        <v/>
      </c>
      <c r="CF59" s="245" t="str">
        <f>IF(ISBLANK('In Process Calc.'!V52),"",'In Process Calc.'!V52)</f>
        <v/>
      </c>
      <c r="CG59" s="245" t="str">
        <f>IF(ISBLANK('In Process Calc.'!W52),"",'In Process Calc.'!W52)</f>
        <v/>
      </c>
      <c r="CH59" s="245" t="str">
        <f>IF(ISBLANK('In Process Calc.'!X52),"",'In Process Calc.'!X52)</f>
        <v/>
      </c>
      <c r="CI59" s="245" t="str">
        <f>IF(ISBLANK('In Process Calc.'!Y52),"",'In Process Calc.'!Y52)</f>
        <v/>
      </c>
      <c r="CJ59" s="245" t="str">
        <f>IF(ISBLANK('In Process Calc.'!Z52),"",'In Process Calc.'!Z52)</f>
        <v/>
      </c>
      <c r="CK59" s="245" t="str">
        <f>IF(ISBLANK('In Process Calc.'!AA52),"",'In Process Calc.'!AA52)</f>
        <v/>
      </c>
      <c r="CL59" s="245" t="str">
        <f>IF(ISBLANK('In Process Calc.'!AB52),"",'In Process Calc.'!AB52)</f>
        <v/>
      </c>
      <c r="CM59" s="245" t="str">
        <f>IF(ISBLANK('In Process Calc.'!AC52),"",'In Process Calc.'!AC52)</f>
        <v/>
      </c>
      <c r="CN59" s="245" t="str">
        <f>IF(ISBLANK('In Process Calc.'!AD52),"",'In Process Calc.'!AD52)</f>
        <v/>
      </c>
      <c r="CO59" s="245" t="str">
        <f>IF(ISBLANK('In Process Calc.'!AE52),"",'In Process Calc.'!AE52)</f>
        <v/>
      </c>
      <c r="CP59" s="245" t="str">
        <f>IF(ISBLANK('In Process Calc.'!AF52),"",'In Process Calc.'!AF52)</f>
        <v/>
      </c>
      <c r="CQ59" s="245" t="str">
        <f>IF(ISBLANK('In Process Calc.'!AG52),"",'In Process Calc.'!AG52)</f>
        <v/>
      </c>
      <c r="CR59" s="245" t="str">
        <f>IF(ISBLANK('In Process Calc.'!AH52),"",'In Process Calc.'!AH52)</f>
        <v/>
      </c>
      <c r="CS59" s="245" t="str">
        <f>IF(ISBLANK('In Process Calc.'!AI52),"",'In Process Calc.'!AI52)</f>
        <v/>
      </c>
      <c r="CT59" s="245" t="str">
        <f>IF(ISBLANK('In Process Calc.'!AJ52),"",'In Process Calc.'!AJ52)</f>
        <v/>
      </c>
      <c r="CU59" s="245" t="str">
        <f>IF(ISBLANK('In Process Calc.'!AK52),"",'In Process Calc.'!AK52)</f>
        <v/>
      </c>
      <c r="CV59" s="245" t="str">
        <f>IF(ISBLANK('In Process Calc.'!AL52),"",'In Process Calc.'!AL52)</f>
        <v/>
      </c>
      <c r="CW59" s="245" t="str">
        <f>IF(ISBLANK('In Process Calc.'!AM52),"",'In Process Calc.'!AM52)</f>
        <v/>
      </c>
      <c r="CX59" s="245" t="str">
        <f>IF(ISBLANK('In Process Calc.'!AN52),"",'In Process Calc.'!AN52)</f>
        <v/>
      </c>
      <c r="CY59" s="245" t="str">
        <f>IF(ISBLANK('In Process Calc.'!AO52),"",'In Process Calc.'!AO52)</f>
        <v/>
      </c>
      <c r="CZ59" s="245" t="str">
        <f>IF(ISBLANK('In Process Calc.'!AP52),"",'In Process Calc.'!AP52)</f>
        <v/>
      </c>
      <c r="DA59" s="245" t="str">
        <f>IF(ISBLANK('In Process Calc.'!AQ52),"",'In Process Calc.'!AQ52)</f>
        <v/>
      </c>
      <c r="DB59" s="245" t="str">
        <f>IF(ISBLANK('In Process Calc.'!AR52),"",'In Process Calc.'!AR52)</f>
        <v/>
      </c>
      <c r="DC59" s="245" t="str">
        <f>IF(ISBLANK('In Process Calc.'!AS52),"",'In Process Calc.'!AS52)</f>
        <v/>
      </c>
      <c r="DD59" s="245" t="str">
        <f>IF(ISBLANK('In Process Calc.'!AT52),"",'In Process Calc.'!AT52)</f>
        <v/>
      </c>
      <c r="DE59" s="245" t="str">
        <f>IF(ISBLANK('In Process Calc.'!AU52),"",'In Process Calc.'!AU52)</f>
        <v/>
      </c>
      <c r="DF59" s="245" t="str">
        <f>IF(ISBLANK('In Process Calc.'!AV52),"",'In Process Calc.'!AV52)</f>
        <v/>
      </c>
      <c r="DG59" s="245" t="str">
        <f>IF(ISBLANK('In Process Calc.'!AW52),"",'In Process Calc.'!AW52)</f>
        <v/>
      </c>
      <c r="DH59" s="245" t="str">
        <f>IF(ISBLANK('In Process Calc.'!AX52),"",'In Process Calc.'!AX52)</f>
        <v/>
      </c>
      <c r="DI59" s="245" t="str">
        <f>IF(ISBLANK('In Process Calc.'!AY52),"",'In Process Calc.'!AY52)</f>
        <v/>
      </c>
      <c r="DJ59" s="245" t="str">
        <f>IF(ISBLANK('In Process Calc.'!AZ52),"",'In Process Calc.'!AZ52)</f>
        <v/>
      </c>
      <c r="DK59" s="245" t="str">
        <f>IF(ISBLANK('In Process Calc.'!BA52),"",'In Process Calc.'!BA52)</f>
        <v/>
      </c>
      <c r="DL59" s="245" t="str">
        <f>IF(ISBLANK('In Process Calc.'!BB52),"",'In Process Calc.'!BB52)</f>
        <v/>
      </c>
      <c r="DM59" s="245" t="str">
        <f>IF(ISBLANK('In Process Calc.'!BC52),"",'In Process Calc.'!BC52)</f>
        <v/>
      </c>
      <c r="DN59" s="245" t="str">
        <f>IF(ISBLANK('In Process Calc.'!BD52),"",'In Process Calc.'!BD52)</f>
        <v/>
      </c>
      <c r="DO59" s="245" t="str">
        <f>IF(ISBLANK('In Process Calc.'!BE52),"",'In Process Calc.'!BE52)</f>
        <v/>
      </c>
      <c r="DP59" s="245" t="str">
        <f>IF(ISBLANK('In Process Calc.'!BF52),"",'In Process Calc.'!BF52)</f>
        <v/>
      </c>
      <c r="DQ59" s="245" t="str">
        <f>IF(ISBLANK('In Process Calc.'!BG52),"",'In Process Calc.'!BG52)</f>
        <v/>
      </c>
      <c r="DR59" s="245" t="str">
        <f>IF(ISBLANK('In Process Calc.'!BH52),"",'In Process Calc.'!BH52)</f>
        <v/>
      </c>
      <c r="DS59" s="245" t="str">
        <f>IF(ISBLANK('In Process Calc.'!BI52),"",'In Process Calc.'!BI52)</f>
        <v/>
      </c>
      <c r="DT59" s="245" t="str">
        <f>IF(ISBLANK('In Process Calc.'!BJ52),"",'In Process Calc.'!BJ52)</f>
        <v/>
      </c>
      <c r="DU59" s="245" t="str">
        <f>IF(ISBLANK('In Process Calc.'!BK52),"",'In Process Calc.'!BK52)</f>
        <v/>
      </c>
      <c r="DV59" s="245" t="str">
        <f>IF(ISBLANK('In Process Calc.'!BL52),"",'In Process Calc.'!BL52)</f>
        <v/>
      </c>
      <c r="DW59" s="245" t="str">
        <f>IF(ISBLANK('In Process Calc.'!BM52),"",'In Process Calc.'!BM52)</f>
        <v/>
      </c>
      <c r="DX59" s="245" t="str">
        <f>IF(ISBLANK('In Process Calc.'!BN52),"",'In Process Calc.'!BN52)</f>
        <v/>
      </c>
      <c r="DY59" s="245" t="str">
        <f>IF(ISBLANK('In Process Calc.'!BO52),"",'In Process Calc.'!BO52)</f>
        <v/>
      </c>
      <c r="DZ59" s="245" t="str">
        <f>IF(ISBLANK('In Process Calc.'!BP52),"",'In Process Calc.'!BP52)</f>
        <v/>
      </c>
      <c r="EA59" s="245" t="str">
        <f>IF(ISBLANK('In Process Calc.'!BQ52),"",'In Process Calc.'!BQ52)</f>
        <v/>
      </c>
      <c r="EB59" s="245" t="str">
        <f>IF(ISBLANK('In Process Calc.'!BR52),"",'In Process Calc.'!BR52)</f>
        <v/>
      </c>
      <c r="EC59" s="245" t="str">
        <f>IF(ISBLANK('In Process Calc.'!BS52),"",'In Process Calc.'!BS52)</f>
        <v/>
      </c>
      <c r="ED59" s="245" t="str">
        <f>IF(ISBLANK('In Process Calc.'!BT52),"",'In Process Calc.'!BT52)</f>
        <v/>
      </c>
      <c r="EE59" s="245" t="str">
        <f>IF(ISBLANK('In Process Calc.'!BU52),"",'In Process Calc.'!BU52)</f>
        <v/>
      </c>
      <c r="EF59" s="245" t="str">
        <f>IF(ISBLANK('In Process Calc.'!BV52),"",'In Process Calc.'!BV52)</f>
        <v/>
      </c>
      <c r="EG59" s="245" t="str">
        <f>IF(ISBLANK('In Process Calc.'!BW52),"",'In Process Calc.'!BW52)</f>
        <v/>
      </c>
      <c r="EH59" s="245" t="str">
        <f>IF(ISBLANK('In Process Calc.'!BX52),"",'In Process Calc.'!BX52)</f>
        <v/>
      </c>
      <c r="EI59" s="245" t="str">
        <f>IF(ISBLANK('In Process Calc.'!BY52),"",'In Process Calc.'!BY52)</f>
        <v/>
      </c>
      <c r="EJ59" s="245" t="str">
        <f>IF(ISBLANK('In Process Calc.'!BZ52),"",'In Process Calc.'!BZ52)</f>
        <v/>
      </c>
      <c r="EK59" s="245" t="str">
        <f>IF(ISBLANK('Post Process Calc.'!A59),"",'Post Process Calc.'!A59)</f>
        <v/>
      </c>
      <c r="EL59" s="245" t="str">
        <f>IF(ISBLANK('Post Process Calc.'!B59),"",'Post Process Calc.'!B59)</f>
        <v/>
      </c>
      <c r="EM59" s="245" t="str">
        <f>IF(ISBLANK('Post Process Calc.'!C59),"",'Post Process Calc.'!C59)</f>
        <v/>
      </c>
      <c r="EN59" s="245" t="str">
        <f>IF(ISBLANK('Post Process Calc.'!D59),"",'Post Process Calc.'!D59)</f>
        <v/>
      </c>
      <c r="EO59" s="245" t="str">
        <f>IF(ISBLANK('Post Process Calc.'!E59),"",'Post Process Calc.'!E59)</f>
        <v/>
      </c>
      <c r="EP59" s="245" t="str">
        <f>IF(ISBLANK('Post Process Calc.'!F59),"",'Post Process Calc.'!F59)</f>
        <v/>
      </c>
      <c r="EQ59" s="245" t="str">
        <f>IF(ISBLANK('Post Process Calc.'!G59),"",'Post Process Calc.'!G59)</f>
        <v/>
      </c>
      <c r="ER59" s="245" t="str">
        <f>IF(ISBLANK('Post Process Calc.'!H59),"",'Post Process Calc.'!H59)</f>
        <v/>
      </c>
      <c r="ES59" s="245" t="str">
        <f>IF(ISBLANK('Post Process Calc.'!I59),"",'Post Process Calc.'!I59)</f>
        <v/>
      </c>
      <c r="ET59" s="245" t="str">
        <f>IF(ISBLANK('Post Process Calc.'!J59),"",'Post Process Calc.'!J59)</f>
        <v/>
      </c>
      <c r="EU59" s="245" t="str">
        <f>IF(ISBLANK('Post Process Calc.'!K59),"",'Post Process Calc.'!K59)</f>
        <v/>
      </c>
      <c r="EV59" s="245" t="str">
        <f>IF(ISBLANK('Post Process Calc.'!L59),"",'Post Process Calc.'!L59)</f>
        <v/>
      </c>
      <c r="EW59" s="245" t="str">
        <f>IF(ISBLANK('Post Process Calc.'!M59),"",'Post Process Calc.'!M59)</f>
        <v/>
      </c>
      <c r="EX59" s="245" t="str">
        <f>IF(ISBLANK('Post Process Calc.'!N59),"",'Post Process Calc.'!N59)</f>
        <v/>
      </c>
      <c r="EY59" s="245" t="str">
        <f>IF(ISBLANK('Post Process Calc.'!O59),"",'Post Process Calc.'!O59)</f>
        <v/>
      </c>
      <c r="EZ59" s="245" t="str">
        <f>IF(ISBLANK('Post Process Calc.'!P59),"",'Post Process Calc.'!P59)</f>
        <v/>
      </c>
      <c r="FA59" s="245" t="str">
        <f>IF(ISBLANK('Post Process Calc.'!Q59),"",'Post Process Calc.'!Q59)</f>
        <v/>
      </c>
      <c r="FB59" s="245" t="str">
        <f>IF(ISBLANK('Post Process Calc.'!R59),"",'Post Process Calc.'!R59)</f>
        <v/>
      </c>
      <c r="FC59" s="245" t="str">
        <f>IF(ISBLANK('Post Process Calc.'!S59),"",'Post Process Calc.'!S59)</f>
        <v/>
      </c>
      <c r="FD59" s="245" t="str">
        <f>IF(ISBLANK('Post Process Calc.'!T59),"",'Post Process Calc.'!T59)</f>
        <v/>
      </c>
      <c r="FE59" s="245" t="str">
        <f>IF(ISBLANK('Post Process Calc.'!U59),"",'Post Process Calc.'!U59)</f>
        <v/>
      </c>
      <c r="FF59" s="245" t="str">
        <f>IF(ISBLANK('Post Process Calc.'!V59),"",'Post Process Calc.'!V59)</f>
        <v/>
      </c>
      <c r="FG59" s="245" t="str">
        <f>IF(ISBLANK('Post Process Calc.'!W59),"",'Post Process Calc.'!W59)</f>
        <v/>
      </c>
      <c r="FH59" s="245" t="str">
        <f>IF(ISBLANK('Post Process Calc.'!X59),"",'Post Process Calc.'!X59)</f>
        <v/>
      </c>
      <c r="FI59" s="245" t="str">
        <f>IF(ISBLANK('Post Process Calc.'!Y59),"",'Post Process Calc.'!Y59)</f>
        <v/>
      </c>
      <c r="FJ59" s="245" t="str">
        <f>IF(ISBLANK('Post Process Calc.'!Z59),"",'Post Process Calc.'!Z59)</f>
        <v/>
      </c>
      <c r="FK59" s="245" t="str">
        <f>IF(ISBLANK('Post Process Calc.'!AA59),"",'Post Process Calc.'!AA59)</f>
        <v/>
      </c>
      <c r="FL59" s="245" t="str">
        <f>IF(ISBLANK('Post Process Calc.'!AB59),"",'Post Process Calc.'!AB59)</f>
        <v/>
      </c>
      <c r="FM59" s="245" t="str">
        <f>IF(ISBLANK('Post Process Calc.'!AC59),"",'Post Process Calc.'!AC59)</f>
        <v/>
      </c>
      <c r="FN59" s="245" t="str">
        <f>IF(ISBLANK('Post Process Calc.'!AD59),"",'Post Process Calc.'!AD59)</f>
        <v/>
      </c>
      <c r="FO59" s="245" t="str">
        <f>IF(ISBLANK('Post Process Calc.'!AE59),"",'Post Process Calc.'!AE59)</f>
        <v/>
      </c>
      <c r="FP59" s="245" t="str">
        <f>IF(ISBLANK('Post Process Calc.'!AF59),"",'Post Process Calc.'!AF59)</f>
        <v/>
      </c>
      <c r="FQ59" s="245" t="str">
        <f>IF(ISBLANK('Post Process Calc.'!AG59),"",'Post Process Calc.'!AG59)</f>
        <v/>
      </c>
      <c r="FR59" s="245" t="str">
        <f>IF(ISBLANK('Post Process Calc.'!AH59),"",'Post Process Calc.'!AH59)</f>
        <v/>
      </c>
      <c r="FS59" s="245" t="str">
        <f>IF(ISBLANK('Post Process Calc.'!AI59),"",'Post Process Calc.'!AI59)</f>
        <v/>
      </c>
    </row>
    <row r="60" spans="1:175" x14ac:dyDescent="0.15">
      <c r="A60" s="240" t="str">
        <f>IF(Glutamine!B51&lt;&gt;0,Glutamine!$B$1,"")</f>
        <v/>
      </c>
      <c r="B60" s="240" t="str">
        <f>IF(ISBLANK(Glutamine!A51),"",Glutamine!A51)</f>
        <v/>
      </c>
      <c r="C60" s="247" t="str">
        <f>IF(ISBLANK(Glutamine!B51),"",Glutamine!B51)</f>
        <v/>
      </c>
      <c r="D60" s="248" t="str">
        <f>IF(ISBLANK(Glutamine!C51),"",Glutamine!C51)</f>
        <v/>
      </c>
      <c r="E60" s="240" t="str">
        <f>IF(ISBLANK(Glutamine!D51),"",Glutamine!D51)</f>
        <v/>
      </c>
      <c r="F60" s="240" t="str">
        <f>IF(ISBLANK(Glutamine!E51),"",Glutamine!E51)</f>
        <v/>
      </c>
      <c r="G60" s="240" t="str">
        <f>IF(ISBLANK(Glutamine!G51),"",Glutamine!G51)</f>
        <v/>
      </c>
      <c r="H60" s="240" t="str">
        <f>IF(ISBLANK(Glutamine!H51),"",Glutamine!H51)</f>
        <v/>
      </c>
      <c r="I60" s="240" t="str">
        <f>IF(ISBLANK(Glutamine!I51),"",Glutamine!I51)</f>
        <v/>
      </c>
      <c r="J60" s="240" t="str">
        <f>IF(ISBLANK(Glutamine!J51),"",Glutamine!J51)</f>
        <v/>
      </c>
      <c r="K60" s="240" t="str">
        <f>IF(ISBLANK(Glutamine!K51),"",Glutamine!K51)</f>
        <v/>
      </c>
      <c r="L60" s="240" t="str">
        <f>IF(ISBLANK(Glutamine!L51),"",Glutamine!L51)</f>
        <v/>
      </c>
      <c r="M60" s="240" t="str">
        <f>IF(ISBLANK(Glutamine!M51),"",Glutamine!M51)</f>
        <v/>
      </c>
      <c r="N60" s="240" t="str">
        <f>IF(ISBLANK(Glutamine!N51),"",Glutamine!N51)</f>
        <v/>
      </c>
      <c r="O60" s="240" t="str">
        <f>IF(ISBLANK(Glutamine!O51),"",Glutamine!O51)</f>
        <v/>
      </c>
      <c r="P60" s="240" t="str">
        <f>IF(ISBLANK(Glutamine!P51),"",Glutamine!P51)</f>
        <v/>
      </c>
      <c r="Q60" s="240" t="str">
        <f>IF(ISBLANK(Glutamine!Q51),"",Glutamine!Q51)</f>
        <v/>
      </c>
      <c r="R60" s="240" t="str">
        <f>IF(ISBLANK(Glutamine!R51),"",Glutamine!R51)</f>
        <v/>
      </c>
      <c r="S60" s="240" t="str">
        <f>IF(ISBLANK(Glutamine!S51),"",Glutamine!S51)</f>
        <v/>
      </c>
      <c r="T60" s="240" t="str">
        <f>IF(ISBLANK(Glutamine!T51),"",Glutamine!T51)</f>
        <v/>
      </c>
      <c r="U60" s="240" t="str">
        <f>IF(ISBLANK(Glutamine!U51),"",Glutamine!U51)</f>
        <v/>
      </c>
      <c r="V60" s="240" t="str">
        <f>IF(ISBLANK(Glutamine!V51),"",Glutamine!V51)</f>
        <v/>
      </c>
      <c r="W60" s="240" t="str">
        <f>IF(ISBLANK(Glutamine!W51),"",Glutamine!W51)</f>
        <v/>
      </c>
      <c r="X60" s="240" t="str">
        <f>IF(ISBLANK(Glutamine!X51),"",Glutamine!X51)</f>
        <v/>
      </c>
      <c r="Y60" s="240" t="str">
        <f>IF(ISBLANK(Glutamine!Y51),"",Glutamine!Y51)</f>
        <v/>
      </c>
      <c r="Z60" s="240" t="str">
        <f>IF(ISBLANK(Glutamine!Z51),"",Glutamine!Z51)</f>
        <v/>
      </c>
      <c r="AA60" s="240" t="str">
        <f>IF(ISBLANK(Glutamine!AA51),"",Glutamine!AA51)</f>
        <v/>
      </c>
      <c r="AB60" s="240" t="str">
        <f>IF(ISBLANK(Glutamine!AB51),"",Glutamine!AB51)</f>
        <v/>
      </c>
      <c r="AC60" s="240" t="str">
        <f>IF(ISBLANK(Glutamine!AC51),"",Glutamine!AC51)</f>
        <v/>
      </c>
      <c r="AD60" s="240" t="str">
        <f>IF(ISBLANK(Glutamine!AD51),"",Glutamine!AD51)</f>
        <v/>
      </c>
      <c r="AE60" s="240" t="str">
        <f>IF(ISBLANK(Glutamine!AE51),"",Glutamine!AE51)</f>
        <v/>
      </c>
      <c r="AF60" s="240" t="str">
        <f>IF(ISBLANK(Glutamine!AF51),"",Glutamine!AF51)</f>
        <v/>
      </c>
      <c r="AG60" s="240" t="str">
        <f>IF(ISBLANK(Glutamine!AG51),"",Glutamine!AG51)</f>
        <v/>
      </c>
      <c r="AH60" s="240" t="str">
        <f>IF(ISBLANK(Glutamine!AH51),"",Glutamine!AH51)</f>
        <v/>
      </c>
      <c r="AI60" s="240" t="str">
        <f>IF(ISBLANK(Glutamine!AI51),"",Glutamine!AI51)</f>
        <v/>
      </c>
      <c r="AJ60" s="240" t="str">
        <f>IF(ISBLANK(Glutamine!AJ51),"",Glutamine!AJ51)</f>
        <v/>
      </c>
      <c r="AK60" s="240" t="str">
        <f>IF(ISBLANK(Glutamine!AK51),"",Glutamine!AK51)</f>
        <v/>
      </c>
      <c r="AL60" s="240" t="str">
        <f>IF(ISBLANK(Glutamine!AL51),"",Glutamine!AL51)</f>
        <v/>
      </c>
      <c r="AM60" s="240" t="str">
        <f>IF(ISBLANK(Glutamine!AM51),"",Glutamine!AM51)</f>
        <v/>
      </c>
      <c r="AN60" s="240" t="str">
        <f>IF(ISBLANK(Glutamine!AN51),"",Glutamine!AN51)</f>
        <v/>
      </c>
      <c r="AO60" s="240" t="str">
        <f>IF(ISBLANK(Glutamine!AO51),"",Glutamine!AO51)</f>
        <v/>
      </c>
      <c r="AP60" s="240" t="str">
        <f>IF(ISBLANK(Glutamine!AP51),"",Glutamine!AP51)</f>
        <v/>
      </c>
      <c r="AQ60" s="240" t="e">
        <f>IF(ISBLANK(Glutamine!#REF!),"",Glutamine!#REF!)</f>
        <v>#REF!</v>
      </c>
      <c r="AR60" s="240" t="e">
        <f>IF(ISBLANK(Glutamine!#REF!),"",Glutamine!#REF!)</f>
        <v>#REF!</v>
      </c>
      <c r="AS60" s="240" t="e">
        <f>IF(ISBLANK(Glutamine!#REF!),"",Glutamine!#REF!)</f>
        <v>#REF!</v>
      </c>
      <c r="AT60" s="240" t="e">
        <f>IF(ISBLANK(Glutamine!#REF!),"",Glutamine!#REF!)</f>
        <v>#REF!</v>
      </c>
      <c r="AU60" s="240" t="e">
        <f>IF(ISBLANK(Glutamine!#REF!),"",Glutamine!#REF!)</f>
        <v>#REF!</v>
      </c>
      <c r="AV60" s="240" t="e">
        <f>IF(ISBLANK(Glutamine!#REF!),"",Glutamine!#REF!)</f>
        <v>#REF!</v>
      </c>
      <c r="AW60" s="240" t="e">
        <f>IF(ISBLANK(Glutamine!#REF!),"",Glutamine!#REF!)</f>
        <v>#REF!</v>
      </c>
      <c r="AX60" s="240" t="e">
        <f>IF(ISBLANK(Glutamine!#REF!),"",Glutamine!#REF!)</f>
        <v>#REF!</v>
      </c>
      <c r="AY60" s="240" t="e">
        <f>IF(ISBLANK(Glutamine!#REF!),"",Glutamine!#REF!)</f>
        <v>#REF!</v>
      </c>
      <c r="AZ60" s="240" t="e">
        <f>IF(ISBLANK(Glutamine!#REF!),"",Glutamine!#REF!)</f>
        <v>#REF!</v>
      </c>
      <c r="BA60" s="240" t="e">
        <f>IF(ISBLANK(Glutamine!#REF!),"",Glutamine!#REF!)</f>
        <v>#REF!</v>
      </c>
      <c r="BB60" s="240" t="e">
        <f>IF(ISBLANK(Glutamine!#REF!),"",Glutamine!#REF!)</f>
        <v>#REF!</v>
      </c>
      <c r="BC60" s="240" t="e">
        <f>IF(ISBLANK(Glutamine!#REF!),"",Glutamine!#REF!)</f>
        <v>#REF!</v>
      </c>
      <c r="BD60" s="240" t="e">
        <f>IF(ISBLANK(Glutamine!#REF!),"",Glutamine!#REF!)</f>
        <v>#REF!</v>
      </c>
      <c r="BE60" s="240" t="e">
        <f>IF(ISBLANK(Glutamine!#REF!),"",Glutamine!#REF!)</f>
        <v>#REF!</v>
      </c>
      <c r="BF60" s="240" t="e">
        <f>IF(ISBLANK(Glutamine!#REF!),"",Glutamine!#REF!)</f>
        <v>#REF!</v>
      </c>
      <c r="BG60" s="240" t="e">
        <f>IF(ISBLANK(Glutamine!#REF!),"",Glutamine!#REF!)</f>
        <v>#REF!</v>
      </c>
      <c r="BH60" s="240" t="e">
        <f>IF(ISBLANK(Glutamine!#REF!),"",Glutamine!#REF!)</f>
        <v>#REF!</v>
      </c>
      <c r="BI60" s="240" t="e">
        <f>IF(ISBLANK(Glutamine!#REF!),"",Glutamine!#REF!)</f>
        <v>#REF!</v>
      </c>
      <c r="BJ60" s="240" t="e">
        <f>IF(ISBLANK(Glutamine!#REF!),"",Glutamine!#REF!)</f>
        <v>#REF!</v>
      </c>
      <c r="BK60" s="240" t="e">
        <f>IF(ISBLANK(Glutamine!#REF!),"",Glutamine!#REF!)</f>
        <v>#REF!</v>
      </c>
      <c r="BL60" s="240" t="e">
        <f>IF(ISBLANK(Glutamine!#REF!),"",Glutamine!#REF!)</f>
        <v>#REF!</v>
      </c>
      <c r="BM60" s="240" t="e">
        <f>IF(ISBLANK(Glutamine!#REF!),"",Glutamine!#REF!)</f>
        <v>#REF!</v>
      </c>
      <c r="BN60" s="240" t="str">
        <f>IF(ISBLANK('In Process Calc.'!B53),"",ROUND('In Process Calc.'!B53,2))</f>
        <v/>
      </c>
      <c r="BO60" s="240" t="str">
        <f>IF(ISBLANK('In Process Calc.'!C53),"",ROUND('In Process Calc.'!C53,2))</f>
        <v/>
      </c>
      <c r="BP60" s="240" t="str">
        <f>IF(ISBLANK('In Process Calc.'!D53),"",'In Process Calc.'!D53)</f>
        <v/>
      </c>
      <c r="BQ60" s="240" t="str">
        <f>IF(ISBLANK('In Process Calc.'!E53),"",'In Process Calc.'!E53)</f>
        <v/>
      </c>
      <c r="BR60" s="240" t="str">
        <f>IF(ISBLANK('In Process Calc.'!G53),"",'In Process Calc.'!G53)</f>
        <v/>
      </c>
      <c r="BS60" s="240" t="str">
        <f>IF(ISBLANK('In Process Calc.'!I53),"",'In Process Calc.'!I53)</f>
        <v/>
      </c>
      <c r="BT60" s="240" t="str">
        <f>IF(ISBLANK('In Process Calc.'!J53),"",'In Process Calc.'!J53)</f>
        <v/>
      </c>
      <c r="BU60" s="240" t="str">
        <f>IF(ISBLANK('In Process Calc.'!K53),"",'In Process Calc.'!K53)</f>
        <v/>
      </c>
      <c r="BV60" s="245" t="str">
        <f>IF(ISBLANK('In Process Calc.'!L53),"",'In Process Calc.'!L53)</f>
        <v/>
      </c>
      <c r="BW60" s="245" t="str">
        <f>IF(ISBLANK('In Process Calc.'!M53),"",'In Process Calc.'!M53)</f>
        <v/>
      </c>
      <c r="BX60" s="245" t="str">
        <f>IF(ISBLANK('In Process Calc.'!N53),"",'In Process Calc.'!N53)</f>
        <v/>
      </c>
      <c r="BY60" s="245" t="str">
        <f>IF(ISBLANK('In Process Calc.'!O53),"",'In Process Calc.'!O53)</f>
        <v/>
      </c>
      <c r="BZ60" s="245" t="str">
        <f>IF(ISBLANK('In Process Calc.'!P53),"",'In Process Calc.'!P53)</f>
        <v/>
      </c>
      <c r="CA60" s="245" t="str">
        <f>IF(ISBLANK('In Process Calc.'!Q53),"",'In Process Calc.'!Q53)</f>
        <v/>
      </c>
      <c r="CB60" s="245" t="str">
        <f>IF(ISBLANK('In Process Calc.'!R53),"",'In Process Calc.'!R53)</f>
        <v/>
      </c>
      <c r="CC60" s="245" t="str">
        <f>IF(ISBLANK('In Process Calc.'!S53),"",'In Process Calc.'!S53)</f>
        <v/>
      </c>
      <c r="CD60" s="245" t="str">
        <f>IF(ISBLANK('In Process Calc.'!T53),"",'In Process Calc.'!T53)</f>
        <v/>
      </c>
      <c r="CE60" s="245" t="str">
        <f>IF(ISBLANK('In Process Calc.'!U53),"",'In Process Calc.'!U53)</f>
        <v/>
      </c>
      <c r="CF60" s="245" t="str">
        <f>IF(ISBLANK('In Process Calc.'!V53),"",'In Process Calc.'!V53)</f>
        <v/>
      </c>
      <c r="CG60" s="245" t="str">
        <f>IF(ISBLANK('In Process Calc.'!W53),"",'In Process Calc.'!W53)</f>
        <v/>
      </c>
      <c r="CH60" s="245" t="str">
        <f>IF(ISBLANK('In Process Calc.'!X53),"",'In Process Calc.'!X53)</f>
        <v/>
      </c>
      <c r="CI60" s="245" t="str">
        <f>IF(ISBLANK('In Process Calc.'!Y53),"",'In Process Calc.'!Y53)</f>
        <v/>
      </c>
      <c r="CJ60" s="245" t="str">
        <f>IF(ISBLANK('In Process Calc.'!Z53),"",'In Process Calc.'!Z53)</f>
        <v/>
      </c>
      <c r="CK60" s="245" t="str">
        <f>IF(ISBLANK('In Process Calc.'!AA53),"",'In Process Calc.'!AA53)</f>
        <v/>
      </c>
      <c r="CL60" s="245" t="str">
        <f>IF(ISBLANK('In Process Calc.'!AB53),"",'In Process Calc.'!AB53)</f>
        <v/>
      </c>
      <c r="CM60" s="245" t="str">
        <f>IF(ISBLANK('In Process Calc.'!AC53),"",'In Process Calc.'!AC53)</f>
        <v/>
      </c>
      <c r="CN60" s="245" t="str">
        <f>IF(ISBLANK('In Process Calc.'!AD53),"",'In Process Calc.'!AD53)</f>
        <v/>
      </c>
      <c r="CO60" s="245" t="str">
        <f>IF(ISBLANK('In Process Calc.'!AE53),"",'In Process Calc.'!AE53)</f>
        <v/>
      </c>
      <c r="CP60" s="245" t="str">
        <f>IF(ISBLANK('In Process Calc.'!AF53),"",'In Process Calc.'!AF53)</f>
        <v/>
      </c>
      <c r="CQ60" s="245" t="str">
        <f>IF(ISBLANK('In Process Calc.'!AG53),"",'In Process Calc.'!AG53)</f>
        <v/>
      </c>
      <c r="CR60" s="245" t="str">
        <f>IF(ISBLANK('In Process Calc.'!AH53),"",'In Process Calc.'!AH53)</f>
        <v/>
      </c>
      <c r="CS60" s="245" t="str">
        <f>IF(ISBLANK('In Process Calc.'!AI53),"",'In Process Calc.'!AI53)</f>
        <v/>
      </c>
      <c r="CT60" s="245" t="str">
        <f>IF(ISBLANK('In Process Calc.'!AJ53),"",'In Process Calc.'!AJ53)</f>
        <v/>
      </c>
      <c r="CU60" s="245" t="str">
        <f>IF(ISBLANK('In Process Calc.'!AK53),"",'In Process Calc.'!AK53)</f>
        <v/>
      </c>
      <c r="CV60" s="245" t="str">
        <f>IF(ISBLANK('In Process Calc.'!AL53),"",'In Process Calc.'!AL53)</f>
        <v/>
      </c>
      <c r="CW60" s="245" t="str">
        <f>IF(ISBLANK('In Process Calc.'!AM53),"",'In Process Calc.'!AM53)</f>
        <v/>
      </c>
      <c r="CX60" s="245" t="str">
        <f>IF(ISBLANK('In Process Calc.'!AN53),"",'In Process Calc.'!AN53)</f>
        <v/>
      </c>
      <c r="CY60" s="245" t="str">
        <f>IF(ISBLANK('In Process Calc.'!AO53),"",'In Process Calc.'!AO53)</f>
        <v/>
      </c>
      <c r="CZ60" s="245" t="str">
        <f>IF(ISBLANK('In Process Calc.'!AP53),"",'In Process Calc.'!AP53)</f>
        <v/>
      </c>
      <c r="DA60" s="245" t="str">
        <f>IF(ISBLANK('In Process Calc.'!AQ53),"",'In Process Calc.'!AQ53)</f>
        <v/>
      </c>
      <c r="DB60" s="245" t="str">
        <f>IF(ISBLANK('In Process Calc.'!AR53),"",'In Process Calc.'!AR53)</f>
        <v/>
      </c>
      <c r="DC60" s="245" t="str">
        <f>IF(ISBLANK('In Process Calc.'!AS53),"",'In Process Calc.'!AS53)</f>
        <v/>
      </c>
      <c r="DD60" s="245" t="str">
        <f>IF(ISBLANK('In Process Calc.'!AT53),"",'In Process Calc.'!AT53)</f>
        <v/>
      </c>
      <c r="DE60" s="245" t="str">
        <f>IF(ISBLANK('In Process Calc.'!AU53),"",'In Process Calc.'!AU53)</f>
        <v/>
      </c>
      <c r="DF60" s="245" t="str">
        <f>IF(ISBLANK('In Process Calc.'!AV53),"",'In Process Calc.'!AV53)</f>
        <v/>
      </c>
      <c r="DG60" s="245" t="str">
        <f>IF(ISBLANK('In Process Calc.'!AW53),"",'In Process Calc.'!AW53)</f>
        <v/>
      </c>
      <c r="DH60" s="245" t="str">
        <f>IF(ISBLANK('In Process Calc.'!AX53),"",'In Process Calc.'!AX53)</f>
        <v/>
      </c>
      <c r="DI60" s="245" t="str">
        <f>IF(ISBLANK('In Process Calc.'!AY53),"",'In Process Calc.'!AY53)</f>
        <v/>
      </c>
      <c r="DJ60" s="245" t="str">
        <f>IF(ISBLANK('In Process Calc.'!AZ53),"",'In Process Calc.'!AZ53)</f>
        <v/>
      </c>
      <c r="DK60" s="245" t="str">
        <f>IF(ISBLANK('In Process Calc.'!BA53),"",'In Process Calc.'!BA53)</f>
        <v/>
      </c>
      <c r="DL60" s="245" t="str">
        <f>IF(ISBLANK('In Process Calc.'!BB53),"",'In Process Calc.'!BB53)</f>
        <v/>
      </c>
      <c r="DM60" s="245" t="str">
        <f>IF(ISBLANK('In Process Calc.'!BC53),"",'In Process Calc.'!BC53)</f>
        <v/>
      </c>
      <c r="DN60" s="245" t="str">
        <f>IF(ISBLANK('In Process Calc.'!BD53),"",'In Process Calc.'!BD53)</f>
        <v/>
      </c>
      <c r="DO60" s="245" t="str">
        <f>IF(ISBLANK('In Process Calc.'!BE53),"",'In Process Calc.'!BE53)</f>
        <v/>
      </c>
      <c r="DP60" s="245" t="str">
        <f>IF(ISBLANK('In Process Calc.'!BF53),"",'In Process Calc.'!BF53)</f>
        <v/>
      </c>
      <c r="DQ60" s="245" t="str">
        <f>IF(ISBLANK('In Process Calc.'!BG53),"",'In Process Calc.'!BG53)</f>
        <v/>
      </c>
      <c r="DR60" s="245" t="str">
        <f>IF(ISBLANK('In Process Calc.'!BH53),"",'In Process Calc.'!BH53)</f>
        <v/>
      </c>
      <c r="DS60" s="245" t="str">
        <f>IF(ISBLANK('In Process Calc.'!BI53),"",'In Process Calc.'!BI53)</f>
        <v/>
      </c>
      <c r="DT60" s="245" t="str">
        <f>IF(ISBLANK('In Process Calc.'!BJ53),"",'In Process Calc.'!BJ53)</f>
        <v/>
      </c>
      <c r="DU60" s="245" t="str">
        <f>IF(ISBLANK('In Process Calc.'!BK53),"",'In Process Calc.'!BK53)</f>
        <v/>
      </c>
      <c r="DV60" s="245" t="str">
        <f>IF(ISBLANK('In Process Calc.'!BL53),"",'In Process Calc.'!BL53)</f>
        <v/>
      </c>
      <c r="DW60" s="245" t="str">
        <f>IF(ISBLANK('In Process Calc.'!BM53),"",'In Process Calc.'!BM53)</f>
        <v/>
      </c>
      <c r="DX60" s="245" t="str">
        <f>IF(ISBLANK('In Process Calc.'!BN53),"",'In Process Calc.'!BN53)</f>
        <v/>
      </c>
      <c r="DY60" s="245" t="str">
        <f>IF(ISBLANK('In Process Calc.'!BO53),"",'In Process Calc.'!BO53)</f>
        <v/>
      </c>
      <c r="DZ60" s="245" t="str">
        <f>IF(ISBLANK('In Process Calc.'!BP53),"",'In Process Calc.'!BP53)</f>
        <v/>
      </c>
      <c r="EA60" s="245" t="str">
        <f>IF(ISBLANK('In Process Calc.'!BQ53),"",'In Process Calc.'!BQ53)</f>
        <v/>
      </c>
      <c r="EB60" s="245" t="str">
        <f>IF(ISBLANK('In Process Calc.'!BR53),"",'In Process Calc.'!BR53)</f>
        <v/>
      </c>
      <c r="EC60" s="245" t="str">
        <f>IF(ISBLANK('In Process Calc.'!BS53),"",'In Process Calc.'!BS53)</f>
        <v/>
      </c>
      <c r="ED60" s="245" t="str">
        <f>IF(ISBLANK('In Process Calc.'!BT53),"",'In Process Calc.'!BT53)</f>
        <v/>
      </c>
      <c r="EE60" s="245" t="str">
        <f>IF(ISBLANK('In Process Calc.'!BU53),"",'In Process Calc.'!BU53)</f>
        <v/>
      </c>
      <c r="EF60" s="245" t="str">
        <f>IF(ISBLANK('In Process Calc.'!BV53),"",'In Process Calc.'!BV53)</f>
        <v/>
      </c>
      <c r="EG60" s="245" t="str">
        <f>IF(ISBLANK('In Process Calc.'!BW53),"",'In Process Calc.'!BW53)</f>
        <v/>
      </c>
      <c r="EH60" s="245" t="str">
        <f>IF(ISBLANK('In Process Calc.'!BX53),"",'In Process Calc.'!BX53)</f>
        <v/>
      </c>
      <c r="EI60" s="245" t="str">
        <f>IF(ISBLANK('In Process Calc.'!BY53),"",'In Process Calc.'!BY53)</f>
        <v/>
      </c>
      <c r="EJ60" s="245" t="str">
        <f>IF(ISBLANK('In Process Calc.'!BZ53),"",'In Process Calc.'!BZ53)</f>
        <v/>
      </c>
      <c r="EK60" s="245" t="str">
        <f>IF(ISBLANK('Post Process Calc.'!A60),"",'Post Process Calc.'!A60)</f>
        <v/>
      </c>
      <c r="EL60" s="245" t="str">
        <f>IF(ISBLANK('Post Process Calc.'!B60),"",'Post Process Calc.'!B60)</f>
        <v/>
      </c>
      <c r="EM60" s="245" t="str">
        <f>IF(ISBLANK('Post Process Calc.'!C60),"",'Post Process Calc.'!C60)</f>
        <v/>
      </c>
      <c r="EN60" s="245" t="str">
        <f>IF(ISBLANK('Post Process Calc.'!D60),"",'Post Process Calc.'!D60)</f>
        <v/>
      </c>
      <c r="EO60" s="245" t="str">
        <f>IF(ISBLANK('Post Process Calc.'!E60),"",'Post Process Calc.'!E60)</f>
        <v/>
      </c>
      <c r="EP60" s="245" t="str">
        <f>IF(ISBLANK('Post Process Calc.'!F60),"",'Post Process Calc.'!F60)</f>
        <v/>
      </c>
      <c r="EQ60" s="245" t="str">
        <f>IF(ISBLANK('Post Process Calc.'!G60),"",'Post Process Calc.'!G60)</f>
        <v/>
      </c>
      <c r="ER60" s="245" t="str">
        <f>IF(ISBLANK('Post Process Calc.'!H60),"",'Post Process Calc.'!H60)</f>
        <v/>
      </c>
      <c r="ES60" s="245" t="str">
        <f>IF(ISBLANK('Post Process Calc.'!I60),"",'Post Process Calc.'!I60)</f>
        <v/>
      </c>
      <c r="ET60" s="245" t="str">
        <f>IF(ISBLANK('Post Process Calc.'!J60),"",'Post Process Calc.'!J60)</f>
        <v/>
      </c>
      <c r="EU60" s="245" t="str">
        <f>IF(ISBLANK('Post Process Calc.'!K60),"",'Post Process Calc.'!K60)</f>
        <v/>
      </c>
      <c r="EV60" s="245" t="str">
        <f>IF(ISBLANK('Post Process Calc.'!L60),"",'Post Process Calc.'!L60)</f>
        <v/>
      </c>
      <c r="EW60" s="245" t="str">
        <f>IF(ISBLANK('Post Process Calc.'!M60),"",'Post Process Calc.'!M60)</f>
        <v/>
      </c>
      <c r="EX60" s="245" t="str">
        <f>IF(ISBLANK('Post Process Calc.'!N60),"",'Post Process Calc.'!N60)</f>
        <v/>
      </c>
      <c r="EY60" s="245" t="str">
        <f>IF(ISBLANK('Post Process Calc.'!O60),"",'Post Process Calc.'!O60)</f>
        <v/>
      </c>
      <c r="EZ60" s="245" t="str">
        <f>IF(ISBLANK('Post Process Calc.'!P60),"",'Post Process Calc.'!P60)</f>
        <v/>
      </c>
      <c r="FA60" s="245" t="str">
        <f>IF(ISBLANK('Post Process Calc.'!Q60),"",'Post Process Calc.'!Q60)</f>
        <v/>
      </c>
      <c r="FB60" s="245" t="str">
        <f>IF(ISBLANK('Post Process Calc.'!R60),"",'Post Process Calc.'!R60)</f>
        <v/>
      </c>
      <c r="FC60" s="245" t="str">
        <f>IF(ISBLANK('Post Process Calc.'!S60),"",'Post Process Calc.'!S60)</f>
        <v/>
      </c>
      <c r="FD60" s="245" t="str">
        <f>IF(ISBLANK('Post Process Calc.'!T60),"",'Post Process Calc.'!T60)</f>
        <v/>
      </c>
      <c r="FE60" s="245" t="str">
        <f>IF(ISBLANK('Post Process Calc.'!U60),"",'Post Process Calc.'!U60)</f>
        <v/>
      </c>
      <c r="FF60" s="245" t="str">
        <f>IF(ISBLANK('Post Process Calc.'!V60),"",'Post Process Calc.'!V60)</f>
        <v/>
      </c>
      <c r="FG60" s="245" t="str">
        <f>IF(ISBLANK('Post Process Calc.'!W60),"",'Post Process Calc.'!W60)</f>
        <v/>
      </c>
      <c r="FH60" s="245" t="str">
        <f>IF(ISBLANK('Post Process Calc.'!X60),"",'Post Process Calc.'!X60)</f>
        <v/>
      </c>
      <c r="FI60" s="245" t="str">
        <f>IF(ISBLANK('Post Process Calc.'!Y60),"",'Post Process Calc.'!Y60)</f>
        <v/>
      </c>
      <c r="FJ60" s="245" t="str">
        <f>IF(ISBLANK('Post Process Calc.'!Z60),"",'Post Process Calc.'!Z60)</f>
        <v/>
      </c>
      <c r="FK60" s="245" t="str">
        <f>IF(ISBLANK('Post Process Calc.'!AA60),"",'Post Process Calc.'!AA60)</f>
        <v/>
      </c>
      <c r="FL60" s="245" t="str">
        <f>IF(ISBLANK('Post Process Calc.'!AB60),"",'Post Process Calc.'!AB60)</f>
        <v/>
      </c>
      <c r="FM60" s="245" t="str">
        <f>IF(ISBLANK('Post Process Calc.'!AC60),"",'Post Process Calc.'!AC60)</f>
        <v/>
      </c>
      <c r="FN60" s="245" t="str">
        <f>IF(ISBLANK('Post Process Calc.'!AD60),"",'Post Process Calc.'!AD60)</f>
        <v/>
      </c>
      <c r="FO60" s="245" t="str">
        <f>IF(ISBLANK('Post Process Calc.'!AE60),"",'Post Process Calc.'!AE60)</f>
        <v/>
      </c>
      <c r="FP60" s="245" t="str">
        <f>IF(ISBLANK('Post Process Calc.'!AF60),"",'Post Process Calc.'!AF60)</f>
        <v/>
      </c>
      <c r="FQ60" s="245" t="str">
        <f>IF(ISBLANK('Post Process Calc.'!AG60),"",'Post Process Calc.'!AG60)</f>
        <v/>
      </c>
      <c r="FR60" s="245" t="str">
        <f>IF(ISBLANK('Post Process Calc.'!AH60),"",'Post Process Calc.'!AH60)</f>
        <v/>
      </c>
      <c r="FS60" s="245" t="str">
        <f>IF(ISBLANK('Post Process Calc.'!AI60),"",'Post Process Calc.'!AI60)</f>
        <v/>
      </c>
    </row>
    <row r="61" spans="1:175" x14ac:dyDescent="0.15">
      <c r="A61" s="240" t="str">
        <f>IF(Glutamine!B52&lt;&gt;0,Glutamine!$B$1,"")</f>
        <v/>
      </c>
      <c r="B61" s="240" t="str">
        <f>IF(ISBLANK(Glutamine!A52),"",Glutamine!A52)</f>
        <v/>
      </c>
      <c r="C61" s="247" t="str">
        <f>IF(ISBLANK(Glutamine!B52),"",Glutamine!B52)</f>
        <v/>
      </c>
      <c r="D61" s="248" t="str">
        <f>IF(ISBLANK(Glutamine!C52),"",Glutamine!C52)</f>
        <v/>
      </c>
      <c r="E61" s="240" t="str">
        <f>IF(ISBLANK(Glutamine!D52),"",Glutamine!D52)</f>
        <v/>
      </c>
      <c r="F61" s="240" t="str">
        <f>IF(ISBLANK(Glutamine!E52),"",Glutamine!E52)</f>
        <v/>
      </c>
      <c r="G61" s="240" t="str">
        <f>IF(ISBLANK(Glutamine!G52),"",Glutamine!G52)</f>
        <v/>
      </c>
      <c r="H61" s="240" t="str">
        <f>IF(ISBLANK(Glutamine!H52),"",Glutamine!H52)</f>
        <v/>
      </c>
      <c r="I61" s="240" t="str">
        <f>IF(ISBLANK(Glutamine!I52),"",Glutamine!I52)</f>
        <v/>
      </c>
      <c r="J61" s="240" t="str">
        <f>IF(ISBLANK(Glutamine!J52),"",Glutamine!J52)</f>
        <v/>
      </c>
      <c r="K61" s="240" t="str">
        <f>IF(ISBLANK(Glutamine!K52),"",Glutamine!K52)</f>
        <v/>
      </c>
      <c r="L61" s="240" t="str">
        <f>IF(ISBLANK(Glutamine!L52),"",Glutamine!L52)</f>
        <v/>
      </c>
      <c r="M61" s="240" t="str">
        <f>IF(ISBLANK(Glutamine!M52),"",Glutamine!M52)</f>
        <v/>
      </c>
      <c r="N61" s="240" t="str">
        <f>IF(ISBLANK(Glutamine!N52),"",Glutamine!N52)</f>
        <v/>
      </c>
      <c r="O61" s="240" t="str">
        <f>IF(ISBLANK(Glutamine!O52),"",Glutamine!O52)</f>
        <v/>
      </c>
      <c r="P61" s="240" t="str">
        <f>IF(ISBLANK(Glutamine!P52),"",Glutamine!P52)</f>
        <v/>
      </c>
      <c r="Q61" s="240" t="str">
        <f>IF(ISBLANK(Glutamine!Q52),"",Glutamine!Q52)</f>
        <v/>
      </c>
      <c r="R61" s="240" t="str">
        <f>IF(ISBLANK(Glutamine!R52),"",Glutamine!R52)</f>
        <v/>
      </c>
      <c r="S61" s="240" t="str">
        <f>IF(ISBLANK(Glutamine!S52),"",Glutamine!S52)</f>
        <v/>
      </c>
      <c r="T61" s="240" t="str">
        <f>IF(ISBLANK(Glutamine!T52),"",Glutamine!T52)</f>
        <v/>
      </c>
      <c r="U61" s="240" t="str">
        <f>IF(ISBLANK(Glutamine!U52),"",Glutamine!U52)</f>
        <v/>
      </c>
      <c r="V61" s="240" t="str">
        <f>IF(ISBLANK(Glutamine!V52),"",Glutamine!V52)</f>
        <v/>
      </c>
      <c r="W61" s="240" t="str">
        <f>IF(ISBLANK(Glutamine!W52),"",Glutamine!W52)</f>
        <v/>
      </c>
      <c r="X61" s="240" t="str">
        <f>IF(ISBLANK(Glutamine!X52),"",Glutamine!X52)</f>
        <v/>
      </c>
      <c r="Y61" s="240" t="str">
        <f>IF(ISBLANK(Glutamine!Y52),"",Glutamine!Y52)</f>
        <v/>
      </c>
      <c r="Z61" s="240" t="str">
        <f>IF(ISBLANK(Glutamine!Z52),"",Glutamine!Z52)</f>
        <v/>
      </c>
      <c r="AA61" s="240" t="str">
        <f>IF(ISBLANK(Glutamine!AA52),"",Glutamine!AA52)</f>
        <v/>
      </c>
      <c r="AB61" s="240" t="str">
        <f>IF(ISBLANK(Glutamine!AB52),"",Glutamine!AB52)</f>
        <v/>
      </c>
      <c r="AC61" s="240" t="str">
        <f>IF(ISBLANK(Glutamine!AC52),"",Glutamine!AC52)</f>
        <v/>
      </c>
      <c r="AD61" s="240" t="str">
        <f>IF(ISBLANK(Glutamine!AD52),"",Glutamine!AD52)</f>
        <v/>
      </c>
      <c r="AE61" s="240" t="str">
        <f>IF(ISBLANK(Glutamine!AE52),"",Glutamine!AE52)</f>
        <v/>
      </c>
      <c r="AF61" s="240" t="str">
        <f>IF(ISBLANK(Glutamine!AF52),"",Glutamine!AF52)</f>
        <v/>
      </c>
      <c r="AG61" s="240" t="str">
        <f>IF(ISBLANK(Glutamine!AG52),"",Glutamine!AG52)</f>
        <v/>
      </c>
      <c r="AH61" s="240" t="str">
        <f>IF(ISBLANK(Glutamine!AH52),"",Glutamine!AH52)</f>
        <v/>
      </c>
      <c r="AI61" s="240" t="str">
        <f>IF(ISBLANK(Glutamine!AI52),"",Glutamine!AI52)</f>
        <v/>
      </c>
      <c r="AJ61" s="240" t="str">
        <f>IF(ISBLANK(Glutamine!AJ52),"",Glutamine!AJ52)</f>
        <v/>
      </c>
      <c r="AK61" s="240" t="str">
        <f>IF(ISBLANK(Glutamine!AK52),"",Glutamine!AK52)</f>
        <v/>
      </c>
      <c r="AL61" s="240" t="str">
        <f>IF(ISBLANK(Glutamine!AL52),"",Glutamine!AL52)</f>
        <v/>
      </c>
      <c r="AM61" s="240" t="str">
        <f>IF(ISBLANK(Glutamine!AM52),"",Glutamine!AM52)</f>
        <v/>
      </c>
      <c r="AN61" s="240" t="str">
        <f>IF(ISBLANK(Glutamine!AN52),"",Glutamine!AN52)</f>
        <v/>
      </c>
      <c r="AO61" s="240" t="str">
        <f>IF(ISBLANK(Glutamine!AO52),"",Glutamine!AO52)</f>
        <v/>
      </c>
      <c r="AP61" s="240" t="str">
        <f>IF(ISBLANK(Glutamine!AP52),"",Glutamine!AP52)</f>
        <v/>
      </c>
      <c r="AQ61" s="240" t="e">
        <f>IF(ISBLANK(Glutamine!#REF!),"",Glutamine!#REF!)</f>
        <v>#REF!</v>
      </c>
      <c r="AR61" s="240" t="e">
        <f>IF(ISBLANK(Glutamine!#REF!),"",Glutamine!#REF!)</f>
        <v>#REF!</v>
      </c>
      <c r="AS61" s="240" t="e">
        <f>IF(ISBLANK(Glutamine!#REF!),"",Glutamine!#REF!)</f>
        <v>#REF!</v>
      </c>
      <c r="AT61" s="240" t="e">
        <f>IF(ISBLANK(Glutamine!#REF!),"",Glutamine!#REF!)</f>
        <v>#REF!</v>
      </c>
      <c r="AU61" s="240" t="e">
        <f>IF(ISBLANK(Glutamine!#REF!),"",Glutamine!#REF!)</f>
        <v>#REF!</v>
      </c>
      <c r="AV61" s="240" t="e">
        <f>IF(ISBLANK(Glutamine!#REF!),"",Glutamine!#REF!)</f>
        <v>#REF!</v>
      </c>
      <c r="AW61" s="240" t="e">
        <f>IF(ISBLANK(Glutamine!#REF!),"",Glutamine!#REF!)</f>
        <v>#REF!</v>
      </c>
      <c r="AX61" s="240" t="e">
        <f>IF(ISBLANK(Glutamine!#REF!),"",Glutamine!#REF!)</f>
        <v>#REF!</v>
      </c>
      <c r="AY61" s="240" t="e">
        <f>IF(ISBLANK(Glutamine!#REF!),"",Glutamine!#REF!)</f>
        <v>#REF!</v>
      </c>
      <c r="AZ61" s="240" t="e">
        <f>IF(ISBLANK(Glutamine!#REF!),"",Glutamine!#REF!)</f>
        <v>#REF!</v>
      </c>
      <c r="BA61" s="240" t="e">
        <f>IF(ISBLANK(Glutamine!#REF!),"",Glutamine!#REF!)</f>
        <v>#REF!</v>
      </c>
      <c r="BB61" s="240" t="e">
        <f>IF(ISBLANK(Glutamine!#REF!),"",Glutamine!#REF!)</f>
        <v>#REF!</v>
      </c>
      <c r="BC61" s="240" t="e">
        <f>IF(ISBLANK(Glutamine!#REF!),"",Glutamine!#REF!)</f>
        <v>#REF!</v>
      </c>
      <c r="BD61" s="240" t="e">
        <f>IF(ISBLANK(Glutamine!#REF!),"",Glutamine!#REF!)</f>
        <v>#REF!</v>
      </c>
      <c r="BE61" s="240" t="e">
        <f>IF(ISBLANK(Glutamine!#REF!),"",Glutamine!#REF!)</f>
        <v>#REF!</v>
      </c>
      <c r="BF61" s="240" t="e">
        <f>IF(ISBLANK(Glutamine!#REF!),"",Glutamine!#REF!)</f>
        <v>#REF!</v>
      </c>
      <c r="BG61" s="240" t="e">
        <f>IF(ISBLANK(Glutamine!#REF!),"",Glutamine!#REF!)</f>
        <v>#REF!</v>
      </c>
      <c r="BH61" s="240" t="e">
        <f>IF(ISBLANK(Glutamine!#REF!),"",Glutamine!#REF!)</f>
        <v>#REF!</v>
      </c>
      <c r="BI61" s="240" t="e">
        <f>IF(ISBLANK(Glutamine!#REF!),"",Glutamine!#REF!)</f>
        <v>#REF!</v>
      </c>
      <c r="BJ61" s="240" t="e">
        <f>IF(ISBLANK(Glutamine!#REF!),"",Glutamine!#REF!)</f>
        <v>#REF!</v>
      </c>
      <c r="BK61" s="240" t="e">
        <f>IF(ISBLANK(Glutamine!#REF!),"",Glutamine!#REF!)</f>
        <v>#REF!</v>
      </c>
      <c r="BL61" s="240" t="e">
        <f>IF(ISBLANK(Glutamine!#REF!),"",Glutamine!#REF!)</f>
        <v>#REF!</v>
      </c>
      <c r="BM61" s="240" t="e">
        <f>IF(ISBLANK(Glutamine!#REF!),"",Glutamine!#REF!)</f>
        <v>#REF!</v>
      </c>
      <c r="BN61" s="240" t="str">
        <f>IF(ISBLANK('In Process Calc.'!B54),"",ROUND('In Process Calc.'!B54,2))</f>
        <v/>
      </c>
      <c r="BO61" s="240" t="str">
        <f>IF(ISBLANK('In Process Calc.'!C54),"",ROUND('In Process Calc.'!C54,2))</f>
        <v/>
      </c>
      <c r="BP61" s="240" t="str">
        <f>IF(ISBLANK('In Process Calc.'!D54),"",'In Process Calc.'!D54)</f>
        <v/>
      </c>
      <c r="BQ61" s="240" t="str">
        <f>IF(ISBLANK('In Process Calc.'!E54),"",'In Process Calc.'!E54)</f>
        <v/>
      </c>
      <c r="BR61" s="240" t="str">
        <f>IF(ISBLANK('In Process Calc.'!G54),"",'In Process Calc.'!G54)</f>
        <v/>
      </c>
      <c r="BS61" s="240" t="str">
        <f>IF(ISBLANK('In Process Calc.'!I54),"",'In Process Calc.'!I54)</f>
        <v/>
      </c>
      <c r="BT61" s="240" t="str">
        <f>IF(ISBLANK('In Process Calc.'!J54),"",'In Process Calc.'!J54)</f>
        <v/>
      </c>
      <c r="BU61" s="240" t="str">
        <f>IF(ISBLANK('In Process Calc.'!K54),"",'In Process Calc.'!K54)</f>
        <v/>
      </c>
      <c r="BV61" s="245" t="str">
        <f>IF(ISBLANK('In Process Calc.'!L54),"",'In Process Calc.'!L54)</f>
        <v/>
      </c>
      <c r="BW61" s="245" t="str">
        <f>IF(ISBLANK('In Process Calc.'!M54),"",'In Process Calc.'!M54)</f>
        <v/>
      </c>
      <c r="BX61" s="245" t="str">
        <f>IF(ISBLANK('In Process Calc.'!N54),"",'In Process Calc.'!N54)</f>
        <v/>
      </c>
      <c r="BY61" s="245" t="str">
        <f>IF(ISBLANK('In Process Calc.'!O54),"",'In Process Calc.'!O54)</f>
        <v/>
      </c>
      <c r="BZ61" s="245" t="str">
        <f>IF(ISBLANK('In Process Calc.'!P54),"",'In Process Calc.'!P54)</f>
        <v/>
      </c>
      <c r="CA61" s="245" t="str">
        <f>IF(ISBLANK('In Process Calc.'!Q54),"",'In Process Calc.'!Q54)</f>
        <v/>
      </c>
      <c r="CB61" s="245" t="str">
        <f>IF(ISBLANK('In Process Calc.'!R54),"",'In Process Calc.'!R54)</f>
        <v/>
      </c>
      <c r="CC61" s="245" t="str">
        <f>IF(ISBLANK('In Process Calc.'!S54),"",'In Process Calc.'!S54)</f>
        <v/>
      </c>
      <c r="CD61" s="245" t="str">
        <f>IF(ISBLANK('In Process Calc.'!T54),"",'In Process Calc.'!T54)</f>
        <v/>
      </c>
      <c r="CE61" s="245" t="str">
        <f>IF(ISBLANK('In Process Calc.'!U54),"",'In Process Calc.'!U54)</f>
        <v/>
      </c>
      <c r="CF61" s="245" t="str">
        <f>IF(ISBLANK('In Process Calc.'!V54),"",'In Process Calc.'!V54)</f>
        <v/>
      </c>
      <c r="CG61" s="245" t="str">
        <f>IF(ISBLANK('In Process Calc.'!W54),"",'In Process Calc.'!W54)</f>
        <v/>
      </c>
      <c r="CH61" s="245" t="str">
        <f>IF(ISBLANK('In Process Calc.'!X54),"",'In Process Calc.'!X54)</f>
        <v/>
      </c>
      <c r="CI61" s="245" t="str">
        <f>IF(ISBLANK('In Process Calc.'!Y54),"",'In Process Calc.'!Y54)</f>
        <v/>
      </c>
      <c r="CJ61" s="245" t="str">
        <f>IF(ISBLANK('In Process Calc.'!Z54),"",'In Process Calc.'!Z54)</f>
        <v/>
      </c>
      <c r="CK61" s="245" t="str">
        <f>IF(ISBLANK('In Process Calc.'!AA54),"",'In Process Calc.'!AA54)</f>
        <v/>
      </c>
      <c r="CL61" s="245" t="str">
        <f>IF(ISBLANK('In Process Calc.'!AB54),"",'In Process Calc.'!AB54)</f>
        <v/>
      </c>
      <c r="CM61" s="245" t="str">
        <f>IF(ISBLANK('In Process Calc.'!AC54),"",'In Process Calc.'!AC54)</f>
        <v/>
      </c>
      <c r="CN61" s="245" t="str">
        <f>IF(ISBLANK('In Process Calc.'!AD54),"",'In Process Calc.'!AD54)</f>
        <v/>
      </c>
      <c r="CO61" s="245" t="str">
        <f>IF(ISBLANK('In Process Calc.'!AE54),"",'In Process Calc.'!AE54)</f>
        <v/>
      </c>
      <c r="CP61" s="245" t="str">
        <f>IF(ISBLANK('In Process Calc.'!AF54),"",'In Process Calc.'!AF54)</f>
        <v/>
      </c>
      <c r="CQ61" s="245" t="str">
        <f>IF(ISBLANK('In Process Calc.'!AG54),"",'In Process Calc.'!AG54)</f>
        <v/>
      </c>
      <c r="CR61" s="245" t="str">
        <f>IF(ISBLANK('In Process Calc.'!AH54),"",'In Process Calc.'!AH54)</f>
        <v/>
      </c>
      <c r="CS61" s="245" t="str">
        <f>IF(ISBLANK('In Process Calc.'!AI54),"",'In Process Calc.'!AI54)</f>
        <v/>
      </c>
      <c r="CT61" s="245" t="str">
        <f>IF(ISBLANK('In Process Calc.'!AJ54),"",'In Process Calc.'!AJ54)</f>
        <v/>
      </c>
      <c r="CU61" s="245" t="str">
        <f>IF(ISBLANK('In Process Calc.'!AK54),"",'In Process Calc.'!AK54)</f>
        <v/>
      </c>
      <c r="CV61" s="245" t="str">
        <f>IF(ISBLANK('In Process Calc.'!AL54),"",'In Process Calc.'!AL54)</f>
        <v/>
      </c>
      <c r="CW61" s="245" t="str">
        <f>IF(ISBLANK('In Process Calc.'!AM54),"",'In Process Calc.'!AM54)</f>
        <v/>
      </c>
      <c r="CX61" s="245" t="str">
        <f>IF(ISBLANK('In Process Calc.'!AN54),"",'In Process Calc.'!AN54)</f>
        <v/>
      </c>
      <c r="CY61" s="245" t="str">
        <f>IF(ISBLANK('In Process Calc.'!AO54),"",'In Process Calc.'!AO54)</f>
        <v/>
      </c>
      <c r="CZ61" s="245" t="str">
        <f>IF(ISBLANK('In Process Calc.'!AP54),"",'In Process Calc.'!AP54)</f>
        <v/>
      </c>
      <c r="DA61" s="245" t="str">
        <f>IF(ISBLANK('In Process Calc.'!AQ54),"",'In Process Calc.'!AQ54)</f>
        <v/>
      </c>
      <c r="DB61" s="245" t="str">
        <f>IF(ISBLANK('In Process Calc.'!AR54),"",'In Process Calc.'!AR54)</f>
        <v/>
      </c>
      <c r="DC61" s="245" t="str">
        <f>IF(ISBLANK('In Process Calc.'!AS54),"",'In Process Calc.'!AS54)</f>
        <v/>
      </c>
      <c r="DD61" s="245" t="str">
        <f>IF(ISBLANK('In Process Calc.'!AT54),"",'In Process Calc.'!AT54)</f>
        <v/>
      </c>
      <c r="DE61" s="245" t="str">
        <f>IF(ISBLANK('In Process Calc.'!AU54),"",'In Process Calc.'!AU54)</f>
        <v/>
      </c>
      <c r="DF61" s="245" t="str">
        <f>IF(ISBLANK('In Process Calc.'!AV54),"",'In Process Calc.'!AV54)</f>
        <v/>
      </c>
      <c r="DG61" s="245" t="str">
        <f>IF(ISBLANK('In Process Calc.'!AW54),"",'In Process Calc.'!AW54)</f>
        <v/>
      </c>
      <c r="DH61" s="245" t="str">
        <f>IF(ISBLANK('In Process Calc.'!AX54),"",'In Process Calc.'!AX54)</f>
        <v/>
      </c>
      <c r="DI61" s="245" t="str">
        <f>IF(ISBLANK('In Process Calc.'!AY54),"",'In Process Calc.'!AY54)</f>
        <v/>
      </c>
      <c r="DJ61" s="245" t="str">
        <f>IF(ISBLANK('In Process Calc.'!AZ54),"",'In Process Calc.'!AZ54)</f>
        <v/>
      </c>
      <c r="DK61" s="245" t="str">
        <f>IF(ISBLANK('In Process Calc.'!BA54),"",'In Process Calc.'!BA54)</f>
        <v/>
      </c>
      <c r="DL61" s="245" t="str">
        <f>IF(ISBLANK('In Process Calc.'!BB54),"",'In Process Calc.'!BB54)</f>
        <v/>
      </c>
      <c r="DM61" s="245" t="str">
        <f>IF(ISBLANK('In Process Calc.'!BC54),"",'In Process Calc.'!BC54)</f>
        <v/>
      </c>
      <c r="DN61" s="245" t="str">
        <f>IF(ISBLANK('In Process Calc.'!BD54),"",'In Process Calc.'!BD54)</f>
        <v/>
      </c>
      <c r="DO61" s="245" t="str">
        <f>IF(ISBLANK('In Process Calc.'!BE54),"",'In Process Calc.'!BE54)</f>
        <v/>
      </c>
      <c r="DP61" s="245" t="str">
        <f>IF(ISBLANK('In Process Calc.'!BF54),"",'In Process Calc.'!BF54)</f>
        <v/>
      </c>
      <c r="DQ61" s="245" t="str">
        <f>IF(ISBLANK('In Process Calc.'!BG54),"",'In Process Calc.'!BG54)</f>
        <v/>
      </c>
      <c r="DR61" s="245" t="str">
        <f>IF(ISBLANK('In Process Calc.'!BH54),"",'In Process Calc.'!BH54)</f>
        <v/>
      </c>
      <c r="DS61" s="245" t="str">
        <f>IF(ISBLANK('In Process Calc.'!BI54),"",'In Process Calc.'!BI54)</f>
        <v/>
      </c>
      <c r="DT61" s="245" t="str">
        <f>IF(ISBLANK('In Process Calc.'!BJ54),"",'In Process Calc.'!BJ54)</f>
        <v/>
      </c>
      <c r="DU61" s="245" t="str">
        <f>IF(ISBLANK('In Process Calc.'!BK54),"",'In Process Calc.'!BK54)</f>
        <v/>
      </c>
      <c r="DV61" s="245" t="str">
        <f>IF(ISBLANK('In Process Calc.'!BL54),"",'In Process Calc.'!BL54)</f>
        <v/>
      </c>
      <c r="DW61" s="245" t="str">
        <f>IF(ISBLANK('In Process Calc.'!BM54),"",'In Process Calc.'!BM54)</f>
        <v/>
      </c>
      <c r="DX61" s="245" t="str">
        <f>IF(ISBLANK('In Process Calc.'!BN54),"",'In Process Calc.'!BN54)</f>
        <v/>
      </c>
      <c r="DY61" s="245" t="str">
        <f>IF(ISBLANK('In Process Calc.'!BO54),"",'In Process Calc.'!BO54)</f>
        <v/>
      </c>
      <c r="DZ61" s="245" t="str">
        <f>IF(ISBLANK('In Process Calc.'!BP54),"",'In Process Calc.'!BP54)</f>
        <v/>
      </c>
      <c r="EA61" s="245" t="str">
        <f>IF(ISBLANK('In Process Calc.'!BQ54),"",'In Process Calc.'!BQ54)</f>
        <v/>
      </c>
      <c r="EB61" s="245" t="str">
        <f>IF(ISBLANK('In Process Calc.'!BR54),"",'In Process Calc.'!BR54)</f>
        <v/>
      </c>
      <c r="EC61" s="245" t="str">
        <f>IF(ISBLANK('In Process Calc.'!BS54),"",'In Process Calc.'!BS54)</f>
        <v/>
      </c>
      <c r="ED61" s="245" t="str">
        <f>IF(ISBLANK('In Process Calc.'!BT54),"",'In Process Calc.'!BT54)</f>
        <v/>
      </c>
      <c r="EE61" s="245" t="str">
        <f>IF(ISBLANK('In Process Calc.'!BU54),"",'In Process Calc.'!BU54)</f>
        <v/>
      </c>
      <c r="EF61" s="245" t="str">
        <f>IF(ISBLANK('In Process Calc.'!BV54),"",'In Process Calc.'!BV54)</f>
        <v/>
      </c>
      <c r="EG61" s="245" t="str">
        <f>IF(ISBLANK('In Process Calc.'!BW54),"",'In Process Calc.'!BW54)</f>
        <v/>
      </c>
      <c r="EH61" s="245" t="str">
        <f>IF(ISBLANK('In Process Calc.'!BX54),"",'In Process Calc.'!BX54)</f>
        <v/>
      </c>
      <c r="EI61" s="245" t="str">
        <f>IF(ISBLANK('In Process Calc.'!BY54),"",'In Process Calc.'!BY54)</f>
        <v/>
      </c>
      <c r="EJ61" s="245" t="str">
        <f>IF(ISBLANK('In Process Calc.'!BZ54),"",'In Process Calc.'!BZ54)</f>
        <v/>
      </c>
      <c r="EK61" s="245" t="str">
        <f>IF(ISBLANK('Post Process Calc.'!A61),"",'Post Process Calc.'!A61)</f>
        <v/>
      </c>
      <c r="EL61" s="245" t="str">
        <f>IF(ISBLANK('Post Process Calc.'!B61),"",'Post Process Calc.'!B61)</f>
        <v/>
      </c>
      <c r="EM61" s="245" t="str">
        <f>IF(ISBLANK('Post Process Calc.'!C61),"",'Post Process Calc.'!C61)</f>
        <v/>
      </c>
      <c r="EN61" s="245" t="str">
        <f>IF(ISBLANK('Post Process Calc.'!D61),"",'Post Process Calc.'!D61)</f>
        <v/>
      </c>
      <c r="EO61" s="245" t="str">
        <f>IF(ISBLANK('Post Process Calc.'!E61),"",'Post Process Calc.'!E61)</f>
        <v/>
      </c>
      <c r="EP61" s="245" t="str">
        <f>IF(ISBLANK('Post Process Calc.'!F61),"",'Post Process Calc.'!F61)</f>
        <v/>
      </c>
      <c r="EQ61" s="245" t="str">
        <f>IF(ISBLANK('Post Process Calc.'!G61),"",'Post Process Calc.'!G61)</f>
        <v/>
      </c>
      <c r="ER61" s="245" t="str">
        <f>IF(ISBLANK('Post Process Calc.'!H61),"",'Post Process Calc.'!H61)</f>
        <v/>
      </c>
      <c r="ES61" s="245" t="str">
        <f>IF(ISBLANK('Post Process Calc.'!I61),"",'Post Process Calc.'!I61)</f>
        <v/>
      </c>
      <c r="ET61" s="245" t="str">
        <f>IF(ISBLANK('Post Process Calc.'!J61),"",'Post Process Calc.'!J61)</f>
        <v/>
      </c>
      <c r="EU61" s="245" t="str">
        <f>IF(ISBLANK('Post Process Calc.'!K61),"",'Post Process Calc.'!K61)</f>
        <v/>
      </c>
      <c r="EV61" s="245" t="str">
        <f>IF(ISBLANK('Post Process Calc.'!L61),"",'Post Process Calc.'!L61)</f>
        <v/>
      </c>
      <c r="EW61" s="245" t="str">
        <f>IF(ISBLANK('Post Process Calc.'!M61),"",'Post Process Calc.'!M61)</f>
        <v/>
      </c>
      <c r="EX61" s="245" t="str">
        <f>IF(ISBLANK('Post Process Calc.'!N61),"",'Post Process Calc.'!N61)</f>
        <v/>
      </c>
      <c r="EY61" s="245" t="str">
        <f>IF(ISBLANK('Post Process Calc.'!O61),"",'Post Process Calc.'!O61)</f>
        <v/>
      </c>
      <c r="EZ61" s="245" t="str">
        <f>IF(ISBLANK('Post Process Calc.'!P61),"",'Post Process Calc.'!P61)</f>
        <v/>
      </c>
      <c r="FA61" s="245" t="str">
        <f>IF(ISBLANK('Post Process Calc.'!Q61),"",'Post Process Calc.'!Q61)</f>
        <v/>
      </c>
      <c r="FB61" s="245" t="str">
        <f>IF(ISBLANK('Post Process Calc.'!R61),"",'Post Process Calc.'!R61)</f>
        <v/>
      </c>
      <c r="FC61" s="245" t="str">
        <f>IF(ISBLANK('Post Process Calc.'!S61),"",'Post Process Calc.'!S61)</f>
        <v/>
      </c>
      <c r="FD61" s="245" t="str">
        <f>IF(ISBLANK('Post Process Calc.'!T61),"",'Post Process Calc.'!T61)</f>
        <v/>
      </c>
      <c r="FE61" s="245" t="str">
        <f>IF(ISBLANK('Post Process Calc.'!U61),"",'Post Process Calc.'!U61)</f>
        <v/>
      </c>
      <c r="FF61" s="245" t="str">
        <f>IF(ISBLANK('Post Process Calc.'!V61),"",'Post Process Calc.'!V61)</f>
        <v/>
      </c>
      <c r="FG61" s="245" t="str">
        <f>IF(ISBLANK('Post Process Calc.'!W61),"",'Post Process Calc.'!W61)</f>
        <v/>
      </c>
      <c r="FH61" s="245" t="str">
        <f>IF(ISBLANK('Post Process Calc.'!X61),"",'Post Process Calc.'!X61)</f>
        <v/>
      </c>
      <c r="FI61" s="245" t="str">
        <f>IF(ISBLANK('Post Process Calc.'!Y61),"",'Post Process Calc.'!Y61)</f>
        <v/>
      </c>
      <c r="FJ61" s="245" t="str">
        <f>IF(ISBLANK('Post Process Calc.'!Z61),"",'Post Process Calc.'!Z61)</f>
        <v/>
      </c>
      <c r="FK61" s="245" t="str">
        <f>IF(ISBLANK('Post Process Calc.'!AA61),"",'Post Process Calc.'!AA61)</f>
        <v/>
      </c>
      <c r="FL61" s="245" t="str">
        <f>IF(ISBLANK('Post Process Calc.'!AB61),"",'Post Process Calc.'!AB61)</f>
        <v/>
      </c>
      <c r="FM61" s="245" t="str">
        <f>IF(ISBLANK('Post Process Calc.'!AC61),"",'Post Process Calc.'!AC61)</f>
        <v/>
      </c>
      <c r="FN61" s="245" t="str">
        <f>IF(ISBLANK('Post Process Calc.'!AD61),"",'Post Process Calc.'!AD61)</f>
        <v/>
      </c>
      <c r="FO61" s="245" t="str">
        <f>IF(ISBLANK('Post Process Calc.'!AE61),"",'Post Process Calc.'!AE61)</f>
        <v/>
      </c>
      <c r="FP61" s="245" t="str">
        <f>IF(ISBLANK('Post Process Calc.'!AF61),"",'Post Process Calc.'!AF61)</f>
        <v/>
      </c>
      <c r="FQ61" s="245" t="str">
        <f>IF(ISBLANK('Post Process Calc.'!AG61),"",'Post Process Calc.'!AG61)</f>
        <v/>
      </c>
      <c r="FR61" s="245" t="str">
        <f>IF(ISBLANK('Post Process Calc.'!AH61),"",'Post Process Calc.'!AH61)</f>
        <v/>
      </c>
      <c r="FS61" s="245" t="str">
        <f>IF(ISBLANK('Post Process Calc.'!AI61),"",'Post Process Calc.'!AI61)</f>
        <v/>
      </c>
    </row>
    <row r="62" spans="1:175" x14ac:dyDescent="0.15">
      <c r="A62" s="240" t="str">
        <f>IF(Glutamine!B53&lt;&gt;0,Glutamine!$B$1,"")</f>
        <v/>
      </c>
      <c r="B62" s="240" t="str">
        <f>IF(ISBLANK(Glutamine!A53),"",Glutamine!A53)</f>
        <v/>
      </c>
      <c r="C62" s="247" t="str">
        <f>IF(ISBLANK(Glutamine!B53),"",Glutamine!B53)</f>
        <v/>
      </c>
      <c r="D62" s="248" t="str">
        <f>IF(ISBLANK(Glutamine!C53),"",Glutamine!C53)</f>
        <v/>
      </c>
      <c r="E62" s="240" t="str">
        <f>IF(ISBLANK(Glutamine!D53),"",Glutamine!D53)</f>
        <v/>
      </c>
      <c r="F62" s="240" t="str">
        <f>IF(ISBLANK(Glutamine!E53),"",Glutamine!E53)</f>
        <v/>
      </c>
      <c r="G62" s="240" t="str">
        <f>IF(ISBLANK(Glutamine!G53),"",Glutamine!G53)</f>
        <v/>
      </c>
      <c r="H62" s="240" t="str">
        <f>IF(ISBLANK(Glutamine!H53),"",Glutamine!H53)</f>
        <v/>
      </c>
      <c r="I62" s="240" t="str">
        <f>IF(ISBLANK(Glutamine!I53),"",Glutamine!I53)</f>
        <v/>
      </c>
      <c r="J62" s="240" t="str">
        <f>IF(ISBLANK(Glutamine!J53),"",Glutamine!J53)</f>
        <v/>
      </c>
      <c r="K62" s="240" t="str">
        <f>IF(ISBLANK(Glutamine!K53),"",Glutamine!K53)</f>
        <v/>
      </c>
      <c r="L62" s="240" t="str">
        <f>IF(ISBLANK(Glutamine!L53),"",Glutamine!L53)</f>
        <v/>
      </c>
      <c r="M62" s="240" t="str">
        <f>IF(ISBLANK(Glutamine!M53),"",Glutamine!M53)</f>
        <v/>
      </c>
      <c r="N62" s="240" t="str">
        <f>IF(ISBLANK(Glutamine!N53),"",Glutamine!N53)</f>
        <v/>
      </c>
      <c r="O62" s="240" t="str">
        <f>IF(ISBLANK(Glutamine!O53),"",Glutamine!O53)</f>
        <v/>
      </c>
      <c r="P62" s="240" t="str">
        <f>IF(ISBLANK(Glutamine!P53),"",Glutamine!P53)</f>
        <v/>
      </c>
      <c r="Q62" s="240" t="str">
        <f>IF(ISBLANK(Glutamine!Q53),"",Glutamine!Q53)</f>
        <v/>
      </c>
      <c r="R62" s="240" t="str">
        <f>IF(ISBLANK(Glutamine!R53),"",Glutamine!R53)</f>
        <v/>
      </c>
      <c r="S62" s="240" t="str">
        <f>IF(ISBLANK(Glutamine!S53),"",Glutamine!S53)</f>
        <v/>
      </c>
      <c r="T62" s="240" t="str">
        <f>IF(ISBLANK(Glutamine!T53),"",Glutamine!T53)</f>
        <v/>
      </c>
      <c r="U62" s="240" t="str">
        <f>IF(ISBLANK(Glutamine!U53),"",Glutamine!U53)</f>
        <v/>
      </c>
      <c r="V62" s="240" t="str">
        <f>IF(ISBLANK(Glutamine!V53),"",Glutamine!V53)</f>
        <v/>
      </c>
      <c r="W62" s="240" t="str">
        <f>IF(ISBLANK(Glutamine!W53),"",Glutamine!W53)</f>
        <v/>
      </c>
      <c r="X62" s="240" t="str">
        <f>IF(ISBLANK(Glutamine!X53),"",Glutamine!X53)</f>
        <v/>
      </c>
      <c r="Y62" s="240" t="str">
        <f>IF(ISBLANK(Glutamine!Y53),"",Glutamine!Y53)</f>
        <v/>
      </c>
      <c r="Z62" s="240" t="str">
        <f>IF(ISBLANK(Glutamine!Z53),"",Glutamine!Z53)</f>
        <v/>
      </c>
      <c r="AA62" s="240" t="str">
        <f>IF(ISBLANK(Glutamine!AA53),"",Glutamine!AA53)</f>
        <v/>
      </c>
      <c r="AB62" s="240" t="str">
        <f>IF(ISBLANK(Glutamine!AB53),"",Glutamine!AB53)</f>
        <v/>
      </c>
      <c r="AC62" s="240" t="str">
        <f>IF(ISBLANK(Glutamine!AC53),"",Glutamine!AC53)</f>
        <v/>
      </c>
      <c r="AD62" s="240" t="str">
        <f>IF(ISBLANK(Glutamine!AD53),"",Glutamine!AD53)</f>
        <v/>
      </c>
      <c r="AE62" s="240" t="str">
        <f>IF(ISBLANK(Glutamine!AE53),"",Glutamine!AE53)</f>
        <v/>
      </c>
      <c r="AF62" s="240" t="str">
        <f>IF(ISBLANK(Glutamine!AF53),"",Glutamine!AF53)</f>
        <v/>
      </c>
      <c r="AG62" s="240" t="str">
        <f>IF(ISBLANK(Glutamine!AG53),"",Glutamine!AG53)</f>
        <v/>
      </c>
      <c r="AH62" s="240" t="str">
        <f>IF(ISBLANK(Glutamine!AH53),"",Glutamine!AH53)</f>
        <v/>
      </c>
      <c r="AI62" s="240" t="str">
        <f>IF(ISBLANK(Glutamine!AI53),"",Glutamine!AI53)</f>
        <v/>
      </c>
      <c r="AJ62" s="240" t="str">
        <f>IF(ISBLANK(Glutamine!AJ53),"",Glutamine!AJ53)</f>
        <v/>
      </c>
      <c r="AK62" s="240" t="str">
        <f>IF(ISBLANK(Glutamine!AK53),"",Glutamine!AK53)</f>
        <v/>
      </c>
      <c r="AL62" s="240" t="str">
        <f>IF(ISBLANK(Glutamine!AL53),"",Glutamine!AL53)</f>
        <v/>
      </c>
      <c r="AM62" s="240" t="str">
        <f>IF(ISBLANK(Glutamine!AM53),"",Glutamine!AM53)</f>
        <v/>
      </c>
      <c r="AN62" s="240" t="str">
        <f>IF(ISBLANK(Glutamine!AN53),"",Glutamine!AN53)</f>
        <v/>
      </c>
      <c r="AO62" s="240" t="str">
        <f>IF(ISBLANK(Glutamine!AO53),"",Glutamine!AO53)</f>
        <v/>
      </c>
      <c r="AP62" s="240" t="str">
        <f>IF(ISBLANK(Glutamine!AP53),"",Glutamine!AP53)</f>
        <v/>
      </c>
      <c r="AQ62" s="240" t="e">
        <f>IF(ISBLANK(Glutamine!#REF!),"",Glutamine!#REF!)</f>
        <v>#REF!</v>
      </c>
      <c r="AR62" s="240" t="e">
        <f>IF(ISBLANK(Glutamine!#REF!),"",Glutamine!#REF!)</f>
        <v>#REF!</v>
      </c>
      <c r="AS62" s="240" t="e">
        <f>IF(ISBLANK(Glutamine!#REF!),"",Glutamine!#REF!)</f>
        <v>#REF!</v>
      </c>
      <c r="AT62" s="240" t="e">
        <f>IF(ISBLANK(Glutamine!#REF!),"",Glutamine!#REF!)</f>
        <v>#REF!</v>
      </c>
      <c r="AU62" s="240" t="e">
        <f>IF(ISBLANK(Glutamine!#REF!),"",Glutamine!#REF!)</f>
        <v>#REF!</v>
      </c>
      <c r="AV62" s="240" t="e">
        <f>IF(ISBLANK(Glutamine!#REF!),"",Glutamine!#REF!)</f>
        <v>#REF!</v>
      </c>
      <c r="AW62" s="240" t="e">
        <f>IF(ISBLANK(Glutamine!#REF!),"",Glutamine!#REF!)</f>
        <v>#REF!</v>
      </c>
      <c r="AX62" s="240" t="e">
        <f>IF(ISBLANK(Glutamine!#REF!),"",Glutamine!#REF!)</f>
        <v>#REF!</v>
      </c>
      <c r="AY62" s="240" t="e">
        <f>IF(ISBLANK(Glutamine!#REF!),"",Glutamine!#REF!)</f>
        <v>#REF!</v>
      </c>
      <c r="AZ62" s="240" t="e">
        <f>IF(ISBLANK(Glutamine!#REF!),"",Glutamine!#REF!)</f>
        <v>#REF!</v>
      </c>
      <c r="BA62" s="240" t="e">
        <f>IF(ISBLANK(Glutamine!#REF!),"",Glutamine!#REF!)</f>
        <v>#REF!</v>
      </c>
      <c r="BB62" s="240" t="e">
        <f>IF(ISBLANK(Glutamine!#REF!),"",Glutamine!#REF!)</f>
        <v>#REF!</v>
      </c>
      <c r="BC62" s="240" t="e">
        <f>IF(ISBLANK(Glutamine!#REF!),"",Glutamine!#REF!)</f>
        <v>#REF!</v>
      </c>
      <c r="BD62" s="240" t="e">
        <f>IF(ISBLANK(Glutamine!#REF!),"",Glutamine!#REF!)</f>
        <v>#REF!</v>
      </c>
      <c r="BE62" s="240" t="e">
        <f>IF(ISBLANK(Glutamine!#REF!),"",Glutamine!#REF!)</f>
        <v>#REF!</v>
      </c>
      <c r="BF62" s="240" t="e">
        <f>IF(ISBLANK(Glutamine!#REF!),"",Glutamine!#REF!)</f>
        <v>#REF!</v>
      </c>
      <c r="BG62" s="240" t="e">
        <f>IF(ISBLANK(Glutamine!#REF!),"",Glutamine!#REF!)</f>
        <v>#REF!</v>
      </c>
      <c r="BH62" s="240" t="e">
        <f>IF(ISBLANK(Glutamine!#REF!),"",Glutamine!#REF!)</f>
        <v>#REF!</v>
      </c>
      <c r="BI62" s="240" t="e">
        <f>IF(ISBLANK(Glutamine!#REF!),"",Glutamine!#REF!)</f>
        <v>#REF!</v>
      </c>
      <c r="BJ62" s="240" t="e">
        <f>IF(ISBLANK(Glutamine!#REF!),"",Glutamine!#REF!)</f>
        <v>#REF!</v>
      </c>
      <c r="BK62" s="240" t="e">
        <f>IF(ISBLANK(Glutamine!#REF!),"",Glutamine!#REF!)</f>
        <v>#REF!</v>
      </c>
      <c r="BL62" s="240" t="e">
        <f>IF(ISBLANK(Glutamine!#REF!),"",Glutamine!#REF!)</f>
        <v>#REF!</v>
      </c>
      <c r="BM62" s="240" t="e">
        <f>IF(ISBLANK(Glutamine!#REF!),"",Glutamine!#REF!)</f>
        <v>#REF!</v>
      </c>
      <c r="BN62" s="240" t="str">
        <f>IF(ISBLANK('In Process Calc.'!B55),"",ROUND('In Process Calc.'!B55,2))</f>
        <v/>
      </c>
      <c r="BO62" s="240" t="str">
        <f>IF(ISBLANK('In Process Calc.'!C55),"",ROUND('In Process Calc.'!C55,2))</f>
        <v/>
      </c>
      <c r="BP62" s="240" t="str">
        <f>IF(ISBLANK('In Process Calc.'!D55),"",'In Process Calc.'!D55)</f>
        <v/>
      </c>
      <c r="BQ62" s="240" t="str">
        <f>IF(ISBLANK('In Process Calc.'!E55),"",'In Process Calc.'!E55)</f>
        <v/>
      </c>
      <c r="BR62" s="240" t="str">
        <f>IF(ISBLANK('In Process Calc.'!G55),"",'In Process Calc.'!G55)</f>
        <v/>
      </c>
      <c r="BS62" s="240" t="str">
        <f>IF(ISBLANK('In Process Calc.'!I55),"",'In Process Calc.'!I55)</f>
        <v/>
      </c>
      <c r="BT62" s="240" t="str">
        <f>IF(ISBLANK('In Process Calc.'!J55),"",'In Process Calc.'!J55)</f>
        <v/>
      </c>
      <c r="BU62" s="240" t="str">
        <f>IF(ISBLANK('In Process Calc.'!K55),"",'In Process Calc.'!K55)</f>
        <v/>
      </c>
      <c r="BV62" s="245" t="str">
        <f>IF(ISBLANK('In Process Calc.'!L55),"",'In Process Calc.'!L55)</f>
        <v/>
      </c>
      <c r="BW62" s="245" t="str">
        <f>IF(ISBLANK('In Process Calc.'!M55),"",'In Process Calc.'!M55)</f>
        <v/>
      </c>
      <c r="BX62" s="245" t="str">
        <f>IF(ISBLANK('In Process Calc.'!N55),"",'In Process Calc.'!N55)</f>
        <v/>
      </c>
      <c r="BY62" s="245" t="str">
        <f>IF(ISBLANK('In Process Calc.'!O55),"",'In Process Calc.'!O55)</f>
        <v/>
      </c>
      <c r="BZ62" s="245" t="str">
        <f>IF(ISBLANK('In Process Calc.'!P55),"",'In Process Calc.'!P55)</f>
        <v/>
      </c>
      <c r="CA62" s="245" t="str">
        <f>IF(ISBLANK('In Process Calc.'!Q55),"",'In Process Calc.'!Q55)</f>
        <v/>
      </c>
      <c r="CB62" s="245" t="str">
        <f>IF(ISBLANK('In Process Calc.'!R55),"",'In Process Calc.'!R55)</f>
        <v/>
      </c>
      <c r="CC62" s="245" t="str">
        <f>IF(ISBLANK('In Process Calc.'!S55),"",'In Process Calc.'!S55)</f>
        <v/>
      </c>
      <c r="CD62" s="245" t="str">
        <f>IF(ISBLANK('In Process Calc.'!T55),"",'In Process Calc.'!T55)</f>
        <v/>
      </c>
      <c r="CE62" s="245" t="str">
        <f>IF(ISBLANK('In Process Calc.'!U55),"",'In Process Calc.'!U55)</f>
        <v/>
      </c>
      <c r="CF62" s="245" t="str">
        <f>IF(ISBLANK('In Process Calc.'!V55),"",'In Process Calc.'!V55)</f>
        <v/>
      </c>
      <c r="CG62" s="245" t="str">
        <f>IF(ISBLANK('In Process Calc.'!W55),"",'In Process Calc.'!W55)</f>
        <v/>
      </c>
      <c r="CH62" s="245" t="str">
        <f>IF(ISBLANK('In Process Calc.'!X55),"",'In Process Calc.'!X55)</f>
        <v/>
      </c>
      <c r="CI62" s="245" t="str">
        <f>IF(ISBLANK('In Process Calc.'!Y55),"",'In Process Calc.'!Y55)</f>
        <v/>
      </c>
      <c r="CJ62" s="245" t="str">
        <f>IF(ISBLANK('In Process Calc.'!Z55),"",'In Process Calc.'!Z55)</f>
        <v/>
      </c>
      <c r="CK62" s="245" t="str">
        <f>IF(ISBLANK('In Process Calc.'!AA55),"",'In Process Calc.'!AA55)</f>
        <v/>
      </c>
      <c r="CL62" s="245" t="str">
        <f>IF(ISBLANK('In Process Calc.'!AB55),"",'In Process Calc.'!AB55)</f>
        <v/>
      </c>
      <c r="CM62" s="245" t="str">
        <f>IF(ISBLANK('In Process Calc.'!AC55),"",'In Process Calc.'!AC55)</f>
        <v/>
      </c>
      <c r="CN62" s="245" t="str">
        <f>IF(ISBLANK('In Process Calc.'!AD55),"",'In Process Calc.'!AD55)</f>
        <v/>
      </c>
      <c r="CO62" s="245" t="str">
        <f>IF(ISBLANK('In Process Calc.'!AE55),"",'In Process Calc.'!AE55)</f>
        <v/>
      </c>
      <c r="CP62" s="245" t="str">
        <f>IF(ISBLANK('In Process Calc.'!AF55),"",'In Process Calc.'!AF55)</f>
        <v/>
      </c>
      <c r="CQ62" s="245" t="str">
        <f>IF(ISBLANK('In Process Calc.'!AG55),"",'In Process Calc.'!AG55)</f>
        <v/>
      </c>
      <c r="CR62" s="245" t="str">
        <f>IF(ISBLANK('In Process Calc.'!AH55),"",'In Process Calc.'!AH55)</f>
        <v/>
      </c>
      <c r="CS62" s="245" t="str">
        <f>IF(ISBLANK('In Process Calc.'!AI55),"",'In Process Calc.'!AI55)</f>
        <v/>
      </c>
      <c r="CT62" s="245" t="str">
        <f>IF(ISBLANK('In Process Calc.'!AJ55),"",'In Process Calc.'!AJ55)</f>
        <v/>
      </c>
      <c r="CU62" s="245" t="str">
        <f>IF(ISBLANK('In Process Calc.'!AK55),"",'In Process Calc.'!AK55)</f>
        <v/>
      </c>
      <c r="CV62" s="245" t="str">
        <f>IF(ISBLANK('In Process Calc.'!AL55),"",'In Process Calc.'!AL55)</f>
        <v/>
      </c>
      <c r="CW62" s="245" t="str">
        <f>IF(ISBLANK('In Process Calc.'!AM55),"",'In Process Calc.'!AM55)</f>
        <v/>
      </c>
      <c r="CX62" s="245" t="str">
        <f>IF(ISBLANK('In Process Calc.'!AN55),"",'In Process Calc.'!AN55)</f>
        <v/>
      </c>
      <c r="CY62" s="245" t="str">
        <f>IF(ISBLANK('In Process Calc.'!AO55),"",'In Process Calc.'!AO55)</f>
        <v/>
      </c>
      <c r="CZ62" s="245" t="str">
        <f>IF(ISBLANK('In Process Calc.'!AP55),"",'In Process Calc.'!AP55)</f>
        <v/>
      </c>
      <c r="DA62" s="245" t="str">
        <f>IF(ISBLANK('In Process Calc.'!AQ55),"",'In Process Calc.'!AQ55)</f>
        <v/>
      </c>
      <c r="DB62" s="245" t="str">
        <f>IF(ISBLANK('In Process Calc.'!AR55),"",'In Process Calc.'!AR55)</f>
        <v/>
      </c>
      <c r="DC62" s="245" t="str">
        <f>IF(ISBLANK('In Process Calc.'!AS55),"",'In Process Calc.'!AS55)</f>
        <v/>
      </c>
      <c r="DD62" s="245" t="str">
        <f>IF(ISBLANK('In Process Calc.'!AT55),"",'In Process Calc.'!AT55)</f>
        <v/>
      </c>
      <c r="DE62" s="245" t="str">
        <f>IF(ISBLANK('In Process Calc.'!AU55),"",'In Process Calc.'!AU55)</f>
        <v/>
      </c>
      <c r="DF62" s="245" t="str">
        <f>IF(ISBLANK('In Process Calc.'!AV55),"",'In Process Calc.'!AV55)</f>
        <v/>
      </c>
      <c r="DG62" s="245" t="str">
        <f>IF(ISBLANK('In Process Calc.'!AW55),"",'In Process Calc.'!AW55)</f>
        <v/>
      </c>
      <c r="DH62" s="245" t="str">
        <f>IF(ISBLANK('In Process Calc.'!AX55),"",'In Process Calc.'!AX55)</f>
        <v/>
      </c>
      <c r="DI62" s="245" t="str">
        <f>IF(ISBLANK('In Process Calc.'!AY55),"",'In Process Calc.'!AY55)</f>
        <v/>
      </c>
      <c r="DJ62" s="245" t="str">
        <f>IF(ISBLANK('In Process Calc.'!AZ55),"",'In Process Calc.'!AZ55)</f>
        <v/>
      </c>
      <c r="DK62" s="245" t="str">
        <f>IF(ISBLANK('In Process Calc.'!BA55),"",'In Process Calc.'!BA55)</f>
        <v/>
      </c>
      <c r="DL62" s="245" t="str">
        <f>IF(ISBLANK('In Process Calc.'!BB55),"",'In Process Calc.'!BB55)</f>
        <v/>
      </c>
      <c r="DM62" s="245" t="str">
        <f>IF(ISBLANK('In Process Calc.'!BC55),"",'In Process Calc.'!BC55)</f>
        <v/>
      </c>
      <c r="DN62" s="245" t="str">
        <f>IF(ISBLANK('In Process Calc.'!BD55),"",'In Process Calc.'!BD55)</f>
        <v/>
      </c>
      <c r="DO62" s="245" t="str">
        <f>IF(ISBLANK('In Process Calc.'!BE55),"",'In Process Calc.'!BE55)</f>
        <v/>
      </c>
      <c r="DP62" s="245" t="str">
        <f>IF(ISBLANK('In Process Calc.'!BF55),"",'In Process Calc.'!BF55)</f>
        <v/>
      </c>
      <c r="DQ62" s="245" t="str">
        <f>IF(ISBLANK('In Process Calc.'!BG55),"",'In Process Calc.'!BG55)</f>
        <v/>
      </c>
      <c r="DR62" s="245" t="str">
        <f>IF(ISBLANK('In Process Calc.'!BH55),"",'In Process Calc.'!BH55)</f>
        <v/>
      </c>
      <c r="DS62" s="245" t="str">
        <f>IF(ISBLANK('In Process Calc.'!BI55),"",'In Process Calc.'!BI55)</f>
        <v/>
      </c>
      <c r="DT62" s="245" t="str">
        <f>IF(ISBLANK('In Process Calc.'!BJ55),"",'In Process Calc.'!BJ55)</f>
        <v/>
      </c>
      <c r="DU62" s="245" t="str">
        <f>IF(ISBLANK('In Process Calc.'!BK55),"",'In Process Calc.'!BK55)</f>
        <v/>
      </c>
      <c r="DV62" s="245" t="str">
        <f>IF(ISBLANK('In Process Calc.'!BL55),"",'In Process Calc.'!BL55)</f>
        <v/>
      </c>
      <c r="DW62" s="245" t="str">
        <f>IF(ISBLANK('In Process Calc.'!BM55),"",'In Process Calc.'!BM55)</f>
        <v/>
      </c>
      <c r="DX62" s="245" t="str">
        <f>IF(ISBLANK('In Process Calc.'!BN55),"",'In Process Calc.'!BN55)</f>
        <v/>
      </c>
      <c r="DY62" s="245" t="str">
        <f>IF(ISBLANK('In Process Calc.'!BO55),"",'In Process Calc.'!BO55)</f>
        <v/>
      </c>
      <c r="DZ62" s="245" t="str">
        <f>IF(ISBLANK('In Process Calc.'!BP55),"",'In Process Calc.'!BP55)</f>
        <v/>
      </c>
      <c r="EA62" s="245" t="str">
        <f>IF(ISBLANK('In Process Calc.'!BQ55),"",'In Process Calc.'!BQ55)</f>
        <v/>
      </c>
      <c r="EB62" s="245" t="str">
        <f>IF(ISBLANK('In Process Calc.'!BR55),"",'In Process Calc.'!BR55)</f>
        <v/>
      </c>
      <c r="EC62" s="245" t="str">
        <f>IF(ISBLANK('In Process Calc.'!BS55),"",'In Process Calc.'!BS55)</f>
        <v/>
      </c>
      <c r="ED62" s="245" t="str">
        <f>IF(ISBLANK('In Process Calc.'!BT55),"",'In Process Calc.'!BT55)</f>
        <v/>
      </c>
      <c r="EE62" s="245" t="str">
        <f>IF(ISBLANK('In Process Calc.'!BU55),"",'In Process Calc.'!BU55)</f>
        <v/>
      </c>
      <c r="EF62" s="245" t="str">
        <f>IF(ISBLANK('In Process Calc.'!BV55),"",'In Process Calc.'!BV55)</f>
        <v/>
      </c>
      <c r="EG62" s="245" t="str">
        <f>IF(ISBLANK('In Process Calc.'!BW55),"",'In Process Calc.'!BW55)</f>
        <v/>
      </c>
      <c r="EH62" s="245" t="str">
        <f>IF(ISBLANK('In Process Calc.'!BX55),"",'In Process Calc.'!BX55)</f>
        <v/>
      </c>
      <c r="EI62" s="245" t="str">
        <f>IF(ISBLANK('In Process Calc.'!BY55),"",'In Process Calc.'!BY55)</f>
        <v/>
      </c>
      <c r="EJ62" s="245" t="str">
        <f>IF(ISBLANK('In Process Calc.'!BZ55),"",'In Process Calc.'!BZ55)</f>
        <v/>
      </c>
      <c r="EK62" s="245" t="str">
        <f>IF(ISBLANK('Post Process Calc.'!A62),"",'Post Process Calc.'!A62)</f>
        <v/>
      </c>
      <c r="EL62" s="245" t="str">
        <f>IF(ISBLANK('Post Process Calc.'!B62),"",'Post Process Calc.'!B62)</f>
        <v/>
      </c>
      <c r="EM62" s="245" t="str">
        <f>IF(ISBLANK('Post Process Calc.'!C62),"",'Post Process Calc.'!C62)</f>
        <v/>
      </c>
      <c r="EN62" s="245" t="str">
        <f>IF(ISBLANK('Post Process Calc.'!D62),"",'Post Process Calc.'!D62)</f>
        <v/>
      </c>
      <c r="EO62" s="245" t="str">
        <f>IF(ISBLANK('Post Process Calc.'!E62),"",'Post Process Calc.'!E62)</f>
        <v/>
      </c>
      <c r="EP62" s="245" t="str">
        <f>IF(ISBLANK('Post Process Calc.'!F62),"",'Post Process Calc.'!F62)</f>
        <v/>
      </c>
      <c r="EQ62" s="245" t="str">
        <f>IF(ISBLANK('Post Process Calc.'!G62),"",'Post Process Calc.'!G62)</f>
        <v/>
      </c>
      <c r="ER62" s="245" t="str">
        <f>IF(ISBLANK('Post Process Calc.'!H62),"",'Post Process Calc.'!H62)</f>
        <v/>
      </c>
      <c r="ES62" s="245" t="str">
        <f>IF(ISBLANK('Post Process Calc.'!I62),"",'Post Process Calc.'!I62)</f>
        <v/>
      </c>
      <c r="ET62" s="245" t="str">
        <f>IF(ISBLANK('Post Process Calc.'!J62),"",'Post Process Calc.'!J62)</f>
        <v/>
      </c>
      <c r="EU62" s="245" t="str">
        <f>IF(ISBLANK('Post Process Calc.'!K62),"",'Post Process Calc.'!K62)</f>
        <v/>
      </c>
      <c r="EV62" s="245" t="str">
        <f>IF(ISBLANK('Post Process Calc.'!L62),"",'Post Process Calc.'!L62)</f>
        <v/>
      </c>
      <c r="EW62" s="245" t="str">
        <f>IF(ISBLANK('Post Process Calc.'!M62),"",'Post Process Calc.'!M62)</f>
        <v/>
      </c>
      <c r="EX62" s="245" t="str">
        <f>IF(ISBLANK('Post Process Calc.'!N62),"",'Post Process Calc.'!N62)</f>
        <v/>
      </c>
      <c r="EY62" s="245" t="str">
        <f>IF(ISBLANK('Post Process Calc.'!O62),"",'Post Process Calc.'!O62)</f>
        <v/>
      </c>
      <c r="EZ62" s="245" t="str">
        <f>IF(ISBLANK('Post Process Calc.'!P62),"",'Post Process Calc.'!P62)</f>
        <v/>
      </c>
      <c r="FA62" s="245" t="str">
        <f>IF(ISBLANK('Post Process Calc.'!Q62),"",'Post Process Calc.'!Q62)</f>
        <v/>
      </c>
      <c r="FB62" s="245" t="str">
        <f>IF(ISBLANK('Post Process Calc.'!R62),"",'Post Process Calc.'!R62)</f>
        <v/>
      </c>
      <c r="FC62" s="245" t="str">
        <f>IF(ISBLANK('Post Process Calc.'!S62),"",'Post Process Calc.'!S62)</f>
        <v/>
      </c>
      <c r="FD62" s="245" t="str">
        <f>IF(ISBLANK('Post Process Calc.'!T62),"",'Post Process Calc.'!T62)</f>
        <v/>
      </c>
      <c r="FE62" s="245" t="str">
        <f>IF(ISBLANK('Post Process Calc.'!U62),"",'Post Process Calc.'!U62)</f>
        <v/>
      </c>
      <c r="FF62" s="245" t="str">
        <f>IF(ISBLANK('Post Process Calc.'!V62),"",'Post Process Calc.'!V62)</f>
        <v/>
      </c>
      <c r="FG62" s="245" t="str">
        <f>IF(ISBLANK('Post Process Calc.'!W62),"",'Post Process Calc.'!W62)</f>
        <v/>
      </c>
      <c r="FH62" s="245" t="str">
        <f>IF(ISBLANK('Post Process Calc.'!X62),"",'Post Process Calc.'!X62)</f>
        <v/>
      </c>
      <c r="FI62" s="245" t="str">
        <f>IF(ISBLANK('Post Process Calc.'!Y62),"",'Post Process Calc.'!Y62)</f>
        <v/>
      </c>
      <c r="FJ62" s="245" t="str">
        <f>IF(ISBLANK('Post Process Calc.'!Z62),"",'Post Process Calc.'!Z62)</f>
        <v/>
      </c>
      <c r="FK62" s="245" t="str">
        <f>IF(ISBLANK('Post Process Calc.'!AA62),"",'Post Process Calc.'!AA62)</f>
        <v/>
      </c>
      <c r="FL62" s="245" t="str">
        <f>IF(ISBLANK('Post Process Calc.'!AB62),"",'Post Process Calc.'!AB62)</f>
        <v/>
      </c>
      <c r="FM62" s="245" t="str">
        <f>IF(ISBLANK('Post Process Calc.'!AC62),"",'Post Process Calc.'!AC62)</f>
        <v/>
      </c>
      <c r="FN62" s="245" t="str">
        <f>IF(ISBLANK('Post Process Calc.'!AD62),"",'Post Process Calc.'!AD62)</f>
        <v/>
      </c>
      <c r="FO62" s="245" t="str">
        <f>IF(ISBLANK('Post Process Calc.'!AE62),"",'Post Process Calc.'!AE62)</f>
        <v/>
      </c>
      <c r="FP62" s="245" t="str">
        <f>IF(ISBLANK('Post Process Calc.'!AF62),"",'Post Process Calc.'!AF62)</f>
        <v/>
      </c>
      <c r="FQ62" s="245" t="str">
        <f>IF(ISBLANK('Post Process Calc.'!AG62),"",'Post Process Calc.'!AG62)</f>
        <v/>
      </c>
      <c r="FR62" s="245" t="str">
        <f>IF(ISBLANK('Post Process Calc.'!AH62),"",'Post Process Calc.'!AH62)</f>
        <v/>
      </c>
      <c r="FS62" s="245" t="str">
        <f>IF(ISBLANK('Post Process Calc.'!AI62),"",'Post Process Calc.'!AI62)</f>
        <v/>
      </c>
    </row>
    <row r="63" spans="1:175" x14ac:dyDescent="0.15">
      <c r="A63" s="240" t="str">
        <f>IF(Glutamine!B54&lt;&gt;0,Glutamine!$B$1,"")</f>
        <v/>
      </c>
      <c r="B63" s="240" t="str">
        <f>IF(ISBLANK(Glutamine!A54),"",Glutamine!A54)</f>
        <v/>
      </c>
      <c r="C63" s="247" t="str">
        <f>IF(ISBLANK(Glutamine!B54),"",Glutamine!B54)</f>
        <v/>
      </c>
      <c r="D63" s="248" t="str">
        <f>IF(ISBLANK(Glutamine!C54),"",Glutamine!C54)</f>
        <v/>
      </c>
      <c r="E63" s="240" t="str">
        <f>IF(ISBLANK(Glutamine!D54),"",Glutamine!D54)</f>
        <v/>
      </c>
      <c r="F63" s="240" t="str">
        <f>IF(ISBLANK(Glutamine!E54),"",Glutamine!E54)</f>
        <v/>
      </c>
      <c r="G63" s="240" t="str">
        <f>IF(ISBLANK(Glutamine!G54),"",Glutamine!G54)</f>
        <v/>
      </c>
      <c r="H63" s="240" t="str">
        <f>IF(ISBLANK(Glutamine!H54),"",Glutamine!H54)</f>
        <v/>
      </c>
      <c r="I63" s="240" t="str">
        <f>IF(ISBLANK(Glutamine!I54),"",Glutamine!I54)</f>
        <v/>
      </c>
      <c r="J63" s="240" t="str">
        <f>IF(ISBLANK(Glutamine!J54),"",Glutamine!J54)</f>
        <v/>
      </c>
      <c r="K63" s="240" t="str">
        <f>IF(ISBLANK(Glutamine!K54),"",Glutamine!K54)</f>
        <v/>
      </c>
      <c r="L63" s="240" t="str">
        <f>IF(ISBLANK(Glutamine!L54),"",Glutamine!L54)</f>
        <v/>
      </c>
      <c r="M63" s="240" t="str">
        <f>IF(ISBLANK(Glutamine!M54),"",Glutamine!M54)</f>
        <v/>
      </c>
      <c r="N63" s="240" t="str">
        <f>IF(ISBLANK(Glutamine!N54),"",Glutamine!N54)</f>
        <v/>
      </c>
      <c r="O63" s="240" t="str">
        <f>IF(ISBLANK(Glutamine!O54),"",Glutamine!O54)</f>
        <v/>
      </c>
      <c r="P63" s="240" t="str">
        <f>IF(ISBLANK(Glutamine!P54),"",Glutamine!P54)</f>
        <v/>
      </c>
      <c r="Q63" s="240" t="str">
        <f>IF(ISBLANK(Glutamine!Q54),"",Glutamine!Q54)</f>
        <v/>
      </c>
      <c r="R63" s="240" t="str">
        <f>IF(ISBLANK(Glutamine!R54),"",Glutamine!R54)</f>
        <v/>
      </c>
      <c r="S63" s="240" t="str">
        <f>IF(ISBLANK(Glutamine!S54),"",Glutamine!S54)</f>
        <v/>
      </c>
      <c r="T63" s="240" t="str">
        <f>IF(ISBLANK(Glutamine!T54),"",Glutamine!T54)</f>
        <v/>
      </c>
      <c r="U63" s="240" t="str">
        <f>IF(ISBLANK(Glutamine!U54),"",Glutamine!U54)</f>
        <v/>
      </c>
      <c r="V63" s="240" t="str">
        <f>IF(ISBLANK(Glutamine!V54),"",Glutamine!V54)</f>
        <v/>
      </c>
      <c r="W63" s="240" t="str">
        <f>IF(ISBLANK(Glutamine!W54),"",Glutamine!W54)</f>
        <v/>
      </c>
      <c r="X63" s="240" t="str">
        <f>IF(ISBLANK(Glutamine!X54),"",Glutamine!X54)</f>
        <v/>
      </c>
      <c r="Y63" s="240" t="str">
        <f>IF(ISBLANK(Glutamine!Y54),"",Glutamine!Y54)</f>
        <v/>
      </c>
      <c r="Z63" s="240" t="str">
        <f>IF(ISBLANK(Glutamine!Z54),"",Glutamine!Z54)</f>
        <v/>
      </c>
      <c r="AA63" s="240" t="str">
        <f>IF(ISBLANK(Glutamine!AA54),"",Glutamine!AA54)</f>
        <v/>
      </c>
      <c r="AB63" s="240" t="str">
        <f>IF(ISBLANK(Glutamine!AB54),"",Glutamine!AB54)</f>
        <v/>
      </c>
      <c r="AC63" s="240" t="str">
        <f>IF(ISBLANK(Glutamine!AC54),"",Glutamine!AC54)</f>
        <v/>
      </c>
      <c r="AD63" s="240" t="str">
        <f>IF(ISBLANK(Glutamine!AD54),"",Glutamine!AD54)</f>
        <v/>
      </c>
      <c r="AE63" s="240" t="str">
        <f>IF(ISBLANK(Glutamine!AE54),"",Glutamine!AE54)</f>
        <v/>
      </c>
      <c r="AF63" s="240" t="str">
        <f>IF(ISBLANK(Glutamine!AF54),"",Glutamine!AF54)</f>
        <v/>
      </c>
      <c r="AG63" s="240" t="str">
        <f>IF(ISBLANK(Glutamine!AG54),"",Glutamine!AG54)</f>
        <v/>
      </c>
      <c r="AH63" s="240" t="str">
        <f>IF(ISBLANK(Glutamine!AH54),"",Glutamine!AH54)</f>
        <v/>
      </c>
      <c r="AI63" s="240" t="str">
        <f>IF(ISBLANK(Glutamine!AI54),"",Glutamine!AI54)</f>
        <v/>
      </c>
      <c r="AJ63" s="240" t="str">
        <f>IF(ISBLANK(Glutamine!AJ54),"",Glutamine!AJ54)</f>
        <v/>
      </c>
      <c r="AK63" s="240" t="str">
        <f>IF(ISBLANK(Glutamine!AK54),"",Glutamine!AK54)</f>
        <v/>
      </c>
      <c r="AL63" s="240" t="str">
        <f>IF(ISBLANK(Glutamine!AL54),"",Glutamine!AL54)</f>
        <v/>
      </c>
      <c r="AM63" s="240" t="str">
        <f>IF(ISBLANK(Glutamine!AM54),"",Glutamine!AM54)</f>
        <v/>
      </c>
      <c r="AN63" s="240" t="str">
        <f>IF(ISBLANK(Glutamine!AN54),"",Glutamine!AN54)</f>
        <v/>
      </c>
      <c r="AO63" s="240" t="str">
        <f>IF(ISBLANK(Glutamine!AO54),"",Glutamine!AO54)</f>
        <v/>
      </c>
      <c r="AP63" s="240" t="str">
        <f>IF(ISBLANK(Glutamine!AP54),"",Glutamine!AP54)</f>
        <v/>
      </c>
      <c r="AQ63" s="240" t="e">
        <f>IF(ISBLANK(Glutamine!#REF!),"",Glutamine!#REF!)</f>
        <v>#REF!</v>
      </c>
      <c r="AR63" s="240" t="e">
        <f>IF(ISBLANK(Glutamine!#REF!),"",Glutamine!#REF!)</f>
        <v>#REF!</v>
      </c>
      <c r="AS63" s="240" t="e">
        <f>IF(ISBLANK(Glutamine!#REF!),"",Glutamine!#REF!)</f>
        <v>#REF!</v>
      </c>
      <c r="AT63" s="240" t="e">
        <f>IF(ISBLANK(Glutamine!#REF!),"",Glutamine!#REF!)</f>
        <v>#REF!</v>
      </c>
      <c r="AU63" s="240" t="e">
        <f>IF(ISBLANK(Glutamine!#REF!),"",Glutamine!#REF!)</f>
        <v>#REF!</v>
      </c>
      <c r="AV63" s="240" t="e">
        <f>IF(ISBLANK(Glutamine!#REF!),"",Glutamine!#REF!)</f>
        <v>#REF!</v>
      </c>
      <c r="AW63" s="240" t="e">
        <f>IF(ISBLANK(Glutamine!#REF!),"",Glutamine!#REF!)</f>
        <v>#REF!</v>
      </c>
      <c r="AX63" s="240" t="e">
        <f>IF(ISBLANK(Glutamine!#REF!),"",Glutamine!#REF!)</f>
        <v>#REF!</v>
      </c>
      <c r="AY63" s="240" t="e">
        <f>IF(ISBLANK(Glutamine!#REF!),"",Glutamine!#REF!)</f>
        <v>#REF!</v>
      </c>
      <c r="AZ63" s="240" t="e">
        <f>IF(ISBLANK(Glutamine!#REF!),"",Glutamine!#REF!)</f>
        <v>#REF!</v>
      </c>
      <c r="BA63" s="240" t="e">
        <f>IF(ISBLANK(Glutamine!#REF!),"",Glutamine!#REF!)</f>
        <v>#REF!</v>
      </c>
      <c r="BB63" s="240" t="e">
        <f>IF(ISBLANK(Glutamine!#REF!),"",Glutamine!#REF!)</f>
        <v>#REF!</v>
      </c>
      <c r="BC63" s="240" t="e">
        <f>IF(ISBLANK(Glutamine!#REF!),"",Glutamine!#REF!)</f>
        <v>#REF!</v>
      </c>
      <c r="BD63" s="240" t="e">
        <f>IF(ISBLANK(Glutamine!#REF!),"",Glutamine!#REF!)</f>
        <v>#REF!</v>
      </c>
      <c r="BE63" s="240" t="e">
        <f>IF(ISBLANK(Glutamine!#REF!),"",Glutamine!#REF!)</f>
        <v>#REF!</v>
      </c>
      <c r="BF63" s="240" t="e">
        <f>IF(ISBLANK(Glutamine!#REF!),"",Glutamine!#REF!)</f>
        <v>#REF!</v>
      </c>
      <c r="BG63" s="240" t="e">
        <f>IF(ISBLANK(Glutamine!#REF!),"",Glutamine!#REF!)</f>
        <v>#REF!</v>
      </c>
      <c r="BH63" s="240" t="e">
        <f>IF(ISBLANK(Glutamine!#REF!),"",Glutamine!#REF!)</f>
        <v>#REF!</v>
      </c>
      <c r="BI63" s="240" t="e">
        <f>IF(ISBLANK(Glutamine!#REF!),"",Glutamine!#REF!)</f>
        <v>#REF!</v>
      </c>
      <c r="BJ63" s="240" t="e">
        <f>IF(ISBLANK(Glutamine!#REF!),"",Glutamine!#REF!)</f>
        <v>#REF!</v>
      </c>
      <c r="BK63" s="240" t="e">
        <f>IF(ISBLANK(Glutamine!#REF!),"",Glutamine!#REF!)</f>
        <v>#REF!</v>
      </c>
      <c r="BL63" s="240" t="e">
        <f>IF(ISBLANK(Glutamine!#REF!),"",Glutamine!#REF!)</f>
        <v>#REF!</v>
      </c>
      <c r="BM63" s="240" t="e">
        <f>IF(ISBLANK(Glutamine!#REF!),"",Glutamine!#REF!)</f>
        <v>#REF!</v>
      </c>
      <c r="BN63" s="240" t="str">
        <f>IF(ISBLANK('In Process Calc.'!B56),"",ROUND('In Process Calc.'!B56,2))</f>
        <v/>
      </c>
      <c r="BO63" s="240" t="str">
        <f>IF(ISBLANK('In Process Calc.'!C56),"",ROUND('In Process Calc.'!C56,2))</f>
        <v/>
      </c>
      <c r="BP63" s="240" t="str">
        <f>IF(ISBLANK('In Process Calc.'!D56),"",'In Process Calc.'!D56)</f>
        <v/>
      </c>
      <c r="BQ63" s="240" t="str">
        <f>IF(ISBLANK('In Process Calc.'!E56),"",'In Process Calc.'!E56)</f>
        <v/>
      </c>
      <c r="BR63" s="240" t="str">
        <f>IF(ISBLANK('In Process Calc.'!G56),"",'In Process Calc.'!G56)</f>
        <v/>
      </c>
      <c r="BS63" s="240" t="str">
        <f>IF(ISBLANK('In Process Calc.'!I56),"",'In Process Calc.'!I56)</f>
        <v/>
      </c>
      <c r="BT63" s="240" t="str">
        <f>IF(ISBLANK('In Process Calc.'!J56),"",'In Process Calc.'!J56)</f>
        <v/>
      </c>
      <c r="BU63" s="240" t="str">
        <f>IF(ISBLANK('In Process Calc.'!K56),"",'In Process Calc.'!K56)</f>
        <v/>
      </c>
      <c r="BV63" s="245" t="str">
        <f>IF(ISBLANK('In Process Calc.'!L56),"",'In Process Calc.'!L56)</f>
        <v/>
      </c>
      <c r="BW63" s="245" t="str">
        <f>IF(ISBLANK('In Process Calc.'!M56),"",'In Process Calc.'!M56)</f>
        <v/>
      </c>
      <c r="BX63" s="245" t="str">
        <f>IF(ISBLANK('In Process Calc.'!N56),"",'In Process Calc.'!N56)</f>
        <v/>
      </c>
      <c r="BY63" s="245" t="str">
        <f>IF(ISBLANK('In Process Calc.'!O56),"",'In Process Calc.'!O56)</f>
        <v/>
      </c>
      <c r="BZ63" s="245" t="str">
        <f>IF(ISBLANK('In Process Calc.'!P56),"",'In Process Calc.'!P56)</f>
        <v/>
      </c>
      <c r="CA63" s="245" t="str">
        <f>IF(ISBLANK('In Process Calc.'!Q56),"",'In Process Calc.'!Q56)</f>
        <v/>
      </c>
      <c r="CB63" s="245" t="str">
        <f>IF(ISBLANK('In Process Calc.'!R56),"",'In Process Calc.'!R56)</f>
        <v/>
      </c>
      <c r="CC63" s="245" t="str">
        <f>IF(ISBLANK('In Process Calc.'!S56),"",'In Process Calc.'!S56)</f>
        <v/>
      </c>
      <c r="CD63" s="245" t="str">
        <f>IF(ISBLANK('In Process Calc.'!T56),"",'In Process Calc.'!T56)</f>
        <v/>
      </c>
      <c r="CE63" s="245" t="str">
        <f>IF(ISBLANK('In Process Calc.'!U56),"",'In Process Calc.'!U56)</f>
        <v/>
      </c>
      <c r="CF63" s="245" t="str">
        <f>IF(ISBLANK('In Process Calc.'!V56),"",'In Process Calc.'!V56)</f>
        <v/>
      </c>
      <c r="CG63" s="245" t="str">
        <f>IF(ISBLANK('In Process Calc.'!W56),"",'In Process Calc.'!W56)</f>
        <v/>
      </c>
      <c r="CH63" s="245" t="str">
        <f>IF(ISBLANK('In Process Calc.'!X56),"",'In Process Calc.'!X56)</f>
        <v/>
      </c>
      <c r="CI63" s="245" t="str">
        <f>IF(ISBLANK('In Process Calc.'!Y56),"",'In Process Calc.'!Y56)</f>
        <v/>
      </c>
      <c r="CJ63" s="245" t="str">
        <f>IF(ISBLANK('In Process Calc.'!Z56),"",'In Process Calc.'!Z56)</f>
        <v/>
      </c>
      <c r="CK63" s="245" t="str">
        <f>IF(ISBLANK('In Process Calc.'!AA56),"",'In Process Calc.'!AA56)</f>
        <v/>
      </c>
      <c r="CL63" s="245" t="str">
        <f>IF(ISBLANK('In Process Calc.'!AB56),"",'In Process Calc.'!AB56)</f>
        <v/>
      </c>
      <c r="CM63" s="245" t="str">
        <f>IF(ISBLANK('In Process Calc.'!AC56),"",'In Process Calc.'!AC56)</f>
        <v/>
      </c>
      <c r="CN63" s="245" t="str">
        <f>IF(ISBLANK('In Process Calc.'!AD56),"",'In Process Calc.'!AD56)</f>
        <v/>
      </c>
      <c r="CO63" s="245" t="str">
        <f>IF(ISBLANK('In Process Calc.'!AE56),"",'In Process Calc.'!AE56)</f>
        <v/>
      </c>
      <c r="CP63" s="245" t="str">
        <f>IF(ISBLANK('In Process Calc.'!AF56),"",'In Process Calc.'!AF56)</f>
        <v/>
      </c>
      <c r="CQ63" s="245" t="str">
        <f>IF(ISBLANK('In Process Calc.'!AG56),"",'In Process Calc.'!AG56)</f>
        <v/>
      </c>
      <c r="CR63" s="245" t="str">
        <f>IF(ISBLANK('In Process Calc.'!AH56),"",'In Process Calc.'!AH56)</f>
        <v/>
      </c>
      <c r="CS63" s="245" t="str">
        <f>IF(ISBLANK('In Process Calc.'!AI56),"",'In Process Calc.'!AI56)</f>
        <v/>
      </c>
      <c r="CT63" s="245" t="str">
        <f>IF(ISBLANK('In Process Calc.'!AJ56),"",'In Process Calc.'!AJ56)</f>
        <v/>
      </c>
      <c r="CU63" s="245" t="str">
        <f>IF(ISBLANK('In Process Calc.'!AK56),"",'In Process Calc.'!AK56)</f>
        <v/>
      </c>
      <c r="CV63" s="245" t="str">
        <f>IF(ISBLANK('In Process Calc.'!AL56),"",'In Process Calc.'!AL56)</f>
        <v/>
      </c>
      <c r="CW63" s="245" t="str">
        <f>IF(ISBLANK('In Process Calc.'!AM56),"",'In Process Calc.'!AM56)</f>
        <v/>
      </c>
      <c r="CX63" s="245" t="str">
        <f>IF(ISBLANK('In Process Calc.'!AN56),"",'In Process Calc.'!AN56)</f>
        <v/>
      </c>
      <c r="CY63" s="245" t="str">
        <f>IF(ISBLANK('In Process Calc.'!AO56),"",'In Process Calc.'!AO56)</f>
        <v/>
      </c>
      <c r="CZ63" s="245" t="str">
        <f>IF(ISBLANK('In Process Calc.'!AP56),"",'In Process Calc.'!AP56)</f>
        <v/>
      </c>
      <c r="DA63" s="245" t="str">
        <f>IF(ISBLANK('In Process Calc.'!AQ56),"",'In Process Calc.'!AQ56)</f>
        <v/>
      </c>
      <c r="DB63" s="245" t="str">
        <f>IF(ISBLANK('In Process Calc.'!AR56),"",'In Process Calc.'!AR56)</f>
        <v/>
      </c>
      <c r="DC63" s="245" t="str">
        <f>IF(ISBLANK('In Process Calc.'!AS56),"",'In Process Calc.'!AS56)</f>
        <v/>
      </c>
      <c r="DD63" s="245" t="str">
        <f>IF(ISBLANK('In Process Calc.'!AT56),"",'In Process Calc.'!AT56)</f>
        <v/>
      </c>
      <c r="DE63" s="245" t="str">
        <f>IF(ISBLANK('In Process Calc.'!AU56),"",'In Process Calc.'!AU56)</f>
        <v/>
      </c>
      <c r="DF63" s="245" t="str">
        <f>IF(ISBLANK('In Process Calc.'!AV56),"",'In Process Calc.'!AV56)</f>
        <v/>
      </c>
      <c r="DG63" s="245" t="str">
        <f>IF(ISBLANK('In Process Calc.'!AW56),"",'In Process Calc.'!AW56)</f>
        <v/>
      </c>
      <c r="DH63" s="245" t="str">
        <f>IF(ISBLANK('In Process Calc.'!AX56),"",'In Process Calc.'!AX56)</f>
        <v/>
      </c>
      <c r="DI63" s="245" t="str">
        <f>IF(ISBLANK('In Process Calc.'!AY56),"",'In Process Calc.'!AY56)</f>
        <v/>
      </c>
      <c r="DJ63" s="245" t="str">
        <f>IF(ISBLANK('In Process Calc.'!AZ56),"",'In Process Calc.'!AZ56)</f>
        <v/>
      </c>
      <c r="DK63" s="245" t="str">
        <f>IF(ISBLANK('In Process Calc.'!BA56),"",'In Process Calc.'!BA56)</f>
        <v/>
      </c>
      <c r="DL63" s="245" t="str">
        <f>IF(ISBLANK('In Process Calc.'!BB56),"",'In Process Calc.'!BB56)</f>
        <v/>
      </c>
      <c r="DM63" s="245" t="str">
        <f>IF(ISBLANK('In Process Calc.'!BC56),"",'In Process Calc.'!BC56)</f>
        <v/>
      </c>
      <c r="DN63" s="245" t="str">
        <f>IF(ISBLANK('In Process Calc.'!BD56),"",'In Process Calc.'!BD56)</f>
        <v/>
      </c>
      <c r="DO63" s="245" t="str">
        <f>IF(ISBLANK('In Process Calc.'!BE56),"",'In Process Calc.'!BE56)</f>
        <v/>
      </c>
      <c r="DP63" s="245" t="str">
        <f>IF(ISBLANK('In Process Calc.'!BF56),"",'In Process Calc.'!BF56)</f>
        <v/>
      </c>
      <c r="DQ63" s="245" t="str">
        <f>IF(ISBLANK('In Process Calc.'!BG56),"",'In Process Calc.'!BG56)</f>
        <v/>
      </c>
      <c r="DR63" s="245" t="str">
        <f>IF(ISBLANK('In Process Calc.'!BH56),"",'In Process Calc.'!BH56)</f>
        <v/>
      </c>
      <c r="DS63" s="245" t="str">
        <f>IF(ISBLANK('In Process Calc.'!BI56),"",'In Process Calc.'!BI56)</f>
        <v/>
      </c>
      <c r="DT63" s="245" t="str">
        <f>IF(ISBLANK('In Process Calc.'!BJ56),"",'In Process Calc.'!BJ56)</f>
        <v/>
      </c>
      <c r="DU63" s="245" t="str">
        <f>IF(ISBLANK('In Process Calc.'!BK56),"",'In Process Calc.'!BK56)</f>
        <v/>
      </c>
      <c r="DV63" s="245" t="str">
        <f>IF(ISBLANK('In Process Calc.'!BL56),"",'In Process Calc.'!BL56)</f>
        <v/>
      </c>
      <c r="DW63" s="245" t="str">
        <f>IF(ISBLANK('In Process Calc.'!BM56),"",'In Process Calc.'!BM56)</f>
        <v/>
      </c>
      <c r="DX63" s="245" t="str">
        <f>IF(ISBLANK('In Process Calc.'!BN56),"",'In Process Calc.'!BN56)</f>
        <v/>
      </c>
      <c r="DY63" s="245" t="str">
        <f>IF(ISBLANK('In Process Calc.'!BO56),"",'In Process Calc.'!BO56)</f>
        <v/>
      </c>
      <c r="DZ63" s="245" t="str">
        <f>IF(ISBLANK('In Process Calc.'!BP56),"",'In Process Calc.'!BP56)</f>
        <v/>
      </c>
      <c r="EA63" s="245" t="str">
        <f>IF(ISBLANK('In Process Calc.'!BQ56),"",'In Process Calc.'!BQ56)</f>
        <v/>
      </c>
      <c r="EB63" s="245" t="str">
        <f>IF(ISBLANK('In Process Calc.'!BR56),"",'In Process Calc.'!BR56)</f>
        <v/>
      </c>
      <c r="EC63" s="245" t="str">
        <f>IF(ISBLANK('In Process Calc.'!BS56),"",'In Process Calc.'!BS56)</f>
        <v/>
      </c>
      <c r="ED63" s="245" t="str">
        <f>IF(ISBLANK('In Process Calc.'!BT56),"",'In Process Calc.'!BT56)</f>
        <v/>
      </c>
      <c r="EE63" s="245" t="str">
        <f>IF(ISBLANK('In Process Calc.'!BU56),"",'In Process Calc.'!BU56)</f>
        <v/>
      </c>
      <c r="EF63" s="245" t="str">
        <f>IF(ISBLANK('In Process Calc.'!BV56),"",'In Process Calc.'!BV56)</f>
        <v/>
      </c>
      <c r="EG63" s="245" t="str">
        <f>IF(ISBLANK('In Process Calc.'!BW56),"",'In Process Calc.'!BW56)</f>
        <v/>
      </c>
      <c r="EH63" s="245" t="str">
        <f>IF(ISBLANK('In Process Calc.'!BX56),"",'In Process Calc.'!BX56)</f>
        <v/>
      </c>
      <c r="EI63" s="245" t="str">
        <f>IF(ISBLANK('In Process Calc.'!BY56),"",'In Process Calc.'!BY56)</f>
        <v/>
      </c>
      <c r="EJ63" s="245" t="str">
        <f>IF(ISBLANK('In Process Calc.'!BZ56),"",'In Process Calc.'!BZ56)</f>
        <v/>
      </c>
      <c r="EK63" s="245" t="str">
        <f>IF(ISBLANK('Post Process Calc.'!A63),"",'Post Process Calc.'!A63)</f>
        <v/>
      </c>
      <c r="EL63" s="245" t="str">
        <f>IF(ISBLANK('Post Process Calc.'!B63),"",'Post Process Calc.'!B63)</f>
        <v/>
      </c>
      <c r="EM63" s="245" t="str">
        <f>IF(ISBLANK('Post Process Calc.'!C63),"",'Post Process Calc.'!C63)</f>
        <v/>
      </c>
      <c r="EN63" s="245" t="str">
        <f>IF(ISBLANK('Post Process Calc.'!D63),"",'Post Process Calc.'!D63)</f>
        <v/>
      </c>
      <c r="EO63" s="245" t="str">
        <f>IF(ISBLANK('Post Process Calc.'!E63),"",'Post Process Calc.'!E63)</f>
        <v/>
      </c>
      <c r="EP63" s="245" t="str">
        <f>IF(ISBLANK('Post Process Calc.'!F63),"",'Post Process Calc.'!F63)</f>
        <v/>
      </c>
      <c r="EQ63" s="245" t="str">
        <f>IF(ISBLANK('Post Process Calc.'!G63),"",'Post Process Calc.'!G63)</f>
        <v/>
      </c>
      <c r="ER63" s="245" t="str">
        <f>IF(ISBLANK('Post Process Calc.'!H63),"",'Post Process Calc.'!H63)</f>
        <v/>
      </c>
      <c r="ES63" s="245" t="str">
        <f>IF(ISBLANK('Post Process Calc.'!I63),"",'Post Process Calc.'!I63)</f>
        <v/>
      </c>
      <c r="ET63" s="245" t="str">
        <f>IF(ISBLANK('Post Process Calc.'!J63),"",'Post Process Calc.'!J63)</f>
        <v/>
      </c>
      <c r="EU63" s="245" t="str">
        <f>IF(ISBLANK('Post Process Calc.'!K63),"",'Post Process Calc.'!K63)</f>
        <v/>
      </c>
      <c r="EV63" s="245" t="str">
        <f>IF(ISBLANK('Post Process Calc.'!L63),"",'Post Process Calc.'!L63)</f>
        <v/>
      </c>
      <c r="EW63" s="245" t="str">
        <f>IF(ISBLANK('Post Process Calc.'!M63),"",'Post Process Calc.'!M63)</f>
        <v/>
      </c>
      <c r="EX63" s="245" t="str">
        <f>IF(ISBLANK('Post Process Calc.'!N63),"",'Post Process Calc.'!N63)</f>
        <v/>
      </c>
      <c r="EY63" s="245" t="str">
        <f>IF(ISBLANK('Post Process Calc.'!O63),"",'Post Process Calc.'!O63)</f>
        <v/>
      </c>
      <c r="EZ63" s="245" t="str">
        <f>IF(ISBLANK('Post Process Calc.'!P63),"",'Post Process Calc.'!P63)</f>
        <v/>
      </c>
      <c r="FA63" s="245" t="str">
        <f>IF(ISBLANK('Post Process Calc.'!Q63),"",'Post Process Calc.'!Q63)</f>
        <v/>
      </c>
      <c r="FB63" s="245" t="str">
        <f>IF(ISBLANK('Post Process Calc.'!R63),"",'Post Process Calc.'!R63)</f>
        <v/>
      </c>
      <c r="FC63" s="245" t="str">
        <f>IF(ISBLANK('Post Process Calc.'!S63),"",'Post Process Calc.'!S63)</f>
        <v/>
      </c>
      <c r="FD63" s="245" t="str">
        <f>IF(ISBLANK('Post Process Calc.'!T63),"",'Post Process Calc.'!T63)</f>
        <v/>
      </c>
      <c r="FE63" s="245" t="str">
        <f>IF(ISBLANK('Post Process Calc.'!U63),"",'Post Process Calc.'!U63)</f>
        <v/>
      </c>
      <c r="FF63" s="245" t="str">
        <f>IF(ISBLANK('Post Process Calc.'!V63),"",'Post Process Calc.'!V63)</f>
        <v/>
      </c>
      <c r="FG63" s="245" t="str">
        <f>IF(ISBLANK('Post Process Calc.'!W63),"",'Post Process Calc.'!W63)</f>
        <v/>
      </c>
      <c r="FH63" s="245" t="str">
        <f>IF(ISBLANK('Post Process Calc.'!X63),"",'Post Process Calc.'!X63)</f>
        <v/>
      </c>
      <c r="FI63" s="245" t="str">
        <f>IF(ISBLANK('Post Process Calc.'!Y63),"",'Post Process Calc.'!Y63)</f>
        <v/>
      </c>
      <c r="FJ63" s="245" t="str">
        <f>IF(ISBLANK('Post Process Calc.'!Z63),"",'Post Process Calc.'!Z63)</f>
        <v/>
      </c>
      <c r="FK63" s="245" t="str">
        <f>IF(ISBLANK('Post Process Calc.'!AA63),"",'Post Process Calc.'!AA63)</f>
        <v/>
      </c>
      <c r="FL63" s="245" t="str">
        <f>IF(ISBLANK('Post Process Calc.'!AB63),"",'Post Process Calc.'!AB63)</f>
        <v/>
      </c>
      <c r="FM63" s="245" t="str">
        <f>IF(ISBLANK('Post Process Calc.'!AC63),"",'Post Process Calc.'!AC63)</f>
        <v/>
      </c>
      <c r="FN63" s="245" t="str">
        <f>IF(ISBLANK('Post Process Calc.'!AD63),"",'Post Process Calc.'!AD63)</f>
        <v/>
      </c>
      <c r="FO63" s="245" t="str">
        <f>IF(ISBLANK('Post Process Calc.'!AE63),"",'Post Process Calc.'!AE63)</f>
        <v/>
      </c>
      <c r="FP63" s="245" t="str">
        <f>IF(ISBLANK('Post Process Calc.'!AF63),"",'Post Process Calc.'!AF63)</f>
        <v/>
      </c>
      <c r="FQ63" s="245" t="str">
        <f>IF(ISBLANK('Post Process Calc.'!AG63),"",'Post Process Calc.'!AG63)</f>
        <v/>
      </c>
      <c r="FR63" s="245" t="str">
        <f>IF(ISBLANK('Post Process Calc.'!AH63),"",'Post Process Calc.'!AH63)</f>
        <v/>
      </c>
      <c r="FS63" s="245" t="str">
        <f>IF(ISBLANK('Post Process Calc.'!AI63),"",'Post Process Calc.'!AI63)</f>
        <v/>
      </c>
    </row>
    <row r="64" spans="1:175" x14ac:dyDescent="0.15">
      <c r="A64" s="240" t="str">
        <f>IF(Glutamine!B55&lt;&gt;0,Glutamine!$B$1,"")</f>
        <v/>
      </c>
      <c r="B64" s="240" t="str">
        <f>IF(ISBLANK(Glutamine!A55),"",Glutamine!A55)</f>
        <v/>
      </c>
      <c r="C64" s="247" t="str">
        <f>IF(ISBLANK(Glutamine!B55),"",Glutamine!B55)</f>
        <v/>
      </c>
      <c r="D64" s="248" t="str">
        <f>IF(ISBLANK(Glutamine!C55),"",Glutamine!C55)</f>
        <v/>
      </c>
      <c r="E64" s="240" t="str">
        <f>IF(ISBLANK(Glutamine!D55),"",Glutamine!D55)</f>
        <v/>
      </c>
      <c r="F64" s="240" t="str">
        <f>IF(ISBLANK(Glutamine!E55),"",Glutamine!E55)</f>
        <v/>
      </c>
      <c r="G64" s="240" t="str">
        <f>IF(ISBLANK(Glutamine!G55),"",Glutamine!G55)</f>
        <v/>
      </c>
      <c r="H64" s="240" t="str">
        <f>IF(ISBLANK(Glutamine!H55),"",Glutamine!H55)</f>
        <v/>
      </c>
      <c r="I64" s="240" t="str">
        <f>IF(ISBLANK(Glutamine!I55),"",Glutamine!I55)</f>
        <v/>
      </c>
      <c r="J64" s="240" t="str">
        <f>IF(ISBLANK(Glutamine!J55),"",Glutamine!J55)</f>
        <v/>
      </c>
      <c r="K64" s="240" t="str">
        <f>IF(ISBLANK(Glutamine!K55),"",Glutamine!K55)</f>
        <v/>
      </c>
      <c r="L64" s="240" t="str">
        <f>IF(ISBLANK(Glutamine!L55),"",Glutamine!L55)</f>
        <v/>
      </c>
      <c r="M64" s="240" t="str">
        <f>IF(ISBLANK(Glutamine!M55),"",Glutamine!M55)</f>
        <v/>
      </c>
      <c r="N64" s="240" t="str">
        <f>IF(ISBLANK(Glutamine!N55),"",Glutamine!N55)</f>
        <v/>
      </c>
      <c r="O64" s="240" t="str">
        <f>IF(ISBLANK(Glutamine!O55),"",Glutamine!O55)</f>
        <v/>
      </c>
      <c r="P64" s="240" t="str">
        <f>IF(ISBLANK(Glutamine!P55),"",Glutamine!P55)</f>
        <v/>
      </c>
      <c r="Q64" s="240" t="str">
        <f>IF(ISBLANK(Glutamine!Q55),"",Glutamine!Q55)</f>
        <v/>
      </c>
      <c r="R64" s="240" t="str">
        <f>IF(ISBLANK(Glutamine!R55),"",Glutamine!R55)</f>
        <v/>
      </c>
      <c r="S64" s="240" t="str">
        <f>IF(ISBLANK(Glutamine!S55),"",Glutamine!S55)</f>
        <v/>
      </c>
      <c r="T64" s="240" t="str">
        <f>IF(ISBLANK(Glutamine!T55),"",Glutamine!T55)</f>
        <v/>
      </c>
      <c r="U64" s="240" t="str">
        <f>IF(ISBLANK(Glutamine!U55),"",Glutamine!U55)</f>
        <v/>
      </c>
      <c r="V64" s="240" t="str">
        <f>IF(ISBLANK(Glutamine!V55),"",Glutamine!V55)</f>
        <v/>
      </c>
      <c r="W64" s="240" t="str">
        <f>IF(ISBLANK(Glutamine!W55),"",Glutamine!W55)</f>
        <v/>
      </c>
      <c r="X64" s="240" t="str">
        <f>IF(ISBLANK(Glutamine!X55),"",Glutamine!X55)</f>
        <v/>
      </c>
      <c r="Y64" s="240" t="str">
        <f>IF(ISBLANK(Glutamine!Y55),"",Glutamine!Y55)</f>
        <v/>
      </c>
      <c r="Z64" s="240" t="str">
        <f>IF(ISBLANK(Glutamine!Z55),"",Glutamine!Z55)</f>
        <v/>
      </c>
      <c r="AA64" s="240" t="str">
        <f>IF(ISBLANK(Glutamine!AA55),"",Glutamine!AA55)</f>
        <v/>
      </c>
      <c r="AB64" s="240" t="str">
        <f>IF(ISBLANK(Glutamine!AB55),"",Glutamine!AB55)</f>
        <v/>
      </c>
      <c r="AC64" s="240" t="str">
        <f>IF(ISBLANK(Glutamine!AC55),"",Glutamine!AC55)</f>
        <v/>
      </c>
      <c r="AD64" s="240" t="str">
        <f>IF(ISBLANK(Glutamine!AD55),"",Glutamine!AD55)</f>
        <v/>
      </c>
      <c r="AE64" s="240" t="str">
        <f>IF(ISBLANK(Glutamine!AE55),"",Glutamine!AE55)</f>
        <v/>
      </c>
      <c r="AF64" s="240" t="str">
        <f>IF(ISBLANK(Glutamine!AF55),"",Glutamine!AF55)</f>
        <v/>
      </c>
      <c r="AG64" s="240" t="str">
        <f>IF(ISBLANK(Glutamine!AG55),"",Glutamine!AG55)</f>
        <v/>
      </c>
      <c r="AH64" s="240" t="str">
        <f>IF(ISBLANK(Glutamine!AH55),"",Glutamine!AH55)</f>
        <v/>
      </c>
      <c r="AI64" s="240" t="str">
        <f>IF(ISBLANK(Glutamine!AI55),"",Glutamine!AI55)</f>
        <v/>
      </c>
      <c r="AJ64" s="240" t="str">
        <f>IF(ISBLANK(Glutamine!AJ55),"",Glutamine!AJ55)</f>
        <v/>
      </c>
      <c r="AK64" s="240" t="str">
        <f>IF(ISBLANK(Glutamine!AK55),"",Glutamine!AK55)</f>
        <v/>
      </c>
      <c r="AL64" s="240" t="str">
        <f>IF(ISBLANK(Glutamine!AL55),"",Glutamine!AL55)</f>
        <v/>
      </c>
      <c r="AM64" s="240" t="str">
        <f>IF(ISBLANK(Glutamine!AM55),"",Glutamine!AM55)</f>
        <v/>
      </c>
      <c r="AN64" s="240" t="str">
        <f>IF(ISBLANK(Glutamine!AN55),"",Glutamine!AN55)</f>
        <v/>
      </c>
      <c r="AO64" s="240" t="str">
        <f>IF(ISBLANK(Glutamine!AO55),"",Glutamine!AO55)</f>
        <v/>
      </c>
      <c r="AP64" s="240" t="str">
        <f>IF(ISBLANK(Glutamine!AP55),"",Glutamine!AP55)</f>
        <v/>
      </c>
      <c r="AQ64" s="240" t="e">
        <f>IF(ISBLANK(Glutamine!#REF!),"",Glutamine!#REF!)</f>
        <v>#REF!</v>
      </c>
      <c r="AR64" s="240" t="e">
        <f>IF(ISBLANK(Glutamine!#REF!),"",Glutamine!#REF!)</f>
        <v>#REF!</v>
      </c>
      <c r="AS64" s="240" t="e">
        <f>IF(ISBLANK(Glutamine!#REF!),"",Glutamine!#REF!)</f>
        <v>#REF!</v>
      </c>
      <c r="AT64" s="240" t="e">
        <f>IF(ISBLANK(Glutamine!#REF!),"",Glutamine!#REF!)</f>
        <v>#REF!</v>
      </c>
      <c r="AU64" s="240" t="e">
        <f>IF(ISBLANK(Glutamine!#REF!),"",Glutamine!#REF!)</f>
        <v>#REF!</v>
      </c>
      <c r="AV64" s="240" t="e">
        <f>IF(ISBLANK(Glutamine!#REF!),"",Glutamine!#REF!)</f>
        <v>#REF!</v>
      </c>
      <c r="AW64" s="240" t="e">
        <f>IF(ISBLANK(Glutamine!#REF!),"",Glutamine!#REF!)</f>
        <v>#REF!</v>
      </c>
      <c r="AX64" s="240" t="e">
        <f>IF(ISBLANK(Glutamine!#REF!),"",Glutamine!#REF!)</f>
        <v>#REF!</v>
      </c>
      <c r="AY64" s="240" t="e">
        <f>IF(ISBLANK(Glutamine!#REF!),"",Glutamine!#REF!)</f>
        <v>#REF!</v>
      </c>
      <c r="AZ64" s="240" t="e">
        <f>IF(ISBLANK(Glutamine!#REF!),"",Glutamine!#REF!)</f>
        <v>#REF!</v>
      </c>
      <c r="BA64" s="240" t="e">
        <f>IF(ISBLANK(Glutamine!#REF!),"",Glutamine!#REF!)</f>
        <v>#REF!</v>
      </c>
      <c r="BB64" s="240" t="e">
        <f>IF(ISBLANK(Glutamine!#REF!),"",Glutamine!#REF!)</f>
        <v>#REF!</v>
      </c>
      <c r="BC64" s="240" t="e">
        <f>IF(ISBLANK(Glutamine!#REF!),"",Glutamine!#REF!)</f>
        <v>#REF!</v>
      </c>
      <c r="BD64" s="240" t="e">
        <f>IF(ISBLANK(Glutamine!#REF!),"",Glutamine!#REF!)</f>
        <v>#REF!</v>
      </c>
      <c r="BE64" s="240" t="e">
        <f>IF(ISBLANK(Glutamine!#REF!),"",Glutamine!#REF!)</f>
        <v>#REF!</v>
      </c>
      <c r="BF64" s="240" t="e">
        <f>IF(ISBLANK(Glutamine!#REF!),"",Glutamine!#REF!)</f>
        <v>#REF!</v>
      </c>
      <c r="BG64" s="240" t="e">
        <f>IF(ISBLANK(Glutamine!#REF!),"",Glutamine!#REF!)</f>
        <v>#REF!</v>
      </c>
      <c r="BH64" s="240" t="e">
        <f>IF(ISBLANK(Glutamine!#REF!),"",Glutamine!#REF!)</f>
        <v>#REF!</v>
      </c>
      <c r="BI64" s="240" t="e">
        <f>IF(ISBLANK(Glutamine!#REF!),"",Glutamine!#REF!)</f>
        <v>#REF!</v>
      </c>
      <c r="BJ64" s="240" t="e">
        <f>IF(ISBLANK(Glutamine!#REF!),"",Glutamine!#REF!)</f>
        <v>#REF!</v>
      </c>
      <c r="BK64" s="240" t="e">
        <f>IF(ISBLANK(Glutamine!#REF!),"",Glutamine!#REF!)</f>
        <v>#REF!</v>
      </c>
      <c r="BL64" s="240" t="e">
        <f>IF(ISBLANK(Glutamine!#REF!),"",Glutamine!#REF!)</f>
        <v>#REF!</v>
      </c>
      <c r="BM64" s="240" t="e">
        <f>IF(ISBLANK(Glutamine!#REF!),"",Glutamine!#REF!)</f>
        <v>#REF!</v>
      </c>
      <c r="BN64" s="240" t="str">
        <f>IF(ISBLANK('In Process Calc.'!B57),"",ROUND('In Process Calc.'!B57,2))</f>
        <v/>
      </c>
      <c r="BO64" s="240" t="str">
        <f>IF(ISBLANK('In Process Calc.'!C57),"",ROUND('In Process Calc.'!C57,2))</f>
        <v/>
      </c>
      <c r="BP64" s="240" t="str">
        <f>IF(ISBLANK('In Process Calc.'!D57),"",'In Process Calc.'!D57)</f>
        <v/>
      </c>
      <c r="BQ64" s="240" t="str">
        <f>IF(ISBLANK('In Process Calc.'!E57),"",'In Process Calc.'!E57)</f>
        <v/>
      </c>
      <c r="BR64" s="240" t="str">
        <f>IF(ISBLANK('In Process Calc.'!G57),"",'In Process Calc.'!G57)</f>
        <v/>
      </c>
      <c r="BS64" s="240" t="str">
        <f>IF(ISBLANK('In Process Calc.'!I57),"",'In Process Calc.'!I57)</f>
        <v/>
      </c>
      <c r="BT64" s="240" t="str">
        <f>IF(ISBLANK('In Process Calc.'!J57),"",'In Process Calc.'!J57)</f>
        <v/>
      </c>
      <c r="BU64" s="240" t="str">
        <f>IF(ISBLANK('In Process Calc.'!K57),"",'In Process Calc.'!K57)</f>
        <v/>
      </c>
      <c r="BV64" s="245" t="str">
        <f>IF(ISBLANK('In Process Calc.'!L57),"",'In Process Calc.'!L57)</f>
        <v/>
      </c>
      <c r="BW64" s="245" t="str">
        <f>IF(ISBLANK('In Process Calc.'!M57),"",'In Process Calc.'!M57)</f>
        <v/>
      </c>
      <c r="BX64" s="245" t="str">
        <f>IF(ISBLANK('In Process Calc.'!N57),"",'In Process Calc.'!N57)</f>
        <v/>
      </c>
      <c r="BY64" s="245" t="str">
        <f>IF(ISBLANK('In Process Calc.'!O57),"",'In Process Calc.'!O57)</f>
        <v/>
      </c>
      <c r="BZ64" s="245" t="str">
        <f>IF(ISBLANK('In Process Calc.'!P57),"",'In Process Calc.'!P57)</f>
        <v/>
      </c>
      <c r="CA64" s="245" t="str">
        <f>IF(ISBLANK('In Process Calc.'!Q57),"",'In Process Calc.'!Q57)</f>
        <v/>
      </c>
      <c r="CB64" s="245" t="str">
        <f>IF(ISBLANK('In Process Calc.'!R57),"",'In Process Calc.'!R57)</f>
        <v/>
      </c>
      <c r="CC64" s="245" t="str">
        <f>IF(ISBLANK('In Process Calc.'!S57),"",'In Process Calc.'!S57)</f>
        <v/>
      </c>
      <c r="CD64" s="245" t="str">
        <f>IF(ISBLANK('In Process Calc.'!T57),"",'In Process Calc.'!T57)</f>
        <v/>
      </c>
      <c r="CE64" s="245" t="str">
        <f>IF(ISBLANK('In Process Calc.'!U57),"",'In Process Calc.'!U57)</f>
        <v/>
      </c>
      <c r="CF64" s="245" t="str">
        <f>IF(ISBLANK('In Process Calc.'!V57),"",'In Process Calc.'!V57)</f>
        <v/>
      </c>
      <c r="CG64" s="245" t="str">
        <f>IF(ISBLANK('In Process Calc.'!W57),"",'In Process Calc.'!W57)</f>
        <v/>
      </c>
      <c r="CH64" s="245" t="str">
        <f>IF(ISBLANK('In Process Calc.'!X57),"",'In Process Calc.'!X57)</f>
        <v/>
      </c>
      <c r="CI64" s="245" t="str">
        <f>IF(ISBLANK('In Process Calc.'!Y57),"",'In Process Calc.'!Y57)</f>
        <v/>
      </c>
      <c r="CJ64" s="245" t="str">
        <f>IF(ISBLANK('In Process Calc.'!Z57),"",'In Process Calc.'!Z57)</f>
        <v/>
      </c>
      <c r="CK64" s="245" t="str">
        <f>IF(ISBLANK('In Process Calc.'!AA57),"",'In Process Calc.'!AA57)</f>
        <v/>
      </c>
      <c r="CL64" s="245" t="str">
        <f>IF(ISBLANK('In Process Calc.'!AB57),"",'In Process Calc.'!AB57)</f>
        <v/>
      </c>
      <c r="CM64" s="245" t="str">
        <f>IF(ISBLANK('In Process Calc.'!AC57),"",'In Process Calc.'!AC57)</f>
        <v/>
      </c>
      <c r="CN64" s="245" t="str">
        <f>IF(ISBLANK('In Process Calc.'!AD57),"",'In Process Calc.'!AD57)</f>
        <v/>
      </c>
      <c r="CO64" s="245" t="str">
        <f>IF(ISBLANK('In Process Calc.'!AE57),"",'In Process Calc.'!AE57)</f>
        <v/>
      </c>
      <c r="CP64" s="245" t="str">
        <f>IF(ISBLANK('In Process Calc.'!AF57),"",'In Process Calc.'!AF57)</f>
        <v/>
      </c>
      <c r="CQ64" s="245" t="str">
        <f>IF(ISBLANK('In Process Calc.'!AG57),"",'In Process Calc.'!AG57)</f>
        <v/>
      </c>
      <c r="CR64" s="245" t="str">
        <f>IF(ISBLANK('In Process Calc.'!AH57),"",'In Process Calc.'!AH57)</f>
        <v/>
      </c>
      <c r="CS64" s="245" t="str">
        <f>IF(ISBLANK('In Process Calc.'!AI57),"",'In Process Calc.'!AI57)</f>
        <v/>
      </c>
      <c r="CT64" s="245" t="str">
        <f>IF(ISBLANK('In Process Calc.'!AJ57),"",'In Process Calc.'!AJ57)</f>
        <v/>
      </c>
      <c r="CU64" s="245" t="str">
        <f>IF(ISBLANK('In Process Calc.'!AK57),"",'In Process Calc.'!AK57)</f>
        <v/>
      </c>
      <c r="CV64" s="245" t="str">
        <f>IF(ISBLANK('In Process Calc.'!AL57),"",'In Process Calc.'!AL57)</f>
        <v/>
      </c>
      <c r="CW64" s="245" t="str">
        <f>IF(ISBLANK('In Process Calc.'!AM57),"",'In Process Calc.'!AM57)</f>
        <v/>
      </c>
      <c r="CX64" s="245" t="str">
        <f>IF(ISBLANK('In Process Calc.'!AN57),"",'In Process Calc.'!AN57)</f>
        <v/>
      </c>
      <c r="CY64" s="245" t="str">
        <f>IF(ISBLANK('In Process Calc.'!AO57),"",'In Process Calc.'!AO57)</f>
        <v/>
      </c>
      <c r="CZ64" s="245" t="str">
        <f>IF(ISBLANK('In Process Calc.'!AP57),"",'In Process Calc.'!AP57)</f>
        <v/>
      </c>
      <c r="DA64" s="245" t="str">
        <f>IF(ISBLANK('In Process Calc.'!AQ57),"",'In Process Calc.'!AQ57)</f>
        <v/>
      </c>
      <c r="DB64" s="245" t="str">
        <f>IF(ISBLANK('In Process Calc.'!AR57),"",'In Process Calc.'!AR57)</f>
        <v/>
      </c>
      <c r="DC64" s="245" t="str">
        <f>IF(ISBLANK('In Process Calc.'!AS57),"",'In Process Calc.'!AS57)</f>
        <v/>
      </c>
      <c r="DD64" s="245" t="str">
        <f>IF(ISBLANK('In Process Calc.'!AT57),"",'In Process Calc.'!AT57)</f>
        <v/>
      </c>
      <c r="DE64" s="245" t="str">
        <f>IF(ISBLANK('In Process Calc.'!AU57),"",'In Process Calc.'!AU57)</f>
        <v/>
      </c>
      <c r="DF64" s="245" t="str">
        <f>IF(ISBLANK('In Process Calc.'!AV57),"",'In Process Calc.'!AV57)</f>
        <v/>
      </c>
      <c r="DG64" s="245" t="str">
        <f>IF(ISBLANK('In Process Calc.'!AW57),"",'In Process Calc.'!AW57)</f>
        <v/>
      </c>
      <c r="DH64" s="245" t="str">
        <f>IF(ISBLANK('In Process Calc.'!AX57),"",'In Process Calc.'!AX57)</f>
        <v/>
      </c>
      <c r="DI64" s="245" t="str">
        <f>IF(ISBLANK('In Process Calc.'!AY57),"",'In Process Calc.'!AY57)</f>
        <v/>
      </c>
      <c r="DJ64" s="245" t="str">
        <f>IF(ISBLANK('In Process Calc.'!AZ57),"",'In Process Calc.'!AZ57)</f>
        <v/>
      </c>
      <c r="DK64" s="245" t="str">
        <f>IF(ISBLANK('In Process Calc.'!BA57),"",'In Process Calc.'!BA57)</f>
        <v/>
      </c>
      <c r="DL64" s="245" t="str">
        <f>IF(ISBLANK('In Process Calc.'!BB57),"",'In Process Calc.'!BB57)</f>
        <v/>
      </c>
      <c r="DM64" s="245" t="str">
        <f>IF(ISBLANK('In Process Calc.'!BC57),"",'In Process Calc.'!BC57)</f>
        <v/>
      </c>
      <c r="DN64" s="245" t="str">
        <f>IF(ISBLANK('In Process Calc.'!BD57),"",'In Process Calc.'!BD57)</f>
        <v/>
      </c>
      <c r="DO64" s="245" t="str">
        <f>IF(ISBLANK('In Process Calc.'!BE57),"",'In Process Calc.'!BE57)</f>
        <v/>
      </c>
      <c r="DP64" s="245" t="str">
        <f>IF(ISBLANK('In Process Calc.'!BF57),"",'In Process Calc.'!BF57)</f>
        <v/>
      </c>
      <c r="DQ64" s="245" t="str">
        <f>IF(ISBLANK('In Process Calc.'!BG57),"",'In Process Calc.'!BG57)</f>
        <v/>
      </c>
      <c r="DR64" s="245" t="str">
        <f>IF(ISBLANK('In Process Calc.'!BH57),"",'In Process Calc.'!BH57)</f>
        <v/>
      </c>
      <c r="DS64" s="245" t="str">
        <f>IF(ISBLANK('In Process Calc.'!BI57),"",'In Process Calc.'!BI57)</f>
        <v/>
      </c>
      <c r="DT64" s="245" t="str">
        <f>IF(ISBLANK('In Process Calc.'!BJ57),"",'In Process Calc.'!BJ57)</f>
        <v/>
      </c>
      <c r="DU64" s="245" t="str">
        <f>IF(ISBLANK('In Process Calc.'!BK57),"",'In Process Calc.'!BK57)</f>
        <v/>
      </c>
      <c r="DV64" s="245" t="str">
        <f>IF(ISBLANK('In Process Calc.'!BL57),"",'In Process Calc.'!BL57)</f>
        <v/>
      </c>
      <c r="DW64" s="245" t="str">
        <f>IF(ISBLANK('In Process Calc.'!BM57),"",'In Process Calc.'!BM57)</f>
        <v/>
      </c>
      <c r="DX64" s="245" t="str">
        <f>IF(ISBLANK('In Process Calc.'!BN57),"",'In Process Calc.'!BN57)</f>
        <v/>
      </c>
      <c r="DY64" s="245" t="str">
        <f>IF(ISBLANK('In Process Calc.'!BO57),"",'In Process Calc.'!BO57)</f>
        <v/>
      </c>
      <c r="DZ64" s="245" t="str">
        <f>IF(ISBLANK('In Process Calc.'!BP57),"",'In Process Calc.'!BP57)</f>
        <v/>
      </c>
      <c r="EA64" s="245" t="str">
        <f>IF(ISBLANK('In Process Calc.'!BQ57),"",'In Process Calc.'!BQ57)</f>
        <v/>
      </c>
      <c r="EB64" s="245" t="str">
        <f>IF(ISBLANK('In Process Calc.'!BR57),"",'In Process Calc.'!BR57)</f>
        <v/>
      </c>
      <c r="EC64" s="245" t="str">
        <f>IF(ISBLANK('In Process Calc.'!BS57),"",'In Process Calc.'!BS57)</f>
        <v/>
      </c>
      <c r="ED64" s="245" t="str">
        <f>IF(ISBLANK('In Process Calc.'!BT57),"",'In Process Calc.'!BT57)</f>
        <v/>
      </c>
      <c r="EE64" s="245" t="str">
        <f>IF(ISBLANK('In Process Calc.'!BU57),"",'In Process Calc.'!BU57)</f>
        <v/>
      </c>
      <c r="EF64" s="245" t="str">
        <f>IF(ISBLANK('In Process Calc.'!BV57),"",'In Process Calc.'!BV57)</f>
        <v/>
      </c>
      <c r="EG64" s="245" t="str">
        <f>IF(ISBLANK('In Process Calc.'!BW57),"",'In Process Calc.'!BW57)</f>
        <v/>
      </c>
      <c r="EH64" s="245" t="str">
        <f>IF(ISBLANK('In Process Calc.'!BX57),"",'In Process Calc.'!BX57)</f>
        <v/>
      </c>
      <c r="EI64" s="245" t="str">
        <f>IF(ISBLANK('In Process Calc.'!BY57),"",'In Process Calc.'!BY57)</f>
        <v/>
      </c>
      <c r="EJ64" s="245" t="str">
        <f>IF(ISBLANK('In Process Calc.'!BZ57),"",'In Process Calc.'!BZ57)</f>
        <v/>
      </c>
      <c r="EK64" s="245" t="str">
        <f>IF(ISBLANK('Post Process Calc.'!A64),"",'Post Process Calc.'!A64)</f>
        <v/>
      </c>
      <c r="EL64" s="245" t="str">
        <f>IF(ISBLANK('Post Process Calc.'!B64),"",'Post Process Calc.'!B64)</f>
        <v/>
      </c>
      <c r="EM64" s="245" t="str">
        <f>IF(ISBLANK('Post Process Calc.'!C64),"",'Post Process Calc.'!C64)</f>
        <v/>
      </c>
      <c r="EN64" s="245" t="str">
        <f>IF(ISBLANK('Post Process Calc.'!D64),"",'Post Process Calc.'!D64)</f>
        <v/>
      </c>
      <c r="EO64" s="245" t="str">
        <f>IF(ISBLANK('Post Process Calc.'!E64),"",'Post Process Calc.'!E64)</f>
        <v/>
      </c>
      <c r="EP64" s="245" t="str">
        <f>IF(ISBLANK('Post Process Calc.'!F64),"",'Post Process Calc.'!F64)</f>
        <v/>
      </c>
      <c r="EQ64" s="245" t="str">
        <f>IF(ISBLANK('Post Process Calc.'!G64),"",'Post Process Calc.'!G64)</f>
        <v/>
      </c>
      <c r="ER64" s="245" t="str">
        <f>IF(ISBLANK('Post Process Calc.'!H64),"",'Post Process Calc.'!H64)</f>
        <v/>
      </c>
      <c r="ES64" s="245" t="str">
        <f>IF(ISBLANK('Post Process Calc.'!I64),"",'Post Process Calc.'!I64)</f>
        <v/>
      </c>
      <c r="ET64" s="245" t="str">
        <f>IF(ISBLANK('Post Process Calc.'!J64),"",'Post Process Calc.'!J64)</f>
        <v/>
      </c>
      <c r="EU64" s="245" t="str">
        <f>IF(ISBLANK('Post Process Calc.'!K64),"",'Post Process Calc.'!K64)</f>
        <v/>
      </c>
      <c r="EV64" s="245" t="str">
        <f>IF(ISBLANK('Post Process Calc.'!L64),"",'Post Process Calc.'!L64)</f>
        <v/>
      </c>
      <c r="EW64" s="245" t="str">
        <f>IF(ISBLANK('Post Process Calc.'!M64),"",'Post Process Calc.'!M64)</f>
        <v/>
      </c>
      <c r="EX64" s="245" t="str">
        <f>IF(ISBLANK('Post Process Calc.'!N64),"",'Post Process Calc.'!N64)</f>
        <v/>
      </c>
      <c r="EY64" s="245" t="str">
        <f>IF(ISBLANK('Post Process Calc.'!O64),"",'Post Process Calc.'!O64)</f>
        <v/>
      </c>
      <c r="EZ64" s="245" t="str">
        <f>IF(ISBLANK('Post Process Calc.'!P64),"",'Post Process Calc.'!P64)</f>
        <v/>
      </c>
      <c r="FA64" s="245" t="str">
        <f>IF(ISBLANK('Post Process Calc.'!Q64),"",'Post Process Calc.'!Q64)</f>
        <v/>
      </c>
      <c r="FB64" s="245" t="str">
        <f>IF(ISBLANK('Post Process Calc.'!R64),"",'Post Process Calc.'!R64)</f>
        <v/>
      </c>
      <c r="FC64" s="245" t="str">
        <f>IF(ISBLANK('Post Process Calc.'!S64),"",'Post Process Calc.'!S64)</f>
        <v/>
      </c>
      <c r="FD64" s="245" t="str">
        <f>IF(ISBLANK('Post Process Calc.'!T64),"",'Post Process Calc.'!T64)</f>
        <v/>
      </c>
      <c r="FE64" s="245" t="str">
        <f>IF(ISBLANK('Post Process Calc.'!U64),"",'Post Process Calc.'!U64)</f>
        <v/>
      </c>
      <c r="FF64" s="245" t="str">
        <f>IF(ISBLANK('Post Process Calc.'!V64),"",'Post Process Calc.'!V64)</f>
        <v/>
      </c>
      <c r="FG64" s="245" t="str">
        <f>IF(ISBLANK('Post Process Calc.'!W64),"",'Post Process Calc.'!W64)</f>
        <v/>
      </c>
      <c r="FH64" s="245" t="str">
        <f>IF(ISBLANK('Post Process Calc.'!X64),"",'Post Process Calc.'!X64)</f>
        <v/>
      </c>
      <c r="FI64" s="245" t="str">
        <f>IF(ISBLANK('Post Process Calc.'!Y64),"",'Post Process Calc.'!Y64)</f>
        <v/>
      </c>
      <c r="FJ64" s="245" t="str">
        <f>IF(ISBLANK('Post Process Calc.'!Z64),"",'Post Process Calc.'!Z64)</f>
        <v/>
      </c>
      <c r="FK64" s="245" t="str">
        <f>IF(ISBLANK('Post Process Calc.'!AA64),"",'Post Process Calc.'!AA64)</f>
        <v/>
      </c>
      <c r="FL64" s="245" t="str">
        <f>IF(ISBLANK('Post Process Calc.'!AB64),"",'Post Process Calc.'!AB64)</f>
        <v/>
      </c>
      <c r="FM64" s="245" t="str">
        <f>IF(ISBLANK('Post Process Calc.'!AC64),"",'Post Process Calc.'!AC64)</f>
        <v/>
      </c>
      <c r="FN64" s="245" t="str">
        <f>IF(ISBLANK('Post Process Calc.'!AD64),"",'Post Process Calc.'!AD64)</f>
        <v/>
      </c>
      <c r="FO64" s="245" t="str">
        <f>IF(ISBLANK('Post Process Calc.'!AE64),"",'Post Process Calc.'!AE64)</f>
        <v/>
      </c>
      <c r="FP64" s="245" t="str">
        <f>IF(ISBLANK('Post Process Calc.'!AF64),"",'Post Process Calc.'!AF64)</f>
        <v/>
      </c>
      <c r="FQ64" s="245" t="str">
        <f>IF(ISBLANK('Post Process Calc.'!AG64),"",'Post Process Calc.'!AG64)</f>
        <v/>
      </c>
      <c r="FR64" s="245" t="str">
        <f>IF(ISBLANK('Post Process Calc.'!AH64),"",'Post Process Calc.'!AH64)</f>
        <v/>
      </c>
      <c r="FS64" s="245" t="str">
        <f>IF(ISBLANK('Post Process Calc.'!AI64),"",'Post Process Calc.'!AI64)</f>
        <v/>
      </c>
    </row>
    <row r="65" spans="1:175" x14ac:dyDescent="0.15">
      <c r="A65" s="240" t="str">
        <f>IF(Glutamine!B56&lt;&gt;0,Glutamine!$B$1,"")</f>
        <v/>
      </c>
      <c r="B65" s="240" t="str">
        <f>IF(ISBLANK(Glutamine!A56),"",Glutamine!A56)</f>
        <v/>
      </c>
      <c r="C65" s="247" t="str">
        <f>IF(ISBLANK(Glutamine!B56),"",Glutamine!B56)</f>
        <v/>
      </c>
      <c r="D65" s="248" t="str">
        <f>IF(ISBLANK(Glutamine!C56),"",Glutamine!C56)</f>
        <v/>
      </c>
      <c r="E65" s="240" t="str">
        <f>IF(ISBLANK(Glutamine!D56),"",Glutamine!D56)</f>
        <v/>
      </c>
      <c r="F65" s="240" t="str">
        <f>IF(ISBLANK(Glutamine!E56),"",Glutamine!E56)</f>
        <v/>
      </c>
      <c r="G65" s="240" t="str">
        <f>IF(ISBLANK(Glutamine!G56),"",Glutamine!G56)</f>
        <v/>
      </c>
      <c r="H65" s="240" t="str">
        <f>IF(ISBLANK(Glutamine!H56),"",Glutamine!H56)</f>
        <v/>
      </c>
      <c r="I65" s="240" t="str">
        <f>IF(ISBLANK(Glutamine!I56),"",Glutamine!I56)</f>
        <v/>
      </c>
      <c r="J65" s="240" t="str">
        <f>IF(ISBLANK(Glutamine!J56),"",Glutamine!J56)</f>
        <v/>
      </c>
      <c r="K65" s="240" t="str">
        <f>IF(ISBLANK(Glutamine!K56),"",Glutamine!K56)</f>
        <v/>
      </c>
      <c r="L65" s="240" t="str">
        <f>IF(ISBLANK(Glutamine!L56),"",Glutamine!L56)</f>
        <v/>
      </c>
      <c r="M65" s="240" t="str">
        <f>IF(ISBLANK(Glutamine!M56),"",Glutamine!M56)</f>
        <v/>
      </c>
      <c r="N65" s="240" t="str">
        <f>IF(ISBLANK(Glutamine!N56),"",Glutamine!N56)</f>
        <v/>
      </c>
      <c r="O65" s="240" t="str">
        <f>IF(ISBLANK(Glutamine!O56),"",Glutamine!O56)</f>
        <v/>
      </c>
      <c r="P65" s="240" t="str">
        <f>IF(ISBLANK(Glutamine!P56),"",Glutamine!P56)</f>
        <v/>
      </c>
      <c r="Q65" s="240" t="str">
        <f>IF(ISBLANK(Glutamine!Q56),"",Glutamine!Q56)</f>
        <v/>
      </c>
      <c r="R65" s="240" t="str">
        <f>IF(ISBLANK(Glutamine!R56),"",Glutamine!R56)</f>
        <v/>
      </c>
      <c r="S65" s="240" t="str">
        <f>IF(ISBLANK(Glutamine!S56),"",Glutamine!S56)</f>
        <v/>
      </c>
      <c r="T65" s="240" t="str">
        <f>IF(ISBLANK(Glutamine!T56),"",Glutamine!T56)</f>
        <v/>
      </c>
      <c r="U65" s="240" t="str">
        <f>IF(ISBLANK(Glutamine!U56),"",Glutamine!U56)</f>
        <v/>
      </c>
      <c r="V65" s="240" t="str">
        <f>IF(ISBLANK(Glutamine!V56),"",Glutamine!V56)</f>
        <v/>
      </c>
      <c r="W65" s="240" t="str">
        <f>IF(ISBLANK(Glutamine!W56),"",Glutamine!W56)</f>
        <v/>
      </c>
      <c r="X65" s="240" t="str">
        <f>IF(ISBLANK(Glutamine!X56),"",Glutamine!X56)</f>
        <v/>
      </c>
      <c r="Y65" s="240" t="str">
        <f>IF(ISBLANK(Glutamine!Y56),"",Glutamine!Y56)</f>
        <v/>
      </c>
      <c r="Z65" s="240" t="str">
        <f>IF(ISBLANK(Glutamine!Z56),"",Glutamine!Z56)</f>
        <v/>
      </c>
      <c r="AA65" s="240" t="str">
        <f>IF(ISBLANK(Glutamine!AA56),"",Glutamine!AA56)</f>
        <v/>
      </c>
      <c r="AB65" s="240" t="str">
        <f>IF(ISBLANK(Glutamine!AB56),"",Glutamine!AB56)</f>
        <v/>
      </c>
      <c r="AC65" s="240" t="str">
        <f>IF(ISBLANK(Glutamine!AC56),"",Glutamine!AC56)</f>
        <v/>
      </c>
      <c r="AD65" s="240" t="str">
        <f>IF(ISBLANK(Glutamine!AD56),"",Glutamine!AD56)</f>
        <v/>
      </c>
      <c r="AE65" s="240" t="str">
        <f>IF(ISBLANK(Glutamine!AE56),"",Glutamine!AE56)</f>
        <v/>
      </c>
      <c r="AF65" s="240" t="str">
        <f>IF(ISBLANK(Glutamine!AF56),"",Glutamine!AF56)</f>
        <v/>
      </c>
      <c r="AG65" s="240" t="str">
        <f>IF(ISBLANK(Glutamine!AG56),"",Glutamine!AG56)</f>
        <v/>
      </c>
      <c r="AH65" s="240" t="str">
        <f>IF(ISBLANK(Glutamine!AH56),"",Glutamine!AH56)</f>
        <v/>
      </c>
      <c r="AI65" s="240" t="str">
        <f>IF(ISBLANK(Glutamine!AI56),"",Glutamine!AI56)</f>
        <v/>
      </c>
      <c r="AJ65" s="240" t="str">
        <f>IF(ISBLANK(Glutamine!AJ56),"",Glutamine!AJ56)</f>
        <v/>
      </c>
      <c r="AK65" s="240" t="str">
        <f>IF(ISBLANK(Glutamine!AK56),"",Glutamine!AK56)</f>
        <v/>
      </c>
      <c r="AL65" s="240" t="str">
        <f>IF(ISBLANK(Glutamine!AL56),"",Glutamine!AL56)</f>
        <v/>
      </c>
      <c r="AM65" s="240" t="str">
        <f>IF(ISBLANK(Glutamine!AM56),"",Glutamine!AM56)</f>
        <v/>
      </c>
      <c r="AN65" s="240" t="str">
        <f>IF(ISBLANK(Glutamine!AN56),"",Glutamine!AN56)</f>
        <v/>
      </c>
      <c r="AO65" s="240" t="str">
        <f>IF(ISBLANK(Glutamine!AO56),"",Glutamine!AO56)</f>
        <v/>
      </c>
      <c r="AP65" s="240" t="str">
        <f>IF(ISBLANK(Glutamine!AP56),"",Glutamine!AP56)</f>
        <v/>
      </c>
      <c r="AQ65" s="240" t="e">
        <f>IF(ISBLANK(Glutamine!#REF!),"",Glutamine!#REF!)</f>
        <v>#REF!</v>
      </c>
      <c r="AR65" s="240" t="e">
        <f>IF(ISBLANK(Glutamine!#REF!),"",Glutamine!#REF!)</f>
        <v>#REF!</v>
      </c>
      <c r="AS65" s="240" t="e">
        <f>IF(ISBLANK(Glutamine!#REF!),"",Glutamine!#REF!)</f>
        <v>#REF!</v>
      </c>
      <c r="AT65" s="240" t="e">
        <f>IF(ISBLANK(Glutamine!#REF!),"",Glutamine!#REF!)</f>
        <v>#REF!</v>
      </c>
      <c r="AU65" s="240" t="e">
        <f>IF(ISBLANK(Glutamine!#REF!),"",Glutamine!#REF!)</f>
        <v>#REF!</v>
      </c>
      <c r="AV65" s="240" t="e">
        <f>IF(ISBLANK(Glutamine!#REF!),"",Glutamine!#REF!)</f>
        <v>#REF!</v>
      </c>
      <c r="AW65" s="240" t="e">
        <f>IF(ISBLANK(Glutamine!#REF!),"",Glutamine!#REF!)</f>
        <v>#REF!</v>
      </c>
      <c r="AX65" s="240" t="e">
        <f>IF(ISBLANK(Glutamine!#REF!),"",Glutamine!#REF!)</f>
        <v>#REF!</v>
      </c>
      <c r="AY65" s="240" t="e">
        <f>IF(ISBLANK(Glutamine!#REF!),"",Glutamine!#REF!)</f>
        <v>#REF!</v>
      </c>
      <c r="AZ65" s="240" t="e">
        <f>IF(ISBLANK(Glutamine!#REF!),"",Glutamine!#REF!)</f>
        <v>#REF!</v>
      </c>
      <c r="BA65" s="240" t="e">
        <f>IF(ISBLANK(Glutamine!#REF!),"",Glutamine!#REF!)</f>
        <v>#REF!</v>
      </c>
      <c r="BB65" s="240" t="e">
        <f>IF(ISBLANK(Glutamine!#REF!),"",Glutamine!#REF!)</f>
        <v>#REF!</v>
      </c>
      <c r="BC65" s="240" t="e">
        <f>IF(ISBLANK(Glutamine!#REF!),"",Glutamine!#REF!)</f>
        <v>#REF!</v>
      </c>
      <c r="BD65" s="240" t="e">
        <f>IF(ISBLANK(Glutamine!#REF!),"",Glutamine!#REF!)</f>
        <v>#REF!</v>
      </c>
      <c r="BE65" s="240" t="e">
        <f>IF(ISBLANK(Glutamine!#REF!),"",Glutamine!#REF!)</f>
        <v>#REF!</v>
      </c>
      <c r="BF65" s="240" t="e">
        <f>IF(ISBLANK(Glutamine!#REF!),"",Glutamine!#REF!)</f>
        <v>#REF!</v>
      </c>
      <c r="BG65" s="240" t="e">
        <f>IF(ISBLANK(Glutamine!#REF!),"",Glutamine!#REF!)</f>
        <v>#REF!</v>
      </c>
      <c r="BH65" s="240" t="e">
        <f>IF(ISBLANK(Glutamine!#REF!),"",Glutamine!#REF!)</f>
        <v>#REF!</v>
      </c>
      <c r="BI65" s="240" t="e">
        <f>IF(ISBLANK(Glutamine!#REF!),"",Glutamine!#REF!)</f>
        <v>#REF!</v>
      </c>
      <c r="BJ65" s="240" t="e">
        <f>IF(ISBLANK(Glutamine!#REF!),"",Glutamine!#REF!)</f>
        <v>#REF!</v>
      </c>
      <c r="BK65" s="240" t="e">
        <f>IF(ISBLANK(Glutamine!#REF!),"",Glutamine!#REF!)</f>
        <v>#REF!</v>
      </c>
      <c r="BL65" s="240" t="e">
        <f>IF(ISBLANK(Glutamine!#REF!),"",Glutamine!#REF!)</f>
        <v>#REF!</v>
      </c>
      <c r="BM65" s="240" t="e">
        <f>IF(ISBLANK(Glutamine!#REF!),"",Glutamine!#REF!)</f>
        <v>#REF!</v>
      </c>
      <c r="BN65" s="240" t="str">
        <f>IF(ISBLANK('In Process Calc.'!B58),"",ROUND('In Process Calc.'!B58,2))</f>
        <v/>
      </c>
      <c r="BO65" s="240" t="str">
        <f>IF(ISBLANK('In Process Calc.'!C58),"",ROUND('In Process Calc.'!C58,2))</f>
        <v/>
      </c>
      <c r="BP65" s="240" t="str">
        <f>IF(ISBLANK('In Process Calc.'!D58),"",'In Process Calc.'!D58)</f>
        <v/>
      </c>
      <c r="BQ65" s="240" t="str">
        <f>IF(ISBLANK('In Process Calc.'!E58),"",'In Process Calc.'!E58)</f>
        <v/>
      </c>
      <c r="BR65" s="240" t="str">
        <f>IF(ISBLANK('In Process Calc.'!G58),"",'In Process Calc.'!G58)</f>
        <v/>
      </c>
      <c r="BS65" s="240" t="str">
        <f>IF(ISBLANK('In Process Calc.'!I58),"",'In Process Calc.'!I58)</f>
        <v/>
      </c>
      <c r="BT65" s="240" t="str">
        <f>IF(ISBLANK('In Process Calc.'!J58),"",'In Process Calc.'!J58)</f>
        <v/>
      </c>
      <c r="BU65" s="240" t="str">
        <f>IF(ISBLANK('In Process Calc.'!K58),"",'In Process Calc.'!K58)</f>
        <v/>
      </c>
      <c r="BV65" s="245" t="str">
        <f>IF(ISBLANK('In Process Calc.'!L58),"",'In Process Calc.'!L58)</f>
        <v/>
      </c>
      <c r="BW65" s="245" t="str">
        <f>IF(ISBLANK('In Process Calc.'!M58),"",'In Process Calc.'!M58)</f>
        <v/>
      </c>
      <c r="BX65" s="245" t="str">
        <f>IF(ISBLANK('In Process Calc.'!N58),"",'In Process Calc.'!N58)</f>
        <v/>
      </c>
      <c r="BY65" s="245" t="str">
        <f>IF(ISBLANK('In Process Calc.'!O58),"",'In Process Calc.'!O58)</f>
        <v/>
      </c>
      <c r="BZ65" s="245" t="str">
        <f>IF(ISBLANK('In Process Calc.'!P58),"",'In Process Calc.'!P58)</f>
        <v/>
      </c>
      <c r="CA65" s="245" t="str">
        <f>IF(ISBLANK('In Process Calc.'!Q58),"",'In Process Calc.'!Q58)</f>
        <v/>
      </c>
      <c r="CB65" s="245" t="str">
        <f>IF(ISBLANK('In Process Calc.'!R58),"",'In Process Calc.'!R58)</f>
        <v/>
      </c>
      <c r="CC65" s="245" t="str">
        <f>IF(ISBLANK('In Process Calc.'!S58),"",'In Process Calc.'!S58)</f>
        <v/>
      </c>
      <c r="CD65" s="245" t="str">
        <f>IF(ISBLANK('In Process Calc.'!T58),"",'In Process Calc.'!T58)</f>
        <v/>
      </c>
      <c r="CE65" s="245" t="str">
        <f>IF(ISBLANK('In Process Calc.'!U58),"",'In Process Calc.'!U58)</f>
        <v/>
      </c>
      <c r="CF65" s="245" t="str">
        <f>IF(ISBLANK('In Process Calc.'!V58),"",'In Process Calc.'!V58)</f>
        <v/>
      </c>
      <c r="CG65" s="245" t="str">
        <f>IF(ISBLANK('In Process Calc.'!W58),"",'In Process Calc.'!W58)</f>
        <v/>
      </c>
      <c r="CH65" s="245" t="str">
        <f>IF(ISBLANK('In Process Calc.'!X58),"",'In Process Calc.'!X58)</f>
        <v/>
      </c>
      <c r="CI65" s="245" t="str">
        <f>IF(ISBLANK('In Process Calc.'!Y58),"",'In Process Calc.'!Y58)</f>
        <v/>
      </c>
      <c r="CJ65" s="245" t="str">
        <f>IF(ISBLANK('In Process Calc.'!Z58),"",'In Process Calc.'!Z58)</f>
        <v/>
      </c>
      <c r="CK65" s="245" t="str">
        <f>IF(ISBLANK('In Process Calc.'!AA58),"",'In Process Calc.'!AA58)</f>
        <v/>
      </c>
      <c r="CL65" s="245" t="str">
        <f>IF(ISBLANK('In Process Calc.'!AB58),"",'In Process Calc.'!AB58)</f>
        <v/>
      </c>
      <c r="CM65" s="245" t="str">
        <f>IF(ISBLANK('In Process Calc.'!AC58),"",'In Process Calc.'!AC58)</f>
        <v/>
      </c>
      <c r="CN65" s="245" t="str">
        <f>IF(ISBLANK('In Process Calc.'!AD58),"",'In Process Calc.'!AD58)</f>
        <v/>
      </c>
      <c r="CO65" s="245" t="str">
        <f>IF(ISBLANK('In Process Calc.'!AE58),"",'In Process Calc.'!AE58)</f>
        <v/>
      </c>
      <c r="CP65" s="245" t="str">
        <f>IF(ISBLANK('In Process Calc.'!AF58),"",'In Process Calc.'!AF58)</f>
        <v/>
      </c>
      <c r="CQ65" s="245" t="str">
        <f>IF(ISBLANK('In Process Calc.'!AG58),"",'In Process Calc.'!AG58)</f>
        <v/>
      </c>
      <c r="CR65" s="245" t="str">
        <f>IF(ISBLANK('In Process Calc.'!AH58),"",'In Process Calc.'!AH58)</f>
        <v/>
      </c>
      <c r="CS65" s="245" t="str">
        <f>IF(ISBLANK('In Process Calc.'!AI58),"",'In Process Calc.'!AI58)</f>
        <v/>
      </c>
      <c r="CT65" s="245" t="str">
        <f>IF(ISBLANK('In Process Calc.'!AJ58),"",'In Process Calc.'!AJ58)</f>
        <v/>
      </c>
      <c r="CU65" s="245" t="str">
        <f>IF(ISBLANK('In Process Calc.'!AK58),"",'In Process Calc.'!AK58)</f>
        <v/>
      </c>
      <c r="CV65" s="245" t="str">
        <f>IF(ISBLANK('In Process Calc.'!AL58),"",'In Process Calc.'!AL58)</f>
        <v/>
      </c>
      <c r="CW65" s="245" t="str">
        <f>IF(ISBLANK('In Process Calc.'!AM58),"",'In Process Calc.'!AM58)</f>
        <v/>
      </c>
      <c r="CX65" s="245" t="str">
        <f>IF(ISBLANK('In Process Calc.'!AN58),"",'In Process Calc.'!AN58)</f>
        <v/>
      </c>
      <c r="CY65" s="245" t="str">
        <f>IF(ISBLANK('In Process Calc.'!AO58),"",'In Process Calc.'!AO58)</f>
        <v/>
      </c>
      <c r="CZ65" s="245" t="str">
        <f>IF(ISBLANK('In Process Calc.'!AP58),"",'In Process Calc.'!AP58)</f>
        <v/>
      </c>
      <c r="DA65" s="245" t="str">
        <f>IF(ISBLANK('In Process Calc.'!AQ58),"",'In Process Calc.'!AQ58)</f>
        <v/>
      </c>
      <c r="DB65" s="245" t="str">
        <f>IF(ISBLANK('In Process Calc.'!AR58),"",'In Process Calc.'!AR58)</f>
        <v/>
      </c>
      <c r="DC65" s="245" t="str">
        <f>IF(ISBLANK('In Process Calc.'!AS58),"",'In Process Calc.'!AS58)</f>
        <v/>
      </c>
      <c r="DD65" s="245" t="str">
        <f>IF(ISBLANK('In Process Calc.'!AT58),"",'In Process Calc.'!AT58)</f>
        <v/>
      </c>
      <c r="DE65" s="245" t="str">
        <f>IF(ISBLANK('In Process Calc.'!AU58),"",'In Process Calc.'!AU58)</f>
        <v/>
      </c>
      <c r="DF65" s="245" t="str">
        <f>IF(ISBLANK('In Process Calc.'!AV58),"",'In Process Calc.'!AV58)</f>
        <v/>
      </c>
      <c r="DG65" s="245" t="str">
        <f>IF(ISBLANK('In Process Calc.'!AW58),"",'In Process Calc.'!AW58)</f>
        <v/>
      </c>
      <c r="DH65" s="245" t="str">
        <f>IF(ISBLANK('In Process Calc.'!AX58),"",'In Process Calc.'!AX58)</f>
        <v/>
      </c>
      <c r="DI65" s="245" t="str">
        <f>IF(ISBLANK('In Process Calc.'!AY58),"",'In Process Calc.'!AY58)</f>
        <v/>
      </c>
      <c r="DJ65" s="245" t="str">
        <f>IF(ISBLANK('In Process Calc.'!AZ58),"",'In Process Calc.'!AZ58)</f>
        <v/>
      </c>
      <c r="DK65" s="245" t="str">
        <f>IF(ISBLANK('In Process Calc.'!BA58),"",'In Process Calc.'!BA58)</f>
        <v/>
      </c>
      <c r="DL65" s="245" t="str">
        <f>IF(ISBLANK('In Process Calc.'!BB58),"",'In Process Calc.'!BB58)</f>
        <v/>
      </c>
      <c r="DM65" s="245" t="str">
        <f>IF(ISBLANK('In Process Calc.'!BC58),"",'In Process Calc.'!BC58)</f>
        <v/>
      </c>
      <c r="DN65" s="245" t="str">
        <f>IF(ISBLANK('In Process Calc.'!BD58),"",'In Process Calc.'!BD58)</f>
        <v/>
      </c>
      <c r="DO65" s="245" t="str">
        <f>IF(ISBLANK('In Process Calc.'!BE58),"",'In Process Calc.'!BE58)</f>
        <v/>
      </c>
      <c r="DP65" s="245" t="str">
        <f>IF(ISBLANK('In Process Calc.'!BF58),"",'In Process Calc.'!BF58)</f>
        <v/>
      </c>
      <c r="DQ65" s="245" t="str">
        <f>IF(ISBLANK('In Process Calc.'!BG58),"",'In Process Calc.'!BG58)</f>
        <v/>
      </c>
      <c r="DR65" s="245" t="str">
        <f>IF(ISBLANK('In Process Calc.'!BH58),"",'In Process Calc.'!BH58)</f>
        <v/>
      </c>
      <c r="DS65" s="245" t="str">
        <f>IF(ISBLANK('In Process Calc.'!BI58),"",'In Process Calc.'!BI58)</f>
        <v/>
      </c>
      <c r="DT65" s="245" t="str">
        <f>IF(ISBLANK('In Process Calc.'!BJ58),"",'In Process Calc.'!BJ58)</f>
        <v/>
      </c>
      <c r="DU65" s="245" t="str">
        <f>IF(ISBLANK('In Process Calc.'!BK58),"",'In Process Calc.'!BK58)</f>
        <v/>
      </c>
      <c r="DV65" s="245" t="str">
        <f>IF(ISBLANK('In Process Calc.'!BL58),"",'In Process Calc.'!BL58)</f>
        <v/>
      </c>
      <c r="DW65" s="245" t="str">
        <f>IF(ISBLANK('In Process Calc.'!BM58),"",'In Process Calc.'!BM58)</f>
        <v/>
      </c>
      <c r="DX65" s="245" t="str">
        <f>IF(ISBLANK('In Process Calc.'!BN58),"",'In Process Calc.'!BN58)</f>
        <v/>
      </c>
      <c r="DY65" s="245" t="str">
        <f>IF(ISBLANK('In Process Calc.'!BO58),"",'In Process Calc.'!BO58)</f>
        <v/>
      </c>
      <c r="DZ65" s="245" t="str">
        <f>IF(ISBLANK('In Process Calc.'!BP58),"",'In Process Calc.'!BP58)</f>
        <v/>
      </c>
      <c r="EA65" s="245" t="str">
        <f>IF(ISBLANK('In Process Calc.'!BQ58),"",'In Process Calc.'!BQ58)</f>
        <v/>
      </c>
      <c r="EB65" s="245" t="str">
        <f>IF(ISBLANK('In Process Calc.'!BR58),"",'In Process Calc.'!BR58)</f>
        <v/>
      </c>
      <c r="EC65" s="245" t="str">
        <f>IF(ISBLANK('In Process Calc.'!BS58),"",'In Process Calc.'!BS58)</f>
        <v/>
      </c>
      <c r="ED65" s="245" t="str">
        <f>IF(ISBLANK('In Process Calc.'!BT58),"",'In Process Calc.'!BT58)</f>
        <v/>
      </c>
      <c r="EE65" s="245" t="str">
        <f>IF(ISBLANK('In Process Calc.'!BU58),"",'In Process Calc.'!BU58)</f>
        <v/>
      </c>
      <c r="EF65" s="245" t="str">
        <f>IF(ISBLANK('In Process Calc.'!BV58),"",'In Process Calc.'!BV58)</f>
        <v/>
      </c>
      <c r="EG65" s="245" t="str">
        <f>IF(ISBLANK('In Process Calc.'!BW58),"",'In Process Calc.'!BW58)</f>
        <v/>
      </c>
      <c r="EH65" s="245" t="str">
        <f>IF(ISBLANK('In Process Calc.'!BX58),"",'In Process Calc.'!BX58)</f>
        <v/>
      </c>
      <c r="EI65" s="245" t="str">
        <f>IF(ISBLANK('In Process Calc.'!BY58),"",'In Process Calc.'!BY58)</f>
        <v/>
      </c>
      <c r="EJ65" s="245" t="str">
        <f>IF(ISBLANK('In Process Calc.'!BZ58),"",'In Process Calc.'!BZ58)</f>
        <v/>
      </c>
      <c r="EK65" s="245" t="str">
        <f>IF(ISBLANK('Post Process Calc.'!A65),"",'Post Process Calc.'!A65)</f>
        <v/>
      </c>
      <c r="EL65" s="245" t="str">
        <f>IF(ISBLANK('Post Process Calc.'!B65),"",'Post Process Calc.'!B65)</f>
        <v/>
      </c>
      <c r="EM65" s="245" t="str">
        <f>IF(ISBLANK('Post Process Calc.'!C65),"",'Post Process Calc.'!C65)</f>
        <v/>
      </c>
      <c r="EN65" s="245" t="str">
        <f>IF(ISBLANK('Post Process Calc.'!D65),"",'Post Process Calc.'!D65)</f>
        <v/>
      </c>
      <c r="EO65" s="245" t="str">
        <f>IF(ISBLANK('Post Process Calc.'!E65),"",'Post Process Calc.'!E65)</f>
        <v/>
      </c>
      <c r="EP65" s="245" t="str">
        <f>IF(ISBLANK('Post Process Calc.'!F65),"",'Post Process Calc.'!F65)</f>
        <v/>
      </c>
      <c r="EQ65" s="245" t="str">
        <f>IF(ISBLANK('Post Process Calc.'!G65),"",'Post Process Calc.'!G65)</f>
        <v/>
      </c>
      <c r="ER65" s="245" t="str">
        <f>IF(ISBLANK('Post Process Calc.'!H65),"",'Post Process Calc.'!H65)</f>
        <v/>
      </c>
      <c r="ES65" s="245" t="str">
        <f>IF(ISBLANK('Post Process Calc.'!I65),"",'Post Process Calc.'!I65)</f>
        <v/>
      </c>
      <c r="ET65" s="245" t="str">
        <f>IF(ISBLANK('Post Process Calc.'!J65),"",'Post Process Calc.'!J65)</f>
        <v/>
      </c>
      <c r="EU65" s="245" t="str">
        <f>IF(ISBLANK('Post Process Calc.'!K65),"",'Post Process Calc.'!K65)</f>
        <v/>
      </c>
      <c r="EV65" s="245" t="str">
        <f>IF(ISBLANK('Post Process Calc.'!L65),"",'Post Process Calc.'!L65)</f>
        <v/>
      </c>
      <c r="EW65" s="245" t="str">
        <f>IF(ISBLANK('Post Process Calc.'!M65),"",'Post Process Calc.'!M65)</f>
        <v/>
      </c>
      <c r="EX65" s="245" t="str">
        <f>IF(ISBLANK('Post Process Calc.'!N65),"",'Post Process Calc.'!N65)</f>
        <v/>
      </c>
      <c r="EY65" s="245" t="str">
        <f>IF(ISBLANK('Post Process Calc.'!O65),"",'Post Process Calc.'!O65)</f>
        <v/>
      </c>
      <c r="EZ65" s="245" t="str">
        <f>IF(ISBLANK('Post Process Calc.'!P65),"",'Post Process Calc.'!P65)</f>
        <v/>
      </c>
      <c r="FA65" s="245" t="str">
        <f>IF(ISBLANK('Post Process Calc.'!Q65),"",'Post Process Calc.'!Q65)</f>
        <v/>
      </c>
      <c r="FB65" s="245" t="str">
        <f>IF(ISBLANK('Post Process Calc.'!R65),"",'Post Process Calc.'!R65)</f>
        <v/>
      </c>
      <c r="FC65" s="245" t="str">
        <f>IF(ISBLANK('Post Process Calc.'!S65),"",'Post Process Calc.'!S65)</f>
        <v/>
      </c>
      <c r="FD65" s="245" t="str">
        <f>IF(ISBLANK('Post Process Calc.'!T65),"",'Post Process Calc.'!T65)</f>
        <v/>
      </c>
      <c r="FE65" s="245" t="str">
        <f>IF(ISBLANK('Post Process Calc.'!U65),"",'Post Process Calc.'!U65)</f>
        <v/>
      </c>
      <c r="FF65" s="245" t="str">
        <f>IF(ISBLANK('Post Process Calc.'!V65),"",'Post Process Calc.'!V65)</f>
        <v/>
      </c>
      <c r="FG65" s="245" t="str">
        <f>IF(ISBLANK('Post Process Calc.'!W65),"",'Post Process Calc.'!W65)</f>
        <v/>
      </c>
      <c r="FH65" s="245" t="str">
        <f>IF(ISBLANK('Post Process Calc.'!X65),"",'Post Process Calc.'!X65)</f>
        <v/>
      </c>
      <c r="FI65" s="245" t="str">
        <f>IF(ISBLANK('Post Process Calc.'!Y65),"",'Post Process Calc.'!Y65)</f>
        <v/>
      </c>
      <c r="FJ65" s="245" t="str">
        <f>IF(ISBLANK('Post Process Calc.'!Z65),"",'Post Process Calc.'!Z65)</f>
        <v/>
      </c>
      <c r="FK65" s="245" t="str">
        <f>IF(ISBLANK('Post Process Calc.'!AA65),"",'Post Process Calc.'!AA65)</f>
        <v/>
      </c>
      <c r="FL65" s="245" t="str">
        <f>IF(ISBLANK('Post Process Calc.'!AB65),"",'Post Process Calc.'!AB65)</f>
        <v/>
      </c>
      <c r="FM65" s="245" t="str">
        <f>IF(ISBLANK('Post Process Calc.'!AC65),"",'Post Process Calc.'!AC65)</f>
        <v/>
      </c>
      <c r="FN65" s="245" t="str">
        <f>IF(ISBLANK('Post Process Calc.'!AD65),"",'Post Process Calc.'!AD65)</f>
        <v/>
      </c>
      <c r="FO65" s="245" t="str">
        <f>IF(ISBLANK('Post Process Calc.'!AE65),"",'Post Process Calc.'!AE65)</f>
        <v/>
      </c>
      <c r="FP65" s="245" t="str">
        <f>IF(ISBLANK('Post Process Calc.'!AF65),"",'Post Process Calc.'!AF65)</f>
        <v/>
      </c>
      <c r="FQ65" s="245" t="str">
        <f>IF(ISBLANK('Post Process Calc.'!AG65),"",'Post Process Calc.'!AG65)</f>
        <v/>
      </c>
      <c r="FR65" s="245" t="str">
        <f>IF(ISBLANK('Post Process Calc.'!AH65),"",'Post Process Calc.'!AH65)</f>
        <v/>
      </c>
      <c r="FS65" s="245" t="str">
        <f>IF(ISBLANK('Post Process Calc.'!AI65),"",'Post Process Calc.'!AI65)</f>
        <v/>
      </c>
    </row>
    <row r="66" spans="1:175" x14ac:dyDescent="0.15">
      <c r="A66" s="240" t="str">
        <f>IF(Glutamine!B57&lt;&gt;0,Glutamine!$B$1,"")</f>
        <v/>
      </c>
      <c r="B66" s="240" t="str">
        <f>IF(ISBLANK(Glutamine!A57),"",Glutamine!A57)</f>
        <v/>
      </c>
      <c r="C66" s="247" t="str">
        <f>IF(ISBLANK(Glutamine!B57),"",Glutamine!B57)</f>
        <v/>
      </c>
      <c r="D66" s="248" t="str">
        <f>IF(ISBLANK(Glutamine!C57),"",Glutamine!C57)</f>
        <v/>
      </c>
      <c r="E66" s="240" t="str">
        <f>IF(ISBLANK(Glutamine!D57),"",Glutamine!D57)</f>
        <v/>
      </c>
      <c r="F66" s="240" t="str">
        <f>IF(ISBLANK(Glutamine!E57),"",Glutamine!E57)</f>
        <v/>
      </c>
      <c r="G66" s="240" t="str">
        <f>IF(ISBLANK(Glutamine!G57),"",Glutamine!G57)</f>
        <v/>
      </c>
      <c r="H66" s="240" t="str">
        <f>IF(ISBLANK(Glutamine!H57),"",Glutamine!H57)</f>
        <v/>
      </c>
      <c r="I66" s="240" t="str">
        <f>IF(ISBLANK(Glutamine!I57),"",Glutamine!I57)</f>
        <v/>
      </c>
      <c r="J66" s="240" t="str">
        <f>IF(ISBLANK(Glutamine!J57),"",Glutamine!J57)</f>
        <v/>
      </c>
      <c r="K66" s="240" t="str">
        <f>IF(ISBLANK(Glutamine!K57),"",Glutamine!K57)</f>
        <v/>
      </c>
      <c r="L66" s="240" t="str">
        <f>IF(ISBLANK(Glutamine!L57),"",Glutamine!L57)</f>
        <v/>
      </c>
      <c r="M66" s="240" t="str">
        <f>IF(ISBLANK(Glutamine!M57),"",Glutamine!M57)</f>
        <v/>
      </c>
      <c r="N66" s="240" t="str">
        <f>IF(ISBLANK(Glutamine!N57),"",Glutamine!N57)</f>
        <v/>
      </c>
      <c r="O66" s="240" t="str">
        <f>IF(ISBLANK(Glutamine!O57),"",Glutamine!O57)</f>
        <v/>
      </c>
      <c r="P66" s="240" t="str">
        <f>IF(ISBLANK(Glutamine!P57),"",Glutamine!P57)</f>
        <v/>
      </c>
      <c r="Q66" s="240" t="str">
        <f>IF(ISBLANK(Glutamine!Q57),"",Glutamine!Q57)</f>
        <v/>
      </c>
      <c r="R66" s="240" t="str">
        <f>IF(ISBLANK(Glutamine!R57),"",Glutamine!R57)</f>
        <v/>
      </c>
      <c r="S66" s="240" t="str">
        <f>IF(ISBLANK(Glutamine!S57),"",Glutamine!S57)</f>
        <v/>
      </c>
      <c r="T66" s="240" t="str">
        <f>IF(ISBLANK(Glutamine!T57),"",Glutamine!T57)</f>
        <v/>
      </c>
      <c r="U66" s="240" t="str">
        <f>IF(ISBLANK(Glutamine!U57),"",Glutamine!U57)</f>
        <v/>
      </c>
      <c r="V66" s="240" t="str">
        <f>IF(ISBLANK(Glutamine!V57),"",Glutamine!V57)</f>
        <v/>
      </c>
      <c r="W66" s="240" t="str">
        <f>IF(ISBLANK(Glutamine!W57),"",Glutamine!W57)</f>
        <v/>
      </c>
      <c r="X66" s="240" t="str">
        <f>IF(ISBLANK(Glutamine!X57),"",Glutamine!X57)</f>
        <v/>
      </c>
      <c r="Y66" s="240" t="str">
        <f>IF(ISBLANK(Glutamine!Y57),"",Glutamine!Y57)</f>
        <v/>
      </c>
      <c r="Z66" s="240" t="str">
        <f>IF(ISBLANK(Glutamine!Z57),"",Glutamine!Z57)</f>
        <v/>
      </c>
      <c r="AA66" s="240" t="str">
        <f>IF(ISBLANK(Glutamine!AA57),"",Glutamine!AA57)</f>
        <v/>
      </c>
      <c r="AB66" s="240" t="str">
        <f>IF(ISBLANK(Glutamine!AB57),"",Glutamine!AB57)</f>
        <v/>
      </c>
      <c r="AC66" s="240" t="str">
        <f>IF(ISBLANK(Glutamine!AC57),"",Glutamine!AC57)</f>
        <v/>
      </c>
      <c r="AD66" s="240" t="str">
        <f>IF(ISBLANK(Glutamine!AD57),"",Glutamine!AD57)</f>
        <v/>
      </c>
      <c r="AE66" s="240" t="str">
        <f>IF(ISBLANK(Glutamine!AE57),"",Glutamine!AE57)</f>
        <v/>
      </c>
      <c r="AF66" s="240" t="str">
        <f>IF(ISBLANK(Glutamine!AF57),"",Glutamine!AF57)</f>
        <v/>
      </c>
      <c r="AG66" s="240" t="str">
        <f>IF(ISBLANK(Glutamine!AG57),"",Glutamine!AG57)</f>
        <v/>
      </c>
      <c r="AH66" s="240" t="str">
        <f>IF(ISBLANK(Glutamine!AH57),"",Glutamine!AH57)</f>
        <v/>
      </c>
      <c r="AI66" s="240" t="str">
        <f>IF(ISBLANK(Glutamine!AI57),"",Glutamine!AI57)</f>
        <v/>
      </c>
      <c r="AJ66" s="240" t="str">
        <f>IF(ISBLANK(Glutamine!AJ57),"",Glutamine!AJ57)</f>
        <v/>
      </c>
      <c r="AK66" s="240" t="str">
        <f>IF(ISBLANK(Glutamine!AK57),"",Glutamine!AK57)</f>
        <v/>
      </c>
      <c r="AL66" s="240" t="str">
        <f>IF(ISBLANK(Glutamine!AL57),"",Glutamine!AL57)</f>
        <v/>
      </c>
      <c r="AM66" s="240" t="str">
        <f>IF(ISBLANK(Glutamine!AM57),"",Glutamine!AM57)</f>
        <v/>
      </c>
      <c r="AN66" s="240" t="str">
        <f>IF(ISBLANK(Glutamine!AN57),"",Glutamine!AN57)</f>
        <v/>
      </c>
      <c r="AO66" s="240" t="str">
        <f>IF(ISBLANK(Glutamine!AO57),"",Glutamine!AO57)</f>
        <v/>
      </c>
      <c r="AP66" s="240" t="str">
        <f>IF(ISBLANK(Glutamine!AP57),"",Glutamine!AP57)</f>
        <v/>
      </c>
      <c r="AQ66" s="240" t="e">
        <f>IF(ISBLANK(Glutamine!#REF!),"",Glutamine!#REF!)</f>
        <v>#REF!</v>
      </c>
      <c r="AR66" s="240" t="e">
        <f>IF(ISBLANK(Glutamine!#REF!),"",Glutamine!#REF!)</f>
        <v>#REF!</v>
      </c>
      <c r="AS66" s="240" t="e">
        <f>IF(ISBLANK(Glutamine!#REF!),"",Glutamine!#REF!)</f>
        <v>#REF!</v>
      </c>
      <c r="AT66" s="240" t="e">
        <f>IF(ISBLANK(Glutamine!#REF!),"",Glutamine!#REF!)</f>
        <v>#REF!</v>
      </c>
      <c r="AU66" s="240" t="e">
        <f>IF(ISBLANK(Glutamine!#REF!),"",Glutamine!#REF!)</f>
        <v>#REF!</v>
      </c>
      <c r="AV66" s="240" t="e">
        <f>IF(ISBLANK(Glutamine!#REF!),"",Glutamine!#REF!)</f>
        <v>#REF!</v>
      </c>
      <c r="AW66" s="240" t="e">
        <f>IF(ISBLANK(Glutamine!#REF!),"",Glutamine!#REF!)</f>
        <v>#REF!</v>
      </c>
      <c r="AX66" s="240" t="e">
        <f>IF(ISBLANK(Glutamine!#REF!),"",Glutamine!#REF!)</f>
        <v>#REF!</v>
      </c>
      <c r="AY66" s="240" t="e">
        <f>IF(ISBLANK(Glutamine!#REF!),"",Glutamine!#REF!)</f>
        <v>#REF!</v>
      </c>
      <c r="AZ66" s="240" t="e">
        <f>IF(ISBLANK(Glutamine!#REF!),"",Glutamine!#REF!)</f>
        <v>#REF!</v>
      </c>
      <c r="BA66" s="240" t="e">
        <f>IF(ISBLANK(Glutamine!#REF!),"",Glutamine!#REF!)</f>
        <v>#REF!</v>
      </c>
      <c r="BB66" s="240" t="e">
        <f>IF(ISBLANK(Glutamine!#REF!),"",Glutamine!#REF!)</f>
        <v>#REF!</v>
      </c>
      <c r="BC66" s="240" t="e">
        <f>IF(ISBLANK(Glutamine!#REF!),"",Glutamine!#REF!)</f>
        <v>#REF!</v>
      </c>
      <c r="BD66" s="240" t="e">
        <f>IF(ISBLANK(Glutamine!#REF!),"",Glutamine!#REF!)</f>
        <v>#REF!</v>
      </c>
      <c r="BE66" s="240" t="e">
        <f>IF(ISBLANK(Glutamine!#REF!),"",Glutamine!#REF!)</f>
        <v>#REF!</v>
      </c>
      <c r="BF66" s="240" t="e">
        <f>IF(ISBLANK(Glutamine!#REF!),"",Glutamine!#REF!)</f>
        <v>#REF!</v>
      </c>
      <c r="BG66" s="240" t="e">
        <f>IF(ISBLANK(Glutamine!#REF!),"",Glutamine!#REF!)</f>
        <v>#REF!</v>
      </c>
      <c r="BH66" s="240" t="e">
        <f>IF(ISBLANK(Glutamine!#REF!),"",Glutamine!#REF!)</f>
        <v>#REF!</v>
      </c>
      <c r="BI66" s="240" t="e">
        <f>IF(ISBLANK(Glutamine!#REF!),"",Glutamine!#REF!)</f>
        <v>#REF!</v>
      </c>
      <c r="BJ66" s="240" t="e">
        <f>IF(ISBLANK(Glutamine!#REF!),"",Glutamine!#REF!)</f>
        <v>#REF!</v>
      </c>
      <c r="BK66" s="240" t="e">
        <f>IF(ISBLANK(Glutamine!#REF!),"",Glutamine!#REF!)</f>
        <v>#REF!</v>
      </c>
      <c r="BL66" s="240" t="e">
        <f>IF(ISBLANK(Glutamine!#REF!),"",Glutamine!#REF!)</f>
        <v>#REF!</v>
      </c>
      <c r="BM66" s="240" t="e">
        <f>IF(ISBLANK(Glutamine!#REF!),"",Glutamine!#REF!)</f>
        <v>#REF!</v>
      </c>
      <c r="BN66" s="240" t="str">
        <f>IF(ISBLANK('In Process Calc.'!B59),"",ROUND('In Process Calc.'!B59,2))</f>
        <v/>
      </c>
      <c r="BO66" s="240" t="str">
        <f>IF(ISBLANK('In Process Calc.'!C59),"",ROUND('In Process Calc.'!C59,2))</f>
        <v/>
      </c>
      <c r="BP66" s="240" t="str">
        <f>IF(ISBLANK('In Process Calc.'!D59),"",'In Process Calc.'!D59)</f>
        <v/>
      </c>
      <c r="BQ66" s="240" t="str">
        <f>IF(ISBLANK('In Process Calc.'!E59),"",'In Process Calc.'!E59)</f>
        <v/>
      </c>
      <c r="BR66" s="240" t="str">
        <f>IF(ISBLANK('In Process Calc.'!G59),"",'In Process Calc.'!G59)</f>
        <v/>
      </c>
      <c r="BS66" s="240" t="str">
        <f>IF(ISBLANK('In Process Calc.'!I59),"",'In Process Calc.'!I59)</f>
        <v/>
      </c>
      <c r="BT66" s="240" t="str">
        <f>IF(ISBLANK('In Process Calc.'!J59),"",'In Process Calc.'!J59)</f>
        <v/>
      </c>
      <c r="BU66" s="240" t="str">
        <f>IF(ISBLANK('In Process Calc.'!K59),"",'In Process Calc.'!K59)</f>
        <v/>
      </c>
      <c r="BV66" s="245" t="str">
        <f>IF(ISBLANK('In Process Calc.'!L59),"",'In Process Calc.'!L59)</f>
        <v/>
      </c>
      <c r="BW66" s="245" t="str">
        <f>IF(ISBLANK('In Process Calc.'!M59),"",'In Process Calc.'!M59)</f>
        <v/>
      </c>
      <c r="BX66" s="245" t="str">
        <f>IF(ISBLANK('In Process Calc.'!N59),"",'In Process Calc.'!N59)</f>
        <v/>
      </c>
      <c r="BY66" s="245" t="str">
        <f>IF(ISBLANK('In Process Calc.'!O59),"",'In Process Calc.'!O59)</f>
        <v/>
      </c>
      <c r="BZ66" s="245" t="str">
        <f>IF(ISBLANK('In Process Calc.'!P59),"",'In Process Calc.'!P59)</f>
        <v/>
      </c>
      <c r="CA66" s="245" t="str">
        <f>IF(ISBLANK('In Process Calc.'!Q59),"",'In Process Calc.'!Q59)</f>
        <v/>
      </c>
      <c r="CB66" s="245" t="str">
        <f>IF(ISBLANK('In Process Calc.'!R59),"",'In Process Calc.'!R59)</f>
        <v/>
      </c>
      <c r="CC66" s="245" t="str">
        <f>IF(ISBLANK('In Process Calc.'!S59),"",'In Process Calc.'!S59)</f>
        <v/>
      </c>
      <c r="CD66" s="245" t="str">
        <f>IF(ISBLANK('In Process Calc.'!T59),"",'In Process Calc.'!T59)</f>
        <v/>
      </c>
      <c r="CE66" s="245" t="str">
        <f>IF(ISBLANK('In Process Calc.'!U59),"",'In Process Calc.'!U59)</f>
        <v/>
      </c>
      <c r="CF66" s="245" t="str">
        <f>IF(ISBLANK('In Process Calc.'!V59),"",'In Process Calc.'!V59)</f>
        <v/>
      </c>
      <c r="CG66" s="245" t="str">
        <f>IF(ISBLANK('In Process Calc.'!W59),"",'In Process Calc.'!W59)</f>
        <v/>
      </c>
      <c r="CH66" s="245" t="str">
        <f>IF(ISBLANK('In Process Calc.'!X59),"",'In Process Calc.'!X59)</f>
        <v/>
      </c>
      <c r="CI66" s="245" t="str">
        <f>IF(ISBLANK('In Process Calc.'!Y59),"",'In Process Calc.'!Y59)</f>
        <v/>
      </c>
      <c r="CJ66" s="245" t="str">
        <f>IF(ISBLANK('In Process Calc.'!Z59),"",'In Process Calc.'!Z59)</f>
        <v/>
      </c>
      <c r="CK66" s="245" t="str">
        <f>IF(ISBLANK('In Process Calc.'!AA59),"",'In Process Calc.'!AA59)</f>
        <v/>
      </c>
      <c r="CL66" s="245" t="str">
        <f>IF(ISBLANK('In Process Calc.'!AB59),"",'In Process Calc.'!AB59)</f>
        <v/>
      </c>
      <c r="CM66" s="245" t="str">
        <f>IF(ISBLANK('In Process Calc.'!AC59),"",'In Process Calc.'!AC59)</f>
        <v/>
      </c>
      <c r="CN66" s="245" t="str">
        <f>IF(ISBLANK('In Process Calc.'!AD59),"",'In Process Calc.'!AD59)</f>
        <v/>
      </c>
      <c r="CO66" s="245" t="str">
        <f>IF(ISBLANK('In Process Calc.'!AE59),"",'In Process Calc.'!AE59)</f>
        <v/>
      </c>
      <c r="CP66" s="245" t="str">
        <f>IF(ISBLANK('In Process Calc.'!AF59),"",'In Process Calc.'!AF59)</f>
        <v/>
      </c>
      <c r="CQ66" s="245" t="str">
        <f>IF(ISBLANK('In Process Calc.'!AG59),"",'In Process Calc.'!AG59)</f>
        <v/>
      </c>
      <c r="CR66" s="245" t="str">
        <f>IF(ISBLANK('In Process Calc.'!AH59),"",'In Process Calc.'!AH59)</f>
        <v/>
      </c>
      <c r="CS66" s="245" t="str">
        <f>IF(ISBLANK('In Process Calc.'!AI59),"",'In Process Calc.'!AI59)</f>
        <v/>
      </c>
      <c r="CT66" s="245" t="str">
        <f>IF(ISBLANK('In Process Calc.'!AJ59),"",'In Process Calc.'!AJ59)</f>
        <v/>
      </c>
      <c r="CU66" s="245" t="str">
        <f>IF(ISBLANK('In Process Calc.'!AK59),"",'In Process Calc.'!AK59)</f>
        <v/>
      </c>
      <c r="CV66" s="245" t="str">
        <f>IF(ISBLANK('In Process Calc.'!AL59),"",'In Process Calc.'!AL59)</f>
        <v/>
      </c>
      <c r="CW66" s="245" t="str">
        <f>IF(ISBLANK('In Process Calc.'!AM59),"",'In Process Calc.'!AM59)</f>
        <v/>
      </c>
      <c r="CX66" s="245" t="str">
        <f>IF(ISBLANK('In Process Calc.'!AN59),"",'In Process Calc.'!AN59)</f>
        <v/>
      </c>
      <c r="CY66" s="245" t="str">
        <f>IF(ISBLANK('In Process Calc.'!AO59),"",'In Process Calc.'!AO59)</f>
        <v/>
      </c>
      <c r="CZ66" s="245" t="str">
        <f>IF(ISBLANK('In Process Calc.'!AP59),"",'In Process Calc.'!AP59)</f>
        <v/>
      </c>
      <c r="DA66" s="245" t="str">
        <f>IF(ISBLANK('In Process Calc.'!AQ59),"",'In Process Calc.'!AQ59)</f>
        <v/>
      </c>
      <c r="DB66" s="245" t="str">
        <f>IF(ISBLANK('In Process Calc.'!AR59),"",'In Process Calc.'!AR59)</f>
        <v/>
      </c>
      <c r="DC66" s="245" t="str">
        <f>IF(ISBLANK('In Process Calc.'!AS59),"",'In Process Calc.'!AS59)</f>
        <v/>
      </c>
      <c r="DD66" s="245" t="str">
        <f>IF(ISBLANK('In Process Calc.'!AT59),"",'In Process Calc.'!AT59)</f>
        <v/>
      </c>
      <c r="DE66" s="245" t="str">
        <f>IF(ISBLANK('In Process Calc.'!AU59),"",'In Process Calc.'!AU59)</f>
        <v/>
      </c>
      <c r="DF66" s="245" t="str">
        <f>IF(ISBLANK('In Process Calc.'!AV59),"",'In Process Calc.'!AV59)</f>
        <v/>
      </c>
      <c r="DG66" s="245" t="str">
        <f>IF(ISBLANK('In Process Calc.'!AW59),"",'In Process Calc.'!AW59)</f>
        <v/>
      </c>
      <c r="DH66" s="245" t="str">
        <f>IF(ISBLANK('In Process Calc.'!AX59),"",'In Process Calc.'!AX59)</f>
        <v/>
      </c>
      <c r="DI66" s="245" t="str">
        <f>IF(ISBLANK('In Process Calc.'!AY59),"",'In Process Calc.'!AY59)</f>
        <v/>
      </c>
      <c r="DJ66" s="245" t="str">
        <f>IF(ISBLANK('In Process Calc.'!AZ59),"",'In Process Calc.'!AZ59)</f>
        <v/>
      </c>
      <c r="DK66" s="245" t="str">
        <f>IF(ISBLANK('In Process Calc.'!BA59),"",'In Process Calc.'!BA59)</f>
        <v/>
      </c>
      <c r="DL66" s="245" t="str">
        <f>IF(ISBLANK('In Process Calc.'!BB59),"",'In Process Calc.'!BB59)</f>
        <v/>
      </c>
      <c r="DM66" s="245" t="str">
        <f>IF(ISBLANK('In Process Calc.'!BC59),"",'In Process Calc.'!BC59)</f>
        <v/>
      </c>
      <c r="DN66" s="245" t="str">
        <f>IF(ISBLANK('In Process Calc.'!BD59),"",'In Process Calc.'!BD59)</f>
        <v/>
      </c>
      <c r="DO66" s="245" t="str">
        <f>IF(ISBLANK('In Process Calc.'!BE59),"",'In Process Calc.'!BE59)</f>
        <v/>
      </c>
      <c r="DP66" s="245" t="str">
        <f>IF(ISBLANK('In Process Calc.'!BF59),"",'In Process Calc.'!BF59)</f>
        <v/>
      </c>
      <c r="DQ66" s="245" t="str">
        <f>IF(ISBLANK('In Process Calc.'!BG59),"",'In Process Calc.'!BG59)</f>
        <v/>
      </c>
      <c r="DR66" s="245" t="str">
        <f>IF(ISBLANK('In Process Calc.'!BH59),"",'In Process Calc.'!BH59)</f>
        <v/>
      </c>
      <c r="DS66" s="245" t="str">
        <f>IF(ISBLANK('In Process Calc.'!BI59),"",'In Process Calc.'!BI59)</f>
        <v/>
      </c>
      <c r="DT66" s="245" t="str">
        <f>IF(ISBLANK('In Process Calc.'!BJ59),"",'In Process Calc.'!BJ59)</f>
        <v/>
      </c>
      <c r="DU66" s="245" t="str">
        <f>IF(ISBLANK('In Process Calc.'!BK59),"",'In Process Calc.'!BK59)</f>
        <v/>
      </c>
      <c r="DV66" s="245" t="str">
        <f>IF(ISBLANK('In Process Calc.'!BL59),"",'In Process Calc.'!BL59)</f>
        <v/>
      </c>
      <c r="DW66" s="245" t="str">
        <f>IF(ISBLANK('In Process Calc.'!BM59),"",'In Process Calc.'!BM59)</f>
        <v/>
      </c>
      <c r="DX66" s="245" t="str">
        <f>IF(ISBLANK('In Process Calc.'!BN59),"",'In Process Calc.'!BN59)</f>
        <v/>
      </c>
      <c r="DY66" s="245" t="str">
        <f>IF(ISBLANK('In Process Calc.'!BO59),"",'In Process Calc.'!BO59)</f>
        <v/>
      </c>
      <c r="DZ66" s="245" t="str">
        <f>IF(ISBLANK('In Process Calc.'!BP59),"",'In Process Calc.'!BP59)</f>
        <v/>
      </c>
      <c r="EA66" s="245" t="str">
        <f>IF(ISBLANK('In Process Calc.'!BQ59),"",'In Process Calc.'!BQ59)</f>
        <v/>
      </c>
      <c r="EB66" s="245" t="str">
        <f>IF(ISBLANK('In Process Calc.'!BR59),"",'In Process Calc.'!BR59)</f>
        <v/>
      </c>
      <c r="EC66" s="245" t="str">
        <f>IF(ISBLANK('In Process Calc.'!BS59),"",'In Process Calc.'!BS59)</f>
        <v/>
      </c>
      <c r="ED66" s="245" t="str">
        <f>IF(ISBLANK('In Process Calc.'!BT59),"",'In Process Calc.'!BT59)</f>
        <v/>
      </c>
      <c r="EE66" s="245" t="str">
        <f>IF(ISBLANK('In Process Calc.'!BU59),"",'In Process Calc.'!BU59)</f>
        <v/>
      </c>
      <c r="EF66" s="245" t="str">
        <f>IF(ISBLANK('In Process Calc.'!BV59),"",'In Process Calc.'!BV59)</f>
        <v/>
      </c>
      <c r="EG66" s="245" t="str">
        <f>IF(ISBLANK('In Process Calc.'!BW59),"",'In Process Calc.'!BW59)</f>
        <v/>
      </c>
      <c r="EH66" s="245" t="str">
        <f>IF(ISBLANK('In Process Calc.'!BX59),"",'In Process Calc.'!BX59)</f>
        <v/>
      </c>
      <c r="EI66" s="245" t="str">
        <f>IF(ISBLANK('In Process Calc.'!BY59),"",'In Process Calc.'!BY59)</f>
        <v/>
      </c>
      <c r="EJ66" s="245" t="str">
        <f>IF(ISBLANK('In Process Calc.'!BZ59),"",'In Process Calc.'!BZ59)</f>
        <v/>
      </c>
      <c r="EK66" s="245" t="str">
        <f>IF(ISBLANK('Post Process Calc.'!A66),"",'Post Process Calc.'!A66)</f>
        <v/>
      </c>
      <c r="EL66" s="245" t="str">
        <f>IF(ISBLANK('Post Process Calc.'!B66),"",'Post Process Calc.'!B66)</f>
        <v/>
      </c>
      <c r="EM66" s="245" t="str">
        <f>IF(ISBLANK('Post Process Calc.'!C66),"",'Post Process Calc.'!C66)</f>
        <v/>
      </c>
      <c r="EN66" s="245" t="str">
        <f>IF(ISBLANK('Post Process Calc.'!D66),"",'Post Process Calc.'!D66)</f>
        <v/>
      </c>
      <c r="EO66" s="245" t="str">
        <f>IF(ISBLANK('Post Process Calc.'!E66),"",'Post Process Calc.'!E66)</f>
        <v/>
      </c>
      <c r="EP66" s="245" t="str">
        <f>IF(ISBLANK('Post Process Calc.'!F66),"",'Post Process Calc.'!F66)</f>
        <v/>
      </c>
      <c r="EQ66" s="245" t="str">
        <f>IF(ISBLANK('Post Process Calc.'!G66),"",'Post Process Calc.'!G66)</f>
        <v/>
      </c>
      <c r="ER66" s="245" t="str">
        <f>IF(ISBLANK('Post Process Calc.'!H66),"",'Post Process Calc.'!H66)</f>
        <v/>
      </c>
      <c r="ES66" s="245" t="str">
        <f>IF(ISBLANK('Post Process Calc.'!I66),"",'Post Process Calc.'!I66)</f>
        <v/>
      </c>
      <c r="ET66" s="245" t="str">
        <f>IF(ISBLANK('Post Process Calc.'!J66),"",'Post Process Calc.'!J66)</f>
        <v/>
      </c>
      <c r="EU66" s="245" t="str">
        <f>IF(ISBLANK('Post Process Calc.'!K66),"",'Post Process Calc.'!K66)</f>
        <v/>
      </c>
      <c r="EV66" s="245" t="str">
        <f>IF(ISBLANK('Post Process Calc.'!L66),"",'Post Process Calc.'!L66)</f>
        <v/>
      </c>
      <c r="EW66" s="245" t="str">
        <f>IF(ISBLANK('Post Process Calc.'!M66),"",'Post Process Calc.'!M66)</f>
        <v/>
      </c>
      <c r="EX66" s="245" t="str">
        <f>IF(ISBLANK('Post Process Calc.'!N66),"",'Post Process Calc.'!N66)</f>
        <v/>
      </c>
      <c r="EY66" s="245" t="str">
        <f>IF(ISBLANK('Post Process Calc.'!O66),"",'Post Process Calc.'!O66)</f>
        <v/>
      </c>
      <c r="EZ66" s="245" t="str">
        <f>IF(ISBLANK('Post Process Calc.'!P66),"",'Post Process Calc.'!P66)</f>
        <v/>
      </c>
      <c r="FA66" s="245" t="str">
        <f>IF(ISBLANK('Post Process Calc.'!Q66),"",'Post Process Calc.'!Q66)</f>
        <v/>
      </c>
      <c r="FB66" s="245" t="str">
        <f>IF(ISBLANK('Post Process Calc.'!R66),"",'Post Process Calc.'!R66)</f>
        <v/>
      </c>
      <c r="FC66" s="245" t="str">
        <f>IF(ISBLANK('Post Process Calc.'!S66),"",'Post Process Calc.'!S66)</f>
        <v/>
      </c>
      <c r="FD66" s="245" t="str">
        <f>IF(ISBLANK('Post Process Calc.'!T66),"",'Post Process Calc.'!T66)</f>
        <v/>
      </c>
      <c r="FE66" s="245" t="str">
        <f>IF(ISBLANK('Post Process Calc.'!U66),"",'Post Process Calc.'!U66)</f>
        <v/>
      </c>
      <c r="FF66" s="245" t="str">
        <f>IF(ISBLANK('Post Process Calc.'!V66),"",'Post Process Calc.'!V66)</f>
        <v/>
      </c>
      <c r="FG66" s="245" t="str">
        <f>IF(ISBLANK('Post Process Calc.'!W66),"",'Post Process Calc.'!W66)</f>
        <v/>
      </c>
      <c r="FH66" s="245" t="str">
        <f>IF(ISBLANK('Post Process Calc.'!X66),"",'Post Process Calc.'!X66)</f>
        <v/>
      </c>
      <c r="FI66" s="245" t="str">
        <f>IF(ISBLANK('Post Process Calc.'!Y66),"",'Post Process Calc.'!Y66)</f>
        <v/>
      </c>
      <c r="FJ66" s="245" t="str">
        <f>IF(ISBLANK('Post Process Calc.'!Z66),"",'Post Process Calc.'!Z66)</f>
        <v/>
      </c>
      <c r="FK66" s="245" t="str">
        <f>IF(ISBLANK('Post Process Calc.'!AA66),"",'Post Process Calc.'!AA66)</f>
        <v/>
      </c>
      <c r="FL66" s="245" t="str">
        <f>IF(ISBLANK('Post Process Calc.'!AB66),"",'Post Process Calc.'!AB66)</f>
        <v/>
      </c>
      <c r="FM66" s="245" t="str">
        <f>IF(ISBLANK('Post Process Calc.'!AC66),"",'Post Process Calc.'!AC66)</f>
        <v/>
      </c>
      <c r="FN66" s="245" t="str">
        <f>IF(ISBLANK('Post Process Calc.'!AD66),"",'Post Process Calc.'!AD66)</f>
        <v/>
      </c>
      <c r="FO66" s="245" t="str">
        <f>IF(ISBLANK('Post Process Calc.'!AE66),"",'Post Process Calc.'!AE66)</f>
        <v/>
      </c>
      <c r="FP66" s="245" t="str">
        <f>IF(ISBLANK('Post Process Calc.'!AF66),"",'Post Process Calc.'!AF66)</f>
        <v/>
      </c>
      <c r="FQ66" s="245" t="str">
        <f>IF(ISBLANK('Post Process Calc.'!AG66),"",'Post Process Calc.'!AG66)</f>
        <v/>
      </c>
      <c r="FR66" s="245" t="str">
        <f>IF(ISBLANK('Post Process Calc.'!AH66),"",'Post Process Calc.'!AH66)</f>
        <v/>
      </c>
      <c r="FS66" s="245" t="str">
        <f>IF(ISBLANK('Post Process Calc.'!AI66),"",'Post Process Calc.'!AI66)</f>
        <v/>
      </c>
    </row>
    <row r="67" spans="1:175" x14ac:dyDescent="0.15">
      <c r="A67" s="240" t="str">
        <f>IF(Glutamine!B58&lt;&gt;0,Glutamine!$B$1,"")</f>
        <v/>
      </c>
      <c r="B67" s="240" t="str">
        <f>IF(ISBLANK(Glutamine!A58),"",Glutamine!A58)</f>
        <v/>
      </c>
      <c r="C67" s="247" t="str">
        <f>IF(ISBLANK(Glutamine!B58),"",Glutamine!B58)</f>
        <v/>
      </c>
      <c r="D67" s="248" t="str">
        <f>IF(ISBLANK(Glutamine!C58),"",Glutamine!C58)</f>
        <v/>
      </c>
      <c r="E67" s="240" t="str">
        <f>IF(ISBLANK(Glutamine!D58),"",Glutamine!D58)</f>
        <v/>
      </c>
      <c r="F67" s="240" t="str">
        <f>IF(ISBLANK(Glutamine!E58),"",Glutamine!E58)</f>
        <v/>
      </c>
      <c r="G67" s="240" t="str">
        <f>IF(ISBLANK(Glutamine!G58),"",Glutamine!G58)</f>
        <v/>
      </c>
      <c r="H67" s="240" t="str">
        <f>IF(ISBLANK(Glutamine!H58),"",Glutamine!H58)</f>
        <v/>
      </c>
      <c r="I67" s="240" t="str">
        <f>IF(ISBLANK(Glutamine!I58),"",Glutamine!I58)</f>
        <v/>
      </c>
      <c r="J67" s="240" t="str">
        <f>IF(ISBLANK(Glutamine!J58),"",Glutamine!J58)</f>
        <v/>
      </c>
      <c r="K67" s="240" t="str">
        <f>IF(ISBLANK(Glutamine!K58),"",Glutamine!K58)</f>
        <v/>
      </c>
      <c r="L67" s="240" t="str">
        <f>IF(ISBLANK(Glutamine!L58),"",Glutamine!L58)</f>
        <v/>
      </c>
      <c r="M67" s="240" t="str">
        <f>IF(ISBLANK(Glutamine!M58),"",Glutamine!M58)</f>
        <v/>
      </c>
      <c r="N67" s="240" t="str">
        <f>IF(ISBLANK(Glutamine!N58),"",Glutamine!N58)</f>
        <v/>
      </c>
      <c r="O67" s="240" t="str">
        <f>IF(ISBLANK(Glutamine!O58),"",Glutamine!O58)</f>
        <v/>
      </c>
      <c r="P67" s="240" t="str">
        <f>IF(ISBLANK(Glutamine!P58),"",Glutamine!P58)</f>
        <v/>
      </c>
      <c r="Q67" s="240" t="str">
        <f>IF(ISBLANK(Glutamine!Q58),"",Glutamine!Q58)</f>
        <v/>
      </c>
      <c r="R67" s="240" t="str">
        <f>IF(ISBLANK(Glutamine!R58),"",Glutamine!R58)</f>
        <v/>
      </c>
      <c r="S67" s="240" t="str">
        <f>IF(ISBLANK(Glutamine!S58),"",Glutamine!S58)</f>
        <v/>
      </c>
      <c r="T67" s="240" t="str">
        <f>IF(ISBLANK(Glutamine!T58),"",Glutamine!T58)</f>
        <v/>
      </c>
      <c r="U67" s="240" t="str">
        <f>IF(ISBLANK(Glutamine!U58),"",Glutamine!U58)</f>
        <v/>
      </c>
      <c r="V67" s="240" t="str">
        <f>IF(ISBLANK(Glutamine!V58),"",Glutamine!V58)</f>
        <v/>
      </c>
      <c r="W67" s="240" t="str">
        <f>IF(ISBLANK(Glutamine!W58),"",Glutamine!W58)</f>
        <v/>
      </c>
      <c r="X67" s="240" t="str">
        <f>IF(ISBLANK(Glutamine!X58),"",Glutamine!X58)</f>
        <v/>
      </c>
      <c r="Y67" s="240" t="str">
        <f>IF(ISBLANK(Glutamine!Y58),"",Glutamine!Y58)</f>
        <v/>
      </c>
      <c r="Z67" s="240" t="str">
        <f>IF(ISBLANK(Glutamine!Z58),"",Glutamine!Z58)</f>
        <v/>
      </c>
      <c r="AA67" s="240" t="str">
        <f>IF(ISBLANK(Glutamine!AA58),"",Glutamine!AA58)</f>
        <v/>
      </c>
      <c r="AB67" s="240" t="str">
        <f>IF(ISBLANK(Glutamine!AB58),"",Glutamine!AB58)</f>
        <v/>
      </c>
      <c r="AC67" s="240" t="str">
        <f>IF(ISBLANK(Glutamine!AC58),"",Glutamine!AC58)</f>
        <v/>
      </c>
      <c r="AD67" s="240" t="str">
        <f>IF(ISBLANK(Glutamine!AD58),"",Glutamine!AD58)</f>
        <v/>
      </c>
      <c r="AE67" s="240" t="str">
        <f>IF(ISBLANK(Glutamine!AE58),"",Glutamine!AE58)</f>
        <v/>
      </c>
      <c r="AF67" s="240" t="str">
        <f>IF(ISBLANK(Glutamine!AF58),"",Glutamine!AF58)</f>
        <v/>
      </c>
      <c r="AG67" s="240" t="str">
        <f>IF(ISBLANK(Glutamine!AG58),"",Glutamine!AG58)</f>
        <v/>
      </c>
      <c r="AH67" s="240" t="str">
        <f>IF(ISBLANK(Glutamine!AH58),"",Glutamine!AH58)</f>
        <v/>
      </c>
      <c r="AI67" s="240" t="str">
        <f>IF(ISBLANK(Glutamine!AI58),"",Glutamine!AI58)</f>
        <v/>
      </c>
      <c r="AJ67" s="240" t="str">
        <f>IF(ISBLANK(Glutamine!AJ58),"",Glutamine!AJ58)</f>
        <v/>
      </c>
      <c r="AK67" s="240" t="str">
        <f>IF(ISBLANK(Glutamine!AK58),"",Glutamine!AK58)</f>
        <v/>
      </c>
      <c r="AL67" s="240" t="str">
        <f>IF(ISBLANK(Glutamine!AL58),"",Glutamine!AL58)</f>
        <v/>
      </c>
      <c r="AM67" s="240" t="str">
        <f>IF(ISBLANK(Glutamine!AM58),"",Glutamine!AM58)</f>
        <v/>
      </c>
      <c r="AN67" s="240" t="str">
        <f>IF(ISBLANK(Glutamine!AN58),"",Glutamine!AN58)</f>
        <v/>
      </c>
      <c r="AO67" s="240" t="str">
        <f>IF(ISBLANK(Glutamine!AO58),"",Glutamine!AO58)</f>
        <v/>
      </c>
      <c r="AP67" s="240" t="str">
        <f>IF(ISBLANK(Glutamine!AP58),"",Glutamine!AP58)</f>
        <v/>
      </c>
      <c r="AQ67" s="240" t="e">
        <f>IF(ISBLANK(Glutamine!#REF!),"",Glutamine!#REF!)</f>
        <v>#REF!</v>
      </c>
      <c r="AR67" s="240" t="e">
        <f>IF(ISBLANK(Glutamine!#REF!),"",Glutamine!#REF!)</f>
        <v>#REF!</v>
      </c>
      <c r="AS67" s="240" t="e">
        <f>IF(ISBLANK(Glutamine!#REF!),"",Glutamine!#REF!)</f>
        <v>#REF!</v>
      </c>
      <c r="AT67" s="240" t="e">
        <f>IF(ISBLANK(Glutamine!#REF!),"",Glutamine!#REF!)</f>
        <v>#REF!</v>
      </c>
      <c r="AU67" s="240" t="e">
        <f>IF(ISBLANK(Glutamine!#REF!),"",Glutamine!#REF!)</f>
        <v>#REF!</v>
      </c>
      <c r="AV67" s="240" t="e">
        <f>IF(ISBLANK(Glutamine!#REF!),"",Glutamine!#REF!)</f>
        <v>#REF!</v>
      </c>
      <c r="AW67" s="240" t="e">
        <f>IF(ISBLANK(Glutamine!#REF!),"",Glutamine!#REF!)</f>
        <v>#REF!</v>
      </c>
      <c r="AX67" s="240" t="e">
        <f>IF(ISBLANK(Glutamine!#REF!),"",Glutamine!#REF!)</f>
        <v>#REF!</v>
      </c>
      <c r="AY67" s="240" t="e">
        <f>IF(ISBLANK(Glutamine!#REF!),"",Glutamine!#REF!)</f>
        <v>#REF!</v>
      </c>
      <c r="AZ67" s="240" t="e">
        <f>IF(ISBLANK(Glutamine!#REF!),"",Glutamine!#REF!)</f>
        <v>#REF!</v>
      </c>
      <c r="BA67" s="240" t="e">
        <f>IF(ISBLANK(Glutamine!#REF!),"",Glutamine!#REF!)</f>
        <v>#REF!</v>
      </c>
      <c r="BB67" s="240" t="e">
        <f>IF(ISBLANK(Glutamine!#REF!),"",Glutamine!#REF!)</f>
        <v>#REF!</v>
      </c>
      <c r="BC67" s="240" t="e">
        <f>IF(ISBLANK(Glutamine!#REF!),"",Glutamine!#REF!)</f>
        <v>#REF!</v>
      </c>
      <c r="BD67" s="240" t="e">
        <f>IF(ISBLANK(Glutamine!#REF!),"",Glutamine!#REF!)</f>
        <v>#REF!</v>
      </c>
      <c r="BE67" s="240" t="e">
        <f>IF(ISBLANK(Glutamine!#REF!),"",Glutamine!#REF!)</f>
        <v>#REF!</v>
      </c>
      <c r="BF67" s="240" t="e">
        <f>IF(ISBLANK(Glutamine!#REF!),"",Glutamine!#REF!)</f>
        <v>#REF!</v>
      </c>
      <c r="BG67" s="240" t="e">
        <f>IF(ISBLANK(Glutamine!#REF!),"",Glutamine!#REF!)</f>
        <v>#REF!</v>
      </c>
      <c r="BH67" s="240" t="e">
        <f>IF(ISBLANK(Glutamine!#REF!),"",Glutamine!#REF!)</f>
        <v>#REF!</v>
      </c>
      <c r="BI67" s="240" t="e">
        <f>IF(ISBLANK(Glutamine!#REF!),"",Glutamine!#REF!)</f>
        <v>#REF!</v>
      </c>
      <c r="BJ67" s="240" t="e">
        <f>IF(ISBLANK(Glutamine!#REF!),"",Glutamine!#REF!)</f>
        <v>#REF!</v>
      </c>
      <c r="BK67" s="240" t="e">
        <f>IF(ISBLANK(Glutamine!#REF!),"",Glutamine!#REF!)</f>
        <v>#REF!</v>
      </c>
      <c r="BL67" s="240" t="e">
        <f>IF(ISBLANK(Glutamine!#REF!),"",Glutamine!#REF!)</f>
        <v>#REF!</v>
      </c>
      <c r="BM67" s="240" t="e">
        <f>IF(ISBLANK(Glutamine!#REF!),"",Glutamine!#REF!)</f>
        <v>#REF!</v>
      </c>
      <c r="BN67" s="240" t="str">
        <f>IF(ISBLANK('In Process Calc.'!B60),"",ROUND('In Process Calc.'!B60,2))</f>
        <v/>
      </c>
      <c r="BO67" s="240" t="str">
        <f>IF(ISBLANK('In Process Calc.'!C60),"",ROUND('In Process Calc.'!C60,2))</f>
        <v/>
      </c>
      <c r="BP67" s="240" t="str">
        <f>IF(ISBLANK('In Process Calc.'!D60),"",'In Process Calc.'!D60)</f>
        <v/>
      </c>
      <c r="BQ67" s="240" t="str">
        <f>IF(ISBLANK('In Process Calc.'!E60),"",'In Process Calc.'!E60)</f>
        <v/>
      </c>
      <c r="BR67" s="240" t="str">
        <f>IF(ISBLANK('In Process Calc.'!G60),"",'In Process Calc.'!G60)</f>
        <v/>
      </c>
      <c r="BS67" s="240" t="str">
        <f>IF(ISBLANK('In Process Calc.'!I60),"",'In Process Calc.'!I60)</f>
        <v/>
      </c>
      <c r="BT67" s="240" t="str">
        <f>IF(ISBLANK('In Process Calc.'!J60),"",'In Process Calc.'!J60)</f>
        <v/>
      </c>
      <c r="BU67" s="240" t="str">
        <f>IF(ISBLANK('In Process Calc.'!K60),"",'In Process Calc.'!K60)</f>
        <v/>
      </c>
      <c r="BV67" s="245" t="str">
        <f>IF(ISBLANK('In Process Calc.'!L60),"",'In Process Calc.'!L60)</f>
        <v/>
      </c>
      <c r="BW67" s="245" t="str">
        <f>IF(ISBLANK('In Process Calc.'!M60),"",'In Process Calc.'!M60)</f>
        <v/>
      </c>
      <c r="BX67" s="245" t="str">
        <f>IF(ISBLANK('In Process Calc.'!N60),"",'In Process Calc.'!N60)</f>
        <v/>
      </c>
      <c r="BY67" s="245" t="str">
        <f>IF(ISBLANK('In Process Calc.'!O60),"",'In Process Calc.'!O60)</f>
        <v/>
      </c>
      <c r="BZ67" s="245" t="str">
        <f>IF(ISBLANK('In Process Calc.'!P60),"",'In Process Calc.'!P60)</f>
        <v/>
      </c>
      <c r="CA67" s="245" t="str">
        <f>IF(ISBLANK('In Process Calc.'!Q60),"",'In Process Calc.'!Q60)</f>
        <v/>
      </c>
      <c r="CB67" s="245" t="str">
        <f>IF(ISBLANK('In Process Calc.'!R60),"",'In Process Calc.'!R60)</f>
        <v/>
      </c>
      <c r="CC67" s="245" t="str">
        <f>IF(ISBLANK('In Process Calc.'!S60),"",'In Process Calc.'!S60)</f>
        <v/>
      </c>
      <c r="CD67" s="245" t="str">
        <f>IF(ISBLANK('In Process Calc.'!T60),"",'In Process Calc.'!T60)</f>
        <v/>
      </c>
      <c r="CE67" s="245" t="str">
        <f>IF(ISBLANK('In Process Calc.'!U60),"",'In Process Calc.'!U60)</f>
        <v/>
      </c>
      <c r="CF67" s="245" t="str">
        <f>IF(ISBLANK('In Process Calc.'!V60),"",'In Process Calc.'!V60)</f>
        <v/>
      </c>
      <c r="CG67" s="245" t="str">
        <f>IF(ISBLANK('In Process Calc.'!W60),"",'In Process Calc.'!W60)</f>
        <v/>
      </c>
      <c r="CH67" s="245" t="str">
        <f>IF(ISBLANK('In Process Calc.'!X60),"",'In Process Calc.'!X60)</f>
        <v/>
      </c>
      <c r="CI67" s="245" t="str">
        <f>IF(ISBLANK('In Process Calc.'!Y60),"",'In Process Calc.'!Y60)</f>
        <v/>
      </c>
      <c r="CJ67" s="245" t="str">
        <f>IF(ISBLANK('In Process Calc.'!Z60),"",'In Process Calc.'!Z60)</f>
        <v/>
      </c>
      <c r="CK67" s="245" t="str">
        <f>IF(ISBLANK('In Process Calc.'!AA60),"",'In Process Calc.'!AA60)</f>
        <v/>
      </c>
      <c r="CL67" s="245" t="str">
        <f>IF(ISBLANK('In Process Calc.'!AB60),"",'In Process Calc.'!AB60)</f>
        <v/>
      </c>
      <c r="CM67" s="245" t="str">
        <f>IF(ISBLANK('In Process Calc.'!AC60),"",'In Process Calc.'!AC60)</f>
        <v/>
      </c>
      <c r="CN67" s="245" t="str">
        <f>IF(ISBLANK('In Process Calc.'!AD60),"",'In Process Calc.'!AD60)</f>
        <v/>
      </c>
      <c r="CO67" s="245" t="str">
        <f>IF(ISBLANK('In Process Calc.'!AE60),"",'In Process Calc.'!AE60)</f>
        <v/>
      </c>
      <c r="CP67" s="245" t="str">
        <f>IF(ISBLANK('In Process Calc.'!AF60),"",'In Process Calc.'!AF60)</f>
        <v/>
      </c>
      <c r="CQ67" s="245" t="str">
        <f>IF(ISBLANK('In Process Calc.'!AG60),"",'In Process Calc.'!AG60)</f>
        <v/>
      </c>
      <c r="CR67" s="245" t="str">
        <f>IF(ISBLANK('In Process Calc.'!AH60),"",'In Process Calc.'!AH60)</f>
        <v/>
      </c>
      <c r="CS67" s="245" t="str">
        <f>IF(ISBLANK('In Process Calc.'!AI60),"",'In Process Calc.'!AI60)</f>
        <v/>
      </c>
      <c r="CT67" s="245" t="str">
        <f>IF(ISBLANK('In Process Calc.'!AJ60),"",'In Process Calc.'!AJ60)</f>
        <v/>
      </c>
      <c r="CU67" s="245" t="str">
        <f>IF(ISBLANK('In Process Calc.'!AK60),"",'In Process Calc.'!AK60)</f>
        <v/>
      </c>
      <c r="CV67" s="245" t="str">
        <f>IF(ISBLANK('In Process Calc.'!AL60),"",'In Process Calc.'!AL60)</f>
        <v/>
      </c>
      <c r="CW67" s="245" t="str">
        <f>IF(ISBLANK('In Process Calc.'!AM60),"",'In Process Calc.'!AM60)</f>
        <v/>
      </c>
      <c r="CX67" s="245" t="str">
        <f>IF(ISBLANK('In Process Calc.'!AN60),"",'In Process Calc.'!AN60)</f>
        <v/>
      </c>
      <c r="CY67" s="245" t="str">
        <f>IF(ISBLANK('In Process Calc.'!AO60),"",'In Process Calc.'!AO60)</f>
        <v/>
      </c>
      <c r="CZ67" s="245" t="str">
        <f>IF(ISBLANK('In Process Calc.'!AP60),"",'In Process Calc.'!AP60)</f>
        <v/>
      </c>
      <c r="DA67" s="245" t="str">
        <f>IF(ISBLANK('In Process Calc.'!AQ60),"",'In Process Calc.'!AQ60)</f>
        <v/>
      </c>
      <c r="DB67" s="245" t="str">
        <f>IF(ISBLANK('In Process Calc.'!AR60),"",'In Process Calc.'!AR60)</f>
        <v/>
      </c>
      <c r="DC67" s="245" t="str">
        <f>IF(ISBLANK('In Process Calc.'!AS60),"",'In Process Calc.'!AS60)</f>
        <v/>
      </c>
      <c r="DD67" s="245" t="str">
        <f>IF(ISBLANK('In Process Calc.'!AT60),"",'In Process Calc.'!AT60)</f>
        <v/>
      </c>
      <c r="DE67" s="245" t="str">
        <f>IF(ISBLANK('In Process Calc.'!AU60),"",'In Process Calc.'!AU60)</f>
        <v/>
      </c>
      <c r="DF67" s="245" t="str">
        <f>IF(ISBLANK('In Process Calc.'!AV60),"",'In Process Calc.'!AV60)</f>
        <v/>
      </c>
      <c r="DG67" s="245" t="str">
        <f>IF(ISBLANK('In Process Calc.'!AW60),"",'In Process Calc.'!AW60)</f>
        <v/>
      </c>
      <c r="DH67" s="245" t="str">
        <f>IF(ISBLANK('In Process Calc.'!AX60),"",'In Process Calc.'!AX60)</f>
        <v/>
      </c>
      <c r="DI67" s="245" t="str">
        <f>IF(ISBLANK('In Process Calc.'!AY60),"",'In Process Calc.'!AY60)</f>
        <v/>
      </c>
      <c r="DJ67" s="245" t="str">
        <f>IF(ISBLANK('In Process Calc.'!AZ60),"",'In Process Calc.'!AZ60)</f>
        <v/>
      </c>
      <c r="DK67" s="245" t="str">
        <f>IF(ISBLANK('In Process Calc.'!BA60),"",'In Process Calc.'!BA60)</f>
        <v/>
      </c>
      <c r="DL67" s="245" t="str">
        <f>IF(ISBLANK('In Process Calc.'!BB60),"",'In Process Calc.'!BB60)</f>
        <v/>
      </c>
      <c r="DM67" s="245" t="str">
        <f>IF(ISBLANK('In Process Calc.'!BC60),"",'In Process Calc.'!BC60)</f>
        <v/>
      </c>
      <c r="DN67" s="245" t="str">
        <f>IF(ISBLANK('In Process Calc.'!BD60),"",'In Process Calc.'!BD60)</f>
        <v/>
      </c>
      <c r="DO67" s="245" t="str">
        <f>IF(ISBLANK('In Process Calc.'!BE60),"",'In Process Calc.'!BE60)</f>
        <v/>
      </c>
      <c r="DP67" s="245" t="str">
        <f>IF(ISBLANK('In Process Calc.'!BF60),"",'In Process Calc.'!BF60)</f>
        <v/>
      </c>
      <c r="DQ67" s="245" t="str">
        <f>IF(ISBLANK('In Process Calc.'!BG60),"",'In Process Calc.'!BG60)</f>
        <v/>
      </c>
      <c r="DR67" s="245" t="str">
        <f>IF(ISBLANK('In Process Calc.'!BH60),"",'In Process Calc.'!BH60)</f>
        <v/>
      </c>
      <c r="DS67" s="245" t="str">
        <f>IF(ISBLANK('In Process Calc.'!BI60),"",'In Process Calc.'!BI60)</f>
        <v/>
      </c>
      <c r="DT67" s="245" t="str">
        <f>IF(ISBLANK('In Process Calc.'!BJ60),"",'In Process Calc.'!BJ60)</f>
        <v/>
      </c>
      <c r="DU67" s="245" t="str">
        <f>IF(ISBLANK('In Process Calc.'!BK60),"",'In Process Calc.'!BK60)</f>
        <v/>
      </c>
      <c r="DV67" s="245" t="str">
        <f>IF(ISBLANK('In Process Calc.'!BL60),"",'In Process Calc.'!BL60)</f>
        <v/>
      </c>
      <c r="DW67" s="245" t="str">
        <f>IF(ISBLANK('In Process Calc.'!BM60),"",'In Process Calc.'!BM60)</f>
        <v/>
      </c>
      <c r="DX67" s="245" t="str">
        <f>IF(ISBLANK('In Process Calc.'!BN60),"",'In Process Calc.'!BN60)</f>
        <v/>
      </c>
      <c r="DY67" s="245" t="str">
        <f>IF(ISBLANK('In Process Calc.'!BO60),"",'In Process Calc.'!BO60)</f>
        <v/>
      </c>
      <c r="DZ67" s="245" t="str">
        <f>IF(ISBLANK('In Process Calc.'!BP60),"",'In Process Calc.'!BP60)</f>
        <v/>
      </c>
      <c r="EA67" s="245" t="str">
        <f>IF(ISBLANK('In Process Calc.'!BQ60),"",'In Process Calc.'!BQ60)</f>
        <v/>
      </c>
      <c r="EB67" s="245" t="str">
        <f>IF(ISBLANK('In Process Calc.'!BR60),"",'In Process Calc.'!BR60)</f>
        <v/>
      </c>
      <c r="EC67" s="245" t="str">
        <f>IF(ISBLANK('In Process Calc.'!BS60),"",'In Process Calc.'!BS60)</f>
        <v/>
      </c>
      <c r="ED67" s="245" t="str">
        <f>IF(ISBLANK('In Process Calc.'!BT60),"",'In Process Calc.'!BT60)</f>
        <v/>
      </c>
      <c r="EE67" s="245" t="str">
        <f>IF(ISBLANK('In Process Calc.'!BU60),"",'In Process Calc.'!BU60)</f>
        <v/>
      </c>
      <c r="EF67" s="245" t="str">
        <f>IF(ISBLANK('In Process Calc.'!BV60),"",'In Process Calc.'!BV60)</f>
        <v/>
      </c>
      <c r="EG67" s="245" t="str">
        <f>IF(ISBLANK('In Process Calc.'!BW60),"",'In Process Calc.'!BW60)</f>
        <v/>
      </c>
      <c r="EH67" s="245" t="str">
        <f>IF(ISBLANK('In Process Calc.'!BX60),"",'In Process Calc.'!BX60)</f>
        <v/>
      </c>
      <c r="EI67" s="245" t="str">
        <f>IF(ISBLANK('In Process Calc.'!BY60),"",'In Process Calc.'!BY60)</f>
        <v/>
      </c>
      <c r="EJ67" s="245" t="str">
        <f>IF(ISBLANK('In Process Calc.'!BZ60),"",'In Process Calc.'!BZ60)</f>
        <v/>
      </c>
      <c r="EK67" s="245" t="str">
        <f>IF(ISBLANK('Post Process Calc.'!A67),"",'Post Process Calc.'!A67)</f>
        <v/>
      </c>
      <c r="EL67" s="245" t="str">
        <f>IF(ISBLANK('Post Process Calc.'!B67),"",'Post Process Calc.'!B67)</f>
        <v/>
      </c>
      <c r="EM67" s="245" t="str">
        <f>IF(ISBLANK('Post Process Calc.'!C67),"",'Post Process Calc.'!C67)</f>
        <v/>
      </c>
      <c r="EN67" s="245" t="str">
        <f>IF(ISBLANK('Post Process Calc.'!D67),"",'Post Process Calc.'!D67)</f>
        <v/>
      </c>
      <c r="EO67" s="245" t="str">
        <f>IF(ISBLANK('Post Process Calc.'!E67),"",'Post Process Calc.'!E67)</f>
        <v/>
      </c>
      <c r="EP67" s="245" t="str">
        <f>IF(ISBLANK('Post Process Calc.'!F67),"",'Post Process Calc.'!F67)</f>
        <v/>
      </c>
      <c r="EQ67" s="245" t="str">
        <f>IF(ISBLANK('Post Process Calc.'!G67),"",'Post Process Calc.'!G67)</f>
        <v/>
      </c>
      <c r="ER67" s="245" t="str">
        <f>IF(ISBLANK('Post Process Calc.'!H67),"",'Post Process Calc.'!H67)</f>
        <v/>
      </c>
      <c r="ES67" s="245" t="str">
        <f>IF(ISBLANK('Post Process Calc.'!I67),"",'Post Process Calc.'!I67)</f>
        <v/>
      </c>
      <c r="ET67" s="245" t="str">
        <f>IF(ISBLANK('Post Process Calc.'!J67),"",'Post Process Calc.'!J67)</f>
        <v/>
      </c>
      <c r="EU67" s="245" t="str">
        <f>IF(ISBLANK('Post Process Calc.'!K67),"",'Post Process Calc.'!K67)</f>
        <v/>
      </c>
      <c r="EV67" s="245" t="str">
        <f>IF(ISBLANK('Post Process Calc.'!L67),"",'Post Process Calc.'!L67)</f>
        <v/>
      </c>
      <c r="EW67" s="245" t="str">
        <f>IF(ISBLANK('Post Process Calc.'!M67),"",'Post Process Calc.'!M67)</f>
        <v/>
      </c>
      <c r="EX67" s="245" t="str">
        <f>IF(ISBLANK('Post Process Calc.'!N67),"",'Post Process Calc.'!N67)</f>
        <v/>
      </c>
      <c r="EY67" s="245" t="str">
        <f>IF(ISBLANK('Post Process Calc.'!O67),"",'Post Process Calc.'!O67)</f>
        <v/>
      </c>
      <c r="EZ67" s="245" t="str">
        <f>IF(ISBLANK('Post Process Calc.'!P67),"",'Post Process Calc.'!P67)</f>
        <v/>
      </c>
      <c r="FA67" s="245" t="str">
        <f>IF(ISBLANK('Post Process Calc.'!Q67),"",'Post Process Calc.'!Q67)</f>
        <v/>
      </c>
      <c r="FB67" s="245" t="str">
        <f>IF(ISBLANK('Post Process Calc.'!R67),"",'Post Process Calc.'!R67)</f>
        <v/>
      </c>
      <c r="FC67" s="245" t="str">
        <f>IF(ISBLANK('Post Process Calc.'!S67),"",'Post Process Calc.'!S67)</f>
        <v/>
      </c>
      <c r="FD67" s="245" t="str">
        <f>IF(ISBLANK('Post Process Calc.'!T67),"",'Post Process Calc.'!T67)</f>
        <v/>
      </c>
      <c r="FE67" s="245" t="str">
        <f>IF(ISBLANK('Post Process Calc.'!U67),"",'Post Process Calc.'!U67)</f>
        <v/>
      </c>
      <c r="FF67" s="245" t="str">
        <f>IF(ISBLANK('Post Process Calc.'!V67),"",'Post Process Calc.'!V67)</f>
        <v/>
      </c>
      <c r="FG67" s="245" t="str">
        <f>IF(ISBLANK('Post Process Calc.'!W67),"",'Post Process Calc.'!W67)</f>
        <v/>
      </c>
      <c r="FH67" s="245" t="str">
        <f>IF(ISBLANK('Post Process Calc.'!X67),"",'Post Process Calc.'!X67)</f>
        <v/>
      </c>
      <c r="FI67" s="245" t="str">
        <f>IF(ISBLANK('Post Process Calc.'!Y67),"",'Post Process Calc.'!Y67)</f>
        <v/>
      </c>
      <c r="FJ67" s="245" t="str">
        <f>IF(ISBLANK('Post Process Calc.'!Z67),"",'Post Process Calc.'!Z67)</f>
        <v/>
      </c>
      <c r="FK67" s="245" t="str">
        <f>IF(ISBLANK('Post Process Calc.'!AA67),"",'Post Process Calc.'!AA67)</f>
        <v/>
      </c>
      <c r="FL67" s="245" t="str">
        <f>IF(ISBLANK('Post Process Calc.'!AB67),"",'Post Process Calc.'!AB67)</f>
        <v/>
      </c>
      <c r="FM67" s="245" t="str">
        <f>IF(ISBLANK('Post Process Calc.'!AC67),"",'Post Process Calc.'!AC67)</f>
        <v/>
      </c>
      <c r="FN67" s="245" t="str">
        <f>IF(ISBLANK('Post Process Calc.'!AD67),"",'Post Process Calc.'!AD67)</f>
        <v/>
      </c>
      <c r="FO67" s="245" t="str">
        <f>IF(ISBLANK('Post Process Calc.'!AE67),"",'Post Process Calc.'!AE67)</f>
        <v/>
      </c>
      <c r="FP67" s="245" t="str">
        <f>IF(ISBLANK('Post Process Calc.'!AF67),"",'Post Process Calc.'!AF67)</f>
        <v/>
      </c>
      <c r="FQ67" s="245" t="str">
        <f>IF(ISBLANK('Post Process Calc.'!AG67),"",'Post Process Calc.'!AG67)</f>
        <v/>
      </c>
      <c r="FR67" s="245" t="str">
        <f>IF(ISBLANK('Post Process Calc.'!AH67),"",'Post Process Calc.'!AH67)</f>
        <v/>
      </c>
      <c r="FS67" s="245" t="str">
        <f>IF(ISBLANK('Post Process Calc.'!AI67),"",'Post Process Calc.'!AI67)</f>
        <v/>
      </c>
    </row>
    <row r="68" spans="1:175" x14ac:dyDescent="0.15">
      <c r="A68" s="240" t="str">
        <f>IF(Glutamine!B59&lt;&gt;0,Glutamine!$B$1,"")</f>
        <v/>
      </c>
      <c r="B68" s="240" t="str">
        <f>IF(ISBLANK(Glutamine!A59),"",Glutamine!A59)</f>
        <v/>
      </c>
      <c r="C68" s="247" t="str">
        <f>IF(ISBLANK(Glutamine!B59),"",Glutamine!B59)</f>
        <v/>
      </c>
      <c r="D68" s="248" t="str">
        <f>IF(ISBLANK(Glutamine!C59),"",Glutamine!C59)</f>
        <v/>
      </c>
      <c r="E68" s="240" t="str">
        <f>IF(ISBLANK(Glutamine!D59),"",Glutamine!D59)</f>
        <v/>
      </c>
      <c r="F68" s="240" t="str">
        <f>IF(ISBLANK(Glutamine!E59),"",Glutamine!E59)</f>
        <v/>
      </c>
      <c r="G68" s="240" t="str">
        <f>IF(ISBLANK(Glutamine!G59),"",Glutamine!G59)</f>
        <v/>
      </c>
      <c r="H68" s="240" t="str">
        <f>IF(ISBLANK(Glutamine!H59),"",Glutamine!H59)</f>
        <v/>
      </c>
      <c r="I68" s="240" t="str">
        <f>IF(ISBLANK(Glutamine!I59),"",Glutamine!I59)</f>
        <v/>
      </c>
      <c r="J68" s="240" t="str">
        <f>IF(ISBLANK(Glutamine!J59),"",Glutamine!J59)</f>
        <v/>
      </c>
      <c r="K68" s="240" t="str">
        <f>IF(ISBLANK(Glutamine!K59),"",Glutamine!K59)</f>
        <v/>
      </c>
      <c r="L68" s="240" t="str">
        <f>IF(ISBLANK(Glutamine!L59),"",Glutamine!L59)</f>
        <v/>
      </c>
      <c r="M68" s="240" t="str">
        <f>IF(ISBLANK(Glutamine!M59),"",Glutamine!M59)</f>
        <v/>
      </c>
      <c r="N68" s="240" t="str">
        <f>IF(ISBLANK(Glutamine!N59),"",Glutamine!N59)</f>
        <v/>
      </c>
      <c r="O68" s="240" t="str">
        <f>IF(ISBLANK(Glutamine!O59),"",Glutamine!O59)</f>
        <v/>
      </c>
      <c r="P68" s="240" t="str">
        <f>IF(ISBLANK(Glutamine!P59),"",Glutamine!P59)</f>
        <v/>
      </c>
      <c r="Q68" s="240" t="str">
        <f>IF(ISBLANK(Glutamine!Q59),"",Glutamine!Q59)</f>
        <v/>
      </c>
      <c r="R68" s="240" t="str">
        <f>IF(ISBLANK(Glutamine!R59),"",Glutamine!R59)</f>
        <v/>
      </c>
      <c r="S68" s="240" t="str">
        <f>IF(ISBLANK(Glutamine!S59),"",Glutamine!S59)</f>
        <v/>
      </c>
      <c r="T68" s="240" t="str">
        <f>IF(ISBLANK(Glutamine!T59),"",Glutamine!T59)</f>
        <v/>
      </c>
      <c r="U68" s="240" t="str">
        <f>IF(ISBLANK(Glutamine!U59),"",Glutamine!U59)</f>
        <v/>
      </c>
      <c r="V68" s="240" t="str">
        <f>IF(ISBLANK(Glutamine!V59),"",Glutamine!V59)</f>
        <v/>
      </c>
      <c r="W68" s="240" t="str">
        <f>IF(ISBLANK(Glutamine!W59),"",Glutamine!W59)</f>
        <v/>
      </c>
      <c r="X68" s="240" t="str">
        <f>IF(ISBLANK(Glutamine!X59),"",Glutamine!X59)</f>
        <v/>
      </c>
      <c r="Y68" s="240" t="str">
        <f>IF(ISBLANK(Glutamine!Y59),"",Glutamine!Y59)</f>
        <v/>
      </c>
      <c r="Z68" s="240" t="str">
        <f>IF(ISBLANK(Glutamine!Z59),"",Glutamine!Z59)</f>
        <v/>
      </c>
      <c r="AA68" s="240" t="str">
        <f>IF(ISBLANK(Glutamine!AA59),"",Glutamine!AA59)</f>
        <v/>
      </c>
      <c r="AB68" s="240" t="str">
        <f>IF(ISBLANK(Glutamine!AB59),"",Glutamine!AB59)</f>
        <v/>
      </c>
      <c r="AC68" s="240" t="str">
        <f>IF(ISBLANK(Glutamine!AC59),"",Glutamine!AC59)</f>
        <v/>
      </c>
      <c r="AD68" s="240" t="str">
        <f>IF(ISBLANK(Glutamine!AD59),"",Glutamine!AD59)</f>
        <v/>
      </c>
      <c r="AE68" s="240" t="str">
        <f>IF(ISBLANK(Glutamine!AE59),"",Glutamine!AE59)</f>
        <v/>
      </c>
      <c r="AF68" s="240" t="str">
        <f>IF(ISBLANK(Glutamine!AF59),"",Glutamine!AF59)</f>
        <v/>
      </c>
      <c r="AG68" s="240" t="str">
        <f>IF(ISBLANK(Glutamine!AG59),"",Glutamine!AG59)</f>
        <v/>
      </c>
      <c r="AH68" s="240" t="str">
        <f>IF(ISBLANK(Glutamine!AH59),"",Glutamine!AH59)</f>
        <v/>
      </c>
      <c r="AI68" s="240" t="str">
        <f>IF(ISBLANK(Glutamine!AI59),"",Glutamine!AI59)</f>
        <v/>
      </c>
      <c r="AJ68" s="240" t="str">
        <f>IF(ISBLANK(Glutamine!AJ59),"",Glutamine!AJ59)</f>
        <v/>
      </c>
      <c r="AK68" s="240" t="str">
        <f>IF(ISBLANK(Glutamine!AK59),"",Glutamine!AK59)</f>
        <v/>
      </c>
      <c r="AL68" s="240" t="str">
        <f>IF(ISBLANK(Glutamine!AL59),"",Glutamine!AL59)</f>
        <v/>
      </c>
      <c r="AM68" s="240" t="str">
        <f>IF(ISBLANK(Glutamine!AM59),"",Glutamine!AM59)</f>
        <v/>
      </c>
      <c r="AN68" s="240" t="str">
        <f>IF(ISBLANK(Glutamine!AN59),"",Glutamine!AN59)</f>
        <v/>
      </c>
      <c r="AO68" s="240" t="str">
        <f>IF(ISBLANK(Glutamine!AO59),"",Glutamine!AO59)</f>
        <v/>
      </c>
      <c r="AP68" s="240" t="str">
        <f>IF(ISBLANK(Glutamine!AP59),"",Glutamine!AP59)</f>
        <v/>
      </c>
      <c r="AQ68" s="240" t="e">
        <f>IF(ISBLANK(Glutamine!#REF!),"",Glutamine!#REF!)</f>
        <v>#REF!</v>
      </c>
      <c r="AR68" s="240" t="e">
        <f>IF(ISBLANK(Glutamine!#REF!),"",Glutamine!#REF!)</f>
        <v>#REF!</v>
      </c>
      <c r="AS68" s="240" t="e">
        <f>IF(ISBLANK(Glutamine!#REF!),"",Glutamine!#REF!)</f>
        <v>#REF!</v>
      </c>
      <c r="AT68" s="240" t="e">
        <f>IF(ISBLANK(Glutamine!#REF!),"",Glutamine!#REF!)</f>
        <v>#REF!</v>
      </c>
      <c r="AU68" s="240" t="e">
        <f>IF(ISBLANK(Glutamine!#REF!),"",Glutamine!#REF!)</f>
        <v>#REF!</v>
      </c>
      <c r="AV68" s="240" t="e">
        <f>IF(ISBLANK(Glutamine!#REF!),"",Glutamine!#REF!)</f>
        <v>#REF!</v>
      </c>
      <c r="AW68" s="240" t="e">
        <f>IF(ISBLANK(Glutamine!#REF!),"",Glutamine!#REF!)</f>
        <v>#REF!</v>
      </c>
      <c r="AX68" s="240" t="e">
        <f>IF(ISBLANK(Glutamine!#REF!),"",Glutamine!#REF!)</f>
        <v>#REF!</v>
      </c>
      <c r="AY68" s="240" t="e">
        <f>IF(ISBLANK(Glutamine!#REF!),"",Glutamine!#REF!)</f>
        <v>#REF!</v>
      </c>
      <c r="AZ68" s="240" t="e">
        <f>IF(ISBLANK(Glutamine!#REF!),"",Glutamine!#REF!)</f>
        <v>#REF!</v>
      </c>
      <c r="BA68" s="240" t="e">
        <f>IF(ISBLANK(Glutamine!#REF!),"",Glutamine!#REF!)</f>
        <v>#REF!</v>
      </c>
      <c r="BB68" s="240" t="e">
        <f>IF(ISBLANK(Glutamine!#REF!),"",Glutamine!#REF!)</f>
        <v>#REF!</v>
      </c>
      <c r="BC68" s="240" t="e">
        <f>IF(ISBLANK(Glutamine!#REF!),"",Glutamine!#REF!)</f>
        <v>#REF!</v>
      </c>
      <c r="BD68" s="240" t="e">
        <f>IF(ISBLANK(Glutamine!#REF!),"",Glutamine!#REF!)</f>
        <v>#REF!</v>
      </c>
      <c r="BE68" s="240" t="e">
        <f>IF(ISBLANK(Glutamine!#REF!),"",Glutamine!#REF!)</f>
        <v>#REF!</v>
      </c>
      <c r="BF68" s="240" t="e">
        <f>IF(ISBLANK(Glutamine!#REF!),"",Glutamine!#REF!)</f>
        <v>#REF!</v>
      </c>
      <c r="BG68" s="240" t="e">
        <f>IF(ISBLANK(Glutamine!#REF!),"",Glutamine!#REF!)</f>
        <v>#REF!</v>
      </c>
      <c r="BH68" s="240" t="e">
        <f>IF(ISBLANK(Glutamine!#REF!),"",Glutamine!#REF!)</f>
        <v>#REF!</v>
      </c>
      <c r="BI68" s="240" t="e">
        <f>IF(ISBLANK(Glutamine!#REF!),"",Glutamine!#REF!)</f>
        <v>#REF!</v>
      </c>
      <c r="BJ68" s="240" t="e">
        <f>IF(ISBLANK(Glutamine!#REF!),"",Glutamine!#REF!)</f>
        <v>#REF!</v>
      </c>
      <c r="BK68" s="240" t="e">
        <f>IF(ISBLANK(Glutamine!#REF!),"",Glutamine!#REF!)</f>
        <v>#REF!</v>
      </c>
      <c r="BL68" s="240" t="e">
        <f>IF(ISBLANK(Glutamine!#REF!),"",Glutamine!#REF!)</f>
        <v>#REF!</v>
      </c>
      <c r="BM68" s="240" t="e">
        <f>IF(ISBLANK(Glutamine!#REF!),"",Glutamine!#REF!)</f>
        <v>#REF!</v>
      </c>
      <c r="BN68" s="240" t="str">
        <f>IF(ISBLANK('In Process Calc.'!B61),"",ROUND('In Process Calc.'!B61,2))</f>
        <v/>
      </c>
      <c r="BO68" s="240" t="str">
        <f>IF(ISBLANK('In Process Calc.'!C61),"",ROUND('In Process Calc.'!C61,2))</f>
        <v/>
      </c>
      <c r="BP68" s="240" t="str">
        <f>IF(ISBLANK('In Process Calc.'!D61),"",'In Process Calc.'!D61)</f>
        <v/>
      </c>
      <c r="BQ68" s="240" t="str">
        <f>IF(ISBLANK('In Process Calc.'!E61),"",'In Process Calc.'!E61)</f>
        <v/>
      </c>
      <c r="BR68" s="240" t="str">
        <f>IF(ISBLANK('In Process Calc.'!G61),"",'In Process Calc.'!G61)</f>
        <v/>
      </c>
      <c r="BS68" s="240" t="str">
        <f>IF(ISBLANK('In Process Calc.'!I61),"",'In Process Calc.'!I61)</f>
        <v/>
      </c>
      <c r="BT68" s="240" t="str">
        <f>IF(ISBLANK('In Process Calc.'!J61),"",'In Process Calc.'!J61)</f>
        <v/>
      </c>
      <c r="BU68" s="240" t="str">
        <f>IF(ISBLANK('In Process Calc.'!K61),"",'In Process Calc.'!K61)</f>
        <v/>
      </c>
      <c r="BV68" s="245" t="str">
        <f>IF(ISBLANK('In Process Calc.'!L61),"",'In Process Calc.'!L61)</f>
        <v/>
      </c>
      <c r="BW68" s="245" t="str">
        <f>IF(ISBLANK('In Process Calc.'!M61),"",'In Process Calc.'!M61)</f>
        <v/>
      </c>
      <c r="BX68" s="245" t="str">
        <f>IF(ISBLANK('In Process Calc.'!N61),"",'In Process Calc.'!N61)</f>
        <v/>
      </c>
      <c r="BY68" s="245" t="str">
        <f>IF(ISBLANK('In Process Calc.'!O61),"",'In Process Calc.'!O61)</f>
        <v/>
      </c>
      <c r="BZ68" s="245" t="str">
        <f>IF(ISBLANK('In Process Calc.'!P61),"",'In Process Calc.'!P61)</f>
        <v/>
      </c>
      <c r="CA68" s="245" t="str">
        <f>IF(ISBLANK('In Process Calc.'!Q61),"",'In Process Calc.'!Q61)</f>
        <v/>
      </c>
      <c r="CB68" s="245" t="str">
        <f>IF(ISBLANK('In Process Calc.'!R61),"",'In Process Calc.'!R61)</f>
        <v/>
      </c>
      <c r="CC68" s="245" t="str">
        <f>IF(ISBLANK('In Process Calc.'!S61),"",'In Process Calc.'!S61)</f>
        <v/>
      </c>
      <c r="CD68" s="245" t="str">
        <f>IF(ISBLANK('In Process Calc.'!T61),"",'In Process Calc.'!T61)</f>
        <v/>
      </c>
      <c r="CE68" s="245" t="str">
        <f>IF(ISBLANK('In Process Calc.'!U61),"",'In Process Calc.'!U61)</f>
        <v/>
      </c>
      <c r="CF68" s="245" t="str">
        <f>IF(ISBLANK('In Process Calc.'!V61),"",'In Process Calc.'!V61)</f>
        <v/>
      </c>
      <c r="CG68" s="245" t="str">
        <f>IF(ISBLANK('In Process Calc.'!W61),"",'In Process Calc.'!W61)</f>
        <v/>
      </c>
      <c r="CH68" s="245" t="str">
        <f>IF(ISBLANK('In Process Calc.'!X61),"",'In Process Calc.'!X61)</f>
        <v/>
      </c>
      <c r="CI68" s="245" t="str">
        <f>IF(ISBLANK('In Process Calc.'!Y61),"",'In Process Calc.'!Y61)</f>
        <v/>
      </c>
      <c r="CJ68" s="245" t="str">
        <f>IF(ISBLANK('In Process Calc.'!Z61),"",'In Process Calc.'!Z61)</f>
        <v/>
      </c>
      <c r="CK68" s="245" t="str">
        <f>IF(ISBLANK('In Process Calc.'!AA61),"",'In Process Calc.'!AA61)</f>
        <v/>
      </c>
      <c r="CL68" s="245" t="str">
        <f>IF(ISBLANK('In Process Calc.'!AB61),"",'In Process Calc.'!AB61)</f>
        <v/>
      </c>
      <c r="CM68" s="245" t="str">
        <f>IF(ISBLANK('In Process Calc.'!AC61),"",'In Process Calc.'!AC61)</f>
        <v/>
      </c>
      <c r="CN68" s="245" t="str">
        <f>IF(ISBLANK('In Process Calc.'!AD61),"",'In Process Calc.'!AD61)</f>
        <v/>
      </c>
      <c r="CO68" s="245" t="str">
        <f>IF(ISBLANK('In Process Calc.'!AE61),"",'In Process Calc.'!AE61)</f>
        <v/>
      </c>
      <c r="CP68" s="245" t="str">
        <f>IF(ISBLANK('In Process Calc.'!AF61),"",'In Process Calc.'!AF61)</f>
        <v/>
      </c>
      <c r="CQ68" s="245" t="str">
        <f>IF(ISBLANK('In Process Calc.'!AG61),"",'In Process Calc.'!AG61)</f>
        <v/>
      </c>
      <c r="CR68" s="245" t="str">
        <f>IF(ISBLANK('In Process Calc.'!AH61),"",'In Process Calc.'!AH61)</f>
        <v/>
      </c>
      <c r="CS68" s="245" t="str">
        <f>IF(ISBLANK('In Process Calc.'!AI61),"",'In Process Calc.'!AI61)</f>
        <v/>
      </c>
      <c r="CT68" s="245" t="str">
        <f>IF(ISBLANK('In Process Calc.'!AJ61),"",'In Process Calc.'!AJ61)</f>
        <v/>
      </c>
      <c r="CU68" s="245" t="str">
        <f>IF(ISBLANK('In Process Calc.'!AK61),"",'In Process Calc.'!AK61)</f>
        <v/>
      </c>
      <c r="CV68" s="245" t="str">
        <f>IF(ISBLANK('In Process Calc.'!AL61),"",'In Process Calc.'!AL61)</f>
        <v/>
      </c>
      <c r="CW68" s="245" t="str">
        <f>IF(ISBLANK('In Process Calc.'!AM61),"",'In Process Calc.'!AM61)</f>
        <v/>
      </c>
      <c r="CX68" s="245" t="str">
        <f>IF(ISBLANK('In Process Calc.'!AN61),"",'In Process Calc.'!AN61)</f>
        <v/>
      </c>
      <c r="CY68" s="245" t="str">
        <f>IF(ISBLANK('In Process Calc.'!AO61),"",'In Process Calc.'!AO61)</f>
        <v/>
      </c>
      <c r="CZ68" s="245" t="str">
        <f>IF(ISBLANK('In Process Calc.'!AP61),"",'In Process Calc.'!AP61)</f>
        <v/>
      </c>
      <c r="DA68" s="245" t="str">
        <f>IF(ISBLANK('In Process Calc.'!AQ61),"",'In Process Calc.'!AQ61)</f>
        <v/>
      </c>
      <c r="DB68" s="245" t="str">
        <f>IF(ISBLANK('In Process Calc.'!AR61),"",'In Process Calc.'!AR61)</f>
        <v/>
      </c>
      <c r="DC68" s="245" t="str">
        <f>IF(ISBLANK('In Process Calc.'!AS61),"",'In Process Calc.'!AS61)</f>
        <v/>
      </c>
      <c r="DD68" s="245" t="str">
        <f>IF(ISBLANK('In Process Calc.'!AT61),"",'In Process Calc.'!AT61)</f>
        <v/>
      </c>
      <c r="DE68" s="245" t="str">
        <f>IF(ISBLANK('In Process Calc.'!AU61),"",'In Process Calc.'!AU61)</f>
        <v/>
      </c>
      <c r="DF68" s="245" t="str">
        <f>IF(ISBLANK('In Process Calc.'!AV61),"",'In Process Calc.'!AV61)</f>
        <v/>
      </c>
      <c r="DG68" s="245" t="str">
        <f>IF(ISBLANK('In Process Calc.'!AW61),"",'In Process Calc.'!AW61)</f>
        <v/>
      </c>
      <c r="DH68" s="245" t="str">
        <f>IF(ISBLANK('In Process Calc.'!AX61),"",'In Process Calc.'!AX61)</f>
        <v/>
      </c>
      <c r="DI68" s="245" t="str">
        <f>IF(ISBLANK('In Process Calc.'!AY61),"",'In Process Calc.'!AY61)</f>
        <v/>
      </c>
      <c r="DJ68" s="245" t="str">
        <f>IF(ISBLANK('In Process Calc.'!AZ61),"",'In Process Calc.'!AZ61)</f>
        <v/>
      </c>
      <c r="DK68" s="245" t="str">
        <f>IF(ISBLANK('In Process Calc.'!BA61),"",'In Process Calc.'!BA61)</f>
        <v/>
      </c>
      <c r="DL68" s="245" t="str">
        <f>IF(ISBLANK('In Process Calc.'!BB61),"",'In Process Calc.'!BB61)</f>
        <v/>
      </c>
      <c r="DM68" s="245" t="str">
        <f>IF(ISBLANK('In Process Calc.'!BC61),"",'In Process Calc.'!BC61)</f>
        <v/>
      </c>
      <c r="DN68" s="245" t="str">
        <f>IF(ISBLANK('In Process Calc.'!BD61),"",'In Process Calc.'!BD61)</f>
        <v/>
      </c>
      <c r="DO68" s="245" t="str">
        <f>IF(ISBLANK('In Process Calc.'!BE61),"",'In Process Calc.'!BE61)</f>
        <v/>
      </c>
      <c r="DP68" s="245" t="str">
        <f>IF(ISBLANK('In Process Calc.'!BF61),"",'In Process Calc.'!BF61)</f>
        <v/>
      </c>
      <c r="DQ68" s="245" t="str">
        <f>IF(ISBLANK('In Process Calc.'!BG61),"",'In Process Calc.'!BG61)</f>
        <v/>
      </c>
      <c r="DR68" s="245" t="str">
        <f>IF(ISBLANK('In Process Calc.'!BH61),"",'In Process Calc.'!BH61)</f>
        <v/>
      </c>
      <c r="DS68" s="245" t="str">
        <f>IF(ISBLANK('In Process Calc.'!BI61),"",'In Process Calc.'!BI61)</f>
        <v/>
      </c>
      <c r="DT68" s="245" t="str">
        <f>IF(ISBLANK('In Process Calc.'!BJ61),"",'In Process Calc.'!BJ61)</f>
        <v/>
      </c>
      <c r="DU68" s="245" t="str">
        <f>IF(ISBLANK('In Process Calc.'!BK61),"",'In Process Calc.'!BK61)</f>
        <v/>
      </c>
      <c r="DV68" s="245" t="str">
        <f>IF(ISBLANK('In Process Calc.'!BL61),"",'In Process Calc.'!BL61)</f>
        <v/>
      </c>
      <c r="DW68" s="245" t="str">
        <f>IF(ISBLANK('In Process Calc.'!BM61),"",'In Process Calc.'!BM61)</f>
        <v/>
      </c>
      <c r="DX68" s="245" t="str">
        <f>IF(ISBLANK('In Process Calc.'!BN61),"",'In Process Calc.'!BN61)</f>
        <v/>
      </c>
      <c r="DY68" s="245" t="str">
        <f>IF(ISBLANK('In Process Calc.'!BO61),"",'In Process Calc.'!BO61)</f>
        <v/>
      </c>
      <c r="DZ68" s="245" t="str">
        <f>IF(ISBLANK('In Process Calc.'!BP61),"",'In Process Calc.'!BP61)</f>
        <v/>
      </c>
      <c r="EA68" s="245" t="str">
        <f>IF(ISBLANK('In Process Calc.'!BQ61),"",'In Process Calc.'!BQ61)</f>
        <v/>
      </c>
      <c r="EB68" s="245" t="str">
        <f>IF(ISBLANK('In Process Calc.'!BR61),"",'In Process Calc.'!BR61)</f>
        <v/>
      </c>
      <c r="EC68" s="245" t="str">
        <f>IF(ISBLANK('In Process Calc.'!BS61),"",'In Process Calc.'!BS61)</f>
        <v/>
      </c>
      <c r="ED68" s="245" t="str">
        <f>IF(ISBLANK('In Process Calc.'!BT61),"",'In Process Calc.'!BT61)</f>
        <v/>
      </c>
      <c r="EE68" s="245" t="str">
        <f>IF(ISBLANK('In Process Calc.'!BU61),"",'In Process Calc.'!BU61)</f>
        <v/>
      </c>
      <c r="EF68" s="245" t="str">
        <f>IF(ISBLANK('In Process Calc.'!BV61),"",'In Process Calc.'!BV61)</f>
        <v/>
      </c>
      <c r="EG68" s="245" t="str">
        <f>IF(ISBLANK('In Process Calc.'!BW61),"",'In Process Calc.'!BW61)</f>
        <v/>
      </c>
      <c r="EH68" s="245" t="str">
        <f>IF(ISBLANK('In Process Calc.'!BX61),"",'In Process Calc.'!BX61)</f>
        <v/>
      </c>
      <c r="EI68" s="245" t="str">
        <f>IF(ISBLANK('In Process Calc.'!BY61),"",'In Process Calc.'!BY61)</f>
        <v/>
      </c>
      <c r="EJ68" s="245" t="str">
        <f>IF(ISBLANK('In Process Calc.'!BZ61),"",'In Process Calc.'!BZ61)</f>
        <v/>
      </c>
      <c r="EK68" s="245" t="str">
        <f>IF(ISBLANK('Post Process Calc.'!A68),"",'Post Process Calc.'!A68)</f>
        <v/>
      </c>
      <c r="EL68" s="245" t="str">
        <f>IF(ISBLANK('Post Process Calc.'!B68),"",'Post Process Calc.'!B68)</f>
        <v/>
      </c>
      <c r="EM68" s="245" t="str">
        <f>IF(ISBLANK('Post Process Calc.'!C68),"",'Post Process Calc.'!C68)</f>
        <v/>
      </c>
      <c r="EN68" s="245" t="str">
        <f>IF(ISBLANK('Post Process Calc.'!D68),"",'Post Process Calc.'!D68)</f>
        <v/>
      </c>
      <c r="EO68" s="245" t="str">
        <f>IF(ISBLANK('Post Process Calc.'!E68),"",'Post Process Calc.'!E68)</f>
        <v/>
      </c>
      <c r="EP68" s="245" t="str">
        <f>IF(ISBLANK('Post Process Calc.'!F68),"",'Post Process Calc.'!F68)</f>
        <v/>
      </c>
      <c r="EQ68" s="245" t="str">
        <f>IF(ISBLANK('Post Process Calc.'!G68),"",'Post Process Calc.'!G68)</f>
        <v/>
      </c>
      <c r="ER68" s="245" t="str">
        <f>IF(ISBLANK('Post Process Calc.'!H68),"",'Post Process Calc.'!H68)</f>
        <v/>
      </c>
      <c r="ES68" s="245" t="str">
        <f>IF(ISBLANK('Post Process Calc.'!I68),"",'Post Process Calc.'!I68)</f>
        <v/>
      </c>
      <c r="ET68" s="245" t="str">
        <f>IF(ISBLANK('Post Process Calc.'!J68),"",'Post Process Calc.'!J68)</f>
        <v/>
      </c>
      <c r="EU68" s="245" t="str">
        <f>IF(ISBLANK('Post Process Calc.'!K68),"",'Post Process Calc.'!K68)</f>
        <v/>
      </c>
      <c r="EV68" s="245" t="str">
        <f>IF(ISBLANK('Post Process Calc.'!L68),"",'Post Process Calc.'!L68)</f>
        <v/>
      </c>
      <c r="EW68" s="245" t="str">
        <f>IF(ISBLANK('Post Process Calc.'!M68),"",'Post Process Calc.'!M68)</f>
        <v/>
      </c>
      <c r="EX68" s="245" t="str">
        <f>IF(ISBLANK('Post Process Calc.'!N68),"",'Post Process Calc.'!N68)</f>
        <v/>
      </c>
      <c r="EY68" s="245" t="str">
        <f>IF(ISBLANK('Post Process Calc.'!O68),"",'Post Process Calc.'!O68)</f>
        <v/>
      </c>
      <c r="EZ68" s="245" t="str">
        <f>IF(ISBLANK('Post Process Calc.'!P68),"",'Post Process Calc.'!P68)</f>
        <v/>
      </c>
      <c r="FA68" s="245" t="str">
        <f>IF(ISBLANK('Post Process Calc.'!Q68),"",'Post Process Calc.'!Q68)</f>
        <v/>
      </c>
      <c r="FB68" s="245" t="str">
        <f>IF(ISBLANK('Post Process Calc.'!R68),"",'Post Process Calc.'!R68)</f>
        <v/>
      </c>
      <c r="FC68" s="245" t="str">
        <f>IF(ISBLANK('Post Process Calc.'!S68),"",'Post Process Calc.'!S68)</f>
        <v/>
      </c>
      <c r="FD68" s="245" t="str">
        <f>IF(ISBLANK('Post Process Calc.'!T68),"",'Post Process Calc.'!T68)</f>
        <v/>
      </c>
      <c r="FE68" s="245" t="str">
        <f>IF(ISBLANK('Post Process Calc.'!U68),"",'Post Process Calc.'!U68)</f>
        <v/>
      </c>
      <c r="FF68" s="245" t="str">
        <f>IF(ISBLANK('Post Process Calc.'!V68),"",'Post Process Calc.'!V68)</f>
        <v/>
      </c>
      <c r="FG68" s="245" t="str">
        <f>IF(ISBLANK('Post Process Calc.'!W68),"",'Post Process Calc.'!W68)</f>
        <v/>
      </c>
      <c r="FH68" s="245" t="str">
        <f>IF(ISBLANK('Post Process Calc.'!X68),"",'Post Process Calc.'!X68)</f>
        <v/>
      </c>
      <c r="FI68" s="245" t="str">
        <f>IF(ISBLANK('Post Process Calc.'!Y68),"",'Post Process Calc.'!Y68)</f>
        <v/>
      </c>
      <c r="FJ68" s="245" t="str">
        <f>IF(ISBLANK('Post Process Calc.'!Z68),"",'Post Process Calc.'!Z68)</f>
        <v/>
      </c>
      <c r="FK68" s="245" t="str">
        <f>IF(ISBLANK('Post Process Calc.'!AA68),"",'Post Process Calc.'!AA68)</f>
        <v/>
      </c>
      <c r="FL68" s="245" t="str">
        <f>IF(ISBLANK('Post Process Calc.'!AB68),"",'Post Process Calc.'!AB68)</f>
        <v/>
      </c>
      <c r="FM68" s="245" t="str">
        <f>IF(ISBLANK('Post Process Calc.'!AC68),"",'Post Process Calc.'!AC68)</f>
        <v/>
      </c>
      <c r="FN68" s="245" t="str">
        <f>IF(ISBLANK('Post Process Calc.'!AD68),"",'Post Process Calc.'!AD68)</f>
        <v/>
      </c>
      <c r="FO68" s="245" t="str">
        <f>IF(ISBLANK('Post Process Calc.'!AE68),"",'Post Process Calc.'!AE68)</f>
        <v/>
      </c>
      <c r="FP68" s="245" t="str">
        <f>IF(ISBLANK('Post Process Calc.'!AF68),"",'Post Process Calc.'!AF68)</f>
        <v/>
      </c>
      <c r="FQ68" s="245" t="str">
        <f>IF(ISBLANK('Post Process Calc.'!AG68),"",'Post Process Calc.'!AG68)</f>
        <v/>
      </c>
      <c r="FR68" s="245" t="str">
        <f>IF(ISBLANK('Post Process Calc.'!AH68),"",'Post Process Calc.'!AH68)</f>
        <v/>
      </c>
      <c r="FS68" s="245" t="str">
        <f>IF(ISBLANK('Post Process Calc.'!AI68),"",'Post Process Calc.'!AI68)</f>
        <v/>
      </c>
    </row>
    <row r="69" spans="1:175" x14ac:dyDescent="0.15">
      <c r="A69" s="240" t="str">
        <f>IF(Glutamine!B60&lt;&gt;0,Glutamine!$B$1,"")</f>
        <v/>
      </c>
      <c r="B69" s="240" t="str">
        <f>IF(ISBLANK(Glutamine!A60),"",Glutamine!A60)</f>
        <v/>
      </c>
      <c r="C69" s="247" t="str">
        <f>IF(ISBLANK(Glutamine!B60),"",Glutamine!B60)</f>
        <v/>
      </c>
      <c r="D69" s="248" t="str">
        <f>IF(ISBLANK(Glutamine!C60),"",Glutamine!C60)</f>
        <v/>
      </c>
      <c r="E69" s="240" t="str">
        <f>IF(ISBLANK(Glutamine!D60),"",Glutamine!D60)</f>
        <v/>
      </c>
      <c r="F69" s="240" t="str">
        <f>IF(ISBLANK(Glutamine!E60),"",Glutamine!E60)</f>
        <v/>
      </c>
      <c r="G69" s="240" t="str">
        <f>IF(ISBLANK(Glutamine!G60),"",Glutamine!G60)</f>
        <v/>
      </c>
      <c r="H69" s="240" t="str">
        <f>IF(ISBLANK(Glutamine!H60),"",Glutamine!H60)</f>
        <v/>
      </c>
      <c r="I69" s="240" t="str">
        <f>IF(ISBLANK(Glutamine!I60),"",Glutamine!I60)</f>
        <v/>
      </c>
      <c r="J69" s="240" t="str">
        <f>IF(ISBLANK(Glutamine!J60),"",Glutamine!J60)</f>
        <v/>
      </c>
      <c r="K69" s="240" t="str">
        <f>IF(ISBLANK(Glutamine!K60),"",Glutamine!K60)</f>
        <v/>
      </c>
      <c r="L69" s="240" t="str">
        <f>IF(ISBLANK(Glutamine!L60),"",Glutamine!L60)</f>
        <v/>
      </c>
      <c r="M69" s="240" t="str">
        <f>IF(ISBLANK(Glutamine!M60),"",Glutamine!M60)</f>
        <v/>
      </c>
      <c r="N69" s="240" t="str">
        <f>IF(ISBLANK(Glutamine!N60),"",Glutamine!N60)</f>
        <v/>
      </c>
      <c r="O69" s="240" t="str">
        <f>IF(ISBLANK(Glutamine!O60),"",Glutamine!O60)</f>
        <v/>
      </c>
      <c r="P69" s="240" t="str">
        <f>IF(ISBLANK(Glutamine!P60),"",Glutamine!P60)</f>
        <v/>
      </c>
      <c r="Q69" s="240" t="str">
        <f>IF(ISBLANK(Glutamine!Q60),"",Glutamine!Q60)</f>
        <v/>
      </c>
      <c r="R69" s="240" t="str">
        <f>IF(ISBLANK(Glutamine!R60),"",Glutamine!R60)</f>
        <v/>
      </c>
      <c r="S69" s="240" t="str">
        <f>IF(ISBLANK(Glutamine!S60),"",Glutamine!S60)</f>
        <v/>
      </c>
      <c r="T69" s="240" t="str">
        <f>IF(ISBLANK(Glutamine!T60),"",Glutamine!T60)</f>
        <v/>
      </c>
      <c r="U69" s="240" t="str">
        <f>IF(ISBLANK(Glutamine!U60),"",Glutamine!U60)</f>
        <v/>
      </c>
      <c r="V69" s="240" t="str">
        <f>IF(ISBLANK(Glutamine!V60),"",Glutamine!V60)</f>
        <v/>
      </c>
      <c r="W69" s="240" t="str">
        <f>IF(ISBLANK(Glutamine!W60),"",Glutamine!W60)</f>
        <v/>
      </c>
      <c r="X69" s="240" t="str">
        <f>IF(ISBLANK(Glutamine!X60),"",Glutamine!X60)</f>
        <v/>
      </c>
      <c r="Y69" s="240" t="str">
        <f>IF(ISBLANK(Glutamine!Y60),"",Glutamine!Y60)</f>
        <v/>
      </c>
      <c r="Z69" s="240" t="str">
        <f>IF(ISBLANK(Glutamine!Z60),"",Glutamine!Z60)</f>
        <v/>
      </c>
      <c r="AA69" s="240" t="str">
        <f>IF(ISBLANK(Glutamine!AA60),"",Glutamine!AA60)</f>
        <v/>
      </c>
      <c r="AB69" s="240" t="str">
        <f>IF(ISBLANK(Glutamine!AB60),"",Glutamine!AB60)</f>
        <v/>
      </c>
      <c r="AC69" s="240" t="str">
        <f>IF(ISBLANK(Glutamine!AC60),"",Glutamine!AC60)</f>
        <v/>
      </c>
      <c r="AD69" s="240" t="str">
        <f>IF(ISBLANK(Glutamine!AD60),"",Glutamine!AD60)</f>
        <v/>
      </c>
      <c r="AE69" s="240" t="str">
        <f>IF(ISBLANK(Glutamine!AE60),"",Glutamine!AE60)</f>
        <v/>
      </c>
      <c r="AF69" s="240" t="str">
        <f>IF(ISBLANK(Glutamine!AF60),"",Glutamine!AF60)</f>
        <v/>
      </c>
      <c r="AG69" s="240" t="str">
        <f>IF(ISBLANK(Glutamine!AG60),"",Glutamine!AG60)</f>
        <v/>
      </c>
      <c r="AH69" s="240" t="str">
        <f>IF(ISBLANK(Glutamine!AH60),"",Glutamine!AH60)</f>
        <v/>
      </c>
      <c r="AI69" s="240" t="str">
        <f>IF(ISBLANK(Glutamine!AI60),"",Glutamine!AI60)</f>
        <v/>
      </c>
      <c r="AJ69" s="240" t="str">
        <f>IF(ISBLANK(Glutamine!AJ60),"",Glutamine!AJ60)</f>
        <v/>
      </c>
      <c r="AK69" s="240" t="str">
        <f>IF(ISBLANK(Glutamine!AK60),"",Glutamine!AK60)</f>
        <v/>
      </c>
      <c r="AL69" s="240" t="str">
        <f>IF(ISBLANK(Glutamine!AL60),"",Glutamine!AL60)</f>
        <v/>
      </c>
      <c r="AM69" s="240" t="str">
        <f>IF(ISBLANK(Glutamine!AM60),"",Glutamine!AM60)</f>
        <v/>
      </c>
      <c r="AN69" s="240" t="str">
        <f>IF(ISBLANK(Glutamine!AN60),"",Glutamine!AN60)</f>
        <v/>
      </c>
      <c r="AO69" s="240" t="str">
        <f>IF(ISBLANK(Glutamine!AO60),"",Glutamine!AO60)</f>
        <v/>
      </c>
      <c r="AP69" s="240" t="str">
        <f>IF(ISBLANK(Glutamine!AP60),"",Glutamine!AP60)</f>
        <v/>
      </c>
      <c r="AQ69" s="240" t="e">
        <f>IF(ISBLANK(Glutamine!#REF!),"",Glutamine!#REF!)</f>
        <v>#REF!</v>
      </c>
      <c r="AR69" s="240" t="e">
        <f>IF(ISBLANK(Glutamine!#REF!),"",Glutamine!#REF!)</f>
        <v>#REF!</v>
      </c>
      <c r="AS69" s="240" t="e">
        <f>IF(ISBLANK(Glutamine!#REF!),"",Glutamine!#REF!)</f>
        <v>#REF!</v>
      </c>
      <c r="AT69" s="240" t="e">
        <f>IF(ISBLANK(Glutamine!#REF!),"",Glutamine!#REF!)</f>
        <v>#REF!</v>
      </c>
      <c r="AU69" s="240" t="e">
        <f>IF(ISBLANK(Glutamine!#REF!),"",Glutamine!#REF!)</f>
        <v>#REF!</v>
      </c>
      <c r="AV69" s="240" t="e">
        <f>IF(ISBLANK(Glutamine!#REF!),"",Glutamine!#REF!)</f>
        <v>#REF!</v>
      </c>
      <c r="AW69" s="240" t="e">
        <f>IF(ISBLANK(Glutamine!#REF!),"",Glutamine!#REF!)</f>
        <v>#REF!</v>
      </c>
      <c r="AX69" s="240" t="e">
        <f>IF(ISBLANK(Glutamine!#REF!),"",Glutamine!#REF!)</f>
        <v>#REF!</v>
      </c>
      <c r="AY69" s="240" t="e">
        <f>IF(ISBLANK(Glutamine!#REF!),"",Glutamine!#REF!)</f>
        <v>#REF!</v>
      </c>
      <c r="AZ69" s="240" t="e">
        <f>IF(ISBLANK(Glutamine!#REF!),"",Glutamine!#REF!)</f>
        <v>#REF!</v>
      </c>
      <c r="BA69" s="240" t="e">
        <f>IF(ISBLANK(Glutamine!#REF!),"",Glutamine!#REF!)</f>
        <v>#REF!</v>
      </c>
      <c r="BB69" s="240" t="e">
        <f>IF(ISBLANK(Glutamine!#REF!),"",Glutamine!#REF!)</f>
        <v>#REF!</v>
      </c>
      <c r="BC69" s="240" t="e">
        <f>IF(ISBLANK(Glutamine!#REF!),"",Glutamine!#REF!)</f>
        <v>#REF!</v>
      </c>
      <c r="BD69" s="240" t="e">
        <f>IF(ISBLANK(Glutamine!#REF!),"",Glutamine!#REF!)</f>
        <v>#REF!</v>
      </c>
      <c r="BE69" s="240" t="e">
        <f>IF(ISBLANK(Glutamine!#REF!),"",Glutamine!#REF!)</f>
        <v>#REF!</v>
      </c>
      <c r="BF69" s="240" t="e">
        <f>IF(ISBLANK(Glutamine!#REF!),"",Glutamine!#REF!)</f>
        <v>#REF!</v>
      </c>
      <c r="BG69" s="240" t="e">
        <f>IF(ISBLANK(Glutamine!#REF!),"",Glutamine!#REF!)</f>
        <v>#REF!</v>
      </c>
      <c r="BH69" s="240" t="e">
        <f>IF(ISBLANK(Glutamine!#REF!),"",Glutamine!#REF!)</f>
        <v>#REF!</v>
      </c>
      <c r="BI69" s="240" t="e">
        <f>IF(ISBLANK(Glutamine!#REF!),"",Glutamine!#REF!)</f>
        <v>#REF!</v>
      </c>
      <c r="BJ69" s="240" t="e">
        <f>IF(ISBLANK(Glutamine!#REF!),"",Glutamine!#REF!)</f>
        <v>#REF!</v>
      </c>
      <c r="BK69" s="240" t="e">
        <f>IF(ISBLANK(Glutamine!#REF!),"",Glutamine!#REF!)</f>
        <v>#REF!</v>
      </c>
      <c r="BL69" s="240" t="e">
        <f>IF(ISBLANK(Glutamine!#REF!),"",Glutamine!#REF!)</f>
        <v>#REF!</v>
      </c>
      <c r="BM69" s="240" t="e">
        <f>IF(ISBLANK(Glutamine!#REF!),"",Glutamine!#REF!)</f>
        <v>#REF!</v>
      </c>
      <c r="BN69" s="240" t="str">
        <f>IF(ISBLANK('In Process Calc.'!B62),"",ROUND('In Process Calc.'!B62,2))</f>
        <v/>
      </c>
      <c r="BO69" s="240" t="str">
        <f>IF(ISBLANK('In Process Calc.'!C62),"",ROUND('In Process Calc.'!C62,2))</f>
        <v/>
      </c>
      <c r="BP69" s="240" t="str">
        <f>IF(ISBLANK('In Process Calc.'!D62),"",'In Process Calc.'!D62)</f>
        <v/>
      </c>
      <c r="BQ69" s="240" t="str">
        <f>IF(ISBLANK('In Process Calc.'!E62),"",'In Process Calc.'!E62)</f>
        <v/>
      </c>
      <c r="BR69" s="240" t="str">
        <f>IF(ISBLANK('In Process Calc.'!G62),"",'In Process Calc.'!G62)</f>
        <v/>
      </c>
      <c r="BS69" s="240" t="str">
        <f>IF(ISBLANK('In Process Calc.'!I62),"",'In Process Calc.'!I62)</f>
        <v/>
      </c>
      <c r="BT69" s="240" t="str">
        <f>IF(ISBLANK('In Process Calc.'!J62),"",'In Process Calc.'!J62)</f>
        <v/>
      </c>
      <c r="BU69" s="240" t="str">
        <f>IF(ISBLANK('In Process Calc.'!K62),"",'In Process Calc.'!K62)</f>
        <v/>
      </c>
      <c r="BV69" s="245" t="str">
        <f>IF(ISBLANK('In Process Calc.'!L62),"",'In Process Calc.'!L62)</f>
        <v/>
      </c>
      <c r="BW69" s="245" t="str">
        <f>IF(ISBLANK('In Process Calc.'!M62),"",'In Process Calc.'!M62)</f>
        <v/>
      </c>
      <c r="BX69" s="245" t="str">
        <f>IF(ISBLANK('In Process Calc.'!N62),"",'In Process Calc.'!N62)</f>
        <v/>
      </c>
      <c r="BY69" s="245" t="str">
        <f>IF(ISBLANK('In Process Calc.'!O62),"",'In Process Calc.'!O62)</f>
        <v/>
      </c>
      <c r="BZ69" s="245" t="str">
        <f>IF(ISBLANK('In Process Calc.'!P62),"",'In Process Calc.'!P62)</f>
        <v/>
      </c>
      <c r="CA69" s="245" t="str">
        <f>IF(ISBLANK('In Process Calc.'!Q62),"",'In Process Calc.'!Q62)</f>
        <v/>
      </c>
      <c r="CB69" s="245" t="str">
        <f>IF(ISBLANK('In Process Calc.'!R62),"",'In Process Calc.'!R62)</f>
        <v/>
      </c>
      <c r="CC69" s="245" t="str">
        <f>IF(ISBLANK('In Process Calc.'!S62),"",'In Process Calc.'!S62)</f>
        <v/>
      </c>
      <c r="CD69" s="245" t="str">
        <f>IF(ISBLANK('In Process Calc.'!T62),"",'In Process Calc.'!T62)</f>
        <v/>
      </c>
      <c r="CE69" s="245" t="str">
        <f>IF(ISBLANK('In Process Calc.'!U62),"",'In Process Calc.'!U62)</f>
        <v/>
      </c>
      <c r="CF69" s="245" t="str">
        <f>IF(ISBLANK('In Process Calc.'!V62),"",'In Process Calc.'!V62)</f>
        <v/>
      </c>
      <c r="CG69" s="245" t="str">
        <f>IF(ISBLANK('In Process Calc.'!W62),"",'In Process Calc.'!W62)</f>
        <v/>
      </c>
      <c r="CH69" s="245" t="str">
        <f>IF(ISBLANK('In Process Calc.'!X62),"",'In Process Calc.'!X62)</f>
        <v/>
      </c>
      <c r="CI69" s="245" t="str">
        <f>IF(ISBLANK('In Process Calc.'!Y62),"",'In Process Calc.'!Y62)</f>
        <v/>
      </c>
      <c r="CJ69" s="245" t="str">
        <f>IF(ISBLANK('In Process Calc.'!Z62),"",'In Process Calc.'!Z62)</f>
        <v/>
      </c>
      <c r="CK69" s="245" t="str">
        <f>IF(ISBLANK('In Process Calc.'!AA62),"",'In Process Calc.'!AA62)</f>
        <v/>
      </c>
      <c r="CL69" s="245" t="str">
        <f>IF(ISBLANK('In Process Calc.'!AB62),"",'In Process Calc.'!AB62)</f>
        <v/>
      </c>
      <c r="CM69" s="245" t="str">
        <f>IF(ISBLANK('In Process Calc.'!AC62),"",'In Process Calc.'!AC62)</f>
        <v/>
      </c>
      <c r="CN69" s="245" t="str">
        <f>IF(ISBLANK('In Process Calc.'!AD62),"",'In Process Calc.'!AD62)</f>
        <v/>
      </c>
      <c r="CO69" s="245" t="str">
        <f>IF(ISBLANK('In Process Calc.'!AE62),"",'In Process Calc.'!AE62)</f>
        <v/>
      </c>
      <c r="CP69" s="245" t="str">
        <f>IF(ISBLANK('In Process Calc.'!AF62),"",'In Process Calc.'!AF62)</f>
        <v/>
      </c>
      <c r="CQ69" s="245" t="str">
        <f>IF(ISBLANK('In Process Calc.'!AG62),"",'In Process Calc.'!AG62)</f>
        <v/>
      </c>
      <c r="CR69" s="245" t="str">
        <f>IF(ISBLANK('In Process Calc.'!AH62),"",'In Process Calc.'!AH62)</f>
        <v/>
      </c>
      <c r="CS69" s="245" t="str">
        <f>IF(ISBLANK('In Process Calc.'!AI62),"",'In Process Calc.'!AI62)</f>
        <v/>
      </c>
      <c r="CT69" s="245" t="str">
        <f>IF(ISBLANK('In Process Calc.'!AJ62),"",'In Process Calc.'!AJ62)</f>
        <v/>
      </c>
      <c r="CU69" s="245" t="str">
        <f>IF(ISBLANK('In Process Calc.'!AK62),"",'In Process Calc.'!AK62)</f>
        <v/>
      </c>
      <c r="CV69" s="245" t="str">
        <f>IF(ISBLANK('In Process Calc.'!AL62),"",'In Process Calc.'!AL62)</f>
        <v/>
      </c>
      <c r="CW69" s="245" t="str">
        <f>IF(ISBLANK('In Process Calc.'!AM62),"",'In Process Calc.'!AM62)</f>
        <v/>
      </c>
      <c r="CX69" s="245" t="str">
        <f>IF(ISBLANK('In Process Calc.'!AN62),"",'In Process Calc.'!AN62)</f>
        <v/>
      </c>
      <c r="CY69" s="245" t="str">
        <f>IF(ISBLANK('In Process Calc.'!AO62),"",'In Process Calc.'!AO62)</f>
        <v/>
      </c>
      <c r="CZ69" s="245" t="str">
        <f>IF(ISBLANK('In Process Calc.'!AP62),"",'In Process Calc.'!AP62)</f>
        <v/>
      </c>
      <c r="DA69" s="245" t="str">
        <f>IF(ISBLANK('In Process Calc.'!AQ62),"",'In Process Calc.'!AQ62)</f>
        <v/>
      </c>
      <c r="DB69" s="245" t="str">
        <f>IF(ISBLANK('In Process Calc.'!AR62),"",'In Process Calc.'!AR62)</f>
        <v/>
      </c>
      <c r="DC69" s="245" t="str">
        <f>IF(ISBLANK('In Process Calc.'!AS62),"",'In Process Calc.'!AS62)</f>
        <v/>
      </c>
      <c r="DD69" s="245" t="str">
        <f>IF(ISBLANK('In Process Calc.'!AT62),"",'In Process Calc.'!AT62)</f>
        <v/>
      </c>
      <c r="DE69" s="245" t="str">
        <f>IF(ISBLANK('In Process Calc.'!AU62),"",'In Process Calc.'!AU62)</f>
        <v/>
      </c>
      <c r="DF69" s="245" t="str">
        <f>IF(ISBLANK('In Process Calc.'!AV62),"",'In Process Calc.'!AV62)</f>
        <v/>
      </c>
      <c r="DG69" s="245" t="str">
        <f>IF(ISBLANK('In Process Calc.'!AW62),"",'In Process Calc.'!AW62)</f>
        <v/>
      </c>
      <c r="DH69" s="245" t="str">
        <f>IF(ISBLANK('In Process Calc.'!AX62),"",'In Process Calc.'!AX62)</f>
        <v/>
      </c>
      <c r="DI69" s="245" t="str">
        <f>IF(ISBLANK('In Process Calc.'!AY62),"",'In Process Calc.'!AY62)</f>
        <v/>
      </c>
      <c r="DJ69" s="245" t="str">
        <f>IF(ISBLANK('In Process Calc.'!AZ62),"",'In Process Calc.'!AZ62)</f>
        <v/>
      </c>
      <c r="DK69" s="245" t="str">
        <f>IF(ISBLANK('In Process Calc.'!BA62),"",'In Process Calc.'!BA62)</f>
        <v/>
      </c>
      <c r="DL69" s="245" t="str">
        <f>IF(ISBLANK('In Process Calc.'!BB62),"",'In Process Calc.'!BB62)</f>
        <v/>
      </c>
      <c r="DM69" s="245" t="str">
        <f>IF(ISBLANK('In Process Calc.'!BC62),"",'In Process Calc.'!BC62)</f>
        <v/>
      </c>
      <c r="DN69" s="245" t="str">
        <f>IF(ISBLANK('In Process Calc.'!BD62),"",'In Process Calc.'!BD62)</f>
        <v/>
      </c>
      <c r="DO69" s="245" t="str">
        <f>IF(ISBLANK('In Process Calc.'!BE62),"",'In Process Calc.'!BE62)</f>
        <v/>
      </c>
      <c r="DP69" s="245" t="str">
        <f>IF(ISBLANK('In Process Calc.'!BF62),"",'In Process Calc.'!BF62)</f>
        <v/>
      </c>
      <c r="DQ69" s="245" t="str">
        <f>IF(ISBLANK('In Process Calc.'!BG62),"",'In Process Calc.'!BG62)</f>
        <v/>
      </c>
      <c r="DR69" s="245" t="str">
        <f>IF(ISBLANK('In Process Calc.'!BH62),"",'In Process Calc.'!BH62)</f>
        <v/>
      </c>
      <c r="DS69" s="245" t="str">
        <f>IF(ISBLANK('In Process Calc.'!BI62),"",'In Process Calc.'!BI62)</f>
        <v/>
      </c>
      <c r="DT69" s="245" t="str">
        <f>IF(ISBLANK('In Process Calc.'!BJ62),"",'In Process Calc.'!BJ62)</f>
        <v/>
      </c>
      <c r="DU69" s="245" t="str">
        <f>IF(ISBLANK('In Process Calc.'!BK62),"",'In Process Calc.'!BK62)</f>
        <v/>
      </c>
      <c r="DV69" s="245" t="str">
        <f>IF(ISBLANK('In Process Calc.'!BL62),"",'In Process Calc.'!BL62)</f>
        <v/>
      </c>
      <c r="DW69" s="245" t="str">
        <f>IF(ISBLANK('In Process Calc.'!BM62),"",'In Process Calc.'!BM62)</f>
        <v/>
      </c>
      <c r="DX69" s="245" t="str">
        <f>IF(ISBLANK('In Process Calc.'!BN62),"",'In Process Calc.'!BN62)</f>
        <v/>
      </c>
      <c r="DY69" s="245" t="str">
        <f>IF(ISBLANK('In Process Calc.'!BO62),"",'In Process Calc.'!BO62)</f>
        <v/>
      </c>
      <c r="DZ69" s="245" t="str">
        <f>IF(ISBLANK('In Process Calc.'!BP62),"",'In Process Calc.'!BP62)</f>
        <v/>
      </c>
      <c r="EA69" s="245" t="str">
        <f>IF(ISBLANK('In Process Calc.'!BQ62),"",'In Process Calc.'!BQ62)</f>
        <v/>
      </c>
      <c r="EB69" s="245" t="str">
        <f>IF(ISBLANK('In Process Calc.'!BR62),"",'In Process Calc.'!BR62)</f>
        <v/>
      </c>
      <c r="EC69" s="245" t="str">
        <f>IF(ISBLANK('In Process Calc.'!BS62),"",'In Process Calc.'!BS62)</f>
        <v/>
      </c>
      <c r="ED69" s="245" t="str">
        <f>IF(ISBLANK('In Process Calc.'!BT62),"",'In Process Calc.'!BT62)</f>
        <v/>
      </c>
      <c r="EE69" s="245" t="str">
        <f>IF(ISBLANK('In Process Calc.'!BU62),"",'In Process Calc.'!BU62)</f>
        <v/>
      </c>
      <c r="EF69" s="245" t="str">
        <f>IF(ISBLANK('In Process Calc.'!BV62),"",'In Process Calc.'!BV62)</f>
        <v/>
      </c>
      <c r="EG69" s="245" t="str">
        <f>IF(ISBLANK('In Process Calc.'!BW62),"",'In Process Calc.'!BW62)</f>
        <v/>
      </c>
      <c r="EH69" s="245" t="str">
        <f>IF(ISBLANK('In Process Calc.'!BX62),"",'In Process Calc.'!BX62)</f>
        <v/>
      </c>
      <c r="EI69" s="245" t="str">
        <f>IF(ISBLANK('In Process Calc.'!BY62),"",'In Process Calc.'!BY62)</f>
        <v/>
      </c>
      <c r="EJ69" s="245" t="str">
        <f>IF(ISBLANK('In Process Calc.'!BZ62),"",'In Process Calc.'!BZ62)</f>
        <v/>
      </c>
      <c r="EK69" s="245" t="str">
        <f>IF(ISBLANK('Post Process Calc.'!A69),"",'Post Process Calc.'!A69)</f>
        <v/>
      </c>
      <c r="EL69" s="245" t="str">
        <f>IF(ISBLANK('Post Process Calc.'!B69),"",'Post Process Calc.'!B69)</f>
        <v/>
      </c>
      <c r="EM69" s="245" t="str">
        <f>IF(ISBLANK('Post Process Calc.'!C69),"",'Post Process Calc.'!C69)</f>
        <v/>
      </c>
      <c r="EN69" s="245" t="str">
        <f>IF(ISBLANK('Post Process Calc.'!D69),"",'Post Process Calc.'!D69)</f>
        <v/>
      </c>
      <c r="EO69" s="245" t="str">
        <f>IF(ISBLANK('Post Process Calc.'!E69),"",'Post Process Calc.'!E69)</f>
        <v/>
      </c>
      <c r="EP69" s="245" t="str">
        <f>IF(ISBLANK('Post Process Calc.'!F69),"",'Post Process Calc.'!F69)</f>
        <v/>
      </c>
      <c r="EQ69" s="245" t="str">
        <f>IF(ISBLANK('Post Process Calc.'!G69),"",'Post Process Calc.'!G69)</f>
        <v/>
      </c>
      <c r="ER69" s="245" t="str">
        <f>IF(ISBLANK('Post Process Calc.'!H69),"",'Post Process Calc.'!H69)</f>
        <v/>
      </c>
      <c r="ES69" s="245" t="str">
        <f>IF(ISBLANK('Post Process Calc.'!I69),"",'Post Process Calc.'!I69)</f>
        <v/>
      </c>
      <c r="ET69" s="245" t="str">
        <f>IF(ISBLANK('Post Process Calc.'!J69),"",'Post Process Calc.'!J69)</f>
        <v/>
      </c>
      <c r="EU69" s="245" t="str">
        <f>IF(ISBLANK('Post Process Calc.'!K69),"",'Post Process Calc.'!K69)</f>
        <v/>
      </c>
      <c r="EV69" s="245" t="str">
        <f>IF(ISBLANK('Post Process Calc.'!L69),"",'Post Process Calc.'!L69)</f>
        <v/>
      </c>
      <c r="EW69" s="245" t="str">
        <f>IF(ISBLANK('Post Process Calc.'!M69),"",'Post Process Calc.'!M69)</f>
        <v/>
      </c>
      <c r="EX69" s="245" t="str">
        <f>IF(ISBLANK('Post Process Calc.'!N69),"",'Post Process Calc.'!N69)</f>
        <v/>
      </c>
      <c r="EY69" s="245" t="str">
        <f>IF(ISBLANK('Post Process Calc.'!O69),"",'Post Process Calc.'!O69)</f>
        <v/>
      </c>
      <c r="EZ69" s="245" t="str">
        <f>IF(ISBLANK('Post Process Calc.'!P69),"",'Post Process Calc.'!P69)</f>
        <v/>
      </c>
      <c r="FA69" s="245" t="str">
        <f>IF(ISBLANK('Post Process Calc.'!Q69),"",'Post Process Calc.'!Q69)</f>
        <v/>
      </c>
      <c r="FB69" s="245" t="str">
        <f>IF(ISBLANK('Post Process Calc.'!R69),"",'Post Process Calc.'!R69)</f>
        <v/>
      </c>
      <c r="FC69" s="245" t="str">
        <f>IF(ISBLANK('Post Process Calc.'!S69),"",'Post Process Calc.'!S69)</f>
        <v/>
      </c>
      <c r="FD69" s="245" t="str">
        <f>IF(ISBLANK('Post Process Calc.'!T69),"",'Post Process Calc.'!T69)</f>
        <v/>
      </c>
      <c r="FE69" s="245" t="str">
        <f>IF(ISBLANK('Post Process Calc.'!U69),"",'Post Process Calc.'!U69)</f>
        <v/>
      </c>
      <c r="FF69" s="245" t="str">
        <f>IF(ISBLANK('Post Process Calc.'!V69),"",'Post Process Calc.'!V69)</f>
        <v/>
      </c>
      <c r="FG69" s="245" t="str">
        <f>IF(ISBLANK('Post Process Calc.'!W69),"",'Post Process Calc.'!W69)</f>
        <v/>
      </c>
      <c r="FH69" s="245" t="str">
        <f>IF(ISBLANK('Post Process Calc.'!X69),"",'Post Process Calc.'!X69)</f>
        <v/>
      </c>
      <c r="FI69" s="245" t="str">
        <f>IF(ISBLANK('Post Process Calc.'!Y69),"",'Post Process Calc.'!Y69)</f>
        <v/>
      </c>
      <c r="FJ69" s="245" t="str">
        <f>IF(ISBLANK('Post Process Calc.'!Z69),"",'Post Process Calc.'!Z69)</f>
        <v/>
      </c>
      <c r="FK69" s="245" t="str">
        <f>IF(ISBLANK('Post Process Calc.'!AA69),"",'Post Process Calc.'!AA69)</f>
        <v/>
      </c>
      <c r="FL69" s="245" t="str">
        <f>IF(ISBLANK('Post Process Calc.'!AB69),"",'Post Process Calc.'!AB69)</f>
        <v/>
      </c>
      <c r="FM69" s="245" t="str">
        <f>IF(ISBLANK('Post Process Calc.'!AC69),"",'Post Process Calc.'!AC69)</f>
        <v/>
      </c>
      <c r="FN69" s="245" t="str">
        <f>IF(ISBLANK('Post Process Calc.'!AD69),"",'Post Process Calc.'!AD69)</f>
        <v/>
      </c>
      <c r="FO69" s="245" t="str">
        <f>IF(ISBLANK('Post Process Calc.'!AE69),"",'Post Process Calc.'!AE69)</f>
        <v/>
      </c>
      <c r="FP69" s="245" t="str">
        <f>IF(ISBLANK('Post Process Calc.'!AF69),"",'Post Process Calc.'!AF69)</f>
        <v/>
      </c>
      <c r="FQ69" s="245" t="str">
        <f>IF(ISBLANK('Post Process Calc.'!AG69),"",'Post Process Calc.'!AG69)</f>
        <v/>
      </c>
      <c r="FR69" s="245" t="str">
        <f>IF(ISBLANK('Post Process Calc.'!AH69),"",'Post Process Calc.'!AH69)</f>
        <v/>
      </c>
      <c r="FS69" s="245" t="str">
        <f>IF(ISBLANK('Post Process Calc.'!AI69),"",'Post Process Calc.'!AI69)</f>
        <v/>
      </c>
    </row>
    <row r="70" spans="1:175" x14ac:dyDescent="0.15">
      <c r="A70" s="240" t="str">
        <f>IF(Glutamine!B61&lt;&gt;0,Glutamine!$B$1,"")</f>
        <v/>
      </c>
      <c r="B70" s="240" t="str">
        <f>IF(ISBLANK(Glutamine!A61),"",Glutamine!A61)</f>
        <v/>
      </c>
      <c r="C70" s="247" t="str">
        <f>IF(ISBLANK(Glutamine!B61),"",Glutamine!B61)</f>
        <v/>
      </c>
      <c r="D70" s="248" t="str">
        <f>IF(ISBLANK(Glutamine!C61),"",Glutamine!C61)</f>
        <v/>
      </c>
      <c r="E70" s="240" t="str">
        <f>IF(ISBLANK(Glutamine!D61),"",Glutamine!D61)</f>
        <v/>
      </c>
      <c r="F70" s="240" t="str">
        <f>IF(ISBLANK(Glutamine!E61),"",Glutamine!E61)</f>
        <v/>
      </c>
      <c r="G70" s="240" t="str">
        <f>IF(ISBLANK(Glutamine!G61),"",Glutamine!G61)</f>
        <v/>
      </c>
      <c r="H70" s="240" t="str">
        <f>IF(ISBLANK(Glutamine!H61),"",Glutamine!H61)</f>
        <v/>
      </c>
      <c r="I70" s="240" t="str">
        <f>IF(ISBLANK(Glutamine!I61),"",Glutamine!I61)</f>
        <v/>
      </c>
      <c r="J70" s="240" t="str">
        <f>IF(ISBLANK(Glutamine!J61),"",Glutamine!J61)</f>
        <v/>
      </c>
      <c r="K70" s="240" t="str">
        <f>IF(ISBLANK(Glutamine!K61),"",Glutamine!K61)</f>
        <v/>
      </c>
      <c r="L70" s="240" t="str">
        <f>IF(ISBLANK(Glutamine!L61),"",Glutamine!L61)</f>
        <v/>
      </c>
      <c r="M70" s="240" t="str">
        <f>IF(ISBLANK(Glutamine!M61),"",Glutamine!M61)</f>
        <v/>
      </c>
      <c r="N70" s="240" t="str">
        <f>IF(ISBLANK(Glutamine!N61),"",Glutamine!N61)</f>
        <v/>
      </c>
      <c r="O70" s="240" t="str">
        <f>IF(ISBLANK(Glutamine!O61),"",Glutamine!O61)</f>
        <v/>
      </c>
      <c r="P70" s="240" t="str">
        <f>IF(ISBLANK(Glutamine!P61),"",Glutamine!P61)</f>
        <v/>
      </c>
      <c r="Q70" s="240" t="str">
        <f>IF(ISBLANK(Glutamine!Q61),"",Glutamine!Q61)</f>
        <v/>
      </c>
      <c r="R70" s="240" t="str">
        <f>IF(ISBLANK(Glutamine!R61),"",Glutamine!R61)</f>
        <v/>
      </c>
      <c r="S70" s="240" t="str">
        <f>IF(ISBLANK(Glutamine!S61),"",Glutamine!S61)</f>
        <v/>
      </c>
      <c r="T70" s="240" t="str">
        <f>IF(ISBLANK(Glutamine!T61),"",Glutamine!T61)</f>
        <v/>
      </c>
      <c r="U70" s="240" t="str">
        <f>IF(ISBLANK(Glutamine!U61),"",Glutamine!U61)</f>
        <v/>
      </c>
      <c r="V70" s="240" t="str">
        <f>IF(ISBLANK(Glutamine!V61),"",Glutamine!V61)</f>
        <v/>
      </c>
      <c r="W70" s="240" t="str">
        <f>IF(ISBLANK(Glutamine!W61),"",Glutamine!W61)</f>
        <v/>
      </c>
      <c r="X70" s="240" t="str">
        <f>IF(ISBLANK(Glutamine!X61),"",Glutamine!X61)</f>
        <v/>
      </c>
      <c r="Y70" s="240" t="str">
        <f>IF(ISBLANK(Glutamine!Y61),"",Glutamine!Y61)</f>
        <v/>
      </c>
      <c r="Z70" s="240" t="str">
        <f>IF(ISBLANK(Glutamine!Z61),"",Glutamine!Z61)</f>
        <v/>
      </c>
      <c r="AA70" s="240" t="str">
        <f>IF(ISBLANK(Glutamine!AA61),"",Glutamine!AA61)</f>
        <v/>
      </c>
      <c r="AB70" s="240" t="str">
        <f>IF(ISBLANK(Glutamine!AB61),"",Glutamine!AB61)</f>
        <v/>
      </c>
      <c r="AC70" s="240" t="str">
        <f>IF(ISBLANK(Glutamine!AC61),"",Glutamine!AC61)</f>
        <v/>
      </c>
      <c r="AD70" s="240" t="str">
        <f>IF(ISBLANK(Glutamine!AD61),"",Glutamine!AD61)</f>
        <v/>
      </c>
      <c r="AE70" s="240" t="str">
        <f>IF(ISBLANK(Glutamine!AE61),"",Glutamine!AE61)</f>
        <v/>
      </c>
      <c r="AF70" s="240" t="str">
        <f>IF(ISBLANK(Glutamine!AF61),"",Glutamine!AF61)</f>
        <v/>
      </c>
      <c r="AG70" s="240" t="str">
        <f>IF(ISBLANK(Glutamine!AG61),"",Glutamine!AG61)</f>
        <v/>
      </c>
      <c r="AH70" s="240" t="str">
        <f>IF(ISBLANK(Glutamine!AH61),"",Glutamine!AH61)</f>
        <v/>
      </c>
      <c r="AI70" s="240" t="str">
        <f>IF(ISBLANK(Glutamine!AI61),"",Glutamine!AI61)</f>
        <v/>
      </c>
      <c r="AJ70" s="240" t="str">
        <f>IF(ISBLANK(Glutamine!AJ61),"",Glutamine!AJ61)</f>
        <v/>
      </c>
      <c r="AK70" s="240" t="str">
        <f>IF(ISBLANK(Glutamine!AK61),"",Glutamine!AK61)</f>
        <v/>
      </c>
      <c r="AL70" s="240" t="str">
        <f>IF(ISBLANK(Glutamine!AL61),"",Glutamine!AL61)</f>
        <v/>
      </c>
      <c r="AM70" s="240" t="str">
        <f>IF(ISBLANK(Glutamine!AM61),"",Glutamine!AM61)</f>
        <v/>
      </c>
      <c r="AN70" s="240" t="str">
        <f>IF(ISBLANK(Glutamine!AN61),"",Glutamine!AN61)</f>
        <v/>
      </c>
      <c r="AO70" s="240" t="str">
        <f>IF(ISBLANK(Glutamine!AO61),"",Glutamine!AO61)</f>
        <v/>
      </c>
      <c r="AP70" s="240" t="str">
        <f>IF(ISBLANK(Glutamine!AP61),"",Glutamine!AP61)</f>
        <v/>
      </c>
      <c r="AQ70" s="240" t="e">
        <f>IF(ISBLANK(Glutamine!#REF!),"",Glutamine!#REF!)</f>
        <v>#REF!</v>
      </c>
      <c r="AR70" s="240" t="e">
        <f>IF(ISBLANK(Glutamine!#REF!),"",Glutamine!#REF!)</f>
        <v>#REF!</v>
      </c>
      <c r="AS70" s="240" t="e">
        <f>IF(ISBLANK(Glutamine!#REF!),"",Glutamine!#REF!)</f>
        <v>#REF!</v>
      </c>
      <c r="AT70" s="240" t="e">
        <f>IF(ISBLANK(Glutamine!#REF!),"",Glutamine!#REF!)</f>
        <v>#REF!</v>
      </c>
      <c r="AU70" s="240" t="e">
        <f>IF(ISBLANK(Glutamine!#REF!),"",Glutamine!#REF!)</f>
        <v>#REF!</v>
      </c>
      <c r="AV70" s="240" t="e">
        <f>IF(ISBLANK(Glutamine!#REF!),"",Glutamine!#REF!)</f>
        <v>#REF!</v>
      </c>
      <c r="AW70" s="240" t="e">
        <f>IF(ISBLANK(Glutamine!#REF!),"",Glutamine!#REF!)</f>
        <v>#REF!</v>
      </c>
      <c r="AX70" s="240" t="e">
        <f>IF(ISBLANK(Glutamine!#REF!),"",Glutamine!#REF!)</f>
        <v>#REF!</v>
      </c>
      <c r="AY70" s="240" t="e">
        <f>IF(ISBLANK(Glutamine!#REF!),"",Glutamine!#REF!)</f>
        <v>#REF!</v>
      </c>
      <c r="AZ70" s="240" t="e">
        <f>IF(ISBLANK(Glutamine!#REF!),"",Glutamine!#REF!)</f>
        <v>#REF!</v>
      </c>
      <c r="BA70" s="240" t="e">
        <f>IF(ISBLANK(Glutamine!#REF!),"",Glutamine!#REF!)</f>
        <v>#REF!</v>
      </c>
      <c r="BB70" s="240" t="e">
        <f>IF(ISBLANK(Glutamine!#REF!),"",Glutamine!#REF!)</f>
        <v>#REF!</v>
      </c>
      <c r="BC70" s="240" t="e">
        <f>IF(ISBLANK(Glutamine!#REF!),"",Glutamine!#REF!)</f>
        <v>#REF!</v>
      </c>
      <c r="BD70" s="240" t="e">
        <f>IF(ISBLANK(Glutamine!#REF!),"",Glutamine!#REF!)</f>
        <v>#REF!</v>
      </c>
      <c r="BE70" s="240" t="e">
        <f>IF(ISBLANK(Glutamine!#REF!),"",Glutamine!#REF!)</f>
        <v>#REF!</v>
      </c>
      <c r="BF70" s="240" t="e">
        <f>IF(ISBLANK(Glutamine!#REF!),"",Glutamine!#REF!)</f>
        <v>#REF!</v>
      </c>
      <c r="BG70" s="240" t="e">
        <f>IF(ISBLANK(Glutamine!#REF!),"",Glutamine!#REF!)</f>
        <v>#REF!</v>
      </c>
      <c r="BH70" s="240" t="e">
        <f>IF(ISBLANK(Glutamine!#REF!),"",Glutamine!#REF!)</f>
        <v>#REF!</v>
      </c>
      <c r="BI70" s="240" t="e">
        <f>IF(ISBLANK(Glutamine!#REF!),"",Glutamine!#REF!)</f>
        <v>#REF!</v>
      </c>
      <c r="BJ70" s="240" t="e">
        <f>IF(ISBLANK(Glutamine!#REF!),"",Glutamine!#REF!)</f>
        <v>#REF!</v>
      </c>
      <c r="BK70" s="240" t="e">
        <f>IF(ISBLANK(Glutamine!#REF!),"",Glutamine!#REF!)</f>
        <v>#REF!</v>
      </c>
      <c r="BL70" s="240" t="e">
        <f>IF(ISBLANK(Glutamine!#REF!),"",Glutamine!#REF!)</f>
        <v>#REF!</v>
      </c>
      <c r="BM70" s="240" t="e">
        <f>IF(ISBLANK(Glutamine!#REF!),"",Glutamine!#REF!)</f>
        <v>#REF!</v>
      </c>
      <c r="BN70" s="240" t="str">
        <f>IF(ISBLANK('In Process Calc.'!B63),"",ROUND('In Process Calc.'!B63,2))</f>
        <v/>
      </c>
      <c r="BO70" s="240" t="str">
        <f>IF(ISBLANK('In Process Calc.'!C63),"",ROUND('In Process Calc.'!C63,2))</f>
        <v/>
      </c>
      <c r="BP70" s="240" t="str">
        <f>IF(ISBLANK('In Process Calc.'!D63),"",'In Process Calc.'!D63)</f>
        <v/>
      </c>
      <c r="BQ70" s="240" t="str">
        <f>IF(ISBLANK('In Process Calc.'!E63),"",'In Process Calc.'!E63)</f>
        <v/>
      </c>
      <c r="BR70" s="240" t="str">
        <f>IF(ISBLANK('In Process Calc.'!G63),"",'In Process Calc.'!G63)</f>
        <v/>
      </c>
      <c r="BS70" s="240" t="str">
        <f>IF(ISBLANK('In Process Calc.'!I63),"",'In Process Calc.'!I63)</f>
        <v/>
      </c>
      <c r="BT70" s="240" t="str">
        <f>IF(ISBLANK('In Process Calc.'!J63),"",'In Process Calc.'!J63)</f>
        <v/>
      </c>
      <c r="BU70" s="240" t="str">
        <f>IF(ISBLANK('In Process Calc.'!K63),"",'In Process Calc.'!K63)</f>
        <v/>
      </c>
      <c r="BV70" s="245" t="str">
        <f>IF(ISBLANK('In Process Calc.'!L63),"",'In Process Calc.'!L63)</f>
        <v/>
      </c>
      <c r="BW70" s="245" t="str">
        <f>IF(ISBLANK('In Process Calc.'!M63),"",'In Process Calc.'!M63)</f>
        <v/>
      </c>
      <c r="BX70" s="245" t="str">
        <f>IF(ISBLANK('In Process Calc.'!N63),"",'In Process Calc.'!N63)</f>
        <v/>
      </c>
      <c r="BY70" s="245" t="str">
        <f>IF(ISBLANK('In Process Calc.'!O63),"",'In Process Calc.'!O63)</f>
        <v/>
      </c>
      <c r="BZ70" s="245" t="str">
        <f>IF(ISBLANK('In Process Calc.'!P63),"",'In Process Calc.'!P63)</f>
        <v/>
      </c>
      <c r="CA70" s="245" t="str">
        <f>IF(ISBLANK('In Process Calc.'!Q63),"",'In Process Calc.'!Q63)</f>
        <v/>
      </c>
      <c r="CB70" s="245" t="str">
        <f>IF(ISBLANK('In Process Calc.'!R63),"",'In Process Calc.'!R63)</f>
        <v/>
      </c>
      <c r="CC70" s="245" t="str">
        <f>IF(ISBLANK('In Process Calc.'!S63),"",'In Process Calc.'!S63)</f>
        <v/>
      </c>
      <c r="CD70" s="245" t="str">
        <f>IF(ISBLANK('In Process Calc.'!T63),"",'In Process Calc.'!T63)</f>
        <v/>
      </c>
      <c r="CE70" s="245" t="str">
        <f>IF(ISBLANK('In Process Calc.'!U63),"",'In Process Calc.'!U63)</f>
        <v/>
      </c>
      <c r="CF70" s="245" t="str">
        <f>IF(ISBLANK('In Process Calc.'!V63),"",'In Process Calc.'!V63)</f>
        <v/>
      </c>
      <c r="CG70" s="245" t="str">
        <f>IF(ISBLANK('In Process Calc.'!W63),"",'In Process Calc.'!W63)</f>
        <v/>
      </c>
      <c r="CH70" s="245" t="str">
        <f>IF(ISBLANK('In Process Calc.'!X63),"",'In Process Calc.'!X63)</f>
        <v/>
      </c>
      <c r="CI70" s="245" t="str">
        <f>IF(ISBLANK('In Process Calc.'!Y63),"",'In Process Calc.'!Y63)</f>
        <v/>
      </c>
      <c r="CJ70" s="245" t="str">
        <f>IF(ISBLANK('In Process Calc.'!Z63),"",'In Process Calc.'!Z63)</f>
        <v/>
      </c>
      <c r="CK70" s="245" t="str">
        <f>IF(ISBLANK('In Process Calc.'!AA63),"",'In Process Calc.'!AA63)</f>
        <v/>
      </c>
      <c r="CL70" s="245" t="str">
        <f>IF(ISBLANK('In Process Calc.'!AB63),"",'In Process Calc.'!AB63)</f>
        <v/>
      </c>
      <c r="CM70" s="245" t="str">
        <f>IF(ISBLANK('In Process Calc.'!AC63),"",'In Process Calc.'!AC63)</f>
        <v/>
      </c>
      <c r="CN70" s="245" t="str">
        <f>IF(ISBLANK('In Process Calc.'!AD63),"",'In Process Calc.'!AD63)</f>
        <v/>
      </c>
      <c r="CO70" s="245" t="str">
        <f>IF(ISBLANK('In Process Calc.'!AE63),"",'In Process Calc.'!AE63)</f>
        <v/>
      </c>
      <c r="CP70" s="245" t="str">
        <f>IF(ISBLANK('In Process Calc.'!AF63),"",'In Process Calc.'!AF63)</f>
        <v/>
      </c>
      <c r="CQ70" s="245" t="str">
        <f>IF(ISBLANK('In Process Calc.'!AG63),"",'In Process Calc.'!AG63)</f>
        <v/>
      </c>
      <c r="CR70" s="245" t="str">
        <f>IF(ISBLANK('In Process Calc.'!AH63),"",'In Process Calc.'!AH63)</f>
        <v/>
      </c>
      <c r="CS70" s="245" t="str">
        <f>IF(ISBLANK('In Process Calc.'!AI63),"",'In Process Calc.'!AI63)</f>
        <v/>
      </c>
      <c r="CT70" s="245" t="str">
        <f>IF(ISBLANK('In Process Calc.'!AJ63),"",'In Process Calc.'!AJ63)</f>
        <v/>
      </c>
      <c r="CU70" s="245" t="str">
        <f>IF(ISBLANK('In Process Calc.'!AK63),"",'In Process Calc.'!AK63)</f>
        <v/>
      </c>
      <c r="CV70" s="245" t="str">
        <f>IF(ISBLANK('In Process Calc.'!AL63),"",'In Process Calc.'!AL63)</f>
        <v/>
      </c>
      <c r="CW70" s="245" t="str">
        <f>IF(ISBLANK('In Process Calc.'!AM63),"",'In Process Calc.'!AM63)</f>
        <v/>
      </c>
      <c r="CX70" s="245" t="str">
        <f>IF(ISBLANK('In Process Calc.'!AN63),"",'In Process Calc.'!AN63)</f>
        <v/>
      </c>
      <c r="CY70" s="245" t="str">
        <f>IF(ISBLANK('In Process Calc.'!AO63),"",'In Process Calc.'!AO63)</f>
        <v/>
      </c>
      <c r="CZ70" s="245" t="str">
        <f>IF(ISBLANK('In Process Calc.'!AP63),"",'In Process Calc.'!AP63)</f>
        <v/>
      </c>
      <c r="DA70" s="245" t="str">
        <f>IF(ISBLANK('In Process Calc.'!AQ63),"",'In Process Calc.'!AQ63)</f>
        <v/>
      </c>
      <c r="DB70" s="245" t="str">
        <f>IF(ISBLANK('In Process Calc.'!AR63),"",'In Process Calc.'!AR63)</f>
        <v/>
      </c>
      <c r="DC70" s="245" t="str">
        <f>IF(ISBLANK('In Process Calc.'!AS63),"",'In Process Calc.'!AS63)</f>
        <v/>
      </c>
      <c r="DD70" s="245" t="str">
        <f>IF(ISBLANK('In Process Calc.'!AT63),"",'In Process Calc.'!AT63)</f>
        <v/>
      </c>
      <c r="DE70" s="245" t="str">
        <f>IF(ISBLANK('In Process Calc.'!AU63),"",'In Process Calc.'!AU63)</f>
        <v/>
      </c>
      <c r="DF70" s="245" t="str">
        <f>IF(ISBLANK('In Process Calc.'!AV63),"",'In Process Calc.'!AV63)</f>
        <v/>
      </c>
      <c r="DG70" s="245" t="str">
        <f>IF(ISBLANK('In Process Calc.'!AW63),"",'In Process Calc.'!AW63)</f>
        <v/>
      </c>
      <c r="DH70" s="245" t="str">
        <f>IF(ISBLANK('In Process Calc.'!AX63),"",'In Process Calc.'!AX63)</f>
        <v/>
      </c>
      <c r="DI70" s="245" t="str">
        <f>IF(ISBLANK('In Process Calc.'!AY63),"",'In Process Calc.'!AY63)</f>
        <v/>
      </c>
      <c r="DJ70" s="245" t="str">
        <f>IF(ISBLANK('In Process Calc.'!AZ63),"",'In Process Calc.'!AZ63)</f>
        <v/>
      </c>
      <c r="DK70" s="245" t="str">
        <f>IF(ISBLANK('In Process Calc.'!BA63),"",'In Process Calc.'!BA63)</f>
        <v/>
      </c>
      <c r="DL70" s="245" t="str">
        <f>IF(ISBLANK('In Process Calc.'!BB63),"",'In Process Calc.'!BB63)</f>
        <v/>
      </c>
      <c r="DM70" s="245" t="str">
        <f>IF(ISBLANK('In Process Calc.'!BC63),"",'In Process Calc.'!BC63)</f>
        <v/>
      </c>
      <c r="DN70" s="245" t="str">
        <f>IF(ISBLANK('In Process Calc.'!BD63),"",'In Process Calc.'!BD63)</f>
        <v/>
      </c>
      <c r="DO70" s="245" t="str">
        <f>IF(ISBLANK('In Process Calc.'!BE63),"",'In Process Calc.'!BE63)</f>
        <v/>
      </c>
      <c r="DP70" s="245" t="str">
        <f>IF(ISBLANK('In Process Calc.'!BF63),"",'In Process Calc.'!BF63)</f>
        <v/>
      </c>
      <c r="DQ70" s="245" t="str">
        <f>IF(ISBLANK('In Process Calc.'!BG63),"",'In Process Calc.'!BG63)</f>
        <v/>
      </c>
      <c r="DR70" s="245" t="str">
        <f>IF(ISBLANK('In Process Calc.'!BH63),"",'In Process Calc.'!BH63)</f>
        <v/>
      </c>
      <c r="DS70" s="245" t="str">
        <f>IF(ISBLANK('In Process Calc.'!BI63),"",'In Process Calc.'!BI63)</f>
        <v/>
      </c>
      <c r="DT70" s="245" t="str">
        <f>IF(ISBLANK('In Process Calc.'!BJ63),"",'In Process Calc.'!BJ63)</f>
        <v/>
      </c>
      <c r="DU70" s="245" t="str">
        <f>IF(ISBLANK('In Process Calc.'!BK63),"",'In Process Calc.'!BK63)</f>
        <v/>
      </c>
      <c r="DV70" s="245" t="str">
        <f>IF(ISBLANK('In Process Calc.'!BL63),"",'In Process Calc.'!BL63)</f>
        <v/>
      </c>
      <c r="DW70" s="245" t="str">
        <f>IF(ISBLANK('In Process Calc.'!BM63),"",'In Process Calc.'!BM63)</f>
        <v/>
      </c>
      <c r="DX70" s="245" t="str">
        <f>IF(ISBLANK('In Process Calc.'!BN63),"",'In Process Calc.'!BN63)</f>
        <v/>
      </c>
      <c r="DY70" s="245" t="str">
        <f>IF(ISBLANK('In Process Calc.'!BO63),"",'In Process Calc.'!BO63)</f>
        <v/>
      </c>
      <c r="DZ70" s="245" t="str">
        <f>IF(ISBLANK('In Process Calc.'!BP63),"",'In Process Calc.'!BP63)</f>
        <v/>
      </c>
      <c r="EA70" s="245" t="str">
        <f>IF(ISBLANK('In Process Calc.'!BQ63),"",'In Process Calc.'!BQ63)</f>
        <v/>
      </c>
      <c r="EB70" s="245" t="str">
        <f>IF(ISBLANK('In Process Calc.'!BR63),"",'In Process Calc.'!BR63)</f>
        <v/>
      </c>
      <c r="EC70" s="245" t="str">
        <f>IF(ISBLANK('In Process Calc.'!BS63),"",'In Process Calc.'!BS63)</f>
        <v/>
      </c>
      <c r="ED70" s="245" t="str">
        <f>IF(ISBLANK('In Process Calc.'!BT63),"",'In Process Calc.'!BT63)</f>
        <v/>
      </c>
      <c r="EE70" s="245" t="str">
        <f>IF(ISBLANK('In Process Calc.'!BU63),"",'In Process Calc.'!BU63)</f>
        <v/>
      </c>
      <c r="EF70" s="245" t="str">
        <f>IF(ISBLANK('In Process Calc.'!BV63),"",'In Process Calc.'!BV63)</f>
        <v/>
      </c>
      <c r="EG70" s="245" t="str">
        <f>IF(ISBLANK('In Process Calc.'!BW63),"",'In Process Calc.'!BW63)</f>
        <v/>
      </c>
      <c r="EH70" s="245" t="str">
        <f>IF(ISBLANK('In Process Calc.'!BX63),"",'In Process Calc.'!BX63)</f>
        <v/>
      </c>
      <c r="EI70" s="245" t="str">
        <f>IF(ISBLANK('In Process Calc.'!BY63),"",'In Process Calc.'!BY63)</f>
        <v/>
      </c>
      <c r="EJ70" s="245" t="str">
        <f>IF(ISBLANK('In Process Calc.'!BZ63),"",'In Process Calc.'!BZ63)</f>
        <v/>
      </c>
      <c r="EK70" s="245" t="str">
        <f>IF(ISBLANK('Post Process Calc.'!A70),"",'Post Process Calc.'!A70)</f>
        <v/>
      </c>
      <c r="EL70" s="245" t="str">
        <f>IF(ISBLANK('Post Process Calc.'!B70),"",'Post Process Calc.'!B70)</f>
        <v/>
      </c>
      <c r="EM70" s="245" t="str">
        <f>IF(ISBLANK('Post Process Calc.'!C70),"",'Post Process Calc.'!C70)</f>
        <v/>
      </c>
      <c r="EN70" s="245" t="str">
        <f>IF(ISBLANK('Post Process Calc.'!D70),"",'Post Process Calc.'!D70)</f>
        <v/>
      </c>
      <c r="EO70" s="245" t="str">
        <f>IF(ISBLANK('Post Process Calc.'!E70),"",'Post Process Calc.'!E70)</f>
        <v/>
      </c>
      <c r="EP70" s="245" t="str">
        <f>IF(ISBLANK('Post Process Calc.'!F70),"",'Post Process Calc.'!F70)</f>
        <v/>
      </c>
      <c r="EQ70" s="245" t="str">
        <f>IF(ISBLANK('Post Process Calc.'!G70),"",'Post Process Calc.'!G70)</f>
        <v/>
      </c>
      <c r="ER70" s="245" t="str">
        <f>IF(ISBLANK('Post Process Calc.'!H70),"",'Post Process Calc.'!H70)</f>
        <v/>
      </c>
      <c r="ES70" s="245" t="str">
        <f>IF(ISBLANK('Post Process Calc.'!I70),"",'Post Process Calc.'!I70)</f>
        <v/>
      </c>
      <c r="ET70" s="245" t="str">
        <f>IF(ISBLANK('Post Process Calc.'!J70),"",'Post Process Calc.'!J70)</f>
        <v/>
      </c>
      <c r="EU70" s="245" t="str">
        <f>IF(ISBLANK('Post Process Calc.'!K70),"",'Post Process Calc.'!K70)</f>
        <v/>
      </c>
      <c r="EV70" s="245" t="str">
        <f>IF(ISBLANK('Post Process Calc.'!L70),"",'Post Process Calc.'!L70)</f>
        <v/>
      </c>
      <c r="EW70" s="245" t="str">
        <f>IF(ISBLANK('Post Process Calc.'!M70),"",'Post Process Calc.'!M70)</f>
        <v/>
      </c>
      <c r="EX70" s="245" t="str">
        <f>IF(ISBLANK('Post Process Calc.'!N70),"",'Post Process Calc.'!N70)</f>
        <v/>
      </c>
      <c r="EY70" s="245" t="str">
        <f>IF(ISBLANK('Post Process Calc.'!O70),"",'Post Process Calc.'!O70)</f>
        <v/>
      </c>
      <c r="EZ70" s="245" t="str">
        <f>IF(ISBLANK('Post Process Calc.'!P70),"",'Post Process Calc.'!P70)</f>
        <v/>
      </c>
      <c r="FA70" s="245" t="str">
        <f>IF(ISBLANK('Post Process Calc.'!Q70),"",'Post Process Calc.'!Q70)</f>
        <v/>
      </c>
      <c r="FB70" s="245" t="str">
        <f>IF(ISBLANK('Post Process Calc.'!R70),"",'Post Process Calc.'!R70)</f>
        <v/>
      </c>
      <c r="FC70" s="245" t="str">
        <f>IF(ISBLANK('Post Process Calc.'!S70),"",'Post Process Calc.'!S70)</f>
        <v/>
      </c>
      <c r="FD70" s="245" t="str">
        <f>IF(ISBLANK('Post Process Calc.'!T70),"",'Post Process Calc.'!T70)</f>
        <v/>
      </c>
      <c r="FE70" s="245" t="str">
        <f>IF(ISBLANK('Post Process Calc.'!U70),"",'Post Process Calc.'!U70)</f>
        <v/>
      </c>
      <c r="FF70" s="245" t="str">
        <f>IF(ISBLANK('Post Process Calc.'!V70),"",'Post Process Calc.'!V70)</f>
        <v/>
      </c>
      <c r="FG70" s="245" t="str">
        <f>IF(ISBLANK('Post Process Calc.'!W70),"",'Post Process Calc.'!W70)</f>
        <v/>
      </c>
      <c r="FH70" s="245" t="str">
        <f>IF(ISBLANK('Post Process Calc.'!X70),"",'Post Process Calc.'!X70)</f>
        <v/>
      </c>
      <c r="FI70" s="245" t="str">
        <f>IF(ISBLANK('Post Process Calc.'!Y70),"",'Post Process Calc.'!Y70)</f>
        <v/>
      </c>
      <c r="FJ70" s="245" t="str">
        <f>IF(ISBLANK('Post Process Calc.'!Z70),"",'Post Process Calc.'!Z70)</f>
        <v/>
      </c>
      <c r="FK70" s="245" t="str">
        <f>IF(ISBLANK('Post Process Calc.'!AA70),"",'Post Process Calc.'!AA70)</f>
        <v/>
      </c>
      <c r="FL70" s="245" t="str">
        <f>IF(ISBLANK('Post Process Calc.'!AB70),"",'Post Process Calc.'!AB70)</f>
        <v/>
      </c>
      <c r="FM70" s="245" t="str">
        <f>IF(ISBLANK('Post Process Calc.'!AC70),"",'Post Process Calc.'!AC70)</f>
        <v/>
      </c>
      <c r="FN70" s="245" t="str">
        <f>IF(ISBLANK('Post Process Calc.'!AD70),"",'Post Process Calc.'!AD70)</f>
        <v/>
      </c>
      <c r="FO70" s="245" t="str">
        <f>IF(ISBLANK('Post Process Calc.'!AE70),"",'Post Process Calc.'!AE70)</f>
        <v/>
      </c>
      <c r="FP70" s="245" t="str">
        <f>IF(ISBLANK('Post Process Calc.'!AF70),"",'Post Process Calc.'!AF70)</f>
        <v/>
      </c>
      <c r="FQ70" s="245" t="str">
        <f>IF(ISBLANK('Post Process Calc.'!AG70),"",'Post Process Calc.'!AG70)</f>
        <v/>
      </c>
      <c r="FR70" s="245" t="str">
        <f>IF(ISBLANK('Post Process Calc.'!AH70),"",'Post Process Calc.'!AH70)</f>
        <v/>
      </c>
      <c r="FS70" s="245" t="str">
        <f>IF(ISBLANK('Post Process Calc.'!AI70),"",'Post Process Calc.'!AI70)</f>
        <v/>
      </c>
    </row>
    <row r="71" spans="1:175" x14ac:dyDescent="0.15">
      <c r="A71" s="240" t="str">
        <f>IF(Glutamine!B62&lt;&gt;0,Glutamine!$B$1,"")</f>
        <v/>
      </c>
      <c r="B71" s="240" t="str">
        <f>IF(ISBLANK(Glutamine!A62),"",Glutamine!A62)</f>
        <v/>
      </c>
      <c r="C71" s="247" t="str">
        <f>IF(ISBLANK(Glutamine!B62),"",Glutamine!B62)</f>
        <v/>
      </c>
      <c r="D71" s="248" t="str">
        <f>IF(ISBLANK(Glutamine!C62),"",Glutamine!C62)</f>
        <v/>
      </c>
      <c r="E71" s="240" t="str">
        <f>IF(ISBLANK(Glutamine!D62),"",Glutamine!D62)</f>
        <v/>
      </c>
      <c r="F71" s="240" t="str">
        <f>IF(ISBLANK(Glutamine!E62),"",Glutamine!E62)</f>
        <v/>
      </c>
      <c r="G71" s="240" t="str">
        <f>IF(ISBLANK(Glutamine!G62),"",Glutamine!G62)</f>
        <v/>
      </c>
      <c r="H71" s="240" t="str">
        <f>IF(ISBLANK(Glutamine!H62),"",Glutamine!H62)</f>
        <v/>
      </c>
      <c r="I71" s="240" t="str">
        <f>IF(ISBLANK(Glutamine!I62),"",Glutamine!I62)</f>
        <v/>
      </c>
      <c r="J71" s="240" t="str">
        <f>IF(ISBLANK(Glutamine!J62),"",Glutamine!J62)</f>
        <v/>
      </c>
      <c r="K71" s="240" t="str">
        <f>IF(ISBLANK(Glutamine!K62),"",Glutamine!K62)</f>
        <v/>
      </c>
      <c r="L71" s="240" t="str">
        <f>IF(ISBLANK(Glutamine!L62),"",Glutamine!L62)</f>
        <v/>
      </c>
      <c r="M71" s="240" t="str">
        <f>IF(ISBLANK(Glutamine!M62),"",Glutamine!M62)</f>
        <v/>
      </c>
      <c r="N71" s="240" t="str">
        <f>IF(ISBLANK(Glutamine!N62),"",Glutamine!N62)</f>
        <v/>
      </c>
      <c r="O71" s="240" t="str">
        <f>IF(ISBLANK(Glutamine!O62),"",Glutamine!O62)</f>
        <v/>
      </c>
      <c r="P71" s="240" t="str">
        <f>IF(ISBLANK(Glutamine!P62),"",Glutamine!P62)</f>
        <v/>
      </c>
      <c r="Q71" s="240" t="str">
        <f>IF(ISBLANK(Glutamine!Q62),"",Glutamine!Q62)</f>
        <v/>
      </c>
      <c r="R71" s="240" t="str">
        <f>IF(ISBLANK(Glutamine!R62),"",Glutamine!R62)</f>
        <v/>
      </c>
      <c r="S71" s="240" t="str">
        <f>IF(ISBLANK(Glutamine!S62),"",Glutamine!S62)</f>
        <v/>
      </c>
      <c r="T71" s="240" t="str">
        <f>IF(ISBLANK(Glutamine!T62),"",Glutamine!T62)</f>
        <v/>
      </c>
      <c r="U71" s="240" t="str">
        <f>IF(ISBLANK(Glutamine!U62),"",Glutamine!U62)</f>
        <v/>
      </c>
      <c r="V71" s="240" t="str">
        <f>IF(ISBLANK(Glutamine!V62),"",Glutamine!V62)</f>
        <v/>
      </c>
      <c r="W71" s="240" t="str">
        <f>IF(ISBLANK(Glutamine!W62),"",Glutamine!W62)</f>
        <v/>
      </c>
      <c r="X71" s="240" t="str">
        <f>IF(ISBLANK(Glutamine!X62),"",Glutamine!X62)</f>
        <v/>
      </c>
      <c r="Y71" s="240" t="str">
        <f>IF(ISBLANK(Glutamine!Y62),"",Glutamine!Y62)</f>
        <v/>
      </c>
      <c r="Z71" s="240" t="str">
        <f>IF(ISBLANK(Glutamine!Z62),"",Glutamine!Z62)</f>
        <v/>
      </c>
      <c r="AA71" s="240" t="str">
        <f>IF(ISBLANK(Glutamine!AA62),"",Glutamine!AA62)</f>
        <v/>
      </c>
      <c r="AB71" s="240" t="str">
        <f>IF(ISBLANK(Glutamine!AB62),"",Glutamine!AB62)</f>
        <v/>
      </c>
      <c r="AC71" s="240" t="str">
        <f>IF(ISBLANK(Glutamine!AC62),"",Glutamine!AC62)</f>
        <v/>
      </c>
      <c r="AD71" s="240" t="str">
        <f>IF(ISBLANK(Glutamine!AD62),"",Glutamine!AD62)</f>
        <v/>
      </c>
      <c r="AE71" s="240" t="str">
        <f>IF(ISBLANK(Glutamine!AE62),"",Glutamine!AE62)</f>
        <v/>
      </c>
      <c r="AF71" s="240" t="str">
        <f>IF(ISBLANK(Glutamine!AF62),"",Glutamine!AF62)</f>
        <v/>
      </c>
      <c r="AG71" s="240" t="str">
        <f>IF(ISBLANK(Glutamine!AG62),"",Glutamine!AG62)</f>
        <v/>
      </c>
      <c r="AH71" s="240" t="str">
        <f>IF(ISBLANK(Glutamine!AH62),"",Glutamine!AH62)</f>
        <v/>
      </c>
      <c r="AI71" s="240" t="str">
        <f>IF(ISBLANK(Glutamine!AI62),"",Glutamine!AI62)</f>
        <v/>
      </c>
      <c r="AJ71" s="240" t="str">
        <f>IF(ISBLANK(Glutamine!AJ62),"",Glutamine!AJ62)</f>
        <v/>
      </c>
      <c r="AK71" s="240" t="str">
        <f>IF(ISBLANK(Glutamine!AK62),"",Glutamine!AK62)</f>
        <v/>
      </c>
      <c r="AL71" s="240" t="str">
        <f>IF(ISBLANK(Glutamine!AL62),"",Glutamine!AL62)</f>
        <v/>
      </c>
      <c r="AM71" s="240" t="str">
        <f>IF(ISBLANK(Glutamine!AM62),"",Glutamine!AM62)</f>
        <v/>
      </c>
      <c r="AN71" s="240" t="str">
        <f>IF(ISBLANK(Glutamine!AN62),"",Glutamine!AN62)</f>
        <v/>
      </c>
      <c r="AO71" s="240" t="str">
        <f>IF(ISBLANK(Glutamine!AO62),"",Glutamine!AO62)</f>
        <v/>
      </c>
      <c r="AP71" s="240" t="str">
        <f>IF(ISBLANK(Glutamine!AP62),"",Glutamine!AP62)</f>
        <v/>
      </c>
      <c r="AQ71" s="240" t="e">
        <f>IF(ISBLANK(Glutamine!#REF!),"",Glutamine!#REF!)</f>
        <v>#REF!</v>
      </c>
      <c r="AR71" s="240" t="e">
        <f>IF(ISBLANK(Glutamine!#REF!),"",Glutamine!#REF!)</f>
        <v>#REF!</v>
      </c>
      <c r="AS71" s="240" t="e">
        <f>IF(ISBLANK(Glutamine!#REF!),"",Glutamine!#REF!)</f>
        <v>#REF!</v>
      </c>
      <c r="AT71" s="240" t="e">
        <f>IF(ISBLANK(Glutamine!#REF!),"",Glutamine!#REF!)</f>
        <v>#REF!</v>
      </c>
      <c r="AU71" s="240" t="e">
        <f>IF(ISBLANK(Glutamine!#REF!),"",Glutamine!#REF!)</f>
        <v>#REF!</v>
      </c>
      <c r="AV71" s="240" t="e">
        <f>IF(ISBLANK(Glutamine!#REF!),"",Glutamine!#REF!)</f>
        <v>#REF!</v>
      </c>
      <c r="AW71" s="240" t="e">
        <f>IF(ISBLANK(Glutamine!#REF!),"",Glutamine!#REF!)</f>
        <v>#REF!</v>
      </c>
      <c r="AX71" s="240" t="e">
        <f>IF(ISBLANK(Glutamine!#REF!),"",Glutamine!#REF!)</f>
        <v>#REF!</v>
      </c>
      <c r="AY71" s="240" t="e">
        <f>IF(ISBLANK(Glutamine!#REF!),"",Glutamine!#REF!)</f>
        <v>#REF!</v>
      </c>
      <c r="AZ71" s="240" t="e">
        <f>IF(ISBLANK(Glutamine!#REF!),"",Glutamine!#REF!)</f>
        <v>#REF!</v>
      </c>
      <c r="BA71" s="240" t="e">
        <f>IF(ISBLANK(Glutamine!#REF!),"",Glutamine!#REF!)</f>
        <v>#REF!</v>
      </c>
      <c r="BB71" s="240" t="e">
        <f>IF(ISBLANK(Glutamine!#REF!),"",Glutamine!#REF!)</f>
        <v>#REF!</v>
      </c>
      <c r="BC71" s="240" t="e">
        <f>IF(ISBLANK(Glutamine!#REF!),"",Glutamine!#REF!)</f>
        <v>#REF!</v>
      </c>
      <c r="BD71" s="240" t="e">
        <f>IF(ISBLANK(Glutamine!#REF!),"",Glutamine!#REF!)</f>
        <v>#REF!</v>
      </c>
      <c r="BE71" s="240" t="e">
        <f>IF(ISBLANK(Glutamine!#REF!),"",Glutamine!#REF!)</f>
        <v>#REF!</v>
      </c>
      <c r="BF71" s="240" t="e">
        <f>IF(ISBLANK(Glutamine!#REF!),"",Glutamine!#REF!)</f>
        <v>#REF!</v>
      </c>
      <c r="BG71" s="240" t="e">
        <f>IF(ISBLANK(Glutamine!#REF!),"",Glutamine!#REF!)</f>
        <v>#REF!</v>
      </c>
      <c r="BH71" s="240" t="e">
        <f>IF(ISBLANK(Glutamine!#REF!),"",Glutamine!#REF!)</f>
        <v>#REF!</v>
      </c>
      <c r="BI71" s="240" t="e">
        <f>IF(ISBLANK(Glutamine!#REF!),"",Glutamine!#REF!)</f>
        <v>#REF!</v>
      </c>
      <c r="BJ71" s="240" t="e">
        <f>IF(ISBLANK(Glutamine!#REF!),"",Glutamine!#REF!)</f>
        <v>#REF!</v>
      </c>
      <c r="BK71" s="240" t="e">
        <f>IF(ISBLANK(Glutamine!#REF!),"",Glutamine!#REF!)</f>
        <v>#REF!</v>
      </c>
      <c r="BL71" s="240" t="e">
        <f>IF(ISBLANK(Glutamine!#REF!),"",Glutamine!#REF!)</f>
        <v>#REF!</v>
      </c>
      <c r="BM71" s="240" t="e">
        <f>IF(ISBLANK(Glutamine!#REF!),"",Glutamine!#REF!)</f>
        <v>#REF!</v>
      </c>
      <c r="BN71" s="240" t="str">
        <f>IF(ISBLANK('In Process Calc.'!B64),"",ROUND('In Process Calc.'!B64,2))</f>
        <v/>
      </c>
      <c r="BO71" s="240" t="str">
        <f>IF(ISBLANK('In Process Calc.'!C64),"",ROUND('In Process Calc.'!C64,2))</f>
        <v/>
      </c>
      <c r="BP71" s="240" t="str">
        <f>IF(ISBLANK('In Process Calc.'!D64),"",'In Process Calc.'!D64)</f>
        <v/>
      </c>
      <c r="BQ71" s="240" t="str">
        <f>IF(ISBLANK('In Process Calc.'!E64),"",'In Process Calc.'!E64)</f>
        <v/>
      </c>
      <c r="BR71" s="240" t="str">
        <f>IF(ISBLANK('In Process Calc.'!G64),"",'In Process Calc.'!G64)</f>
        <v/>
      </c>
      <c r="BS71" s="240" t="str">
        <f>IF(ISBLANK('In Process Calc.'!I64),"",'In Process Calc.'!I64)</f>
        <v/>
      </c>
      <c r="BT71" s="240" t="str">
        <f>IF(ISBLANK('In Process Calc.'!J64),"",'In Process Calc.'!J64)</f>
        <v/>
      </c>
      <c r="BU71" s="240" t="str">
        <f>IF(ISBLANK('In Process Calc.'!K64),"",'In Process Calc.'!K64)</f>
        <v/>
      </c>
      <c r="BV71" s="245" t="str">
        <f>IF(ISBLANK('In Process Calc.'!L64),"",'In Process Calc.'!L64)</f>
        <v/>
      </c>
      <c r="BW71" s="245" t="str">
        <f>IF(ISBLANK('In Process Calc.'!M64),"",'In Process Calc.'!M64)</f>
        <v/>
      </c>
      <c r="BX71" s="245" t="str">
        <f>IF(ISBLANK('In Process Calc.'!N64),"",'In Process Calc.'!N64)</f>
        <v/>
      </c>
      <c r="BY71" s="245" t="str">
        <f>IF(ISBLANK('In Process Calc.'!O64),"",'In Process Calc.'!O64)</f>
        <v/>
      </c>
      <c r="BZ71" s="245" t="str">
        <f>IF(ISBLANK('In Process Calc.'!P64),"",'In Process Calc.'!P64)</f>
        <v/>
      </c>
      <c r="CA71" s="245" t="str">
        <f>IF(ISBLANK('In Process Calc.'!Q64),"",'In Process Calc.'!Q64)</f>
        <v/>
      </c>
      <c r="CB71" s="245" t="str">
        <f>IF(ISBLANK('In Process Calc.'!R64),"",'In Process Calc.'!R64)</f>
        <v/>
      </c>
      <c r="CC71" s="245" t="str">
        <f>IF(ISBLANK('In Process Calc.'!S64),"",'In Process Calc.'!S64)</f>
        <v/>
      </c>
      <c r="CD71" s="245" t="str">
        <f>IF(ISBLANK('In Process Calc.'!T64),"",'In Process Calc.'!T64)</f>
        <v/>
      </c>
      <c r="CE71" s="245" t="str">
        <f>IF(ISBLANK('In Process Calc.'!U64),"",'In Process Calc.'!U64)</f>
        <v/>
      </c>
      <c r="CF71" s="245" t="str">
        <f>IF(ISBLANK('In Process Calc.'!V64),"",'In Process Calc.'!V64)</f>
        <v/>
      </c>
      <c r="CG71" s="245" t="str">
        <f>IF(ISBLANK('In Process Calc.'!W64),"",'In Process Calc.'!W64)</f>
        <v/>
      </c>
      <c r="CH71" s="245" t="str">
        <f>IF(ISBLANK('In Process Calc.'!X64),"",'In Process Calc.'!X64)</f>
        <v/>
      </c>
      <c r="CI71" s="245" t="str">
        <f>IF(ISBLANK('In Process Calc.'!Y64),"",'In Process Calc.'!Y64)</f>
        <v/>
      </c>
      <c r="CJ71" s="245" t="str">
        <f>IF(ISBLANK('In Process Calc.'!Z64),"",'In Process Calc.'!Z64)</f>
        <v/>
      </c>
      <c r="CK71" s="245" t="str">
        <f>IF(ISBLANK('In Process Calc.'!AA64),"",'In Process Calc.'!AA64)</f>
        <v/>
      </c>
      <c r="CL71" s="245" t="str">
        <f>IF(ISBLANK('In Process Calc.'!AB64),"",'In Process Calc.'!AB64)</f>
        <v/>
      </c>
      <c r="CM71" s="245" t="str">
        <f>IF(ISBLANK('In Process Calc.'!AC64),"",'In Process Calc.'!AC64)</f>
        <v/>
      </c>
      <c r="CN71" s="245" t="str">
        <f>IF(ISBLANK('In Process Calc.'!AD64),"",'In Process Calc.'!AD64)</f>
        <v/>
      </c>
      <c r="CO71" s="245" t="str">
        <f>IF(ISBLANK('In Process Calc.'!AE64),"",'In Process Calc.'!AE64)</f>
        <v/>
      </c>
      <c r="CP71" s="245" t="str">
        <f>IF(ISBLANK('In Process Calc.'!AF64),"",'In Process Calc.'!AF64)</f>
        <v/>
      </c>
      <c r="CQ71" s="245" t="str">
        <f>IF(ISBLANK('In Process Calc.'!AG64),"",'In Process Calc.'!AG64)</f>
        <v/>
      </c>
      <c r="CR71" s="245" t="str">
        <f>IF(ISBLANK('In Process Calc.'!AH64),"",'In Process Calc.'!AH64)</f>
        <v/>
      </c>
      <c r="CS71" s="245" t="str">
        <f>IF(ISBLANK('In Process Calc.'!AI64),"",'In Process Calc.'!AI64)</f>
        <v/>
      </c>
      <c r="CT71" s="245" t="str">
        <f>IF(ISBLANK('In Process Calc.'!AJ64),"",'In Process Calc.'!AJ64)</f>
        <v/>
      </c>
      <c r="CU71" s="245" t="str">
        <f>IF(ISBLANK('In Process Calc.'!AK64),"",'In Process Calc.'!AK64)</f>
        <v/>
      </c>
      <c r="CV71" s="245" t="str">
        <f>IF(ISBLANK('In Process Calc.'!AL64),"",'In Process Calc.'!AL64)</f>
        <v/>
      </c>
      <c r="CW71" s="245" t="str">
        <f>IF(ISBLANK('In Process Calc.'!AM64),"",'In Process Calc.'!AM64)</f>
        <v/>
      </c>
      <c r="CX71" s="245" t="str">
        <f>IF(ISBLANK('In Process Calc.'!AN64),"",'In Process Calc.'!AN64)</f>
        <v/>
      </c>
      <c r="CY71" s="245" t="str">
        <f>IF(ISBLANK('In Process Calc.'!AO64),"",'In Process Calc.'!AO64)</f>
        <v/>
      </c>
      <c r="CZ71" s="245" t="str">
        <f>IF(ISBLANK('In Process Calc.'!AP64),"",'In Process Calc.'!AP64)</f>
        <v/>
      </c>
      <c r="DA71" s="245" t="str">
        <f>IF(ISBLANK('In Process Calc.'!AQ64),"",'In Process Calc.'!AQ64)</f>
        <v/>
      </c>
      <c r="DB71" s="245" t="str">
        <f>IF(ISBLANK('In Process Calc.'!AR64),"",'In Process Calc.'!AR64)</f>
        <v/>
      </c>
      <c r="DC71" s="245" t="str">
        <f>IF(ISBLANK('In Process Calc.'!AS64),"",'In Process Calc.'!AS64)</f>
        <v/>
      </c>
      <c r="DD71" s="245" t="str">
        <f>IF(ISBLANK('In Process Calc.'!AT64),"",'In Process Calc.'!AT64)</f>
        <v/>
      </c>
      <c r="DE71" s="245" t="str">
        <f>IF(ISBLANK('In Process Calc.'!AU64),"",'In Process Calc.'!AU64)</f>
        <v/>
      </c>
      <c r="DF71" s="245" t="str">
        <f>IF(ISBLANK('In Process Calc.'!AV64),"",'In Process Calc.'!AV64)</f>
        <v/>
      </c>
      <c r="DG71" s="245" t="str">
        <f>IF(ISBLANK('In Process Calc.'!AW64),"",'In Process Calc.'!AW64)</f>
        <v/>
      </c>
      <c r="DH71" s="245" t="str">
        <f>IF(ISBLANK('In Process Calc.'!AX64),"",'In Process Calc.'!AX64)</f>
        <v/>
      </c>
      <c r="DI71" s="245" t="str">
        <f>IF(ISBLANK('In Process Calc.'!AY64),"",'In Process Calc.'!AY64)</f>
        <v/>
      </c>
      <c r="DJ71" s="245" t="str">
        <f>IF(ISBLANK('In Process Calc.'!AZ64),"",'In Process Calc.'!AZ64)</f>
        <v/>
      </c>
      <c r="DK71" s="245" t="str">
        <f>IF(ISBLANK('In Process Calc.'!BA64),"",'In Process Calc.'!BA64)</f>
        <v/>
      </c>
      <c r="DL71" s="245" t="str">
        <f>IF(ISBLANK('In Process Calc.'!BB64),"",'In Process Calc.'!BB64)</f>
        <v/>
      </c>
      <c r="DM71" s="245" t="str">
        <f>IF(ISBLANK('In Process Calc.'!BC64),"",'In Process Calc.'!BC64)</f>
        <v/>
      </c>
      <c r="DN71" s="245" t="str">
        <f>IF(ISBLANK('In Process Calc.'!BD64),"",'In Process Calc.'!BD64)</f>
        <v/>
      </c>
      <c r="DO71" s="245" t="str">
        <f>IF(ISBLANK('In Process Calc.'!BE64),"",'In Process Calc.'!BE64)</f>
        <v/>
      </c>
      <c r="DP71" s="245" t="str">
        <f>IF(ISBLANK('In Process Calc.'!BF64),"",'In Process Calc.'!BF64)</f>
        <v/>
      </c>
      <c r="DQ71" s="245" t="str">
        <f>IF(ISBLANK('In Process Calc.'!BG64),"",'In Process Calc.'!BG64)</f>
        <v/>
      </c>
      <c r="DR71" s="245" t="str">
        <f>IF(ISBLANK('In Process Calc.'!BH64),"",'In Process Calc.'!BH64)</f>
        <v/>
      </c>
      <c r="DS71" s="245" t="str">
        <f>IF(ISBLANK('In Process Calc.'!BI64),"",'In Process Calc.'!BI64)</f>
        <v/>
      </c>
      <c r="DT71" s="245" t="str">
        <f>IF(ISBLANK('In Process Calc.'!BJ64),"",'In Process Calc.'!BJ64)</f>
        <v/>
      </c>
      <c r="DU71" s="245" t="str">
        <f>IF(ISBLANK('In Process Calc.'!BK64),"",'In Process Calc.'!BK64)</f>
        <v/>
      </c>
      <c r="DV71" s="245" t="str">
        <f>IF(ISBLANK('In Process Calc.'!BL64),"",'In Process Calc.'!BL64)</f>
        <v/>
      </c>
      <c r="DW71" s="245" t="str">
        <f>IF(ISBLANK('In Process Calc.'!BM64),"",'In Process Calc.'!BM64)</f>
        <v/>
      </c>
      <c r="DX71" s="245" t="str">
        <f>IF(ISBLANK('In Process Calc.'!BN64),"",'In Process Calc.'!BN64)</f>
        <v/>
      </c>
      <c r="DY71" s="245" t="str">
        <f>IF(ISBLANK('In Process Calc.'!BO64),"",'In Process Calc.'!BO64)</f>
        <v/>
      </c>
      <c r="DZ71" s="245" t="str">
        <f>IF(ISBLANK('In Process Calc.'!BP64),"",'In Process Calc.'!BP64)</f>
        <v/>
      </c>
      <c r="EA71" s="245" t="str">
        <f>IF(ISBLANK('In Process Calc.'!BQ64),"",'In Process Calc.'!BQ64)</f>
        <v/>
      </c>
      <c r="EB71" s="245" t="str">
        <f>IF(ISBLANK('In Process Calc.'!BR64),"",'In Process Calc.'!BR64)</f>
        <v/>
      </c>
      <c r="EC71" s="245" t="str">
        <f>IF(ISBLANK('In Process Calc.'!BS64),"",'In Process Calc.'!BS64)</f>
        <v/>
      </c>
      <c r="ED71" s="245" t="str">
        <f>IF(ISBLANK('In Process Calc.'!BT64),"",'In Process Calc.'!BT64)</f>
        <v/>
      </c>
      <c r="EE71" s="245" t="str">
        <f>IF(ISBLANK('In Process Calc.'!BU64),"",'In Process Calc.'!BU64)</f>
        <v/>
      </c>
      <c r="EF71" s="245" t="str">
        <f>IF(ISBLANK('In Process Calc.'!BV64),"",'In Process Calc.'!BV64)</f>
        <v/>
      </c>
      <c r="EG71" s="245" t="str">
        <f>IF(ISBLANK('In Process Calc.'!BW64),"",'In Process Calc.'!BW64)</f>
        <v/>
      </c>
      <c r="EH71" s="245" t="str">
        <f>IF(ISBLANK('In Process Calc.'!BX64),"",'In Process Calc.'!BX64)</f>
        <v/>
      </c>
      <c r="EI71" s="245" t="str">
        <f>IF(ISBLANK('In Process Calc.'!BY64),"",'In Process Calc.'!BY64)</f>
        <v/>
      </c>
      <c r="EJ71" s="245" t="str">
        <f>IF(ISBLANK('In Process Calc.'!BZ64),"",'In Process Calc.'!BZ64)</f>
        <v/>
      </c>
      <c r="EK71" s="245" t="str">
        <f>IF(ISBLANK('Post Process Calc.'!A71),"",'Post Process Calc.'!A71)</f>
        <v/>
      </c>
      <c r="EL71" s="245" t="str">
        <f>IF(ISBLANK('Post Process Calc.'!B71),"",'Post Process Calc.'!B71)</f>
        <v/>
      </c>
      <c r="EM71" s="245" t="str">
        <f>IF(ISBLANK('Post Process Calc.'!C71),"",'Post Process Calc.'!C71)</f>
        <v/>
      </c>
      <c r="EN71" s="245" t="str">
        <f>IF(ISBLANK('Post Process Calc.'!D71),"",'Post Process Calc.'!D71)</f>
        <v/>
      </c>
      <c r="EO71" s="245" t="str">
        <f>IF(ISBLANK('Post Process Calc.'!E71),"",'Post Process Calc.'!E71)</f>
        <v/>
      </c>
      <c r="EP71" s="245" t="str">
        <f>IF(ISBLANK('Post Process Calc.'!F71),"",'Post Process Calc.'!F71)</f>
        <v/>
      </c>
      <c r="EQ71" s="245" t="str">
        <f>IF(ISBLANK('Post Process Calc.'!G71),"",'Post Process Calc.'!G71)</f>
        <v/>
      </c>
      <c r="ER71" s="245" t="str">
        <f>IF(ISBLANK('Post Process Calc.'!H71),"",'Post Process Calc.'!H71)</f>
        <v/>
      </c>
      <c r="ES71" s="245" t="str">
        <f>IF(ISBLANK('Post Process Calc.'!I71),"",'Post Process Calc.'!I71)</f>
        <v/>
      </c>
      <c r="ET71" s="245" t="str">
        <f>IF(ISBLANK('Post Process Calc.'!J71),"",'Post Process Calc.'!J71)</f>
        <v/>
      </c>
      <c r="EU71" s="245" t="str">
        <f>IF(ISBLANK('Post Process Calc.'!K71),"",'Post Process Calc.'!K71)</f>
        <v/>
      </c>
      <c r="EV71" s="245" t="str">
        <f>IF(ISBLANK('Post Process Calc.'!L71),"",'Post Process Calc.'!L71)</f>
        <v/>
      </c>
      <c r="EW71" s="245" t="str">
        <f>IF(ISBLANK('Post Process Calc.'!M71),"",'Post Process Calc.'!M71)</f>
        <v/>
      </c>
      <c r="EX71" s="245" t="str">
        <f>IF(ISBLANK('Post Process Calc.'!N71),"",'Post Process Calc.'!N71)</f>
        <v/>
      </c>
      <c r="EY71" s="245" t="str">
        <f>IF(ISBLANK('Post Process Calc.'!O71),"",'Post Process Calc.'!O71)</f>
        <v/>
      </c>
      <c r="EZ71" s="245" t="str">
        <f>IF(ISBLANK('Post Process Calc.'!P71),"",'Post Process Calc.'!P71)</f>
        <v/>
      </c>
      <c r="FA71" s="245" t="str">
        <f>IF(ISBLANK('Post Process Calc.'!Q71),"",'Post Process Calc.'!Q71)</f>
        <v/>
      </c>
      <c r="FB71" s="245" t="str">
        <f>IF(ISBLANK('Post Process Calc.'!R71),"",'Post Process Calc.'!R71)</f>
        <v/>
      </c>
      <c r="FC71" s="245" t="str">
        <f>IF(ISBLANK('Post Process Calc.'!S71),"",'Post Process Calc.'!S71)</f>
        <v/>
      </c>
      <c r="FD71" s="245" t="str">
        <f>IF(ISBLANK('Post Process Calc.'!T71),"",'Post Process Calc.'!T71)</f>
        <v/>
      </c>
      <c r="FE71" s="245" t="str">
        <f>IF(ISBLANK('Post Process Calc.'!U71),"",'Post Process Calc.'!U71)</f>
        <v/>
      </c>
      <c r="FF71" s="245" t="str">
        <f>IF(ISBLANK('Post Process Calc.'!V71),"",'Post Process Calc.'!V71)</f>
        <v/>
      </c>
      <c r="FG71" s="245" t="str">
        <f>IF(ISBLANK('Post Process Calc.'!W71),"",'Post Process Calc.'!W71)</f>
        <v/>
      </c>
      <c r="FH71" s="245" t="str">
        <f>IF(ISBLANK('Post Process Calc.'!X71),"",'Post Process Calc.'!X71)</f>
        <v/>
      </c>
      <c r="FI71" s="245" t="str">
        <f>IF(ISBLANK('Post Process Calc.'!Y71),"",'Post Process Calc.'!Y71)</f>
        <v/>
      </c>
      <c r="FJ71" s="245" t="str">
        <f>IF(ISBLANK('Post Process Calc.'!Z71),"",'Post Process Calc.'!Z71)</f>
        <v/>
      </c>
      <c r="FK71" s="245" t="str">
        <f>IF(ISBLANK('Post Process Calc.'!AA71),"",'Post Process Calc.'!AA71)</f>
        <v/>
      </c>
      <c r="FL71" s="245" t="str">
        <f>IF(ISBLANK('Post Process Calc.'!AB71),"",'Post Process Calc.'!AB71)</f>
        <v/>
      </c>
      <c r="FM71" s="245" t="str">
        <f>IF(ISBLANK('Post Process Calc.'!AC71),"",'Post Process Calc.'!AC71)</f>
        <v/>
      </c>
      <c r="FN71" s="245" t="str">
        <f>IF(ISBLANK('Post Process Calc.'!AD71),"",'Post Process Calc.'!AD71)</f>
        <v/>
      </c>
      <c r="FO71" s="245" t="str">
        <f>IF(ISBLANK('Post Process Calc.'!AE71),"",'Post Process Calc.'!AE71)</f>
        <v/>
      </c>
      <c r="FP71" s="245" t="str">
        <f>IF(ISBLANK('Post Process Calc.'!AF71),"",'Post Process Calc.'!AF71)</f>
        <v/>
      </c>
      <c r="FQ71" s="245" t="str">
        <f>IF(ISBLANK('Post Process Calc.'!AG71),"",'Post Process Calc.'!AG71)</f>
        <v/>
      </c>
      <c r="FR71" s="245" t="str">
        <f>IF(ISBLANK('Post Process Calc.'!AH71),"",'Post Process Calc.'!AH71)</f>
        <v/>
      </c>
      <c r="FS71" s="245" t="str">
        <f>IF(ISBLANK('Post Process Calc.'!AI71),"",'Post Process Calc.'!AI71)</f>
        <v/>
      </c>
    </row>
    <row r="72" spans="1:175" x14ac:dyDescent="0.15">
      <c r="A72" s="240" t="str">
        <f>IF(Glutamine!B63&lt;&gt;0,Glutamine!$B$1,"")</f>
        <v/>
      </c>
      <c r="B72" s="240" t="str">
        <f>IF(ISBLANK(Glutamine!A63),"",Glutamine!A63)</f>
        <v/>
      </c>
      <c r="C72" s="247" t="str">
        <f>IF(ISBLANK(Glutamine!B63),"",Glutamine!B63)</f>
        <v/>
      </c>
      <c r="D72" s="248" t="str">
        <f>IF(ISBLANK(Glutamine!C63),"",Glutamine!C63)</f>
        <v/>
      </c>
      <c r="E72" s="240" t="str">
        <f>IF(ISBLANK(Glutamine!D63),"",Glutamine!D63)</f>
        <v/>
      </c>
      <c r="F72" s="240" t="str">
        <f>IF(ISBLANK(Glutamine!E63),"",Glutamine!E63)</f>
        <v/>
      </c>
      <c r="G72" s="240" t="str">
        <f>IF(ISBLANK(Glutamine!G63),"",Glutamine!G63)</f>
        <v/>
      </c>
      <c r="H72" s="240" t="str">
        <f>IF(ISBLANK(Glutamine!H63),"",Glutamine!H63)</f>
        <v/>
      </c>
      <c r="I72" s="240" t="str">
        <f>IF(ISBLANK(Glutamine!I63),"",Glutamine!I63)</f>
        <v/>
      </c>
      <c r="J72" s="240" t="str">
        <f>IF(ISBLANK(Glutamine!J63),"",Glutamine!J63)</f>
        <v/>
      </c>
      <c r="K72" s="240" t="str">
        <f>IF(ISBLANK(Glutamine!K63),"",Glutamine!K63)</f>
        <v/>
      </c>
      <c r="L72" s="240" t="str">
        <f>IF(ISBLANK(Glutamine!L63),"",Glutamine!L63)</f>
        <v/>
      </c>
      <c r="M72" s="240" t="str">
        <f>IF(ISBLANK(Glutamine!M63),"",Glutamine!M63)</f>
        <v/>
      </c>
      <c r="N72" s="240" t="str">
        <f>IF(ISBLANK(Glutamine!N63),"",Glutamine!N63)</f>
        <v/>
      </c>
      <c r="O72" s="240" t="str">
        <f>IF(ISBLANK(Glutamine!O63),"",Glutamine!O63)</f>
        <v/>
      </c>
      <c r="P72" s="240" t="str">
        <f>IF(ISBLANK(Glutamine!P63),"",Glutamine!P63)</f>
        <v/>
      </c>
      <c r="Q72" s="240" t="str">
        <f>IF(ISBLANK(Glutamine!Q63),"",Glutamine!Q63)</f>
        <v/>
      </c>
      <c r="R72" s="240" t="str">
        <f>IF(ISBLANK(Glutamine!R63),"",Glutamine!R63)</f>
        <v/>
      </c>
      <c r="S72" s="240" t="str">
        <f>IF(ISBLANK(Glutamine!S63),"",Glutamine!S63)</f>
        <v/>
      </c>
      <c r="T72" s="240" t="str">
        <f>IF(ISBLANK(Glutamine!T63),"",Glutamine!T63)</f>
        <v/>
      </c>
      <c r="U72" s="240" t="str">
        <f>IF(ISBLANK(Glutamine!U63),"",Glutamine!U63)</f>
        <v/>
      </c>
      <c r="V72" s="240" t="str">
        <f>IF(ISBLANK(Glutamine!V63),"",Glutamine!V63)</f>
        <v/>
      </c>
      <c r="W72" s="240" t="str">
        <f>IF(ISBLANK(Glutamine!W63),"",Glutamine!W63)</f>
        <v/>
      </c>
      <c r="X72" s="240" t="str">
        <f>IF(ISBLANK(Glutamine!X63),"",Glutamine!X63)</f>
        <v/>
      </c>
      <c r="Y72" s="240" t="str">
        <f>IF(ISBLANK(Glutamine!Y63),"",Glutamine!Y63)</f>
        <v/>
      </c>
      <c r="Z72" s="240" t="str">
        <f>IF(ISBLANK(Glutamine!Z63),"",Glutamine!Z63)</f>
        <v/>
      </c>
      <c r="AA72" s="240" t="str">
        <f>IF(ISBLANK(Glutamine!AA63),"",Glutamine!AA63)</f>
        <v/>
      </c>
      <c r="AB72" s="240" t="str">
        <f>IF(ISBLANK(Glutamine!AB63),"",Glutamine!AB63)</f>
        <v/>
      </c>
      <c r="AC72" s="240" t="str">
        <f>IF(ISBLANK(Glutamine!AC63),"",Glutamine!AC63)</f>
        <v/>
      </c>
      <c r="AD72" s="240" t="str">
        <f>IF(ISBLANK(Glutamine!AD63),"",Glutamine!AD63)</f>
        <v/>
      </c>
      <c r="AE72" s="240" t="str">
        <f>IF(ISBLANK(Glutamine!AE63),"",Glutamine!AE63)</f>
        <v/>
      </c>
      <c r="AF72" s="240" t="str">
        <f>IF(ISBLANK(Glutamine!AF63),"",Glutamine!AF63)</f>
        <v/>
      </c>
      <c r="AG72" s="240" t="str">
        <f>IF(ISBLANK(Glutamine!AG63),"",Glutamine!AG63)</f>
        <v/>
      </c>
      <c r="AH72" s="240" t="str">
        <f>IF(ISBLANK(Glutamine!AH63),"",Glutamine!AH63)</f>
        <v/>
      </c>
      <c r="AI72" s="240" t="str">
        <f>IF(ISBLANK(Glutamine!AI63),"",Glutamine!AI63)</f>
        <v/>
      </c>
      <c r="AJ72" s="240" t="str">
        <f>IF(ISBLANK(Glutamine!AJ63),"",Glutamine!AJ63)</f>
        <v/>
      </c>
      <c r="AK72" s="240" t="str">
        <f>IF(ISBLANK(Glutamine!AK63),"",Glutamine!AK63)</f>
        <v/>
      </c>
      <c r="AL72" s="240" t="str">
        <f>IF(ISBLANK(Glutamine!AL63),"",Glutamine!AL63)</f>
        <v/>
      </c>
      <c r="AM72" s="240" t="str">
        <f>IF(ISBLANK(Glutamine!AM63),"",Glutamine!AM63)</f>
        <v/>
      </c>
      <c r="AN72" s="240" t="str">
        <f>IF(ISBLANK(Glutamine!AN63),"",Glutamine!AN63)</f>
        <v/>
      </c>
      <c r="AO72" s="240" t="str">
        <f>IF(ISBLANK(Glutamine!AO63),"",Glutamine!AO63)</f>
        <v/>
      </c>
      <c r="AP72" s="240" t="str">
        <f>IF(ISBLANK(Glutamine!AP63),"",Glutamine!AP63)</f>
        <v/>
      </c>
      <c r="AQ72" s="240" t="e">
        <f>IF(ISBLANK(Glutamine!#REF!),"",Glutamine!#REF!)</f>
        <v>#REF!</v>
      </c>
      <c r="AR72" s="240" t="e">
        <f>IF(ISBLANK(Glutamine!#REF!),"",Glutamine!#REF!)</f>
        <v>#REF!</v>
      </c>
      <c r="AS72" s="240" t="e">
        <f>IF(ISBLANK(Glutamine!#REF!),"",Glutamine!#REF!)</f>
        <v>#REF!</v>
      </c>
      <c r="AT72" s="240" t="e">
        <f>IF(ISBLANK(Glutamine!#REF!),"",Glutamine!#REF!)</f>
        <v>#REF!</v>
      </c>
      <c r="AU72" s="240" t="e">
        <f>IF(ISBLANK(Glutamine!#REF!),"",Glutamine!#REF!)</f>
        <v>#REF!</v>
      </c>
      <c r="AV72" s="240" t="e">
        <f>IF(ISBLANK(Glutamine!#REF!),"",Glutamine!#REF!)</f>
        <v>#REF!</v>
      </c>
      <c r="AW72" s="240" t="e">
        <f>IF(ISBLANK(Glutamine!#REF!),"",Glutamine!#REF!)</f>
        <v>#REF!</v>
      </c>
      <c r="AX72" s="240" t="e">
        <f>IF(ISBLANK(Glutamine!#REF!),"",Glutamine!#REF!)</f>
        <v>#REF!</v>
      </c>
      <c r="AY72" s="240" t="e">
        <f>IF(ISBLANK(Glutamine!#REF!),"",Glutamine!#REF!)</f>
        <v>#REF!</v>
      </c>
      <c r="AZ72" s="240" t="e">
        <f>IF(ISBLANK(Glutamine!#REF!),"",Glutamine!#REF!)</f>
        <v>#REF!</v>
      </c>
      <c r="BA72" s="240" t="e">
        <f>IF(ISBLANK(Glutamine!#REF!),"",Glutamine!#REF!)</f>
        <v>#REF!</v>
      </c>
      <c r="BB72" s="240" t="e">
        <f>IF(ISBLANK(Glutamine!#REF!),"",Glutamine!#REF!)</f>
        <v>#REF!</v>
      </c>
      <c r="BC72" s="240" t="e">
        <f>IF(ISBLANK(Glutamine!#REF!),"",Glutamine!#REF!)</f>
        <v>#REF!</v>
      </c>
      <c r="BD72" s="240" t="e">
        <f>IF(ISBLANK(Glutamine!#REF!),"",Glutamine!#REF!)</f>
        <v>#REF!</v>
      </c>
      <c r="BE72" s="240" t="e">
        <f>IF(ISBLANK(Glutamine!#REF!),"",Glutamine!#REF!)</f>
        <v>#REF!</v>
      </c>
      <c r="BF72" s="240" t="e">
        <f>IF(ISBLANK(Glutamine!#REF!),"",Glutamine!#REF!)</f>
        <v>#REF!</v>
      </c>
      <c r="BG72" s="240" t="e">
        <f>IF(ISBLANK(Glutamine!#REF!),"",Glutamine!#REF!)</f>
        <v>#REF!</v>
      </c>
      <c r="BH72" s="240" t="e">
        <f>IF(ISBLANK(Glutamine!#REF!),"",Glutamine!#REF!)</f>
        <v>#REF!</v>
      </c>
      <c r="BI72" s="240" t="e">
        <f>IF(ISBLANK(Glutamine!#REF!),"",Glutamine!#REF!)</f>
        <v>#REF!</v>
      </c>
      <c r="BJ72" s="240" t="e">
        <f>IF(ISBLANK(Glutamine!#REF!),"",Glutamine!#REF!)</f>
        <v>#REF!</v>
      </c>
      <c r="BK72" s="240" t="e">
        <f>IF(ISBLANK(Glutamine!#REF!),"",Glutamine!#REF!)</f>
        <v>#REF!</v>
      </c>
      <c r="BL72" s="240" t="e">
        <f>IF(ISBLANK(Glutamine!#REF!),"",Glutamine!#REF!)</f>
        <v>#REF!</v>
      </c>
      <c r="BM72" s="240" t="e">
        <f>IF(ISBLANK(Glutamine!#REF!),"",Glutamine!#REF!)</f>
        <v>#REF!</v>
      </c>
      <c r="BN72" s="240" t="str">
        <f>IF(ISBLANK('In Process Calc.'!B65),"",ROUND('In Process Calc.'!B65,2))</f>
        <v/>
      </c>
      <c r="BO72" s="240" t="str">
        <f>IF(ISBLANK('In Process Calc.'!C65),"",ROUND('In Process Calc.'!C65,2))</f>
        <v/>
      </c>
      <c r="BP72" s="240" t="str">
        <f>IF(ISBLANK('In Process Calc.'!D65),"",'In Process Calc.'!D65)</f>
        <v/>
      </c>
      <c r="BQ72" s="240" t="str">
        <f>IF(ISBLANK('In Process Calc.'!E65),"",'In Process Calc.'!E65)</f>
        <v/>
      </c>
      <c r="BR72" s="240" t="str">
        <f>IF(ISBLANK('In Process Calc.'!G65),"",'In Process Calc.'!G65)</f>
        <v/>
      </c>
      <c r="BS72" s="240" t="str">
        <f>IF(ISBLANK('In Process Calc.'!I65),"",'In Process Calc.'!I65)</f>
        <v/>
      </c>
      <c r="BT72" s="240" t="str">
        <f>IF(ISBLANK('In Process Calc.'!J65),"",'In Process Calc.'!J65)</f>
        <v/>
      </c>
      <c r="BU72" s="240" t="str">
        <f>IF(ISBLANK('In Process Calc.'!K65),"",'In Process Calc.'!K65)</f>
        <v/>
      </c>
      <c r="BV72" s="245" t="str">
        <f>IF(ISBLANK('In Process Calc.'!L65),"",'In Process Calc.'!L65)</f>
        <v/>
      </c>
      <c r="BW72" s="245" t="str">
        <f>IF(ISBLANK('In Process Calc.'!M65),"",'In Process Calc.'!M65)</f>
        <v/>
      </c>
      <c r="BX72" s="245" t="str">
        <f>IF(ISBLANK('In Process Calc.'!N65),"",'In Process Calc.'!N65)</f>
        <v/>
      </c>
      <c r="BY72" s="245" t="str">
        <f>IF(ISBLANK('In Process Calc.'!O65),"",'In Process Calc.'!O65)</f>
        <v/>
      </c>
      <c r="BZ72" s="245" t="str">
        <f>IF(ISBLANK('In Process Calc.'!P65),"",'In Process Calc.'!P65)</f>
        <v/>
      </c>
      <c r="CA72" s="245" t="str">
        <f>IF(ISBLANK('In Process Calc.'!Q65),"",'In Process Calc.'!Q65)</f>
        <v/>
      </c>
      <c r="CB72" s="245" t="str">
        <f>IF(ISBLANK('In Process Calc.'!R65),"",'In Process Calc.'!R65)</f>
        <v/>
      </c>
      <c r="CC72" s="245" t="str">
        <f>IF(ISBLANK('In Process Calc.'!S65),"",'In Process Calc.'!S65)</f>
        <v/>
      </c>
      <c r="CD72" s="245" t="str">
        <f>IF(ISBLANK('In Process Calc.'!T65),"",'In Process Calc.'!T65)</f>
        <v/>
      </c>
      <c r="CE72" s="245" t="str">
        <f>IF(ISBLANK('In Process Calc.'!U65),"",'In Process Calc.'!U65)</f>
        <v/>
      </c>
      <c r="CF72" s="245" t="str">
        <f>IF(ISBLANK('In Process Calc.'!V65),"",'In Process Calc.'!V65)</f>
        <v/>
      </c>
      <c r="CG72" s="245" t="str">
        <f>IF(ISBLANK('In Process Calc.'!W65),"",'In Process Calc.'!W65)</f>
        <v/>
      </c>
      <c r="CH72" s="245" t="str">
        <f>IF(ISBLANK('In Process Calc.'!X65),"",'In Process Calc.'!X65)</f>
        <v/>
      </c>
      <c r="CI72" s="245" t="str">
        <f>IF(ISBLANK('In Process Calc.'!Y65),"",'In Process Calc.'!Y65)</f>
        <v/>
      </c>
      <c r="CJ72" s="245" t="str">
        <f>IF(ISBLANK('In Process Calc.'!Z65),"",'In Process Calc.'!Z65)</f>
        <v/>
      </c>
      <c r="CK72" s="245" t="str">
        <f>IF(ISBLANK('In Process Calc.'!AA65),"",'In Process Calc.'!AA65)</f>
        <v/>
      </c>
      <c r="CL72" s="245" t="str">
        <f>IF(ISBLANK('In Process Calc.'!AB65),"",'In Process Calc.'!AB65)</f>
        <v/>
      </c>
      <c r="CM72" s="245" t="str">
        <f>IF(ISBLANK('In Process Calc.'!AC65),"",'In Process Calc.'!AC65)</f>
        <v/>
      </c>
      <c r="CN72" s="245" t="str">
        <f>IF(ISBLANK('In Process Calc.'!AD65),"",'In Process Calc.'!AD65)</f>
        <v/>
      </c>
      <c r="CO72" s="245" t="str">
        <f>IF(ISBLANK('In Process Calc.'!AE65),"",'In Process Calc.'!AE65)</f>
        <v/>
      </c>
      <c r="CP72" s="245" t="str">
        <f>IF(ISBLANK('In Process Calc.'!AF65),"",'In Process Calc.'!AF65)</f>
        <v/>
      </c>
      <c r="CQ72" s="245" t="str">
        <f>IF(ISBLANK('In Process Calc.'!AG65),"",'In Process Calc.'!AG65)</f>
        <v/>
      </c>
      <c r="CR72" s="245" t="str">
        <f>IF(ISBLANK('In Process Calc.'!AH65),"",'In Process Calc.'!AH65)</f>
        <v/>
      </c>
      <c r="CS72" s="245" t="str">
        <f>IF(ISBLANK('In Process Calc.'!AI65),"",'In Process Calc.'!AI65)</f>
        <v/>
      </c>
      <c r="CT72" s="245" t="str">
        <f>IF(ISBLANK('In Process Calc.'!AJ65),"",'In Process Calc.'!AJ65)</f>
        <v/>
      </c>
      <c r="CU72" s="245" t="str">
        <f>IF(ISBLANK('In Process Calc.'!AK65),"",'In Process Calc.'!AK65)</f>
        <v/>
      </c>
      <c r="CV72" s="245" t="str">
        <f>IF(ISBLANK('In Process Calc.'!AL65),"",'In Process Calc.'!AL65)</f>
        <v/>
      </c>
      <c r="CW72" s="245" t="str">
        <f>IF(ISBLANK('In Process Calc.'!AM65),"",'In Process Calc.'!AM65)</f>
        <v/>
      </c>
      <c r="CX72" s="245" t="str">
        <f>IF(ISBLANK('In Process Calc.'!AN65),"",'In Process Calc.'!AN65)</f>
        <v/>
      </c>
      <c r="CY72" s="245" t="str">
        <f>IF(ISBLANK('In Process Calc.'!AO65),"",'In Process Calc.'!AO65)</f>
        <v/>
      </c>
      <c r="CZ72" s="245" t="str">
        <f>IF(ISBLANK('In Process Calc.'!AP65),"",'In Process Calc.'!AP65)</f>
        <v/>
      </c>
      <c r="DA72" s="245" t="str">
        <f>IF(ISBLANK('In Process Calc.'!AQ65),"",'In Process Calc.'!AQ65)</f>
        <v/>
      </c>
      <c r="DB72" s="245" t="str">
        <f>IF(ISBLANK('In Process Calc.'!AR65),"",'In Process Calc.'!AR65)</f>
        <v/>
      </c>
      <c r="DC72" s="245" t="str">
        <f>IF(ISBLANK('In Process Calc.'!AS65),"",'In Process Calc.'!AS65)</f>
        <v/>
      </c>
      <c r="DD72" s="245" t="str">
        <f>IF(ISBLANK('In Process Calc.'!AT65),"",'In Process Calc.'!AT65)</f>
        <v/>
      </c>
      <c r="DE72" s="245" t="str">
        <f>IF(ISBLANK('In Process Calc.'!AU65),"",'In Process Calc.'!AU65)</f>
        <v/>
      </c>
      <c r="DF72" s="245" t="str">
        <f>IF(ISBLANK('In Process Calc.'!AV65),"",'In Process Calc.'!AV65)</f>
        <v/>
      </c>
      <c r="DG72" s="245" t="str">
        <f>IF(ISBLANK('In Process Calc.'!AW65),"",'In Process Calc.'!AW65)</f>
        <v/>
      </c>
      <c r="DH72" s="245" t="str">
        <f>IF(ISBLANK('In Process Calc.'!AX65),"",'In Process Calc.'!AX65)</f>
        <v/>
      </c>
      <c r="DI72" s="245" t="str">
        <f>IF(ISBLANK('In Process Calc.'!AY65),"",'In Process Calc.'!AY65)</f>
        <v/>
      </c>
      <c r="DJ72" s="245" t="str">
        <f>IF(ISBLANK('In Process Calc.'!AZ65),"",'In Process Calc.'!AZ65)</f>
        <v/>
      </c>
      <c r="DK72" s="245" t="str">
        <f>IF(ISBLANK('In Process Calc.'!BA65),"",'In Process Calc.'!BA65)</f>
        <v/>
      </c>
      <c r="DL72" s="245" t="str">
        <f>IF(ISBLANK('In Process Calc.'!BB65),"",'In Process Calc.'!BB65)</f>
        <v/>
      </c>
      <c r="DM72" s="245" t="str">
        <f>IF(ISBLANK('In Process Calc.'!BC65),"",'In Process Calc.'!BC65)</f>
        <v/>
      </c>
      <c r="DN72" s="245" t="str">
        <f>IF(ISBLANK('In Process Calc.'!BD65),"",'In Process Calc.'!BD65)</f>
        <v/>
      </c>
      <c r="DO72" s="245" t="str">
        <f>IF(ISBLANK('In Process Calc.'!BE65),"",'In Process Calc.'!BE65)</f>
        <v/>
      </c>
      <c r="DP72" s="245" t="str">
        <f>IF(ISBLANK('In Process Calc.'!BF65),"",'In Process Calc.'!BF65)</f>
        <v/>
      </c>
      <c r="DQ72" s="245" t="str">
        <f>IF(ISBLANK('In Process Calc.'!BG65),"",'In Process Calc.'!BG65)</f>
        <v/>
      </c>
      <c r="DR72" s="245" t="str">
        <f>IF(ISBLANK('In Process Calc.'!BH65),"",'In Process Calc.'!BH65)</f>
        <v/>
      </c>
      <c r="DS72" s="245" t="str">
        <f>IF(ISBLANK('In Process Calc.'!BI65),"",'In Process Calc.'!BI65)</f>
        <v/>
      </c>
      <c r="DT72" s="245" t="str">
        <f>IF(ISBLANK('In Process Calc.'!BJ65),"",'In Process Calc.'!BJ65)</f>
        <v/>
      </c>
      <c r="DU72" s="245" t="str">
        <f>IF(ISBLANK('In Process Calc.'!BK65),"",'In Process Calc.'!BK65)</f>
        <v/>
      </c>
      <c r="DV72" s="245" t="str">
        <f>IF(ISBLANK('In Process Calc.'!BL65),"",'In Process Calc.'!BL65)</f>
        <v/>
      </c>
      <c r="DW72" s="245" t="str">
        <f>IF(ISBLANK('In Process Calc.'!BM65),"",'In Process Calc.'!BM65)</f>
        <v/>
      </c>
      <c r="DX72" s="245" t="str">
        <f>IF(ISBLANK('In Process Calc.'!BN65),"",'In Process Calc.'!BN65)</f>
        <v/>
      </c>
      <c r="DY72" s="245" t="str">
        <f>IF(ISBLANK('In Process Calc.'!BO65),"",'In Process Calc.'!BO65)</f>
        <v/>
      </c>
      <c r="DZ72" s="245" t="str">
        <f>IF(ISBLANK('In Process Calc.'!BP65),"",'In Process Calc.'!BP65)</f>
        <v/>
      </c>
      <c r="EA72" s="245" t="str">
        <f>IF(ISBLANK('In Process Calc.'!BQ65),"",'In Process Calc.'!BQ65)</f>
        <v/>
      </c>
      <c r="EB72" s="245" t="str">
        <f>IF(ISBLANK('In Process Calc.'!BR65),"",'In Process Calc.'!BR65)</f>
        <v/>
      </c>
      <c r="EC72" s="245" t="str">
        <f>IF(ISBLANK('In Process Calc.'!BS65),"",'In Process Calc.'!BS65)</f>
        <v/>
      </c>
      <c r="ED72" s="245" t="str">
        <f>IF(ISBLANK('In Process Calc.'!BT65),"",'In Process Calc.'!BT65)</f>
        <v/>
      </c>
      <c r="EE72" s="245" t="str">
        <f>IF(ISBLANK('In Process Calc.'!BU65),"",'In Process Calc.'!BU65)</f>
        <v/>
      </c>
      <c r="EF72" s="245" t="str">
        <f>IF(ISBLANK('In Process Calc.'!BV65),"",'In Process Calc.'!BV65)</f>
        <v/>
      </c>
      <c r="EG72" s="245" t="str">
        <f>IF(ISBLANK('In Process Calc.'!BW65),"",'In Process Calc.'!BW65)</f>
        <v/>
      </c>
      <c r="EH72" s="245" t="str">
        <f>IF(ISBLANK('In Process Calc.'!BX65),"",'In Process Calc.'!BX65)</f>
        <v/>
      </c>
      <c r="EI72" s="245" t="str">
        <f>IF(ISBLANK('In Process Calc.'!BY65),"",'In Process Calc.'!BY65)</f>
        <v/>
      </c>
      <c r="EJ72" s="245" t="str">
        <f>IF(ISBLANK('In Process Calc.'!BZ65),"",'In Process Calc.'!BZ65)</f>
        <v/>
      </c>
      <c r="EK72" s="245" t="str">
        <f>IF(ISBLANK('Post Process Calc.'!A72),"",'Post Process Calc.'!A72)</f>
        <v/>
      </c>
      <c r="EL72" s="245" t="str">
        <f>IF(ISBLANK('Post Process Calc.'!B72),"",'Post Process Calc.'!B72)</f>
        <v/>
      </c>
      <c r="EM72" s="245" t="str">
        <f>IF(ISBLANK('Post Process Calc.'!C72),"",'Post Process Calc.'!C72)</f>
        <v/>
      </c>
      <c r="EN72" s="245" t="str">
        <f>IF(ISBLANK('Post Process Calc.'!D72),"",'Post Process Calc.'!D72)</f>
        <v/>
      </c>
      <c r="EO72" s="245" t="str">
        <f>IF(ISBLANK('Post Process Calc.'!E72),"",'Post Process Calc.'!E72)</f>
        <v/>
      </c>
      <c r="EP72" s="245" t="str">
        <f>IF(ISBLANK('Post Process Calc.'!F72),"",'Post Process Calc.'!F72)</f>
        <v/>
      </c>
      <c r="EQ72" s="245" t="str">
        <f>IF(ISBLANK('Post Process Calc.'!G72),"",'Post Process Calc.'!G72)</f>
        <v/>
      </c>
      <c r="ER72" s="245" t="str">
        <f>IF(ISBLANK('Post Process Calc.'!H72),"",'Post Process Calc.'!H72)</f>
        <v/>
      </c>
      <c r="ES72" s="245" t="str">
        <f>IF(ISBLANK('Post Process Calc.'!I72),"",'Post Process Calc.'!I72)</f>
        <v/>
      </c>
      <c r="ET72" s="245" t="str">
        <f>IF(ISBLANK('Post Process Calc.'!J72),"",'Post Process Calc.'!J72)</f>
        <v/>
      </c>
      <c r="EU72" s="245" t="str">
        <f>IF(ISBLANK('Post Process Calc.'!K72),"",'Post Process Calc.'!K72)</f>
        <v/>
      </c>
      <c r="EV72" s="245" t="str">
        <f>IF(ISBLANK('Post Process Calc.'!L72),"",'Post Process Calc.'!L72)</f>
        <v/>
      </c>
      <c r="EW72" s="245" t="str">
        <f>IF(ISBLANK('Post Process Calc.'!M72),"",'Post Process Calc.'!M72)</f>
        <v/>
      </c>
      <c r="EX72" s="245" t="str">
        <f>IF(ISBLANK('Post Process Calc.'!N72),"",'Post Process Calc.'!N72)</f>
        <v/>
      </c>
      <c r="EY72" s="245" t="str">
        <f>IF(ISBLANK('Post Process Calc.'!O72),"",'Post Process Calc.'!O72)</f>
        <v/>
      </c>
      <c r="EZ72" s="245" t="str">
        <f>IF(ISBLANK('Post Process Calc.'!P72),"",'Post Process Calc.'!P72)</f>
        <v/>
      </c>
      <c r="FA72" s="245" t="str">
        <f>IF(ISBLANK('Post Process Calc.'!Q72),"",'Post Process Calc.'!Q72)</f>
        <v/>
      </c>
      <c r="FB72" s="245" t="str">
        <f>IF(ISBLANK('Post Process Calc.'!R72),"",'Post Process Calc.'!R72)</f>
        <v/>
      </c>
      <c r="FC72" s="245" t="str">
        <f>IF(ISBLANK('Post Process Calc.'!S72),"",'Post Process Calc.'!S72)</f>
        <v/>
      </c>
      <c r="FD72" s="245" t="str">
        <f>IF(ISBLANK('Post Process Calc.'!T72),"",'Post Process Calc.'!T72)</f>
        <v/>
      </c>
      <c r="FE72" s="245" t="str">
        <f>IF(ISBLANK('Post Process Calc.'!U72),"",'Post Process Calc.'!U72)</f>
        <v/>
      </c>
      <c r="FF72" s="245" t="str">
        <f>IF(ISBLANK('Post Process Calc.'!V72),"",'Post Process Calc.'!V72)</f>
        <v/>
      </c>
      <c r="FG72" s="245" t="str">
        <f>IF(ISBLANK('Post Process Calc.'!W72),"",'Post Process Calc.'!W72)</f>
        <v/>
      </c>
      <c r="FH72" s="245" t="str">
        <f>IF(ISBLANK('Post Process Calc.'!X72),"",'Post Process Calc.'!X72)</f>
        <v/>
      </c>
      <c r="FI72" s="245" t="str">
        <f>IF(ISBLANK('Post Process Calc.'!Y72),"",'Post Process Calc.'!Y72)</f>
        <v/>
      </c>
      <c r="FJ72" s="245" t="str">
        <f>IF(ISBLANK('Post Process Calc.'!Z72),"",'Post Process Calc.'!Z72)</f>
        <v/>
      </c>
      <c r="FK72" s="245" t="str">
        <f>IF(ISBLANK('Post Process Calc.'!AA72),"",'Post Process Calc.'!AA72)</f>
        <v/>
      </c>
      <c r="FL72" s="245" t="str">
        <f>IF(ISBLANK('Post Process Calc.'!AB72),"",'Post Process Calc.'!AB72)</f>
        <v/>
      </c>
      <c r="FM72" s="245" t="str">
        <f>IF(ISBLANK('Post Process Calc.'!AC72),"",'Post Process Calc.'!AC72)</f>
        <v/>
      </c>
      <c r="FN72" s="245" t="str">
        <f>IF(ISBLANK('Post Process Calc.'!AD72),"",'Post Process Calc.'!AD72)</f>
        <v/>
      </c>
      <c r="FO72" s="245" t="str">
        <f>IF(ISBLANK('Post Process Calc.'!AE72),"",'Post Process Calc.'!AE72)</f>
        <v/>
      </c>
      <c r="FP72" s="245" t="str">
        <f>IF(ISBLANK('Post Process Calc.'!AF72),"",'Post Process Calc.'!AF72)</f>
        <v/>
      </c>
      <c r="FQ72" s="245" t="str">
        <f>IF(ISBLANK('Post Process Calc.'!AG72),"",'Post Process Calc.'!AG72)</f>
        <v/>
      </c>
      <c r="FR72" s="245" t="str">
        <f>IF(ISBLANK('Post Process Calc.'!AH72),"",'Post Process Calc.'!AH72)</f>
        <v/>
      </c>
      <c r="FS72" s="245" t="str">
        <f>IF(ISBLANK('Post Process Calc.'!AI72),"",'Post Process Calc.'!AI72)</f>
        <v/>
      </c>
    </row>
    <row r="73" spans="1:175" x14ac:dyDescent="0.15">
      <c r="A73" s="240" t="str">
        <f>IF(Glutamine!B64&lt;&gt;0,Glutamine!$B$1,"")</f>
        <v/>
      </c>
      <c r="B73" s="240" t="str">
        <f>IF(ISBLANK(Glutamine!A64),"",Glutamine!A64)</f>
        <v/>
      </c>
      <c r="C73" s="247" t="str">
        <f>IF(ISBLANK(Glutamine!B64),"",Glutamine!B64)</f>
        <v/>
      </c>
      <c r="D73" s="248" t="str">
        <f>IF(ISBLANK(Glutamine!C64),"",Glutamine!C64)</f>
        <v/>
      </c>
      <c r="E73" s="240" t="str">
        <f>IF(ISBLANK(Glutamine!D64),"",Glutamine!D64)</f>
        <v/>
      </c>
      <c r="F73" s="240" t="str">
        <f>IF(ISBLANK(Glutamine!E64),"",Glutamine!E64)</f>
        <v/>
      </c>
      <c r="G73" s="240" t="str">
        <f>IF(ISBLANK(Glutamine!G64),"",Glutamine!G64)</f>
        <v/>
      </c>
      <c r="H73" s="240" t="str">
        <f>IF(ISBLANK(Glutamine!H64),"",Glutamine!H64)</f>
        <v/>
      </c>
      <c r="I73" s="240" t="str">
        <f>IF(ISBLANK(Glutamine!I64),"",Glutamine!I64)</f>
        <v/>
      </c>
      <c r="J73" s="240" t="str">
        <f>IF(ISBLANK(Glutamine!J64),"",Glutamine!J64)</f>
        <v/>
      </c>
      <c r="K73" s="240" t="str">
        <f>IF(ISBLANK(Glutamine!K64),"",Glutamine!K64)</f>
        <v/>
      </c>
      <c r="L73" s="240" t="str">
        <f>IF(ISBLANK(Glutamine!L64),"",Glutamine!L64)</f>
        <v/>
      </c>
      <c r="M73" s="240" t="str">
        <f>IF(ISBLANK(Glutamine!M64),"",Glutamine!M64)</f>
        <v/>
      </c>
      <c r="N73" s="240" t="str">
        <f>IF(ISBLANK(Glutamine!N64),"",Glutamine!N64)</f>
        <v/>
      </c>
      <c r="O73" s="240" t="str">
        <f>IF(ISBLANK(Glutamine!O64),"",Glutamine!O64)</f>
        <v/>
      </c>
      <c r="P73" s="240" t="str">
        <f>IF(ISBLANK(Glutamine!P64),"",Glutamine!P64)</f>
        <v/>
      </c>
      <c r="Q73" s="240" t="str">
        <f>IF(ISBLANK(Glutamine!Q64),"",Glutamine!Q64)</f>
        <v/>
      </c>
      <c r="R73" s="240" t="str">
        <f>IF(ISBLANK(Glutamine!R64),"",Glutamine!R64)</f>
        <v/>
      </c>
      <c r="S73" s="240" t="str">
        <f>IF(ISBLANK(Glutamine!S64),"",Glutamine!S64)</f>
        <v/>
      </c>
      <c r="T73" s="240" t="str">
        <f>IF(ISBLANK(Glutamine!T64),"",Glutamine!T64)</f>
        <v/>
      </c>
      <c r="U73" s="240" t="str">
        <f>IF(ISBLANK(Glutamine!U64),"",Glutamine!U64)</f>
        <v/>
      </c>
      <c r="V73" s="240" t="str">
        <f>IF(ISBLANK(Glutamine!V64),"",Glutamine!V64)</f>
        <v/>
      </c>
      <c r="W73" s="240" t="str">
        <f>IF(ISBLANK(Glutamine!W64),"",Glutamine!W64)</f>
        <v/>
      </c>
      <c r="X73" s="240" t="str">
        <f>IF(ISBLANK(Glutamine!X64),"",Glutamine!X64)</f>
        <v/>
      </c>
      <c r="Y73" s="240" t="str">
        <f>IF(ISBLANK(Glutamine!Y64),"",Glutamine!Y64)</f>
        <v/>
      </c>
      <c r="Z73" s="240" t="str">
        <f>IF(ISBLANK(Glutamine!Z64),"",Glutamine!Z64)</f>
        <v/>
      </c>
      <c r="AA73" s="240" t="str">
        <f>IF(ISBLANK(Glutamine!AA64),"",Glutamine!AA64)</f>
        <v/>
      </c>
      <c r="AB73" s="240" t="str">
        <f>IF(ISBLANK(Glutamine!AB64),"",Glutamine!AB64)</f>
        <v/>
      </c>
      <c r="AC73" s="240" t="str">
        <f>IF(ISBLANK(Glutamine!AC64),"",Glutamine!AC64)</f>
        <v/>
      </c>
      <c r="AD73" s="240" t="str">
        <f>IF(ISBLANK(Glutamine!AD64),"",Glutamine!AD64)</f>
        <v/>
      </c>
      <c r="AE73" s="240" t="str">
        <f>IF(ISBLANK(Glutamine!AE64),"",Glutamine!AE64)</f>
        <v/>
      </c>
      <c r="AF73" s="240" t="str">
        <f>IF(ISBLANK(Glutamine!AF64),"",Glutamine!AF64)</f>
        <v/>
      </c>
      <c r="AG73" s="240" t="str">
        <f>IF(ISBLANK(Glutamine!AG64),"",Glutamine!AG64)</f>
        <v/>
      </c>
      <c r="AH73" s="240" t="str">
        <f>IF(ISBLANK(Glutamine!AH64),"",Glutamine!AH64)</f>
        <v/>
      </c>
      <c r="AI73" s="240" t="str">
        <f>IF(ISBLANK(Glutamine!AI64),"",Glutamine!AI64)</f>
        <v/>
      </c>
      <c r="AJ73" s="240" t="str">
        <f>IF(ISBLANK(Glutamine!AJ64),"",Glutamine!AJ64)</f>
        <v/>
      </c>
      <c r="AK73" s="240" t="str">
        <f>IF(ISBLANK(Glutamine!AK64),"",Glutamine!AK64)</f>
        <v/>
      </c>
      <c r="AL73" s="240" t="str">
        <f>IF(ISBLANK(Glutamine!AL64),"",Glutamine!AL64)</f>
        <v/>
      </c>
      <c r="AM73" s="240" t="str">
        <f>IF(ISBLANK(Glutamine!AM64),"",Glutamine!AM64)</f>
        <v/>
      </c>
      <c r="AN73" s="240" t="str">
        <f>IF(ISBLANK(Glutamine!AN64),"",Glutamine!AN64)</f>
        <v/>
      </c>
      <c r="AO73" s="240" t="str">
        <f>IF(ISBLANK(Glutamine!AO64),"",Glutamine!AO64)</f>
        <v/>
      </c>
      <c r="AP73" s="240" t="str">
        <f>IF(ISBLANK(Glutamine!AP64),"",Glutamine!AP64)</f>
        <v/>
      </c>
      <c r="AQ73" s="240" t="e">
        <f>IF(ISBLANK(Glutamine!#REF!),"",Glutamine!#REF!)</f>
        <v>#REF!</v>
      </c>
      <c r="AR73" s="240" t="e">
        <f>IF(ISBLANK(Glutamine!#REF!),"",Glutamine!#REF!)</f>
        <v>#REF!</v>
      </c>
      <c r="AS73" s="240" t="e">
        <f>IF(ISBLANK(Glutamine!#REF!),"",Glutamine!#REF!)</f>
        <v>#REF!</v>
      </c>
      <c r="AT73" s="240" t="e">
        <f>IF(ISBLANK(Glutamine!#REF!),"",Glutamine!#REF!)</f>
        <v>#REF!</v>
      </c>
      <c r="AU73" s="240" t="e">
        <f>IF(ISBLANK(Glutamine!#REF!),"",Glutamine!#REF!)</f>
        <v>#REF!</v>
      </c>
      <c r="AV73" s="240" t="e">
        <f>IF(ISBLANK(Glutamine!#REF!),"",Glutamine!#REF!)</f>
        <v>#REF!</v>
      </c>
      <c r="AW73" s="240" t="e">
        <f>IF(ISBLANK(Glutamine!#REF!),"",Glutamine!#REF!)</f>
        <v>#REF!</v>
      </c>
      <c r="AX73" s="240" t="e">
        <f>IF(ISBLANK(Glutamine!#REF!),"",Glutamine!#REF!)</f>
        <v>#REF!</v>
      </c>
      <c r="AY73" s="240" t="e">
        <f>IF(ISBLANK(Glutamine!#REF!),"",Glutamine!#REF!)</f>
        <v>#REF!</v>
      </c>
      <c r="AZ73" s="240" t="e">
        <f>IF(ISBLANK(Glutamine!#REF!),"",Glutamine!#REF!)</f>
        <v>#REF!</v>
      </c>
      <c r="BA73" s="240" t="e">
        <f>IF(ISBLANK(Glutamine!#REF!),"",Glutamine!#REF!)</f>
        <v>#REF!</v>
      </c>
      <c r="BB73" s="240" t="e">
        <f>IF(ISBLANK(Glutamine!#REF!),"",Glutamine!#REF!)</f>
        <v>#REF!</v>
      </c>
      <c r="BC73" s="240" t="e">
        <f>IF(ISBLANK(Glutamine!#REF!),"",Glutamine!#REF!)</f>
        <v>#REF!</v>
      </c>
      <c r="BD73" s="240" t="e">
        <f>IF(ISBLANK(Glutamine!#REF!),"",Glutamine!#REF!)</f>
        <v>#REF!</v>
      </c>
      <c r="BE73" s="240" t="e">
        <f>IF(ISBLANK(Glutamine!#REF!),"",Glutamine!#REF!)</f>
        <v>#REF!</v>
      </c>
      <c r="BF73" s="240" t="e">
        <f>IF(ISBLANK(Glutamine!#REF!),"",Glutamine!#REF!)</f>
        <v>#REF!</v>
      </c>
      <c r="BG73" s="240" t="e">
        <f>IF(ISBLANK(Glutamine!#REF!),"",Glutamine!#REF!)</f>
        <v>#REF!</v>
      </c>
      <c r="BH73" s="240" t="e">
        <f>IF(ISBLANK(Glutamine!#REF!),"",Glutamine!#REF!)</f>
        <v>#REF!</v>
      </c>
      <c r="BI73" s="240" t="e">
        <f>IF(ISBLANK(Glutamine!#REF!),"",Glutamine!#REF!)</f>
        <v>#REF!</v>
      </c>
      <c r="BJ73" s="240" t="e">
        <f>IF(ISBLANK(Glutamine!#REF!),"",Glutamine!#REF!)</f>
        <v>#REF!</v>
      </c>
      <c r="BK73" s="240" t="e">
        <f>IF(ISBLANK(Glutamine!#REF!),"",Glutamine!#REF!)</f>
        <v>#REF!</v>
      </c>
      <c r="BL73" s="240" t="e">
        <f>IF(ISBLANK(Glutamine!#REF!),"",Glutamine!#REF!)</f>
        <v>#REF!</v>
      </c>
      <c r="BM73" s="240" t="e">
        <f>IF(ISBLANK(Glutamine!#REF!),"",Glutamine!#REF!)</f>
        <v>#REF!</v>
      </c>
      <c r="BN73" s="240" t="str">
        <f>IF(ISBLANK('In Process Calc.'!B66),"",ROUND('In Process Calc.'!B66,2))</f>
        <v/>
      </c>
      <c r="BO73" s="240" t="str">
        <f>IF(ISBLANK('In Process Calc.'!C66),"",ROUND('In Process Calc.'!C66,2))</f>
        <v/>
      </c>
      <c r="BP73" s="240" t="str">
        <f>IF(ISBLANK('In Process Calc.'!D66),"",'In Process Calc.'!D66)</f>
        <v/>
      </c>
      <c r="BQ73" s="240" t="str">
        <f>IF(ISBLANK('In Process Calc.'!E66),"",'In Process Calc.'!E66)</f>
        <v/>
      </c>
      <c r="BR73" s="240" t="str">
        <f>IF(ISBLANK('In Process Calc.'!G66),"",'In Process Calc.'!G66)</f>
        <v/>
      </c>
      <c r="BS73" s="240" t="str">
        <f>IF(ISBLANK('In Process Calc.'!I66),"",'In Process Calc.'!I66)</f>
        <v/>
      </c>
      <c r="BT73" s="240" t="str">
        <f>IF(ISBLANK('In Process Calc.'!J66),"",'In Process Calc.'!J66)</f>
        <v/>
      </c>
      <c r="BU73" s="240" t="str">
        <f>IF(ISBLANK('In Process Calc.'!K66),"",'In Process Calc.'!K66)</f>
        <v/>
      </c>
      <c r="BV73" s="245" t="str">
        <f>IF(ISBLANK('In Process Calc.'!L66),"",'In Process Calc.'!L66)</f>
        <v/>
      </c>
      <c r="BW73" s="245" t="str">
        <f>IF(ISBLANK('In Process Calc.'!M66),"",'In Process Calc.'!M66)</f>
        <v/>
      </c>
      <c r="BX73" s="245" t="str">
        <f>IF(ISBLANK('In Process Calc.'!N66),"",'In Process Calc.'!N66)</f>
        <v/>
      </c>
      <c r="BY73" s="245" t="str">
        <f>IF(ISBLANK('In Process Calc.'!O66),"",'In Process Calc.'!O66)</f>
        <v/>
      </c>
      <c r="BZ73" s="245" t="str">
        <f>IF(ISBLANK('In Process Calc.'!P66),"",'In Process Calc.'!P66)</f>
        <v/>
      </c>
      <c r="CA73" s="245" t="str">
        <f>IF(ISBLANK('In Process Calc.'!Q66),"",'In Process Calc.'!Q66)</f>
        <v/>
      </c>
      <c r="CB73" s="245" t="str">
        <f>IF(ISBLANK('In Process Calc.'!R66),"",'In Process Calc.'!R66)</f>
        <v/>
      </c>
      <c r="CC73" s="245" t="str">
        <f>IF(ISBLANK('In Process Calc.'!S66),"",'In Process Calc.'!S66)</f>
        <v/>
      </c>
      <c r="CD73" s="245" t="str">
        <f>IF(ISBLANK('In Process Calc.'!T66),"",'In Process Calc.'!T66)</f>
        <v/>
      </c>
      <c r="CE73" s="245" t="str">
        <f>IF(ISBLANK('In Process Calc.'!U66),"",'In Process Calc.'!U66)</f>
        <v/>
      </c>
      <c r="CF73" s="245" t="str">
        <f>IF(ISBLANK('In Process Calc.'!V66),"",'In Process Calc.'!V66)</f>
        <v/>
      </c>
      <c r="CG73" s="245" t="str">
        <f>IF(ISBLANK('In Process Calc.'!W66),"",'In Process Calc.'!W66)</f>
        <v/>
      </c>
      <c r="CH73" s="245" t="str">
        <f>IF(ISBLANK('In Process Calc.'!X66),"",'In Process Calc.'!X66)</f>
        <v/>
      </c>
      <c r="CI73" s="245" t="str">
        <f>IF(ISBLANK('In Process Calc.'!Y66),"",'In Process Calc.'!Y66)</f>
        <v/>
      </c>
      <c r="CJ73" s="245" t="str">
        <f>IF(ISBLANK('In Process Calc.'!Z66),"",'In Process Calc.'!Z66)</f>
        <v/>
      </c>
      <c r="CK73" s="245" t="str">
        <f>IF(ISBLANK('In Process Calc.'!AA66),"",'In Process Calc.'!AA66)</f>
        <v/>
      </c>
      <c r="CL73" s="245" t="str">
        <f>IF(ISBLANK('In Process Calc.'!AB66),"",'In Process Calc.'!AB66)</f>
        <v/>
      </c>
      <c r="CM73" s="245" t="str">
        <f>IF(ISBLANK('In Process Calc.'!AC66),"",'In Process Calc.'!AC66)</f>
        <v/>
      </c>
      <c r="CN73" s="245" t="str">
        <f>IF(ISBLANK('In Process Calc.'!AD66),"",'In Process Calc.'!AD66)</f>
        <v/>
      </c>
      <c r="CO73" s="245" t="str">
        <f>IF(ISBLANK('In Process Calc.'!AE66),"",'In Process Calc.'!AE66)</f>
        <v/>
      </c>
      <c r="CP73" s="245" t="str">
        <f>IF(ISBLANK('In Process Calc.'!AF66),"",'In Process Calc.'!AF66)</f>
        <v/>
      </c>
      <c r="CQ73" s="245" t="str">
        <f>IF(ISBLANK('In Process Calc.'!AG66),"",'In Process Calc.'!AG66)</f>
        <v/>
      </c>
      <c r="CR73" s="245" t="str">
        <f>IF(ISBLANK('In Process Calc.'!AH66),"",'In Process Calc.'!AH66)</f>
        <v/>
      </c>
      <c r="CS73" s="245" t="str">
        <f>IF(ISBLANK('In Process Calc.'!AI66),"",'In Process Calc.'!AI66)</f>
        <v/>
      </c>
      <c r="CT73" s="245" t="str">
        <f>IF(ISBLANK('In Process Calc.'!AJ66),"",'In Process Calc.'!AJ66)</f>
        <v/>
      </c>
      <c r="CU73" s="245" t="str">
        <f>IF(ISBLANK('In Process Calc.'!AK66),"",'In Process Calc.'!AK66)</f>
        <v/>
      </c>
      <c r="CV73" s="245" t="str">
        <f>IF(ISBLANK('In Process Calc.'!AL66),"",'In Process Calc.'!AL66)</f>
        <v/>
      </c>
      <c r="CW73" s="245" t="str">
        <f>IF(ISBLANK('In Process Calc.'!AM66),"",'In Process Calc.'!AM66)</f>
        <v/>
      </c>
      <c r="CX73" s="245" t="str">
        <f>IF(ISBLANK('In Process Calc.'!AN66),"",'In Process Calc.'!AN66)</f>
        <v/>
      </c>
      <c r="CY73" s="245" t="str">
        <f>IF(ISBLANK('In Process Calc.'!AO66),"",'In Process Calc.'!AO66)</f>
        <v/>
      </c>
      <c r="CZ73" s="245" t="str">
        <f>IF(ISBLANK('In Process Calc.'!AP66),"",'In Process Calc.'!AP66)</f>
        <v/>
      </c>
      <c r="DA73" s="245" t="str">
        <f>IF(ISBLANK('In Process Calc.'!AQ66),"",'In Process Calc.'!AQ66)</f>
        <v/>
      </c>
      <c r="DB73" s="245" t="str">
        <f>IF(ISBLANK('In Process Calc.'!AR66),"",'In Process Calc.'!AR66)</f>
        <v/>
      </c>
      <c r="DC73" s="245" t="str">
        <f>IF(ISBLANK('In Process Calc.'!AS66),"",'In Process Calc.'!AS66)</f>
        <v/>
      </c>
      <c r="DD73" s="245" t="str">
        <f>IF(ISBLANK('In Process Calc.'!AT66),"",'In Process Calc.'!AT66)</f>
        <v/>
      </c>
      <c r="DE73" s="245" t="str">
        <f>IF(ISBLANK('In Process Calc.'!AU66),"",'In Process Calc.'!AU66)</f>
        <v/>
      </c>
      <c r="DF73" s="245" t="str">
        <f>IF(ISBLANK('In Process Calc.'!AV66),"",'In Process Calc.'!AV66)</f>
        <v/>
      </c>
      <c r="DG73" s="245" t="str">
        <f>IF(ISBLANK('In Process Calc.'!AW66),"",'In Process Calc.'!AW66)</f>
        <v/>
      </c>
      <c r="DH73" s="245" t="str">
        <f>IF(ISBLANK('In Process Calc.'!AX66),"",'In Process Calc.'!AX66)</f>
        <v/>
      </c>
      <c r="DI73" s="245" t="str">
        <f>IF(ISBLANK('In Process Calc.'!AY66),"",'In Process Calc.'!AY66)</f>
        <v/>
      </c>
      <c r="DJ73" s="245" t="str">
        <f>IF(ISBLANK('In Process Calc.'!AZ66),"",'In Process Calc.'!AZ66)</f>
        <v/>
      </c>
      <c r="DK73" s="245" t="str">
        <f>IF(ISBLANK('In Process Calc.'!BA66),"",'In Process Calc.'!BA66)</f>
        <v/>
      </c>
      <c r="DL73" s="245" t="str">
        <f>IF(ISBLANK('In Process Calc.'!BB66),"",'In Process Calc.'!BB66)</f>
        <v/>
      </c>
      <c r="DM73" s="245" t="str">
        <f>IF(ISBLANK('In Process Calc.'!BC66),"",'In Process Calc.'!BC66)</f>
        <v/>
      </c>
      <c r="DN73" s="245" t="str">
        <f>IF(ISBLANK('In Process Calc.'!BD66),"",'In Process Calc.'!BD66)</f>
        <v/>
      </c>
      <c r="DO73" s="245" t="str">
        <f>IF(ISBLANK('In Process Calc.'!BE66),"",'In Process Calc.'!BE66)</f>
        <v/>
      </c>
      <c r="DP73" s="245" t="str">
        <f>IF(ISBLANK('In Process Calc.'!BF66),"",'In Process Calc.'!BF66)</f>
        <v/>
      </c>
      <c r="DQ73" s="245" t="str">
        <f>IF(ISBLANK('In Process Calc.'!BG66),"",'In Process Calc.'!BG66)</f>
        <v/>
      </c>
      <c r="DR73" s="245" t="str">
        <f>IF(ISBLANK('In Process Calc.'!BH66),"",'In Process Calc.'!BH66)</f>
        <v/>
      </c>
      <c r="DS73" s="245" t="str">
        <f>IF(ISBLANK('In Process Calc.'!BI66),"",'In Process Calc.'!BI66)</f>
        <v/>
      </c>
      <c r="DT73" s="245" t="str">
        <f>IF(ISBLANK('In Process Calc.'!BJ66),"",'In Process Calc.'!BJ66)</f>
        <v/>
      </c>
      <c r="DU73" s="245" t="str">
        <f>IF(ISBLANK('In Process Calc.'!BK66),"",'In Process Calc.'!BK66)</f>
        <v/>
      </c>
      <c r="DV73" s="245" t="str">
        <f>IF(ISBLANK('In Process Calc.'!BL66),"",'In Process Calc.'!BL66)</f>
        <v/>
      </c>
      <c r="DW73" s="245" t="str">
        <f>IF(ISBLANK('In Process Calc.'!BM66),"",'In Process Calc.'!BM66)</f>
        <v/>
      </c>
      <c r="DX73" s="245" t="str">
        <f>IF(ISBLANK('In Process Calc.'!BN66),"",'In Process Calc.'!BN66)</f>
        <v/>
      </c>
      <c r="DY73" s="245" t="str">
        <f>IF(ISBLANK('In Process Calc.'!BO66),"",'In Process Calc.'!BO66)</f>
        <v/>
      </c>
      <c r="DZ73" s="245" t="str">
        <f>IF(ISBLANK('In Process Calc.'!BP66),"",'In Process Calc.'!BP66)</f>
        <v/>
      </c>
      <c r="EA73" s="245" t="str">
        <f>IF(ISBLANK('In Process Calc.'!BQ66),"",'In Process Calc.'!BQ66)</f>
        <v/>
      </c>
      <c r="EB73" s="245" t="str">
        <f>IF(ISBLANK('In Process Calc.'!BR66),"",'In Process Calc.'!BR66)</f>
        <v/>
      </c>
      <c r="EC73" s="245" t="str">
        <f>IF(ISBLANK('In Process Calc.'!BS66),"",'In Process Calc.'!BS66)</f>
        <v/>
      </c>
      <c r="ED73" s="245" t="str">
        <f>IF(ISBLANK('In Process Calc.'!BT66),"",'In Process Calc.'!BT66)</f>
        <v/>
      </c>
      <c r="EE73" s="245" t="str">
        <f>IF(ISBLANK('In Process Calc.'!BU66),"",'In Process Calc.'!BU66)</f>
        <v/>
      </c>
      <c r="EF73" s="245" t="str">
        <f>IF(ISBLANK('In Process Calc.'!BV66),"",'In Process Calc.'!BV66)</f>
        <v/>
      </c>
      <c r="EG73" s="245" t="str">
        <f>IF(ISBLANK('In Process Calc.'!BW66),"",'In Process Calc.'!BW66)</f>
        <v/>
      </c>
      <c r="EH73" s="245" t="str">
        <f>IF(ISBLANK('In Process Calc.'!BX66),"",'In Process Calc.'!BX66)</f>
        <v/>
      </c>
      <c r="EI73" s="245" t="str">
        <f>IF(ISBLANK('In Process Calc.'!BY66),"",'In Process Calc.'!BY66)</f>
        <v/>
      </c>
      <c r="EJ73" s="245" t="str">
        <f>IF(ISBLANK('In Process Calc.'!BZ66),"",'In Process Calc.'!BZ66)</f>
        <v/>
      </c>
      <c r="EK73" s="245" t="str">
        <f>IF(ISBLANK('Post Process Calc.'!A73),"",'Post Process Calc.'!A73)</f>
        <v/>
      </c>
      <c r="EL73" s="245" t="str">
        <f>IF(ISBLANK('Post Process Calc.'!B73),"",'Post Process Calc.'!B73)</f>
        <v/>
      </c>
      <c r="EM73" s="245" t="str">
        <f>IF(ISBLANK('Post Process Calc.'!C73),"",'Post Process Calc.'!C73)</f>
        <v/>
      </c>
      <c r="EN73" s="245" t="str">
        <f>IF(ISBLANK('Post Process Calc.'!D73),"",'Post Process Calc.'!D73)</f>
        <v/>
      </c>
      <c r="EO73" s="245" t="str">
        <f>IF(ISBLANK('Post Process Calc.'!E73),"",'Post Process Calc.'!E73)</f>
        <v/>
      </c>
      <c r="EP73" s="245" t="str">
        <f>IF(ISBLANK('Post Process Calc.'!F73),"",'Post Process Calc.'!F73)</f>
        <v/>
      </c>
      <c r="EQ73" s="245" t="str">
        <f>IF(ISBLANK('Post Process Calc.'!G73),"",'Post Process Calc.'!G73)</f>
        <v/>
      </c>
      <c r="ER73" s="245" t="str">
        <f>IF(ISBLANK('Post Process Calc.'!H73),"",'Post Process Calc.'!H73)</f>
        <v/>
      </c>
      <c r="ES73" s="245" t="str">
        <f>IF(ISBLANK('Post Process Calc.'!I73),"",'Post Process Calc.'!I73)</f>
        <v/>
      </c>
      <c r="ET73" s="245" t="str">
        <f>IF(ISBLANK('Post Process Calc.'!J73),"",'Post Process Calc.'!J73)</f>
        <v/>
      </c>
      <c r="EU73" s="245" t="str">
        <f>IF(ISBLANK('Post Process Calc.'!K73),"",'Post Process Calc.'!K73)</f>
        <v/>
      </c>
      <c r="EV73" s="245" t="str">
        <f>IF(ISBLANK('Post Process Calc.'!L73),"",'Post Process Calc.'!L73)</f>
        <v/>
      </c>
      <c r="EW73" s="245" t="str">
        <f>IF(ISBLANK('Post Process Calc.'!M73),"",'Post Process Calc.'!M73)</f>
        <v/>
      </c>
      <c r="EX73" s="245" t="str">
        <f>IF(ISBLANK('Post Process Calc.'!N73),"",'Post Process Calc.'!N73)</f>
        <v/>
      </c>
      <c r="EY73" s="245" t="str">
        <f>IF(ISBLANK('Post Process Calc.'!O73),"",'Post Process Calc.'!O73)</f>
        <v/>
      </c>
      <c r="EZ73" s="245" t="str">
        <f>IF(ISBLANK('Post Process Calc.'!P73),"",'Post Process Calc.'!P73)</f>
        <v/>
      </c>
      <c r="FA73" s="245" t="str">
        <f>IF(ISBLANK('Post Process Calc.'!Q73),"",'Post Process Calc.'!Q73)</f>
        <v/>
      </c>
      <c r="FB73" s="245" t="str">
        <f>IF(ISBLANK('Post Process Calc.'!R73),"",'Post Process Calc.'!R73)</f>
        <v/>
      </c>
      <c r="FC73" s="245" t="str">
        <f>IF(ISBLANK('Post Process Calc.'!S73),"",'Post Process Calc.'!S73)</f>
        <v/>
      </c>
      <c r="FD73" s="245" t="str">
        <f>IF(ISBLANK('Post Process Calc.'!T73),"",'Post Process Calc.'!T73)</f>
        <v/>
      </c>
      <c r="FE73" s="245" t="str">
        <f>IF(ISBLANK('Post Process Calc.'!U73),"",'Post Process Calc.'!U73)</f>
        <v/>
      </c>
      <c r="FF73" s="245" t="str">
        <f>IF(ISBLANK('Post Process Calc.'!V73),"",'Post Process Calc.'!V73)</f>
        <v/>
      </c>
      <c r="FG73" s="245" t="str">
        <f>IF(ISBLANK('Post Process Calc.'!W73),"",'Post Process Calc.'!W73)</f>
        <v/>
      </c>
      <c r="FH73" s="245" t="str">
        <f>IF(ISBLANK('Post Process Calc.'!X73),"",'Post Process Calc.'!X73)</f>
        <v/>
      </c>
      <c r="FI73" s="245" t="str">
        <f>IF(ISBLANK('Post Process Calc.'!Y73),"",'Post Process Calc.'!Y73)</f>
        <v/>
      </c>
      <c r="FJ73" s="245" t="str">
        <f>IF(ISBLANK('Post Process Calc.'!Z73),"",'Post Process Calc.'!Z73)</f>
        <v/>
      </c>
      <c r="FK73" s="245" t="str">
        <f>IF(ISBLANK('Post Process Calc.'!AA73),"",'Post Process Calc.'!AA73)</f>
        <v/>
      </c>
      <c r="FL73" s="245" t="str">
        <f>IF(ISBLANK('Post Process Calc.'!AB73),"",'Post Process Calc.'!AB73)</f>
        <v/>
      </c>
      <c r="FM73" s="245" t="str">
        <f>IF(ISBLANK('Post Process Calc.'!AC73),"",'Post Process Calc.'!AC73)</f>
        <v/>
      </c>
      <c r="FN73" s="245" t="str">
        <f>IF(ISBLANK('Post Process Calc.'!AD73),"",'Post Process Calc.'!AD73)</f>
        <v/>
      </c>
      <c r="FO73" s="245" t="str">
        <f>IF(ISBLANK('Post Process Calc.'!AE73),"",'Post Process Calc.'!AE73)</f>
        <v/>
      </c>
      <c r="FP73" s="245" t="str">
        <f>IF(ISBLANK('Post Process Calc.'!AF73),"",'Post Process Calc.'!AF73)</f>
        <v/>
      </c>
      <c r="FQ73" s="245" t="str">
        <f>IF(ISBLANK('Post Process Calc.'!AG73),"",'Post Process Calc.'!AG73)</f>
        <v/>
      </c>
      <c r="FR73" s="245" t="str">
        <f>IF(ISBLANK('Post Process Calc.'!AH73),"",'Post Process Calc.'!AH73)</f>
        <v/>
      </c>
      <c r="FS73" s="245" t="str">
        <f>IF(ISBLANK('Post Process Calc.'!AI73),"",'Post Process Calc.'!AI73)</f>
        <v/>
      </c>
    </row>
    <row r="74" spans="1:175" x14ac:dyDescent="0.15">
      <c r="A74" s="240" t="str">
        <f>IF(Glutamine!B65&lt;&gt;0,Glutamine!$B$1,"")</f>
        <v/>
      </c>
      <c r="B74" s="240" t="str">
        <f>IF(ISBLANK(Glutamine!A65),"",Glutamine!A65)</f>
        <v/>
      </c>
      <c r="C74" s="247" t="str">
        <f>IF(ISBLANK(Glutamine!B65),"",Glutamine!B65)</f>
        <v/>
      </c>
      <c r="D74" s="248" t="str">
        <f>IF(ISBLANK(Glutamine!C65),"",Glutamine!C65)</f>
        <v/>
      </c>
      <c r="E74" s="240" t="str">
        <f>IF(ISBLANK(Glutamine!D65),"",Glutamine!D65)</f>
        <v/>
      </c>
      <c r="F74" s="240" t="str">
        <f>IF(ISBLANK(Glutamine!E65),"",Glutamine!E65)</f>
        <v/>
      </c>
      <c r="G74" s="240" t="str">
        <f>IF(ISBLANK(Glutamine!G65),"",Glutamine!G65)</f>
        <v/>
      </c>
      <c r="H74" s="240" t="str">
        <f>IF(ISBLANK(Glutamine!H65),"",Glutamine!H65)</f>
        <v/>
      </c>
      <c r="I74" s="240" t="str">
        <f>IF(ISBLANK(Glutamine!I65),"",Glutamine!I65)</f>
        <v/>
      </c>
      <c r="J74" s="240" t="str">
        <f>IF(ISBLANK(Glutamine!J65),"",Glutamine!J65)</f>
        <v/>
      </c>
      <c r="K74" s="240" t="str">
        <f>IF(ISBLANK(Glutamine!K65),"",Glutamine!K65)</f>
        <v/>
      </c>
      <c r="L74" s="240" t="str">
        <f>IF(ISBLANK(Glutamine!L65),"",Glutamine!L65)</f>
        <v/>
      </c>
      <c r="M74" s="240" t="str">
        <f>IF(ISBLANK(Glutamine!M65),"",Glutamine!M65)</f>
        <v/>
      </c>
      <c r="N74" s="240" t="str">
        <f>IF(ISBLANK(Glutamine!N65),"",Glutamine!N65)</f>
        <v/>
      </c>
      <c r="O74" s="240" t="str">
        <f>IF(ISBLANK(Glutamine!O65),"",Glutamine!O65)</f>
        <v/>
      </c>
      <c r="P74" s="240" t="str">
        <f>IF(ISBLANK(Glutamine!P65),"",Glutamine!P65)</f>
        <v/>
      </c>
      <c r="Q74" s="240" t="str">
        <f>IF(ISBLANK(Glutamine!Q65),"",Glutamine!Q65)</f>
        <v/>
      </c>
      <c r="R74" s="240" t="str">
        <f>IF(ISBLANK(Glutamine!R65),"",Glutamine!R65)</f>
        <v/>
      </c>
      <c r="S74" s="240" t="str">
        <f>IF(ISBLANK(Glutamine!S65),"",Glutamine!S65)</f>
        <v/>
      </c>
      <c r="T74" s="240" t="str">
        <f>IF(ISBLANK(Glutamine!T65),"",Glutamine!T65)</f>
        <v/>
      </c>
      <c r="U74" s="240" t="str">
        <f>IF(ISBLANK(Glutamine!U65),"",Glutamine!U65)</f>
        <v/>
      </c>
      <c r="V74" s="240" t="str">
        <f>IF(ISBLANK(Glutamine!V65),"",Glutamine!V65)</f>
        <v/>
      </c>
      <c r="W74" s="240" t="str">
        <f>IF(ISBLANK(Glutamine!W65),"",Glutamine!W65)</f>
        <v/>
      </c>
      <c r="X74" s="240" t="str">
        <f>IF(ISBLANK(Glutamine!X65),"",Glutamine!X65)</f>
        <v/>
      </c>
      <c r="Y74" s="240" t="str">
        <f>IF(ISBLANK(Glutamine!Y65),"",Glutamine!Y65)</f>
        <v/>
      </c>
      <c r="Z74" s="240" t="str">
        <f>IF(ISBLANK(Glutamine!Z65),"",Glutamine!Z65)</f>
        <v/>
      </c>
      <c r="AA74" s="240" t="str">
        <f>IF(ISBLANK(Glutamine!AA65),"",Glutamine!AA65)</f>
        <v/>
      </c>
      <c r="AB74" s="240" t="str">
        <f>IF(ISBLANK(Glutamine!AB65),"",Glutamine!AB65)</f>
        <v/>
      </c>
      <c r="AC74" s="240" t="str">
        <f>IF(ISBLANK(Glutamine!AC65),"",Glutamine!AC65)</f>
        <v/>
      </c>
      <c r="AD74" s="240" t="str">
        <f>IF(ISBLANK(Glutamine!AD65),"",Glutamine!AD65)</f>
        <v/>
      </c>
      <c r="AE74" s="240" t="str">
        <f>IF(ISBLANK(Glutamine!AE65),"",Glutamine!AE65)</f>
        <v/>
      </c>
      <c r="AF74" s="240" t="str">
        <f>IF(ISBLANK(Glutamine!AF65),"",Glutamine!AF65)</f>
        <v/>
      </c>
      <c r="AG74" s="240" t="str">
        <f>IF(ISBLANK(Glutamine!AG65),"",Glutamine!AG65)</f>
        <v/>
      </c>
      <c r="AH74" s="240" t="str">
        <f>IF(ISBLANK(Glutamine!AH65),"",Glutamine!AH65)</f>
        <v/>
      </c>
      <c r="AI74" s="240" t="str">
        <f>IF(ISBLANK(Glutamine!AI65),"",Glutamine!AI65)</f>
        <v/>
      </c>
      <c r="AJ74" s="240" t="str">
        <f>IF(ISBLANK(Glutamine!AJ65),"",Glutamine!AJ65)</f>
        <v/>
      </c>
      <c r="AK74" s="240" t="str">
        <f>IF(ISBLANK(Glutamine!AK65),"",Glutamine!AK65)</f>
        <v/>
      </c>
      <c r="AL74" s="240" t="str">
        <f>IF(ISBLANK(Glutamine!AL65),"",Glutamine!AL65)</f>
        <v/>
      </c>
      <c r="AM74" s="240" t="str">
        <f>IF(ISBLANK(Glutamine!AM65),"",Glutamine!AM65)</f>
        <v/>
      </c>
      <c r="AN74" s="240" t="str">
        <f>IF(ISBLANK(Glutamine!AN65),"",Glutamine!AN65)</f>
        <v/>
      </c>
      <c r="AO74" s="240" t="str">
        <f>IF(ISBLANK(Glutamine!AO65),"",Glutamine!AO65)</f>
        <v/>
      </c>
      <c r="AP74" s="240" t="str">
        <f>IF(ISBLANK(Glutamine!AP65),"",Glutamine!AP65)</f>
        <v/>
      </c>
      <c r="AQ74" s="240" t="e">
        <f>IF(ISBLANK(Glutamine!#REF!),"",Glutamine!#REF!)</f>
        <v>#REF!</v>
      </c>
      <c r="AR74" s="240" t="e">
        <f>IF(ISBLANK(Glutamine!#REF!),"",Glutamine!#REF!)</f>
        <v>#REF!</v>
      </c>
      <c r="AS74" s="240" t="e">
        <f>IF(ISBLANK(Glutamine!#REF!),"",Glutamine!#REF!)</f>
        <v>#REF!</v>
      </c>
      <c r="AT74" s="240" t="e">
        <f>IF(ISBLANK(Glutamine!#REF!),"",Glutamine!#REF!)</f>
        <v>#REF!</v>
      </c>
      <c r="AU74" s="240" t="e">
        <f>IF(ISBLANK(Glutamine!#REF!),"",Glutamine!#REF!)</f>
        <v>#REF!</v>
      </c>
      <c r="AV74" s="240" t="e">
        <f>IF(ISBLANK(Glutamine!#REF!),"",Glutamine!#REF!)</f>
        <v>#REF!</v>
      </c>
      <c r="AW74" s="240" t="e">
        <f>IF(ISBLANK(Glutamine!#REF!),"",Glutamine!#REF!)</f>
        <v>#REF!</v>
      </c>
      <c r="AX74" s="240" t="e">
        <f>IF(ISBLANK(Glutamine!#REF!),"",Glutamine!#REF!)</f>
        <v>#REF!</v>
      </c>
      <c r="AY74" s="240" t="e">
        <f>IF(ISBLANK(Glutamine!#REF!),"",Glutamine!#REF!)</f>
        <v>#REF!</v>
      </c>
      <c r="AZ74" s="240" t="e">
        <f>IF(ISBLANK(Glutamine!#REF!),"",Glutamine!#REF!)</f>
        <v>#REF!</v>
      </c>
      <c r="BA74" s="240" t="e">
        <f>IF(ISBLANK(Glutamine!#REF!),"",Glutamine!#REF!)</f>
        <v>#REF!</v>
      </c>
      <c r="BB74" s="240" t="e">
        <f>IF(ISBLANK(Glutamine!#REF!),"",Glutamine!#REF!)</f>
        <v>#REF!</v>
      </c>
      <c r="BC74" s="240" t="e">
        <f>IF(ISBLANK(Glutamine!#REF!),"",Glutamine!#REF!)</f>
        <v>#REF!</v>
      </c>
      <c r="BD74" s="240" t="e">
        <f>IF(ISBLANK(Glutamine!#REF!),"",Glutamine!#REF!)</f>
        <v>#REF!</v>
      </c>
      <c r="BE74" s="240" t="e">
        <f>IF(ISBLANK(Glutamine!#REF!),"",Glutamine!#REF!)</f>
        <v>#REF!</v>
      </c>
      <c r="BF74" s="240" t="e">
        <f>IF(ISBLANK(Glutamine!#REF!),"",Glutamine!#REF!)</f>
        <v>#REF!</v>
      </c>
      <c r="BG74" s="240" t="e">
        <f>IF(ISBLANK(Glutamine!#REF!),"",Glutamine!#REF!)</f>
        <v>#REF!</v>
      </c>
      <c r="BH74" s="240" t="e">
        <f>IF(ISBLANK(Glutamine!#REF!),"",Glutamine!#REF!)</f>
        <v>#REF!</v>
      </c>
      <c r="BI74" s="240" t="e">
        <f>IF(ISBLANK(Glutamine!#REF!),"",Glutamine!#REF!)</f>
        <v>#REF!</v>
      </c>
      <c r="BJ74" s="240" t="e">
        <f>IF(ISBLANK(Glutamine!#REF!),"",Glutamine!#REF!)</f>
        <v>#REF!</v>
      </c>
      <c r="BK74" s="240" t="e">
        <f>IF(ISBLANK(Glutamine!#REF!),"",Glutamine!#REF!)</f>
        <v>#REF!</v>
      </c>
      <c r="BL74" s="240" t="e">
        <f>IF(ISBLANK(Glutamine!#REF!),"",Glutamine!#REF!)</f>
        <v>#REF!</v>
      </c>
      <c r="BM74" s="240" t="e">
        <f>IF(ISBLANK(Glutamine!#REF!),"",Glutamine!#REF!)</f>
        <v>#REF!</v>
      </c>
      <c r="BN74" s="240" t="str">
        <f>IF(ISBLANK('In Process Calc.'!B67),"",ROUND('In Process Calc.'!B67,2))</f>
        <v/>
      </c>
      <c r="BO74" s="240" t="str">
        <f>IF(ISBLANK('In Process Calc.'!C67),"",ROUND('In Process Calc.'!C67,2))</f>
        <v/>
      </c>
      <c r="BP74" s="240" t="str">
        <f>IF(ISBLANK('In Process Calc.'!D67),"",'In Process Calc.'!D67)</f>
        <v/>
      </c>
      <c r="BQ74" s="240" t="str">
        <f>IF(ISBLANK('In Process Calc.'!E67),"",'In Process Calc.'!E67)</f>
        <v/>
      </c>
      <c r="BR74" s="240" t="str">
        <f>IF(ISBLANK('In Process Calc.'!G67),"",'In Process Calc.'!G67)</f>
        <v/>
      </c>
      <c r="BS74" s="240" t="str">
        <f>IF(ISBLANK('In Process Calc.'!I67),"",'In Process Calc.'!I67)</f>
        <v/>
      </c>
      <c r="BT74" s="240" t="str">
        <f>IF(ISBLANK('In Process Calc.'!J67),"",'In Process Calc.'!J67)</f>
        <v/>
      </c>
      <c r="BU74" s="240" t="str">
        <f>IF(ISBLANK('In Process Calc.'!K67),"",'In Process Calc.'!K67)</f>
        <v/>
      </c>
      <c r="BV74" s="245" t="str">
        <f>IF(ISBLANK('In Process Calc.'!L67),"",'In Process Calc.'!L67)</f>
        <v/>
      </c>
      <c r="BW74" s="245" t="str">
        <f>IF(ISBLANK('In Process Calc.'!M67),"",'In Process Calc.'!M67)</f>
        <v/>
      </c>
      <c r="BX74" s="245" t="str">
        <f>IF(ISBLANK('In Process Calc.'!N67),"",'In Process Calc.'!N67)</f>
        <v/>
      </c>
      <c r="BY74" s="245" t="str">
        <f>IF(ISBLANK('In Process Calc.'!O67),"",'In Process Calc.'!O67)</f>
        <v/>
      </c>
      <c r="BZ74" s="245" t="str">
        <f>IF(ISBLANK('In Process Calc.'!P67),"",'In Process Calc.'!P67)</f>
        <v/>
      </c>
      <c r="CA74" s="245" t="str">
        <f>IF(ISBLANK('In Process Calc.'!Q67),"",'In Process Calc.'!Q67)</f>
        <v/>
      </c>
      <c r="CB74" s="245" t="str">
        <f>IF(ISBLANK('In Process Calc.'!R67),"",'In Process Calc.'!R67)</f>
        <v/>
      </c>
      <c r="CC74" s="245" t="str">
        <f>IF(ISBLANK('In Process Calc.'!S67),"",'In Process Calc.'!S67)</f>
        <v/>
      </c>
      <c r="CD74" s="245" t="str">
        <f>IF(ISBLANK('In Process Calc.'!T67),"",'In Process Calc.'!T67)</f>
        <v/>
      </c>
      <c r="CE74" s="245" t="str">
        <f>IF(ISBLANK('In Process Calc.'!U67),"",'In Process Calc.'!U67)</f>
        <v/>
      </c>
      <c r="CF74" s="245" t="str">
        <f>IF(ISBLANK('In Process Calc.'!V67),"",'In Process Calc.'!V67)</f>
        <v/>
      </c>
      <c r="CG74" s="245" t="str">
        <f>IF(ISBLANK('In Process Calc.'!W67),"",'In Process Calc.'!W67)</f>
        <v/>
      </c>
      <c r="CH74" s="245" t="str">
        <f>IF(ISBLANK('In Process Calc.'!X67),"",'In Process Calc.'!X67)</f>
        <v/>
      </c>
      <c r="CI74" s="245" t="str">
        <f>IF(ISBLANK('In Process Calc.'!Y67),"",'In Process Calc.'!Y67)</f>
        <v/>
      </c>
      <c r="CJ74" s="245" t="str">
        <f>IF(ISBLANK('In Process Calc.'!Z67),"",'In Process Calc.'!Z67)</f>
        <v/>
      </c>
      <c r="CK74" s="245" t="str">
        <f>IF(ISBLANK('In Process Calc.'!AA67),"",'In Process Calc.'!AA67)</f>
        <v/>
      </c>
      <c r="CL74" s="245" t="str">
        <f>IF(ISBLANK('In Process Calc.'!AB67),"",'In Process Calc.'!AB67)</f>
        <v/>
      </c>
      <c r="CM74" s="245" t="str">
        <f>IF(ISBLANK('In Process Calc.'!AC67),"",'In Process Calc.'!AC67)</f>
        <v/>
      </c>
      <c r="CN74" s="245" t="str">
        <f>IF(ISBLANK('In Process Calc.'!AD67),"",'In Process Calc.'!AD67)</f>
        <v/>
      </c>
      <c r="CO74" s="245" t="str">
        <f>IF(ISBLANK('In Process Calc.'!AE67),"",'In Process Calc.'!AE67)</f>
        <v/>
      </c>
      <c r="CP74" s="245" t="str">
        <f>IF(ISBLANK('In Process Calc.'!AF67),"",'In Process Calc.'!AF67)</f>
        <v/>
      </c>
      <c r="CQ74" s="245" t="str">
        <f>IF(ISBLANK('In Process Calc.'!AG67),"",'In Process Calc.'!AG67)</f>
        <v/>
      </c>
      <c r="CR74" s="245" t="str">
        <f>IF(ISBLANK('In Process Calc.'!AH67),"",'In Process Calc.'!AH67)</f>
        <v/>
      </c>
      <c r="CS74" s="245" t="str">
        <f>IF(ISBLANK('In Process Calc.'!AI67),"",'In Process Calc.'!AI67)</f>
        <v/>
      </c>
      <c r="CT74" s="245" t="str">
        <f>IF(ISBLANK('In Process Calc.'!AJ67),"",'In Process Calc.'!AJ67)</f>
        <v/>
      </c>
      <c r="CU74" s="245" t="str">
        <f>IF(ISBLANK('In Process Calc.'!AK67),"",'In Process Calc.'!AK67)</f>
        <v/>
      </c>
      <c r="CV74" s="245" t="str">
        <f>IF(ISBLANK('In Process Calc.'!AL67),"",'In Process Calc.'!AL67)</f>
        <v/>
      </c>
      <c r="CW74" s="245" t="str">
        <f>IF(ISBLANK('In Process Calc.'!AM67),"",'In Process Calc.'!AM67)</f>
        <v/>
      </c>
      <c r="CX74" s="245" t="str">
        <f>IF(ISBLANK('In Process Calc.'!AN67),"",'In Process Calc.'!AN67)</f>
        <v/>
      </c>
      <c r="CY74" s="245" t="str">
        <f>IF(ISBLANK('In Process Calc.'!AO67),"",'In Process Calc.'!AO67)</f>
        <v/>
      </c>
      <c r="CZ74" s="245" t="str">
        <f>IF(ISBLANK('In Process Calc.'!AP67),"",'In Process Calc.'!AP67)</f>
        <v/>
      </c>
      <c r="DA74" s="245" t="str">
        <f>IF(ISBLANK('In Process Calc.'!AQ67),"",'In Process Calc.'!AQ67)</f>
        <v/>
      </c>
      <c r="DB74" s="245" t="str">
        <f>IF(ISBLANK('In Process Calc.'!AR67),"",'In Process Calc.'!AR67)</f>
        <v/>
      </c>
      <c r="DC74" s="245" t="str">
        <f>IF(ISBLANK('In Process Calc.'!AS67),"",'In Process Calc.'!AS67)</f>
        <v/>
      </c>
      <c r="DD74" s="245" t="str">
        <f>IF(ISBLANK('In Process Calc.'!AT67),"",'In Process Calc.'!AT67)</f>
        <v/>
      </c>
      <c r="DE74" s="245" t="str">
        <f>IF(ISBLANK('In Process Calc.'!AU67),"",'In Process Calc.'!AU67)</f>
        <v/>
      </c>
      <c r="DF74" s="245" t="str">
        <f>IF(ISBLANK('In Process Calc.'!AV67),"",'In Process Calc.'!AV67)</f>
        <v/>
      </c>
      <c r="DG74" s="245" t="str">
        <f>IF(ISBLANK('In Process Calc.'!AW67),"",'In Process Calc.'!AW67)</f>
        <v/>
      </c>
      <c r="DH74" s="245" t="str">
        <f>IF(ISBLANK('In Process Calc.'!AX67),"",'In Process Calc.'!AX67)</f>
        <v/>
      </c>
      <c r="DI74" s="245" t="str">
        <f>IF(ISBLANK('In Process Calc.'!AY67),"",'In Process Calc.'!AY67)</f>
        <v/>
      </c>
      <c r="DJ74" s="245" t="str">
        <f>IF(ISBLANK('In Process Calc.'!AZ67),"",'In Process Calc.'!AZ67)</f>
        <v/>
      </c>
      <c r="DK74" s="245" t="str">
        <f>IF(ISBLANK('In Process Calc.'!BA67),"",'In Process Calc.'!BA67)</f>
        <v/>
      </c>
      <c r="DL74" s="245" t="str">
        <f>IF(ISBLANK('In Process Calc.'!BB67),"",'In Process Calc.'!BB67)</f>
        <v/>
      </c>
      <c r="DM74" s="245" t="str">
        <f>IF(ISBLANK('In Process Calc.'!BC67),"",'In Process Calc.'!BC67)</f>
        <v/>
      </c>
      <c r="DN74" s="245" t="str">
        <f>IF(ISBLANK('In Process Calc.'!BD67),"",'In Process Calc.'!BD67)</f>
        <v/>
      </c>
      <c r="DO74" s="245" t="str">
        <f>IF(ISBLANK('In Process Calc.'!BE67),"",'In Process Calc.'!BE67)</f>
        <v/>
      </c>
      <c r="DP74" s="245" t="str">
        <f>IF(ISBLANK('In Process Calc.'!BF67),"",'In Process Calc.'!BF67)</f>
        <v/>
      </c>
      <c r="DQ74" s="245" t="str">
        <f>IF(ISBLANK('In Process Calc.'!BG67),"",'In Process Calc.'!BG67)</f>
        <v/>
      </c>
      <c r="DR74" s="245" t="str">
        <f>IF(ISBLANK('In Process Calc.'!BH67),"",'In Process Calc.'!BH67)</f>
        <v/>
      </c>
      <c r="DS74" s="245" t="str">
        <f>IF(ISBLANK('In Process Calc.'!BI67),"",'In Process Calc.'!BI67)</f>
        <v/>
      </c>
      <c r="DT74" s="245" t="str">
        <f>IF(ISBLANK('In Process Calc.'!BJ67),"",'In Process Calc.'!BJ67)</f>
        <v/>
      </c>
      <c r="DU74" s="245" t="str">
        <f>IF(ISBLANK('In Process Calc.'!BK67),"",'In Process Calc.'!BK67)</f>
        <v/>
      </c>
      <c r="DV74" s="245" t="str">
        <f>IF(ISBLANK('In Process Calc.'!BL67),"",'In Process Calc.'!BL67)</f>
        <v/>
      </c>
      <c r="DW74" s="245" t="str">
        <f>IF(ISBLANK('In Process Calc.'!BM67),"",'In Process Calc.'!BM67)</f>
        <v/>
      </c>
      <c r="DX74" s="245" t="str">
        <f>IF(ISBLANK('In Process Calc.'!BN67),"",'In Process Calc.'!BN67)</f>
        <v/>
      </c>
      <c r="DY74" s="245" t="str">
        <f>IF(ISBLANK('In Process Calc.'!BO67),"",'In Process Calc.'!BO67)</f>
        <v/>
      </c>
      <c r="DZ74" s="245" t="str">
        <f>IF(ISBLANK('In Process Calc.'!BP67),"",'In Process Calc.'!BP67)</f>
        <v/>
      </c>
      <c r="EA74" s="245" t="str">
        <f>IF(ISBLANK('In Process Calc.'!BQ67),"",'In Process Calc.'!BQ67)</f>
        <v/>
      </c>
      <c r="EB74" s="245" t="str">
        <f>IF(ISBLANK('In Process Calc.'!BR67),"",'In Process Calc.'!BR67)</f>
        <v/>
      </c>
      <c r="EC74" s="245" t="str">
        <f>IF(ISBLANK('In Process Calc.'!BS67),"",'In Process Calc.'!BS67)</f>
        <v/>
      </c>
      <c r="ED74" s="245" t="str">
        <f>IF(ISBLANK('In Process Calc.'!BT67),"",'In Process Calc.'!BT67)</f>
        <v/>
      </c>
      <c r="EE74" s="245" t="str">
        <f>IF(ISBLANK('In Process Calc.'!BU67),"",'In Process Calc.'!BU67)</f>
        <v/>
      </c>
      <c r="EF74" s="245" t="str">
        <f>IF(ISBLANK('In Process Calc.'!BV67),"",'In Process Calc.'!BV67)</f>
        <v/>
      </c>
      <c r="EG74" s="245" t="str">
        <f>IF(ISBLANK('In Process Calc.'!BW67),"",'In Process Calc.'!BW67)</f>
        <v/>
      </c>
      <c r="EH74" s="245" t="str">
        <f>IF(ISBLANK('In Process Calc.'!BX67),"",'In Process Calc.'!BX67)</f>
        <v/>
      </c>
      <c r="EI74" s="245" t="str">
        <f>IF(ISBLANK('In Process Calc.'!BY67),"",'In Process Calc.'!BY67)</f>
        <v/>
      </c>
      <c r="EJ74" s="245" t="str">
        <f>IF(ISBLANK('In Process Calc.'!BZ67),"",'In Process Calc.'!BZ67)</f>
        <v/>
      </c>
      <c r="EK74" s="245" t="str">
        <f>IF(ISBLANK('Post Process Calc.'!A74),"",'Post Process Calc.'!A74)</f>
        <v/>
      </c>
      <c r="EL74" s="245" t="str">
        <f>IF(ISBLANK('Post Process Calc.'!B74),"",'Post Process Calc.'!B74)</f>
        <v/>
      </c>
      <c r="EM74" s="245" t="str">
        <f>IF(ISBLANK('Post Process Calc.'!C74),"",'Post Process Calc.'!C74)</f>
        <v/>
      </c>
      <c r="EN74" s="245" t="str">
        <f>IF(ISBLANK('Post Process Calc.'!D74),"",'Post Process Calc.'!D74)</f>
        <v/>
      </c>
      <c r="EO74" s="245" t="str">
        <f>IF(ISBLANK('Post Process Calc.'!E74),"",'Post Process Calc.'!E74)</f>
        <v/>
      </c>
      <c r="EP74" s="245" t="str">
        <f>IF(ISBLANK('Post Process Calc.'!F74),"",'Post Process Calc.'!F74)</f>
        <v/>
      </c>
      <c r="EQ74" s="245" t="str">
        <f>IF(ISBLANK('Post Process Calc.'!G74),"",'Post Process Calc.'!G74)</f>
        <v/>
      </c>
      <c r="ER74" s="245" t="str">
        <f>IF(ISBLANK('Post Process Calc.'!H74),"",'Post Process Calc.'!H74)</f>
        <v/>
      </c>
      <c r="ES74" s="245" t="str">
        <f>IF(ISBLANK('Post Process Calc.'!I74),"",'Post Process Calc.'!I74)</f>
        <v/>
      </c>
      <c r="ET74" s="245" t="str">
        <f>IF(ISBLANK('Post Process Calc.'!J74),"",'Post Process Calc.'!J74)</f>
        <v/>
      </c>
      <c r="EU74" s="245" t="str">
        <f>IF(ISBLANK('Post Process Calc.'!K74),"",'Post Process Calc.'!K74)</f>
        <v/>
      </c>
      <c r="EV74" s="245" t="str">
        <f>IF(ISBLANK('Post Process Calc.'!L74),"",'Post Process Calc.'!L74)</f>
        <v/>
      </c>
      <c r="EW74" s="245" t="str">
        <f>IF(ISBLANK('Post Process Calc.'!M74),"",'Post Process Calc.'!M74)</f>
        <v/>
      </c>
      <c r="EX74" s="245" t="str">
        <f>IF(ISBLANK('Post Process Calc.'!N74),"",'Post Process Calc.'!N74)</f>
        <v/>
      </c>
      <c r="EY74" s="245" t="str">
        <f>IF(ISBLANK('Post Process Calc.'!O74),"",'Post Process Calc.'!O74)</f>
        <v/>
      </c>
      <c r="EZ74" s="245" t="str">
        <f>IF(ISBLANK('Post Process Calc.'!P74),"",'Post Process Calc.'!P74)</f>
        <v/>
      </c>
      <c r="FA74" s="245" t="str">
        <f>IF(ISBLANK('Post Process Calc.'!Q74),"",'Post Process Calc.'!Q74)</f>
        <v/>
      </c>
      <c r="FB74" s="245" t="str">
        <f>IF(ISBLANK('Post Process Calc.'!R74),"",'Post Process Calc.'!R74)</f>
        <v/>
      </c>
      <c r="FC74" s="245" t="str">
        <f>IF(ISBLANK('Post Process Calc.'!S74),"",'Post Process Calc.'!S74)</f>
        <v/>
      </c>
      <c r="FD74" s="245" t="str">
        <f>IF(ISBLANK('Post Process Calc.'!T74),"",'Post Process Calc.'!T74)</f>
        <v/>
      </c>
      <c r="FE74" s="245" t="str">
        <f>IF(ISBLANK('Post Process Calc.'!U74),"",'Post Process Calc.'!U74)</f>
        <v/>
      </c>
      <c r="FF74" s="245" t="str">
        <f>IF(ISBLANK('Post Process Calc.'!V74),"",'Post Process Calc.'!V74)</f>
        <v/>
      </c>
      <c r="FG74" s="245" t="str">
        <f>IF(ISBLANK('Post Process Calc.'!W74),"",'Post Process Calc.'!W74)</f>
        <v/>
      </c>
      <c r="FH74" s="245" t="str">
        <f>IF(ISBLANK('Post Process Calc.'!X74),"",'Post Process Calc.'!X74)</f>
        <v/>
      </c>
      <c r="FI74" s="245" t="str">
        <f>IF(ISBLANK('Post Process Calc.'!Y74),"",'Post Process Calc.'!Y74)</f>
        <v/>
      </c>
      <c r="FJ74" s="245" t="str">
        <f>IF(ISBLANK('Post Process Calc.'!Z74),"",'Post Process Calc.'!Z74)</f>
        <v/>
      </c>
      <c r="FK74" s="245" t="str">
        <f>IF(ISBLANK('Post Process Calc.'!AA74),"",'Post Process Calc.'!AA74)</f>
        <v/>
      </c>
      <c r="FL74" s="245" t="str">
        <f>IF(ISBLANK('Post Process Calc.'!AB74),"",'Post Process Calc.'!AB74)</f>
        <v/>
      </c>
      <c r="FM74" s="245" t="str">
        <f>IF(ISBLANK('Post Process Calc.'!AC74),"",'Post Process Calc.'!AC74)</f>
        <v/>
      </c>
      <c r="FN74" s="245" t="str">
        <f>IF(ISBLANK('Post Process Calc.'!AD74),"",'Post Process Calc.'!AD74)</f>
        <v/>
      </c>
      <c r="FO74" s="245" t="str">
        <f>IF(ISBLANK('Post Process Calc.'!AE74),"",'Post Process Calc.'!AE74)</f>
        <v/>
      </c>
      <c r="FP74" s="245" t="str">
        <f>IF(ISBLANK('Post Process Calc.'!AF74),"",'Post Process Calc.'!AF74)</f>
        <v/>
      </c>
      <c r="FQ74" s="245" t="str">
        <f>IF(ISBLANK('Post Process Calc.'!AG74),"",'Post Process Calc.'!AG74)</f>
        <v/>
      </c>
      <c r="FR74" s="245" t="str">
        <f>IF(ISBLANK('Post Process Calc.'!AH74),"",'Post Process Calc.'!AH74)</f>
        <v/>
      </c>
      <c r="FS74" s="245" t="str">
        <f>IF(ISBLANK('Post Process Calc.'!AI74),"",'Post Process Calc.'!AI74)</f>
        <v/>
      </c>
    </row>
    <row r="75" spans="1:175" x14ac:dyDescent="0.15">
      <c r="A75" s="240" t="str">
        <f>IF(Glutamine!B66&lt;&gt;0,Glutamine!$B$1,"")</f>
        <v/>
      </c>
      <c r="B75" s="240" t="str">
        <f>IF(ISBLANK(Glutamine!A66),"",Glutamine!A66)</f>
        <v/>
      </c>
      <c r="C75" s="247" t="str">
        <f>IF(ISBLANK(Glutamine!B66),"",Glutamine!B66)</f>
        <v/>
      </c>
      <c r="D75" s="248" t="str">
        <f>IF(ISBLANK(Glutamine!C66),"",Glutamine!C66)</f>
        <v/>
      </c>
      <c r="E75" s="240" t="str">
        <f>IF(ISBLANK(Glutamine!D66),"",Glutamine!D66)</f>
        <v/>
      </c>
      <c r="F75" s="240" t="str">
        <f>IF(ISBLANK(Glutamine!E66),"",Glutamine!E66)</f>
        <v/>
      </c>
      <c r="G75" s="240" t="str">
        <f>IF(ISBLANK(Glutamine!G66),"",Glutamine!G66)</f>
        <v/>
      </c>
      <c r="H75" s="240" t="str">
        <f>IF(ISBLANK(Glutamine!H66),"",Glutamine!H66)</f>
        <v/>
      </c>
      <c r="I75" s="240" t="str">
        <f>IF(ISBLANK(Glutamine!I66),"",Glutamine!I66)</f>
        <v/>
      </c>
      <c r="J75" s="240" t="str">
        <f>IF(ISBLANK(Glutamine!J66),"",Glutamine!J66)</f>
        <v/>
      </c>
      <c r="K75" s="240" t="str">
        <f>IF(ISBLANK(Glutamine!K66),"",Glutamine!K66)</f>
        <v/>
      </c>
      <c r="L75" s="240" t="str">
        <f>IF(ISBLANK(Glutamine!L66),"",Glutamine!L66)</f>
        <v/>
      </c>
      <c r="M75" s="240" t="str">
        <f>IF(ISBLANK(Glutamine!M66),"",Glutamine!M66)</f>
        <v/>
      </c>
      <c r="N75" s="240" t="str">
        <f>IF(ISBLANK(Glutamine!N66),"",Glutamine!N66)</f>
        <v/>
      </c>
      <c r="O75" s="240" t="str">
        <f>IF(ISBLANK(Glutamine!O66),"",Glutamine!O66)</f>
        <v/>
      </c>
      <c r="P75" s="240" t="str">
        <f>IF(ISBLANK(Glutamine!P66),"",Glutamine!P66)</f>
        <v/>
      </c>
      <c r="Q75" s="240" t="str">
        <f>IF(ISBLANK(Glutamine!Q66),"",Glutamine!Q66)</f>
        <v/>
      </c>
      <c r="R75" s="240" t="str">
        <f>IF(ISBLANK(Glutamine!R66),"",Glutamine!R66)</f>
        <v/>
      </c>
      <c r="S75" s="240" t="str">
        <f>IF(ISBLANK(Glutamine!S66),"",Glutamine!S66)</f>
        <v/>
      </c>
      <c r="T75" s="240" t="str">
        <f>IF(ISBLANK(Glutamine!T66),"",Glutamine!T66)</f>
        <v/>
      </c>
      <c r="U75" s="240" t="str">
        <f>IF(ISBLANK(Glutamine!U66),"",Glutamine!U66)</f>
        <v/>
      </c>
      <c r="V75" s="240" t="str">
        <f>IF(ISBLANK(Glutamine!V66),"",Glutamine!V66)</f>
        <v/>
      </c>
      <c r="W75" s="240" t="str">
        <f>IF(ISBLANK(Glutamine!W66),"",Glutamine!W66)</f>
        <v/>
      </c>
      <c r="X75" s="240" t="str">
        <f>IF(ISBLANK(Glutamine!X66),"",Glutamine!X66)</f>
        <v/>
      </c>
      <c r="Y75" s="240" t="str">
        <f>IF(ISBLANK(Glutamine!Y66),"",Glutamine!Y66)</f>
        <v/>
      </c>
      <c r="Z75" s="240" t="str">
        <f>IF(ISBLANK(Glutamine!Z66),"",Glutamine!Z66)</f>
        <v/>
      </c>
      <c r="AA75" s="240" t="str">
        <f>IF(ISBLANK(Glutamine!AA66),"",Glutamine!AA66)</f>
        <v/>
      </c>
      <c r="AB75" s="240" t="str">
        <f>IF(ISBLANK(Glutamine!AB66),"",Glutamine!AB66)</f>
        <v/>
      </c>
      <c r="AC75" s="240" t="str">
        <f>IF(ISBLANK(Glutamine!AC66),"",Glutamine!AC66)</f>
        <v/>
      </c>
      <c r="AD75" s="240" t="str">
        <f>IF(ISBLANK(Glutamine!AD66),"",Glutamine!AD66)</f>
        <v/>
      </c>
      <c r="AE75" s="240" t="str">
        <f>IF(ISBLANK(Glutamine!AE66),"",Glutamine!AE66)</f>
        <v/>
      </c>
      <c r="AF75" s="240" t="str">
        <f>IF(ISBLANK(Glutamine!AF66),"",Glutamine!AF66)</f>
        <v/>
      </c>
      <c r="AG75" s="240" t="str">
        <f>IF(ISBLANK(Glutamine!AG66),"",Glutamine!AG66)</f>
        <v/>
      </c>
      <c r="AH75" s="240" t="str">
        <f>IF(ISBLANK(Glutamine!AH66),"",Glutamine!AH66)</f>
        <v/>
      </c>
      <c r="AI75" s="240" t="str">
        <f>IF(ISBLANK(Glutamine!AI66),"",Glutamine!AI66)</f>
        <v/>
      </c>
      <c r="AJ75" s="240" t="str">
        <f>IF(ISBLANK(Glutamine!AJ66),"",Glutamine!AJ66)</f>
        <v/>
      </c>
      <c r="AK75" s="240" t="str">
        <f>IF(ISBLANK(Glutamine!AK66),"",Glutamine!AK66)</f>
        <v/>
      </c>
      <c r="AL75" s="240" t="str">
        <f>IF(ISBLANK(Glutamine!AL66),"",Glutamine!AL66)</f>
        <v/>
      </c>
      <c r="AM75" s="240" t="str">
        <f>IF(ISBLANK(Glutamine!AM66),"",Glutamine!AM66)</f>
        <v/>
      </c>
      <c r="AN75" s="240" t="str">
        <f>IF(ISBLANK(Glutamine!AN66),"",Glutamine!AN66)</f>
        <v/>
      </c>
      <c r="AO75" s="240" t="str">
        <f>IF(ISBLANK(Glutamine!AO66),"",Glutamine!AO66)</f>
        <v/>
      </c>
      <c r="AP75" s="240" t="str">
        <f>IF(ISBLANK(Glutamine!AP66),"",Glutamine!AP66)</f>
        <v/>
      </c>
      <c r="AQ75" s="240" t="e">
        <f>IF(ISBLANK(Glutamine!#REF!),"",Glutamine!#REF!)</f>
        <v>#REF!</v>
      </c>
      <c r="AR75" s="240" t="e">
        <f>IF(ISBLANK(Glutamine!#REF!),"",Glutamine!#REF!)</f>
        <v>#REF!</v>
      </c>
      <c r="AS75" s="240" t="e">
        <f>IF(ISBLANK(Glutamine!#REF!),"",Glutamine!#REF!)</f>
        <v>#REF!</v>
      </c>
      <c r="AT75" s="240" t="e">
        <f>IF(ISBLANK(Glutamine!#REF!),"",Glutamine!#REF!)</f>
        <v>#REF!</v>
      </c>
      <c r="AU75" s="240" t="e">
        <f>IF(ISBLANK(Glutamine!#REF!),"",Glutamine!#REF!)</f>
        <v>#REF!</v>
      </c>
      <c r="AV75" s="240" t="e">
        <f>IF(ISBLANK(Glutamine!#REF!),"",Glutamine!#REF!)</f>
        <v>#REF!</v>
      </c>
      <c r="AW75" s="240" t="e">
        <f>IF(ISBLANK(Glutamine!#REF!),"",Glutamine!#REF!)</f>
        <v>#REF!</v>
      </c>
      <c r="AX75" s="240" t="e">
        <f>IF(ISBLANK(Glutamine!#REF!),"",Glutamine!#REF!)</f>
        <v>#REF!</v>
      </c>
      <c r="AY75" s="240" t="e">
        <f>IF(ISBLANK(Glutamine!#REF!),"",Glutamine!#REF!)</f>
        <v>#REF!</v>
      </c>
      <c r="AZ75" s="240" t="e">
        <f>IF(ISBLANK(Glutamine!#REF!),"",Glutamine!#REF!)</f>
        <v>#REF!</v>
      </c>
      <c r="BA75" s="240" t="e">
        <f>IF(ISBLANK(Glutamine!#REF!),"",Glutamine!#REF!)</f>
        <v>#REF!</v>
      </c>
      <c r="BB75" s="240" t="e">
        <f>IF(ISBLANK(Glutamine!#REF!),"",Glutamine!#REF!)</f>
        <v>#REF!</v>
      </c>
      <c r="BC75" s="240" t="e">
        <f>IF(ISBLANK(Glutamine!#REF!),"",Glutamine!#REF!)</f>
        <v>#REF!</v>
      </c>
      <c r="BD75" s="240" t="e">
        <f>IF(ISBLANK(Glutamine!#REF!),"",Glutamine!#REF!)</f>
        <v>#REF!</v>
      </c>
      <c r="BE75" s="240" t="e">
        <f>IF(ISBLANK(Glutamine!#REF!),"",Glutamine!#REF!)</f>
        <v>#REF!</v>
      </c>
      <c r="BF75" s="240" t="e">
        <f>IF(ISBLANK(Glutamine!#REF!),"",Glutamine!#REF!)</f>
        <v>#REF!</v>
      </c>
      <c r="BG75" s="240" t="e">
        <f>IF(ISBLANK(Glutamine!#REF!),"",Glutamine!#REF!)</f>
        <v>#REF!</v>
      </c>
      <c r="BH75" s="240" t="e">
        <f>IF(ISBLANK(Glutamine!#REF!),"",Glutamine!#REF!)</f>
        <v>#REF!</v>
      </c>
      <c r="BI75" s="240" t="e">
        <f>IF(ISBLANK(Glutamine!#REF!),"",Glutamine!#REF!)</f>
        <v>#REF!</v>
      </c>
      <c r="BJ75" s="240" t="e">
        <f>IF(ISBLANK(Glutamine!#REF!),"",Glutamine!#REF!)</f>
        <v>#REF!</v>
      </c>
      <c r="BK75" s="240" t="e">
        <f>IF(ISBLANK(Glutamine!#REF!),"",Glutamine!#REF!)</f>
        <v>#REF!</v>
      </c>
      <c r="BL75" s="240" t="e">
        <f>IF(ISBLANK(Glutamine!#REF!),"",Glutamine!#REF!)</f>
        <v>#REF!</v>
      </c>
      <c r="BM75" s="240" t="e">
        <f>IF(ISBLANK(Glutamine!#REF!),"",Glutamine!#REF!)</f>
        <v>#REF!</v>
      </c>
      <c r="BN75" s="240" t="str">
        <f>IF(ISBLANK('In Process Calc.'!B68),"",ROUND('In Process Calc.'!B68,2))</f>
        <v/>
      </c>
      <c r="BO75" s="240" t="str">
        <f>IF(ISBLANK('In Process Calc.'!C68),"",ROUND('In Process Calc.'!C68,2))</f>
        <v/>
      </c>
      <c r="BP75" s="240" t="str">
        <f>IF(ISBLANK('In Process Calc.'!D68),"",'In Process Calc.'!D68)</f>
        <v/>
      </c>
      <c r="BQ75" s="240" t="str">
        <f>IF(ISBLANK('In Process Calc.'!E68),"",'In Process Calc.'!E68)</f>
        <v/>
      </c>
      <c r="BR75" s="240" t="str">
        <f>IF(ISBLANK('In Process Calc.'!G68),"",'In Process Calc.'!G68)</f>
        <v/>
      </c>
      <c r="BS75" s="240" t="str">
        <f>IF(ISBLANK('In Process Calc.'!I68),"",'In Process Calc.'!I68)</f>
        <v/>
      </c>
      <c r="BT75" s="240" t="str">
        <f>IF(ISBLANK('In Process Calc.'!J68),"",'In Process Calc.'!J68)</f>
        <v/>
      </c>
      <c r="BU75" s="240" t="str">
        <f>IF(ISBLANK('In Process Calc.'!K68),"",'In Process Calc.'!K68)</f>
        <v/>
      </c>
      <c r="BV75" s="245" t="str">
        <f>IF(ISBLANK('In Process Calc.'!L68),"",'In Process Calc.'!L68)</f>
        <v/>
      </c>
      <c r="BW75" s="245" t="str">
        <f>IF(ISBLANK('In Process Calc.'!M68),"",'In Process Calc.'!M68)</f>
        <v/>
      </c>
      <c r="BX75" s="245" t="str">
        <f>IF(ISBLANK('In Process Calc.'!N68),"",'In Process Calc.'!N68)</f>
        <v/>
      </c>
      <c r="BY75" s="245" t="str">
        <f>IF(ISBLANK('In Process Calc.'!O68),"",'In Process Calc.'!O68)</f>
        <v/>
      </c>
      <c r="BZ75" s="245" t="str">
        <f>IF(ISBLANK('In Process Calc.'!P68),"",'In Process Calc.'!P68)</f>
        <v/>
      </c>
      <c r="CA75" s="245" t="str">
        <f>IF(ISBLANK('In Process Calc.'!Q68),"",'In Process Calc.'!Q68)</f>
        <v/>
      </c>
      <c r="CB75" s="245" t="str">
        <f>IF(ISBLANK('In Process Calc.'!R68),"",'In Process Calc.'!R68)</f>
        <v/>
      </c>
      <c r="CC75" s="245" t="str">
        <f>IF(ISBLANK('In Process Calc.'!S68),"",'In Process Calc.'!S68)</f>
        <v/>
      </c>
      <c r="CD75" s="245" t="str">
        <f>IF(ISBLANK('In Process Calc.'!T68),"",'In Process Calc.'!T68)</f>
        <v/>
      </c>
      <c r="CE75" s="245" t="str">
        <f>IF(ISBLANK('In Process Calc.'!U68),"",'In Process Calc.'!U68)</f>
        <v/>
      </c>
      <c r="CF75" s="245" t="str">
        <f>IF(ISBLANK('In Process Calc.'!V68),"",'In Process Calc.'!V68)</f>
        <v/>
      </c>
      <c r="CG75" s="245" t="str">
        <f>IF(ISBLANK('In Process Calc.'!W68),"",'In Process Calc.'!W68)</f>
        <v/>
      </c>
      <c r="CH75" s="245" t="str">
        <f>IF(ISBLANK('In Process Calc.'!X68),"",'In Process Calc.'!X68)</f>
        <v/>
      </c>
      <c r="CI75" s="245" t="str">
        <f>IF(ISBLANK('In Process Calc.'!Y68),"",'In Process Calc.'!Y68)</f>
        <v/>
      </c>
      <c r="CJ75" s="245" t="str">
        <f>IF(ISBLANK('In Process Calc.'!Z68),"",'In Process Calc.'!Z68)</f>
        <v/>
      </c>
      <c r="CK75" s="245" t="str">
        <f>IF(ISBLANK('In Process Calc.'!AA68),"",'In Process Calc.'!AA68)</f>
        <v/>
      </c>
      <c r="CL75" s="245" t="str">
        <f>IF(ISBLANK('In Process Calc.'!AB68),"",'In Process Calc.'!AB68)</f>
        <v/>
      </c>
      <c r="CM75" s="245" t="str">
        <f>IF(ISBLANK('In Process Calc.'!AC68),"",'In Process Calc.'!AC68)</f>
        <v/>
      </c>
      <c r="CN75" s="245" t="str">
        <f>IF(ISBLANK('In Process Calc.'!AD68),"",'In Process Calc.'!AD68)</f>
        <v/>
      </c>
      <c r="CO75" s="245" t="str">
        <f>IF(ISBLANK('In Process Calc.'!AE68),"",'In Process Calc.'!AE68)</f>
        <v/>
      </c>
      <c r="CP75" s="245" t="str">
        <f>IF(ISBLANK('In Process Calc.'!AF68),"",'In Process Calc.'!AF68)</f>
        <v/>
      </c>
      <c r="CQ75" s="245" t="str">
        <f>IF(ISBLANK('In Process Calc.'!AG68),"",'In Process Calc.'!AG68)</f>
        <v/>
      </c>
      <c r="CR75" s="245" t="str">
        <f>IF(ISBLANK('In Process Calc.'!AH68),"",'In Process Calc.'!AH68)</f>
        <v/>
      </c>
      <c r="CS75" s="245" t="str">
        <f>IF(ISBLANK('In Process Calc.'!AI68),"",'In Process Calc.'!AI68)</f>
        <v/>
      </c>
      <c r="CT75" s="245" t="str">
        <f>IF(ISBLANK('In Process Calc.'!AJ68),"",'In Process Calc.'!AJ68)</f>
        <v/>
      </c>
      <c r="CU75" s="245" t="str">
        <f>IF(ISBLANK('In Process Calc.'!AK68),"",'In Process Calc.'!AK68)</f>
        <v/>
      </c>
      <c r="CV75" s="245" t="str">
        <f>IF(ISBLANK('In Process Calc.'!AL68),"",'In Process Calc.'!AL68)</f>
        <v/>
      </c>
      <c r="CW75" s="245" t="str">
        <f>IF(ISBLANK('In Process Calc.'!AM68),"",'In Process Calc.'!AM68)</f>
        <v/>
      </c>
      <c r="CX75" s="245" t="str">
        <f>IF(ISBLANK('In Process Calc.'!AN68),"",'In Process Calc.'!AN68)</f>
        <v/>
      </c>
      <c r="CY75" s="245" t="str">
        <f>IF(ISBLANK('In Process Calc.'!AO68),"",'In Process Calc.'!AO68)</f>
        <v/>
      </c>
      <c r="CZ75" s="245" t="str">
        <f>IF(ISBLANK('In Process Calc.'!AP68),"",'In Process Calc.'!AP68)</f>
        <v/>
      </c>
      <c r="DA75" s="245" t="str">
        <f>IF(ISBLANK('In Process Calc.'!AQ68),"",'In Process Calc.'!AQ68)</f>
        <v/>
      </c>
      <c r="DB75" s="245" t="str">
        <f>IF(ISBLANK('In Process Calc.'!AR68),"",'In Process Calc.'!AR68)</f>
        <v/>
      </c>
      <c r="DC75" s="245" t="str">
        <f>IF(ISBLANK('In Process Calc.'!AS68),"",'In Process Calc.'!AS68)</f>
        <v/>
      </c>
      <c r="DD75" s="245" t="str">
        <f>IF(ISBLANK('In Process Calc.'!AT68),"",'In Process Calc.'!AT68)</f>
        <v/>
      </c>
      <c r="DE75" s="245" t="str">
        <f>IF(ISBLANK('In Process Calc.'!AU68),"",'In Process Calc.'!AU68)</f>
        <v/>
      </c>
      <c r="DF75" s="245" t="str">
        <f>IF(ISBLANK('In Process Calc.'!AV68),"",'In Process Calc.'!AV68)</f>
        <v/>
      </c>
      <c r="DG75" s="245" t="str">
        <f>IF(ISBLANK('In Process Calc.'!AW68),"",'In Process Calc.'!AW68)</f>
        <v/>
      </c>
      <c r="DH75" s="245" t="str">
        <f>IF(ISBLANK('In Process Calc.'!AX68),"",'In Process Calc.'!AX68)</f>
        <v/>
      </c>
      <c r="DI75" s="245" t="str">
        <f>IF(ISBLANK('In Process Calc.'!AY68),"",'In Process Calc.'!AY68)</f>
        <v/>
      </c>
      <c r="DJ75" s="245" t="str">
        <f>IF(ISBLANK('In Process Calc.'!AZ68),"",'In Process Calc.'!AZ68)</f>
        <v/>
      </c>
      <c r="DK75" s="245" t="str">
        <f>IF(ISBLANK('In Process Calc.'!BA68),"",'In Process Calc.'!BA68)</f>
        <v/>
      </c>
      <c r="DL75" s="245" t="str">
        <f>IF(ISBLANK('In Process Calc.'!BB68),"",'In Process Calc.'!BB68)</f>
        <v/>
      </c>
      <c r="DM75" s="245" t="str">
        <f>IF(ISBLANK('In Process Calc.'!BC68),"",'In Process Calc.'!BC68)</f>
        <v/>
      </c>
      <c r="DN75" s="245" t="str">
        <f>IF(ISBLANK('In Process Calc.'!BD68),"",'In Process Calc.'!BD68)</f>
        <v/>
      </c>
      <c r="DO75" s="245" t="str">
        <f>IF(ISBLANK('In Process Calc.'!BE68),"",'In Process Calc.'!BE68)</f>
        <v/>
      </c>
      <c r="DP75" s="245" t="str">
        <f>IF(ISBLANK('In Process Calc.'!BF68),"",'In Process Calc.'!BF68)</f>
        <v/>
      </c>
      <c r="DQ75" s="245" t="str">
        <f>IF(ISBLANK('In Process Calc.'!BG68),"",'In Process Calc.'!BG68)</f>
        <v/>
      </c>
      <c r="DR75" s="245" t="str">
        <f>IF(ISBLANK('In Process Calc.'!BH68),"",'In Process Calc.'!BH68)</f>
        <v/>
      </c>
      <c r="DS75" s="245" t="str">
        <f>IF(ISBLANK('In Process Calc.'!BI68),"",'In Process Calc.'!BI68)</f>
        <v/>
      </c>
      <c r="DT75" s="245" t="str">
        <f>IF(ISBLANK('In Process Calc.'!BJ68),"",'In Process Calc.'!BJ68)</f>
        <v/>
      </c>
      <c r="DU75" s="245" t="str">
        <f>IF(ISBLANK('In Process Calc.'!BK68),"",'In Process Calc.'!BK68)</f>
        <v/>
      </c>
      <c r="DV75" s="245" t="str">
        <f>IF(ISBLANK('In Process Calc.'!BL68),"",'In Process Calc.'!BL68)</f>
        <v/>
      </c>
      <c r="DW75" s="245" t="str">
        <f>IF(ISBLANK('In Process Calc.'!BM68),"",'In Process Calc.'!BM68)</f>
        <v/>
      </c>
      <c r="DX75" s="245" t="str">
        <f>IF(ISBLANK('In Process Calc.'!BN68),"",'In Process Calc.'!BN68)</f>
        <v/>
      </c>
      <c r="DY75" s="245" t="str">
        <f>IF(ISBLANK('In Process Calc.'!BO68),"",'In Process Calc.'!BO68)</f>
        <v/>
      </c>
      <c r="DZ75" s="245" t="str">
        <f>IF(ISBLANK('In Process Calc.'!BP68),"",'In Process Calc.'!BP68)</f>
        <v/>
      </c>
      <c r="EA75" s="245" t="str">
        <f>IF(ISBLANK('In Process Calc.'!BQ68),"",'In Process Calc.'!BQ68)</f>
        <v/>
      </c>
      <c r="EB75" s="245" t="str">
        <f>IF(ISBLANK('In Process Calc.'!BR68),"",'In Process Calc.'!BR68)</f>
        <v/>
      </c>
      <c r="EC75" s="245" t="str">
        <f>IF(ISBLANK('In Process Calc.'!BS68),"",'In Process Calc.'!BS68)</f>
        <v/>
      </c>
      <c r="ED75" s="245" t="str">
        <f>IF(ISBLANK('In Process Calc.'!BT68),"",'In Process Calc.'!BT68)</f>
        <v/>
      </c>
      <c r="EE75" s="245" t="str">
        <f>IF(ISBLANK('In Process Calc.'!BU68),"",'In Process Calc.'!BU68)</f>
        <v/>
      </c>
      <c r="EF75" s="245" t="str">
        <f>IF(ISBLANK('In Process Calc.'!BV68),"",'In Process Calc.'!BV68)</f>
        <v/>
      </c>
      <c r="EG75" s="245" t="str">
        <f>IF(ISBLANK('In Process Calc.'!BW68),"",'In Process Calc.'!BW68)</f>
        <v/>
      </c>
      <c r="EH75" s="245" t="str">
        <f>IF(ISBLANK('In Process Calc.'!BX68),"",'In Process Calc.'!BX68)</f>
        <v/>
      </c>
      <c r="EI75" s="245" t="str">
        <f>IF(ISBLANK('In Process Calc.'!BY68),"",'In Process Calc.'!BY68)</f>
        <v/>
      </c>
      <c r="EJ75" s="245" t="str">
        <f>IF(ISBLANK('In Process Calc.'!BZ68),"",'In Process Calc.'!BZ68)</f>
        <v/>
      </c>
      <c r="EK75" s="245" t="str">
        <f>IF(ISBLANK('Post Process Calc.'!A75),"",'Post Process Calc.'!A75)</f>
        <v/>
      </c>
      <c r="EL75" s="245" t="str">
        <f>IF(ISBLANK('Post Process Calc.'!B75),"",'Post Process Calc.'!B75)</f>
        <v/>
      </c>
      <c r="EM75" s="245" t="str">
        <f>IF(ISBLANK('Post Process Calc.'!C75),"",'Post Process Calc.'!C75)</f>
        <v/>
      </c>
      <c r="EN75" s="245" t="str">
        <f>IF(ISBLANK('Post Process Calc.'!D75),"",'Post Process Calc.'!D75)</f>
        <v/>
      </c>
      <c r="EO75" s="245" t="str">
        <f>IF(ISBLANK('Post Process Calc.'!E75),"",'Post Process Calc.'!E75)</f>
        <v/>
      </c>
      <c r="EP75" s="245" t="str">
        <f>IF(ISBLANK('Post Process Calc.'!F75),"",'Post Process Calc.'!F75)</f>
        <v/>
      </c>
      <c r="EQ75" s="245" t="str">
        <f>IF(ISBLANK('Post Process Calc.'!G75),"",'Post Process Calc.'!G75)</f>
        <v/>
      </c>
      <c r="ER75" s="245" t="str">
        <f>IF(ISBLANK('Post Process Calc.'!H75),"",'Post Process Calc.'!H75)</f>
        <v/>
      </c>
      <c r="ES75" s="245" t="str">
        <f>IF(ISBLANK('Post Process Calc.'!I75),"",'Post Process Calc.'!I75)</f>
        <v/>
      </c>
      <c r="ET75" s="245" t="str">
        <f>IF(ISBLANK('Post Process Calc.'!J75),"",'Post Process Calc.'!J75)</f>
        <v/>
      </c>
      <c r="EU75" s="245" t="str">
        <f>IF(ISBLANK('Post Process Calc.'!K75),"",'Post Process Calc.'!K75)</f>
        <v/>
      </c>
      <c r="EV75" s="245" t="str">
        <f>IF(ISBLANK('Post Process Calc.'!L75),"",'Post Process Calc.'!L75)</f>
        <v/>
      </c>
      <c r="EW75" s="245" t="str">
        <f>IF(ISBLANK('Post Process Calc.'!M75),"",'Post Process Calc.'!M75)</f>
        <v/>
      </c>
      <c r="EX75" s="245" t="str">
        <f>IF(ISBLANK('Post Process Calc.'!N75),"",'Post Process Calc.'!N75)</f>
        <v/>
      </c>
      <c r="EY75" s="245" t="str">
        <f>IF(ISBLANK('Post Process Calc.'!O75),"",'Post Process Calc.'!O75)</f>
        <v/>
      </c>
      <c r="EZ75" s="245" t="str">
        <f>IF(ISBLANK('Post Process Calc.'!P75),"",'Post Process Calc.'!P75)</f>
        <v/>
      </c>
      <c r="FA75" s="245" t="str">
        <f>IF(ISBLANK('Post Process Calc.'!Q75),"",'Post Process Calc.'!Q75)</f>
        <v/>
      </c>
      <c r="FB75" s="245" t="str">
        <f>IF(ISBLANK('Post Process Calc.'!R75),"",'Post Process Calc.'!R75)</f>
        <v/>
      </c>
      <c r="FC75" s="245" t="str">
        <f>IF(ISBLANK('Post Process Calc.'!S75),"",'Post Process Calc.'!S75)</f>
        <v/>
      </c>
      <c r="FD75" s="245" t="str">
        <f>IF(ISBLANK('Post Process Calc.'!T75),"",'Post Process Calc.'!T75)</f>
        <v/>
      </c>
      <c r="FE75" s="245" t="str">
        <f>IF(ISBLANK('Post Process Calc.'!U75),"",'Post Process Calc.'!U75)</f>
        <v/>
      </c>
      <c r="FF75" s="245" t="str">
        <f>IF(ISBLANK('Post Process Calc.'!V75),"",'Post Process Calc.'!V75)</f>
        <v/>
      </c>
      <c r="FG75" s="245" t="str">
        <f>IF(ISBLANK('Post Process Calc.'!W75),"",'Post Process Calc.'!W75)</f>
        <v/>
      </c>
      <c r="FH75" s="245" t="str">
        <f>IF(ISBLANK('Post Process Calc.'!X75),"",'Post Process Calc.'!X75)</f>
        <v/>
      </c>
      <c r="FI75" s="245" t="str">
        <f>IF(ISBLANK('Post Process Calc.'!Y75),"",'Post Process Calc.'!Y75)</f>
        <v/>
      </c>
      <c r="FJ75" s="245" t="str">
        <f>IF(ISBLANK('Post Process Calc.'!Z75),"",'Post Process Calc.'!Z75)</f>
        <v/>
      </c>
      <c r="FK75" s="245" t="str">
        <f>IF(ISBLANK('Post Process Calc.'!AA75),"",'Post Process Calc.'!AA75)</f>
        <v/>
      </c>
      <c r="FL75" s="245" t="str">
        <f>IF(ISBLANK('Post Process Calc.'!AB75),"",'Post Process Calc.'!AB75)</f>
        <v/>
      </c>
      <c r="FM75" s="245" t="str">
        <f>IF(ISBLANK('Post Process Calc.'!AC75),"",'Post Process Calc.'!AC75)</f>
        <v/>
      </c>
      <c r="FN75" s="245" t="str">
        <f>IF(ISBLANK('Post Process Calc.'!AD75),"",'Post Process Calc.'!AD75)</f>
        <v/>
      </c>
      <c r="FO75" s="245" t="str">
        <f>IF(ISBLANK('Post Process Calc.'!AE75),"",'Post Process Calc.'!AE75)</f>
        <v/>
      </c>
      <c r="FP75" s="245" t="str">
        <f>IF(ISBLANK('Post Process Calc.'!AF75),"",'Post Process Calc.'!AF75)</f>
        <v/>
      </c>
      <c r="FQ75" s="245" t="str">
        <f>IF(ISBLANK('Post Process Calc.'!AG75),"",'Post Process Calc.'!AG75)</f>
        <v/>
      </c>
      <c r="FR75" s="245" t="str">
        <f>IF(ISBLANK('Post Process Calc.'!AH75),"",'Post Process Calc.'!AH75)</f>
        <v/>
      </c>
      <c r="FS75" s="245" t="str">
        <f>IF(ISBLANK('Post Process Calc.'!AI75),"",'Post Process Calc.'!AI75)</f>
        <v/>
      </c>
    </row>
    <row r="76" spans="1:175" x14ac:dyDescent="0.15">
      <c r="A76" s="240" t="str">
        <f>IF(Glutamine!B67&lt;&gt;0,Glutamine!$B$1,"")</f>
        <v/>
      </c>
      <c r="B76" s="240" t="str">
        <f>IF(ISBLANK(Glutamine!A67),"",Glutamine!A67)</f>
        <v/>
      </c>
      <c r="C76" s="247" t="str">
        <f>IF(ISBLANK(Glutamine!B67),"",Glutamine!B67)</f>
        <v/>
      </c>
      <c r="D76" s="248" t="str">
        <f>IF(ISBLANK(Glutamine!C67),"",Glutamine!C67)</f>
        <v/>
      </c>
      <c r="E76" s="240" t="str">
        <f>IF(ISBLANK(Glutamine!D67),"",Glutamine!D67)</f>
        <v/>
      </c>
      <c r="F76" s="240" t="str">
        <f>IF(ISBLANK(Glutamine!E67),"",Glutamine!E67)</f>
        <v/>
      </c>
      <c r="G76" s="240" t="str">
        <f>IF(ISBLANK(Glutamine!G67),"",Glutamine!G67)</f>
        <v/>
      </c>
      <c r="H76" s="240" t="str">
        <f>IF(ISBLANK(Glutamine!H67),"",Glutamine!H67)</f>
        <v/>
      </c>
      <c r="I76" s="240" t="str">
        <f>IF(ISBLANK(Glutamine!I67),"",Glutamine!I67)</f>
        <v/>
      </c>
      <c r="J76" s="240" t="str">
        <f>IF(ISBLANK(Glutamine!J67),"",Glutamine!J67)</f>
        <v/>
      </c>
      <c r="K76" s="240" t="str">
        <f>IF(ISBLANK(Glutamine!K67),"",Glutamine!K67)</f>
        <v/>
      </c>
      <c r="L76" s="240" t="str">
        <f>IF(ISBLANK(Glutamine!L67),"",Glutamine!L67)</f>
        <v/>
      </c>
      <c r="M76" s="240" t="str">
        <f>IF(ISBLANK(Glutamine!M67),"",Glutamine!M67)</f>
        <v/>
      </c>
      <c r="N76" s="240" t="str">
        <f>IF(ISBLANK(Glutamine!N67),"",Glutamine!N67)</f>
        <v/>
      </c>
      <c r="O76" s="240" t="str">
        <f>IF(ISBLANK(Glutamine!O67),"",Glutamine!O67)</f>
        <v/>
      </c>
      <c r="P76" s="240" t="str">
        <f>IF(ISBLANK(Glutamine!P67),"",Glutamine!P67)</f>
        <v/>
      </c>
      <c r="Q76" s="240" t="str">
        <f>IF(ISBLANK(Glutamine!Q67),"",Glutamine!Q67)</f>
        <v/>
      </c>
      <c r="R76" s="240" t="str">
        <f>IF(ISBLANK(Glutamine!R67),"",Glutamine!R67)</f>
        <v/>
      </c>
      <c r="S76" s="240" t="str">
        <f>IF(ISBLANK(Glutamine!S67),"",Glutamine!S67)</f>
        <v/>
      </c>
      <c r="T76" s="240" t="str">
        <f>IF(ISBLANK(Glutamine!T67),"",Glutamine!T67)</f>
        <v/>
      </c>
      <c r="U76" s="240" t="str">
        <f>IF(ISBLANK(Glutamine!U67),"",Glutamine!U67)</f>
        <v/>
      </c>
      <c r="V76" s="240" t="str">
        <f>IF(ISBLANK(Glutamine!V67),"",Glutamine!V67)</f>
        <v/>
      </c>
      <c r="W76" s="240" t="str">
        <f>IF(ISBLANK(Glutamine!W67),"",Glutamine!W67)</f>
        <v/>
      </c>
      <c r="X76" s="240" t="str">
        <f>IF(ISBLANK(Glutamine!X67),"",Glutamine!X67)</f>
        <v/>
      </c>
      <c r="Y76" s="240" t="str">
        <f>IF(ISBLANK(Glutamine!Y67),"",Glutamine!Y67)</f>
        <v/>
      </c>
      <c r="Z76" s="240" t="str">
        <f>IF(ISBLANK(Glutamine!Z67),"",Glutamine!Z67)</f>
        <v/>
      </c>
      <c r="AA76" s="240" t="str">
        <f>IF(ISBLANK(Glutamine!AA67),"",Glutamine!AA67)</f>
        <v/>
      </c>
      <c r="AB76" s="240" t="str">
        <f>IF(ISBLANK(Glutamine!AB67),"",Glutamine!AB67)</f>
        <v/>
      </c>
      <c r="AC76" s="240" t="str">
        <f>IF(ISBLANK(Glutamine!AC67),"",Glutamine!AC67)</f>
        <v/>
      </c>
      <c r="AD76" s="240" t="str">
        <f>IF(ISBLANK(Glutamine!AD67),"",Glutamine!AD67)</f>
        <v/>
      </c>
      <c r="AE76" s="240" t="str">
        <f>IF(ISBLANK(Glutamine!AE67),"",Glutamine!AE67)</f>
        <v/>
      </c>
      <c r="AF76" s="240" t="str">
        <f>IF(ISBLANK(Glutamine!AF67),"",Glutamine!AF67)</f>
        <v/>
      </c>
      <c r="AG76" s="240" t="str">
        <f>IF(ISBLANK(Glutamine!AG67),"",Glutamine!AG67)</f>
        <v/>
      </c>
      <c r="AH76" s="240" t="str">
        <f>IF(ISBLANK(Glutamine!AH67),"",Glutamine!AH67)</f>
        <v/>
      </c>
      <c r="AI76" s="240" t="str">
        <f>IF(ISBLANK(Glutamine!AI67),"",Glutamine!AI67)</f>
        <v/>
      </c>
      <c r="AJ76" s="240" t="str">
        <f>IF(ISBLANK(Glutamine!AJ67),"",Glutamine!AJ67)</f>
        <v/>
      </c>
      <c r="AK76" s="240" t="str">
        <f>IF(ISBLANK(Glutamine!AK67),"",Glutamine!AK67)</f>
        <v/>
      </c>
      <c r="AL76" s="240" t="str">
        <f>IF(ISBLANK(Glutamine!AL67),"",Glutamine!AL67)</f>
        <v/>
      </c>
      <c r="AM76" s="240" t="str">
        <f>IF(ISBLANK(Glutamine!AM67),"",Glutamine!AM67)</f>
        <v/>
      </c>
      <c r="AN76" s="240" t="str">
        <f>IF(ISBLANK(Glutamine!AN67),"",Glutamine!AN67)</f>
        <v/>
      </c>
      <c r="AO76" s="240" t="str">
        <f>IF(ISBLANK(Glutamine!AO67),"",Glutamine!AO67)</f>
        <v/>
      </c>
      <c r="AP76" s="240" t="str">
        <f>IF(ISBLANK(Glutamine!AP67),"",Glutamine!AP67)</f>
        <v/>
      </c>
      <c r="AQ76" s="240" t="e">
        <f>IF(ISBLANK(Glutamine!#REF!),"",Glutamine!#REF!)</f>
        <v>#REF!</v>
      </c>
      <c r="AR76" s="240" t="e">
        <f>IF(ISBLANK(Glutamine!#REF!),"",Glutamine!#REF!)</f>
        <v>#REF!</v>
      </c>
      <c r="AS76" s="240" t="e">
        <f>IF(ISBLANK(Glutamine!#REF!),"",Glutamine!#REF!)</f>
        <v>#REF!</v>
      </c>
      <c r="AT76" s="240" t="e">
        <f>IF(ISBLANK(Glutamine!#REF!),"",Glutamine!#REF!)</f>
        <v>#REF!</v>
      </c>
      <c r="AU76" s="240" t="e">
        <f>IF(ISBLANK(Glutamine!#REF!),"",Glutamine!#REF!)</f>
        <v>#REF!</v>
      </c>
      <c r="AV76" s="240" t="e">
        <f>IF(ISBLANK(Glutamine!#REF!),"",Glutamine!#REF!)</f>
        <v>#REF!</v>
      </c>
      <c r="AW76" s="240" t="e">
        <f>IF(ISBLANK(Glutamine!#REF!),"",Glutamine!#REF!)</f>
        <v>#REF!</v>
      </c>
      <c r="AX76" s="240" t="e">
        <f>IF(ISBLANK(Glutamine!#REF!),"",Glutamine!#REF!)</f>
        <v>#REF!</v>
      </c>
      <c r="AY76" s="240" t="e">
        <f>IF(ISBLANK(Glutamine!#REF!),"",Glutamine!#REF!)</f>
        <v>#REF!</v>
      </c>
      <c r="AZ76" s="240" t="e">
        <f>IF(ISBLANK(Glutamine!#REF!),"",Glutamine!#REF!)</f>
        <v>#REF!</v>
      </c>
      <c r="BA76" s="240" t="e">
        <f>IF(ISBLANK(Glutamine!#REF!),"",Glutamine!#REF!)</f>
        <v>#REF!</v>
      </c>
      <c r="BB76" s="240" t="e">
        <f>IF(ISBLANK(Glutamine!#REF!),"",Glutamine!#REF!)</f>
        <v>#REF!</v>
      </c>
      <c r="BC76" s="240" t="e">
        <f>IF(ISBLANK(Glutamine!#REF!),"",Glutamine!#REF!)</f>
        <v>#REF!</v>
      </c>
      <c r="BD76" s="240" t="e">
        <f>IF(ISBLANK(Glutamine!#REF!),"",Glutamine!#REF!)</f>
        <v>#REF!</v>
      </c>
      <c r="BE76" s="240" t="e">
        <f>IF(ISBLANK(Glutamine!#REF!),"",Glutamine!#REF!)</f>
        <v>#REF!</v>
      </c>
      <c r="BF76" s="240" t="e">
        <f>IF(ISBLANK(Glutamine!#REF!),"",Glutamine!#REF!)</f>
        <v>#REF!</v>
      </c>
      <c r="BG76" s="240" t="e">
        <f>IF(ISBLANK(Glutamine!#REF!),"",Glutamine!#REF!)</f>
        <v>#REF!</v>
      </c>
      <c r="BH76" s="240" t="e">
        <f>IF(ISBLANK(Glutamine!#REF!),"",Glutamine!#REF!)</f>
        <v>#REF!</v>
      </c>
      <c r="BI76" s="240" t="e">
        <f>IF(ISBLANK(Glutamine!#REF!),"",Glutamine!#REF!)</f>
        <v>#REF!</v>
      </c>
      <c r="BJ76" s="240" t="e">
        <f>IF(ISBLANK(Glutamine!#REF!),"",Glutamine!#REF!)</f>
        <v>#REF!</v>
      </c>
      <c r="BK76" s="240" t="e">
        <f>IF(ISBLANK(Glutamine!#REF!),"",Glutamine!#REF!)</f>
        <v>#REF!</v>
      </c>
      <c r="BL76" s="240" t="e">
        <f>IF(ISBLANK(Glutamine!#REF!),"",Glutamine!#REF!)</f>
        <v>#REF!</v>
      </c>
      <c r="BM76" s="240" t="e">
        <f>IF(ISBLANK(Glutamine!#REF!),"",Glutamine!#REF!)</f>
        <v>#REF!</v>
      </c>
      <c r="BN76" s="240" t="str">
        <f>IF(ISBLANK('In Process Calc.'!B69),"",ROUND('In Process Calc.'!B69,2))</f>
        <v/>
      </c>
      <c r="BO76" s="240" t="str">
        <f>IF(ISBLANK('In Process Calc.'!C69),"",ROUND('In Process Calc.'!C69,2))</f>
        <v/>
      </c>
      <c r="BP76" s="240" t="str">
        <f>IF(ISBLANK('In Process Calc.'!D69),"",'In Process Calc.'!D69)</f>
        <v/>
      </c>
      <c r="BQ76" s="240" t="str">
        <f>IF(ISBLANK('In Process Calc.'!E69),"",'In Process Calc.'!E69)</f>
        <v/>
      </c>
      <c r="BR76" s="240" t="str">
        <f>IF(ISBLANK('In Process Calc.'!G69),"",'In Process Calc.'!G69)</f>
        <v/>
      </c>
      <c r="BS76" s="240" t="str">
        <f>IF(ISBLANK('In Process Calc.'!I69),"",'In Process Calc.'!I69)</f>
        <v/>
      </c>
      <c r="BT76" s="240" t="str">
        <f>IF(ISBLANK('In Process Calc.'!J69),"",'In Process Calc.'!J69)</f>
        <v/>
      </c>
      <c r="BU76" s="240" t="str">
        <f>IF(ISBLANK('In Process Calc.'!K69),"",'In Process Calc.'!K69)</f>
        <v/>
      </c>
      <c r="BV76" s="245" t="str">
        <f>IF(ISBLANK('In Process Calc.'!L69),"",'In Process Calc.'!L69)</f>
        <v/>
      </c>
      <c r="BW76" s="245" t="str">
        <f>IF(ISBLANK('In Process Calc.'!M69),"",'In Process Calc.'!M69)</f>
        <v/>
      </c>
      <c r="BX76" s="245" t="str">
        <f>IF(ISBLANK('In Process Calc.'!N69),"",'In Process Calc.'!N69)</f>
        <v/>
      </c>
      <c r="BY76" s="245" t="str">
        <f>IF(ISBLANK('In Process Calc.'!O69),"",'In Process Calc.'!O69)</f>
        <v/>
      </c>
      <c r="BZ76" s="245" t="str">
        <f>IF(ISBLANK('In Process Calc.'!P69),"",'In Process Calc.'!P69)</f>
        <v/>
      </c>
      <c r="CA76" s="245" t="str">
        <f>IF(ISBLANK('In Process Calc.'!Q69),"",'In Process Calc.'!Q69)</f>
        <v/>
      </c>
      <c r="CB76" s="245" t="str">
        <f>IF(ISBLANK('In Process Calc.'!R69),"",'In Process Calc.'!R69)</f>
        <v/>
      </c>
      <c r="CC76" s="245" t="str">
        <f>IF(ISBLANK('In Process Calc.'!S69),"",'In Process Calc.'!S69)</f>
        <v/>
      </c>
      <c r="CD76" s="245" t="str">
        <f>IF(ISBLANK('In Process Calc.'!T69),"",'In Process Calc.'!T69)</f>
        <v/>
      </c>
      <c r="CE76" s="245" t="str">
        <f>IF(ISBLANK('In Process Calc.'!U69),"",'In Process Calc.'!U69)</f>
        <v/>
      </c>
      <c r="CF76" s="245" t="str">
        <f>IF(ISBLANK('In Process Calc.'!V69),"",'In Process Calc.'!V69)</f>
        <v/>
      </c>
      <c r="CG76" s="245" t="str">
        <f>IF(ISBLANK('In Process Calc.'!W69),"",'In Process Calc.'!W69)</f>
        <v/>
      </c>
      <c r="CH76" s="245" t="str">
        <f>IF(ISBLANK('In Process Calc.'!X69),"",'In Process Calc.'!X69)</f>
        <v/>
      </c>
      <c r="CI76" s="245" t="str">
        <f>IF(ISBLANK('In Process Calc.'!Y69),"",'In Process Calc.'!Y69)</f>
        <v/>
      </c>
      <c r="CJ76" s="245" t="str">
        <f>IF(ISBLANK('In Process Calc.'!Z69),"",'In Process Calc.'!Z69)</f>
        <v/>
      </c>
      <c r="CK76" s="245" t="str">
        <f>IF(ISBLANK('In Process Calc.'!AA69),"",'In Process Calc.'!AA69)</f>
        <v/>
      </c>
      <c r="CL76" s="245" t="str">
        <f>IF(ISBLANK('In Process Calc.'!AB69),"",'In Process Calc.'!AB69)</f>
        <v/>
      </c>
      <c r="CM76" s="245" t="str">
        <f>IF(ISBLANK('In Process Calc.'!AC69),"",'In Process Calc.'!AC69)</f>
        <v/>
      </c>
      <c r="CN76" s="245" t="str">
        <f>IF(ISBLANK('In Process Calc.'!AD69),"",'In Process Calc.'!AD69)</f>
        <v/>
      </c>
      <c r="CO76" s="245" t="str">
        <f>IF(ISBLANK('In Process Calc.'!AE69),"",'In Process Calc.'!AE69)</f>
        <v/>
      </c>
      <c r="CP76" s="245" t="str">
        <f>IF(ISBLANK('In Process Calc.'!AF69),"",'In Process Calc.'!AF69)</f>
        <v/>
      </c>
      <c r="CQ76" s="245" t="str">
        <f>IF(ISBLANK('In Process Calc.'!AG69),"",'In Process Calc.'!AG69)</f>
        <v/>
      </c>
      <c r="CR76" s="245" t="str">
        <f>IF(ISBLANK('In Process Calc.'!AH69),"",'In Process Calc.'!AH69)</f>
        <v/>
      </c>
      <c r="CS76" s="245" t="str">
        <f>IF(ISBLANK('In Process Calc.'!AI69),"",'In Process Calc.'!AI69)</f>
        <v/>
      </c>
      <c r="CT76" s="245" t="str">
        <f>IF(ISBLANK('In Process Calc.'!AJ69),"",'In Process Calc.'!AJ69)</f>
        <v/>
      </c>
      <c r="CU76" s="245" t="str">
        <f>IF(ISBLANK('In Process Calc.'!AK69),"",'In Process Calc.'!AK69)</f>
        <v/>
      </c>
      <c r="CV76" s="245" t="str">
        <f>IF(ISBLANK('In Process Calc.'!AL69),"",'In Process Calc.'!AL69)</f>
        <v/>
      </c>
      <c r="CW76" s="245" t="str">
        <f>IF(ISBLANK('In Process Calc.'!AM69),"",'In Process Calc.'!AM69)</f>
        <v/>
      </c>
      <c r="CX76" s="245" t="str">
        <f>IF(ISBLANK('In Process Calc.'!AN69),"",'In Process Calc.'!AN69)</f>
        <v/>
      </c>
      <c r="CY76" s="245" t="str">
        <f>IF(ISBLANK('In Process Calc.'!AO69),"",'In Process Calc.'!AO69)</f>
        <v/>
      </c>
      <c r="CZ76" s="245" t="str">
        <f>IF(ISBLANK('In Process Calc.'!AP69),"",'In Process Calc.'!AP69)</f>
        <v/>
      </c>
      <c r="DA76" s="245" t="str">
        <f>IF(ISBLANK('In Process Calc.'!AQ69),"",'In Process Calc.'!AQ69)</f>
        <v/>
      </c>
      <c r="DB76" s="245" t="str">
        <f>IF(ISBLANK('In Process Calc.'!AR69),"",'In Process Calc.'!AR69)</f>
        <v/>
      </c>
      <c r="DC76" s="245" t="str">
        <f>IF(ISBLANK('In Process Calc.'!AS69),"",'In Process Calc.'!AS69)</f>
        <v/>
      </c>
      <c r="DD76" s="245" t="str">
        <f>IF(ISBLANK('In Process Calc.'!AT69),"",'In Process Calc.'!AT69)</f>
        <v/>
      </c>
      <c r="DE76" s="245" t="str">
        <f>IF(ISBLANK('In Process Calc.'!AU69),"",'In Process Calc.'!AU69)</f>
        <v/>
      </c>
      <c r="DF76" s="245" t="str">
        <f>IF(ISBLANK('In Process Calc.'!AV69),"",'In Process Calc.'!AV69)</f>
        <v/>
      </c>
      <c r="DG76" s="245" t="str">
        <f>IF(ISBLANK('In Process Calc.'!AW69),"",'In Process Calc.'!AW69)</f>
        <v/>
      </c>
      <c r="DH76" s="245" t="str">
        <f>IF(ISBLANK('In Process Calc.'!AX69),"",'In Process Calc.'!AX69)</f>
        <v/>
      </c>
      <c r="DI76" s="245" t="str">
        <f>IF(ISBLANK('In Process Calc.'!AY69),"",'In Process Calc.'!AY69)</f>
        <v/>
      </c>
      <c r="DJ76" s="245" t="str">
        <f>IF(ISBLANK('In Process Calc.'!AZ69),"",'In Process Calc.'!AZ69)</f>
        <v/>
      </c>
      <c r="DK76" s="245" t="str">
        <f>IF(ISBLANK('In Process Calc.'!BA69),"",'In Process Calc.'!BA69)</f>
        <v/>
      </c>
      <c r="DL76" s="245" t="str">
        <f>IF(ISBLANK('In Process Calc.'!BB69),"",'In Process Calc.'!BB69)</f>
        <v/>
      </c>
      <c r="DM76" s="245" t="str">
        <f>IF(ISBLANK('In Process Calc.'!BC69),"",'In Process Calc.'!BC69)</f>
        <v/>
      </c>
      <c r="DN76" s="245" t="str">
        <f>IF(ISBLANK('In Process Calc.'!BD69),"",'In Process Calc.'!BD69)</f>
        <v/>
      </c>
      <c r="DO76" s="245" t="str">
        <f>IF(ISBLANK('In Process Calc.'!BE69),"",'In Process Calc.'!BE69)</f>
        <v/>
      </c>
      <c r="DP76" s="245" t="str">
        <f>IF(ISBLANK('In Process Calc.'!BF69),"",'In Process Calc.'!BF69)</f>
        <v/>
      </c>
      <c r="DQ76" s="245" t="str">
        <f>IF(ISBLANK('In Process Calc.'!BG69),"",'In Process Calc.'!BG69)</f>
        <v/>
      </c>
      <c r="DR76" s="245" t="str">
        <f>IF(ISBLANK('In Process Calc.'!BH69),"",'In Process Calc.'!BH69)</f>
        <v/>
      </c>
      <c r="DS76" s="245" t="str">
        <f>IF(ISBLANK('In Process Calc.'!BI69),"",'In Process Calc.'!BI69)</f>
        <v/>
      </c>
      <c r="DT76" s="245" t="str">
        <f>IF(ISBLANK('In Process Calc.'!BJ69),"",'In Process Calc.'!BJ69)</f>
        <v/>
      </c>
      <c r="DU76" s="245" t="str">
        <f>IF(ISBLANK('In Process Calc.'!BK69),"",'In Process Calc.'!BK69)</f>
        <v/>
      </c>
      <c r="DV76" s="245" t="str">
        <f>IF(ISBLANK('In Process Calc.'!BL69),"",'In Process Calc.'!BL69)</f>
        <v/>
      </c>
      <c r="DW76" s="245" t="str">
        <f>IF(ISBLANK('In Process Calc.'!BM69),"",'In Process Calc.'!BM69)</f>
        <v/>
      </c>
      <c r="DX76" s="245" t="str">
        <f>IF(ISBLANK('In Process Calc.'!BN69),"",'In Process Calc.'!BN69)</f>
        <v/>
      </c>
      <c r="DY76" s="245" t="str">
        <f>IF(ISBLANK('In Process Calc.'!BO69),"",'In Process Calc.'!BO69)</f>
        <v/>
      </c>
      <c r="DZ76" s="245" t="str">
        <f>IF(ISBLANK('In Process Calc.'!BP69),"",'In Process Calc.'!BP69)</f>
        <v/>
      </c>
      <c r="EA76" s="245" t="str">
        <f>IF(ISBLANK('In Process Calc.'!BQ69),"",'In Process Calc.'!BQ69)</f>
        <v/>
      </c>
      <c r="EB76" s="245" t="str">
        <f>IF(ISBLANK('In Process Calc.'!BR69),"",'In Process Calc.'!BR69)</f>
        <v/>
      </c>
      <c r="EC76" s="245" t="str">
        <f>IF(ISBLANK('In Process Calc.'!BS69),"",'In Process Calc.'!BS69)</f>
        <v/>
      </c>
      <c r="ED76" s="245" t="str">
        <f>IF(ISBLANK('In Process Calc.'!BT69),"",'In Process Calc.'!BT69)</f>
        <v/>
      </c>
      <c r="EE76" s="245" t="str">
        <f>IF(ISBLANK('In Process Calc.'!BU69),"",'In Process Calc.'!BU69)</f>
        <v/>
      </c>
      <c r="EF76" s="245" t="str">
        <f>IF(ISBLANK('In Process Calc.'!BV69),"",'In Process Calc.'!BV69)</f>
        <v/>
      </c>
      <c r="EG76" s="245" t="str">
        <f>IF(ISBLANK('In Process Calc.'!BW69),"",'In Process Calc.'!BW69)</f>
        <v/>
      </c>
      <c r="EH76" s="245" t="str">
        <f>IF(ISBLANK('In Process Calc.'!BX69),"",'In Process Calc.'!BX69)</f>
        <v/>
      </c>
      <c r="EI76" s="245" t="str">
        <f>IF(ISBLANK('In Process Calc.'!BY69),"",'In Process Calc.'!BY69)</f>
        <v/>
      </c>
      <c r="EJ76" s="245" t="str">
        <f>IF(ISBLANK('In Process Calc.'!BZ69),"",'In Process Calc.'!BZ69)</f>
        <v/>
      </c>
      <c r="EK76" s="245" t="str">
        <f>IF(ISBLANK('Post Process Calc.'!A76),"",'Post Process Calc.'!A76)</f>
        <v/>
      </c>
      <c r="EL76" s="245" t="str">
        <f>IF(ISBLANK('Post Process Calc.'!B76),"",'Post Process Calc.'!B76)</f>
        <v/>
      </c>
      <c r="EM76" s="245" t="str">
        <f>IF(ISBLANK('Post Process Calc.'!C76),"",'Post Process Calc.'!C76)</f>
        <v/>
      </c>
      <c r="EN76" s="245" t="str">
        <f>IF(ISBLANK('Post Process Calc.'!D76),"",'Post Process Calc.'!D76)</f>
        <v/>
      </c>
      <c r="EO76" s="245" t="str">
        <f>IF(ISBLANK('Post Process Calc.'!E76),"",'Post Process Calc.'!E76)</f>
        <v/>
      </c>
      <c r="EP76" s="245" t="str">
        <f>IF(ISBLANK('Post Process Calc.'!F76),"",'Post Process Calc.'!F76)</f>
        <v/>
      </c>
      <c r="EQ76" s="245" t="str">
        <f>IF(ISBLANK('Post Process Calc.'!G76),"",'Post Process Calc.'!G76)</f>
        <v/>
      </c>
      <c r="ER76" s="245" t="str">
        <f>IF(ISBLANK('Post Process Calc.'!H76),"",'Post Process Calc.'!H76)</f>
        <v/>
      </c>
      <c r="ES76" s="245" t="str">
        <f>IF(ISBLANK('Post Process Calc.'!I76),"",'Post Process Calc.'!I76)</f>
        <v/>
      </c>
      <c r="ET76" s="245" t="str">
        <f>IF(ISBLANK('Post Process Calc.'!J76),"",'Post Process Calc.'!J76)</f>
        <v/>
      </c>
      <c r="EU76" s="245" t="str">
        <f>IF(ISBLANK('Post Process Calc.'!K76),"",'Post Process Calc.'!K76)</f>
        <v/>
      </c>
      <c r="EV76" s="245" t="str">
        <f>IF(ISBLANK('Post Process Calc.'!L76),"",'Post Process Calc.'!L76)</f>
        <v/>
      </c>
      <c r="EW76" s="245" t="str">
        <f>IF(ISBLANK('Post Process Calc.'!M76),"",'Post Process Calc.'!M76)</f>
        <v/>
      </c>
      <c r="EX76" s="245" t="str">
        <f>IF(ISBLANK('Post Process Calc.'!N76),"",'Post Process Calc.'!N76)</f>
        <v/>
      </c>
      <c r="EY76" s="245" t="str">
        <f>IF(ISBLANK('Post Process Calc.'!O76),"",'Post Process Calc.'!O76)</f>
        <v/>
      </c>
      <c r="EZ76" s="245" t="str">
        <f>IF(ISBLANK('Post Process Calc.'!P76),"",'Post Process Calc.'!P76)</f>
        <v/>
      </c>
      <c r="FA76" s="245" t="str">
        <f>IF(ISBLANK('Post Process Calc.'!Q76),"",'Post Process Calc.'!Q76)</f>
        <v/>
      </c>
      <c r="FB76" s="245" t="str">
        <f>IF(ISBLANK('Post Process Calc.'!R76),"",'Post Process Calc.'!R76)</f>
        <v/>
      </c>
      <c r="FC76" s="245" t="str">
        <f>IF(ISBLANK('Post Process Calc.'!S76),"",'Post Process Calc.'!S76)</f>
        <v/>
      </c>
      <c r="FD76" s="245" t="str">
        <f>IF(ISBLANK('Post Process Calc.'!T76),"",'Post Process Calc.'!T76)</f>
        <v/>
      </c>
      <c r="FE76" s="245" t="str">
        <f>IF(ISBLANK('Post Process Calc.'!U76),"",'Post Process Calc.'!U76)</f>
        <v/>
      </c>
      <c r="FF76" s="245" t="str">
        <f>IF(ISBLANK('Post Process Calc.'!V76),"",'Post Process Calc.'!V76)</f>
        <v/>
      </c>
      <c r="FG76" s="245" t="str">
        <f>IF(ISBLANK('Post Process Calc.'!W76),"",'Post Process Calc.'!W76)</f>
        <v/>
      </c>
      <c r="FH76" s="245" t="str">
        <f>IF(ISBLANK('Post Process Calc.'!X76),"",'Post Process Calc.'!X76)</f>
        <v/>
      </c>
      <c r="FI76" s="245" t="str">
        <f>IF(ISBLANK('Post Process Calc.'!Y76),"",'Post Process Calc.'!Y76)</f>
        <v/>
      </c>
      <c r="FJ76" s="245" t="str">
        <f>IF(ISBLANK('Post Process Calc.'!Z76),"",'Post Process Calc.'!Z76)</f>
        <v/>
      </c>
      <c r="FK76" s="245" t="str">
        <f>IF(ISBLANK('Post Process Calc.'!AA76),"",'Post Process Calc.'!AA76)</f>
        <v/>
      </c>
      <c r="FL76" s="245" t="str">
        <f>IF(ISBLANK('Post Process Calc.'!AB76),"",'Post Process Calc.'!AB76)</f>
        <v/>
      </c>
      <c r="FM76" s="245" t="str">
        <f>IF(ISBLANK('Post Process Calc.'!AC76),"",'Post Process Calc.'!AC76)</f>
        <v/>
      </c>
      <c r="FN76" s="245" t="str">
        <f>IF(ISBLANK('Post Process Calc.'!AD76),"",'Post Process Calc.'!AD76)</f>
        <v/>
      </c>
      <c r="FO76" s="245" t="str">
        <f>IF(ISBLANK('Post Process Calc.'!AE76),"",'Post Process Calc.'!AE76)</f>
        <v/>
      </c>
      <c r="FP76" s="245" t="str">
        <f>IF(ISBLANK('Post Process Calc.'!AF76),"",'Post Process Calc.'!AF76)</f>
        <v/>
      </c>
      <c r="FQ76" s="245" t="str">
        <f>IF(ISBLANK('Post Process Calc.'!AG76),"",'Post Process Calc.'!AG76)</f>
        <v/>
      </c>
      <c r="FR76" s="245" t="str">
        <f>IF(ISBLANK('Post Process Calc.'!AH76),"",'Post Process Calc.'!AH76)</f>
        <v/>
      </c>
      <c r="FS76" s="245" t="str">
        <f>IF(ISBLANK('Post Process Calc.'!AI76),"",'Post Process Calc.'!AI76)</f>
        <v/>
      </c>
    </row>
    <row r="77" spans="1:175" x14ac:dyDescent="0.15">
      <c r="A77" s="240" t="str">
        <f>IF(Glutamine!B68&lt;&gt;0,Glutamine!$B$1,"")</f>
        <v/>
      </c>
      <c r="B77" s="240" t="str">
        <f>IF(ISBLANK(Glutamine!A68),"",Glutamine!A68)</f>
        <v/>
      </c>
      <c r="C77" s="247" t="str">
        <f>IF(ISBLANK(Glutamine!B68),"",Glutamine!B68)</f>
        <v/>
      </c>
      <c r="D77" s="248" t="str">
        <f>IF(ISBLANK(Glutamine!C68),"",Glutamine!C68)</f>
        <v/>
      </c>
      <c r="E77" s="240" t="str">
        <f>IF(ISBLANK(Glutamine!D68),"",Glutamine!D68)</f>
        <v/>
      </c>
      <c r="F77" s="240" t="str">
        <f>IF(ISBLANK(Glutamine!E68),"",Glutamine!E68)</f>
        <v/>
      </c>
      <c r="G77" s="240" t="str">
        <f>IF(ISBLANK(Glutamine!G68),"",Glutamine!G68)</f>
        <v/>
      </c>
      <c r="H77" s="240" t="str">
        <f>IF(ISBLANK(Glutamine!H68),"",Glutamine!H68)</f>
        <v/>
      </c>
      <c r="I77" s="240" t="str">
        <f>IF(ISBLANK(Glutamine!I68),"",Glutamine!I68)</f>
        <v/>
      </c>
      <c r="J77" s="240" t="str">
        <f>IF(ISBLANK(Glutamine!J68),"",Glutamine!J68)</f>
        <v/>
      </c>
      <c r="K77" s="240" t="str">
        <f>IF(ISBLANK(Glutamine!K68),"",Glutamine!K68)</f>
        <v/>
      </c>
      <c r="L77" s="240" t="str">
        <f>IF(ISBLANK(Glutamine!L68),"",Glutamine!L68)</f>
        <v/>
      </c>
      <c r="M77" s="240" t="str">
        <f>IF(ISBLANK(Glutamine!M68),"",Glutamine!M68)</f>
        <v/>
      </c>
      <c r="N77" s="240" t="str">
        <f>IF(ISBLANK(Glutamine!N68),"",Glutamine!N68)</f>
        <v/>
      </c>
      <c r="O77" s="240" t="str">
        <f>IF(ISBLANK(Glutamine!O68),"",Glutamine!O68)</f>
        <v/>
      </c>
      <c r="P77" s="240" t="str">
        <f>IF(ISBLANK(Glutamine!P68),"",Glutamine!P68)</f>
        <v/>
      </c>
      <c r="Q77" s="240" t="str">
        <f>IF(ISBLANK(Glutamine!Q68),"",Glutamine!Q68)</f>
        <v/>
      </c>
      <c r="R77" s="240" t="str">
        <f>IF(ISBLANK(Glutamine!R68),"",Glutamine!R68)</f>
        <v/>
      </c>
      <c r="S77" s="240" t="str">
        <f>IF(ISBLANK(Glutamine!S68),"",Glutamine!S68)</f>
        <v/>
      </c>
      <c r="T77" s="240" t="str">
        <f>IF(ISBLANK(Glutamine!T68),"",Glutamine!T68)</f>
        <v/>
      </c>
      <c r="U77" s="240" t="str">
        <f>IF(ISBLANK(Glutamine!U68),"",Glutamine!U68)</f>
        <v/>
      </c>
      <c r="V77" s="240" t="str">
        <f>IF(ISBLANK(Glutamine!V68),"",Glutamine!V68)</f>
        <v/>
      </c>
      <c r="W77" s="240" t="str">
        <f>IF(ISBLANK(Glutamine!W68),"",Glutamine!W68)</f>
        <v/>
      </c>
      <c r="X77" s="240" t="str">
        <f>IF(ISBLANK(Glutamine!X68),"",Glutamine!X68)</f>
        <v/>
      </c>
      <c r="Y77" s="240" t="str">
        <f>IF(ISBLANK(Glutamine!Y68),"",Glutamine!Y68)</f>
        <v/>
      </c>
      <c r="Z77" s="240" t="str">
        <f>IF(ISBLANK(Glutamine!Z68),"",Glutamine!Z68)</f>
        <v/>
      </c>
      <c r="AA77" s="240" t="str">
        <f>IF(ISBLANK(Glutamine!AA68),"",Glutamine!AA68)</f>
        <v/>
      </c>
      <c r="AB77" s="240" t="str">
        <f>IF(ISBLANK(Glutamine!AB68),"",Glutamine!AB68)</f>
        <v/>
      </c>
      <c r="AC77" s="240" t="str">
        <f>IF(ISBLANK(Glutamine!AC68),"",Glutamine!AC68)</f>
        <v/>
      </c>
      <c r="AD77" s="240" t="str">
        <f>IF(ISBLANK(Glutamine!AD68),"",Glutamine!AD68)</f>
        <v/>
      </c>
      <c r="AE77" s="240" t="str">
        <f>IF(ISBLANK(Glutamine!AE68),"",Glutamine!AE68)</f>
        <v/>
      </c>
      <c r="AF77" s="240" t="str">
        <f>IF(ISBLANK(Glutamine!AF68),"",Glutamine!AF68)</f>
        <v/>
      </c>
      <c r="AG77" s="240" t="str">
        <f>IF(ISBLANK(Glutamine!AG68),"",Glutamine!AG68)</f>
        <v/>
      </c>
      <c r="AH77" s="240" t="str">
        <f>IF(ISBLANK(Glutamine!AH68),"",Glutamine!AH68)</f>
        <v/>
      </c>
      <c r="AI77" s="240" t="str">
        <f>IF(ISBLANK(Glutamine!AI68),"",Glutamine!AI68)</f>
        <v/>
      </c>
      <c r="AJ77" s="240" t="str">
        <f>IF(ISBLANK(Glutamine!AJ68),"",Glutamine!AJ68)</f>
        <v/>
      </c>
      <c r="AK77" s="240" t="str">
        <f>IF(ISBLANK(Glutamine!AK68),"",Glutamine!AK68)</f>
        <v/>
      </c>
      <c r="AL77" s="240" t="str">
        <f>IF(ISBLANK(Glutamine!AL68),"",Glutamine!AL68)</f>
        <v/>
      </c>
      <c r="AM77" s="240" t="str">
        <f>IF(ISBLANK(Glutamine!AM68),"",Glutamine!AM68)</f>
        <v/>
      </c>
      <c r="AN77" s="240" t="str">
        <f>IF(ISBLANK(Glutamine!AN68),"",Glutamine!AN68)</f>
        <v/>
      </c>
      <c r="AO77" s="240" t="str">
        <f>IF(ISBLANK(Glutamine!AO68),"",Glutamine!AO68)</f>
        <v/>
      </c>
      <c r="AP77" s="240" t="str">
        <f>IF(ISBLANK(Glutamine!AP68),"",Glutamine!AP68)</f>
        <v/>
      </c>
      <c r="AQ77" s="240" t="e">
        <f>IF(ISBLANK(Glutamine!#REF!),"",Glutamine!#REF!)</f>
        <v>#REF!</v>
      </c>
      <c r="AR77" s="240" t="e">
        <f>IF(ISBLANK(Glutamine!#REF!),"",Glutamine!#REF!)</f>
        <v>#REF!</v>
      </c>
      <c r="AS77" s="240" t="e">
        <f>IF(ISBLANK(Glutamine!#REF!),"",Glutamine!#REF!)</f>
        <v>#REF!</v>
      </c>
      <c r="AT77" s="240" t="e">
        <f>IF(ISBLANK(Glutamine!#REF!),"",Glutamine!#REF!)</f>
        <v>#REF!</v>
      </c>
      <c r="AU77" s="240" t="e">
        <f>IF(ISBLANK(Glutamine!#REF!),"",Glutamine!#REF!)</f>
        <v>#REF!</v>
      </c>
      <c r="AV77" s="240" t="e">
        <f>IF(ISBLANK(Glutamine!#REF!),"",Glutamine!#REF!)</f>
        <v>#REF!</v>
      </c>
      <c r="AW77" s="240" t="e">
        <f>IF(ISBLANK(Glutamine!#REF!),"",Glutamine!#REF!)</f>
        <v>#REF!</v>
      </c>
      <c r="AX77" s="240" t="e">
        <f>IF(ISBLANK(Glutamine!#REF!),"",Glutamine!#REF!)</f>
        <v>#REF!</v>
      </c>
      <c r="AY77" s="240" t="e">
        <f>IF(ISBLANK(Glutamine!#REF!),"",Glutamine!#REF!)</f>
        <v>#REF!</v>
      </c>
      <c r="AZ77" s="240" t="e">
        <f>IF(ISBLANK(Glutamine!#REF!),"",Glutamine!#REF!)</f>
        <v>#REF!</v>
      </c>
      <c r="BA77" s="240" t="e">
        <f>IF(ISBLANK(Glutamine!#REF!),"",Glutamine!#REF!)</f>
        <v>#REF!</v>
      </c>
      <c r="BB77" s="240" t="e">
        <f>IF(ISBLANK(Glutamine!#REF!),"",Glutamine!#REF!)</f>
        <v>#REF!</v>
      </c>
      <c r="BC77" s="240" t="e">
        <f>IF(ISBLANK(Glutamine!#REF!),"",Glutamine!#REF!)</f>
        <v>#REF!</v>
      </c>
      <c r="BD77" s="240" t="e">
        <f>IF(ISBLANK(Glutamine!#REF!),"",Glutamine!#REF!)</f>
        <v>#REF!</v>
      </c>
      <c r="BE77" s="240" t="e">
        <f>IF(ISBLANK(Glutamine!#REF!),"",Glutamine!#REF!)</f>
        <v>#REF!</v>
      </c>
      <c r="BF77" s="240" t="e">
        <f>IF(ISBLANK(Glutamine!#REF!),"",Glutamine!#REF!)</f>
        <v>#REF!</v>
      </c>
      <c r="BG77" s="240" t="e">
        <f>IF(ISBLANK(Glutamine!#REF!),"",Glutamine!#REF!)</f>
        <v>#REF!</v>
      </c>
      <c r="BH77" s="240" t="e">
        <f>IF(ISBLANK(Glutamine!#REF!),"",Glutamine!#REF!)</f>
        <v>#REF!</v>
      </c>
      <c r="BI77" s="240" t="e">
        <f>IF(ISBLANK(Glutamine!#REF!),"",Glutamine!#REF!)</f>
        <v>#REF!</v>
      </c>
      <c r="BJ77" s="240" t="e">
        <f>IF(ISBLANK(Glutamine!#REF!),"",Glutamine!#REF!)</f>
        <v>#REF!</v>
      </c>
      <c r="BK77" s="240" t="e">
        <f>IF(ISBLANK(Glutamine!#REF!),"",Glutamine!#REF!)</f>
        <v>#REF!</v>
      </c>
      <c r="BL77" s="240" t="e">
        <f>IF(ISBLANK(Glutamine!#REF!),"",Glutamine!#REF!)</f>
        <v>#REF!</v>
      </c>
      <c r="BM77" s="240" t="e">
        <f>IF(ISBLANK(Glutamine!#REF!),"",Glutamine!#REF!)</f>
        <v>#REF!</v>
      </c>
      <c r="BN77" s="240" t="str">
        <f>IF(ISBLANK('In Process Calc.'!B70),"",ROUND('In Process Calc.'!B70,2))</f>
        <v/>
      </c>
      <c r="BO77" s="240" t="str">
        <f>IF(ISBLANK('In Process Calc.'!C70),"",ROUND('In Process Calc.'!C70,2))</f>
        <v/>
      </c>
      <c r="BP77" s="240" t="str">
        <f>IF(ISBLANK('In Process Calc.'!D70),"",'In Process Calc.'!D70)</f>
        <v/>
      </c>
      <c r="BQ77" s="240" t="str">
        <f>IF(ISBLANK('In Process Calc.'!E70),"",'In Process Calc.'!E70)</f>
        <v/>
      </c>
      <c r="BR77" s="240" t="str">
        <f>IF(ISBLANK('In Process Calc.'!G70),"",'In Process Calc.'!G70)</f>
        <v/>
      </c>
      <c r="BS77" s="240" t="str">
        <f>IF(ISBLANK('In Process Calc.'!I70),"",'In Process Calc.'!I70)</f>
        <v/>
      </c>
      <c r="BT77" s="240" t="str">
        <f>IF(ISBLANK('In Process Calc.'!J70),"",'In Process Calc.'!J70)</f>
        <v/>
      </c>
      <c r="BU77" s="240" t="str">
        <f>IF(ISBLANK('In Process Calc.'!K70),"",'In Process Calc.'!K70)</f>
        <v/>
      </c>
      <c r="BV77" s="245" t="str">
        <f>IF(ISBLANK('In Process Calc.'!L70),"",'In Process Calc.'!L70)</f>
        <v/>
      </c>
      <c r="BW77" s="245" t="str">
        <f>IF(ISBLANK('In Process Calc.'!M70),"",'In Process Calc.'!M70)</f>
        <v/>
      </c>
      <c r="BX77" s="245" t="str">
        <f>IF(ISBLANK('In Process Calc.'!N70),"",'In Process Calc.'!N70)</f>
        <v/>
      </c>
      <c r="BY77" s="245" t="str">
        <f>IF(ISBLANK('In Process Calc.'!O70),"",'In Process Calc.'!O70)</f>
        <v/>
      </c>
      <c r="BZ77" s="245" t="str">
        <f>IF(ISBLANK('In Process Calc.'!P70),"",'In Process Calc.'!P70)</f>
        <v/>
      </c>
      <c r="CA77" s="245" t="str">
        <f>IF(ISBLANK('In Process Calc.'!Q70),"",'In Process Calc.'!Q70)</f>
        <v/>
      </c>
      <c r="CB77" s="245" t="str">
        <f>IF(ISBLANK('In Process Calc.'!R70),"",'In Process Calc.'!R70)</f>
        <v/>
      </c>
      <c r="CC77" s="245" t="str">
        <f>IF(ISBLANK('In Process Calc.'!S70),"",'In Process Calc.'!S70)</f>
        <v/>
      </c>
      <c r="CD77" s="245" t="str">
        <f>IF(ISBLANK('In Process Calc.'!T70),"",'In Process Calc.'!T70)</f>
        <v/>
      </c>
      <c r="CE77" s="245" t="str">
        <f>IF(ISBLANK('In Process Calc.'!U70),"",'In Process Calc.'!U70)</f>
        <v/>
      </c>
      <c r="CF77" s="245" t="str">
        <f>IF(ISBLANK('In Process Calc.'!V70),"",'In Process Calc.'!V70)</f>
        <v/>
      </c>
      <c r="CG77" s="245" t="str">
        <f>IF(ISBLANK('In Process Calc.'!W70),"",'In Process Calc.'!W70)</f>
        <v/>
      </c>
      <c r="CH77" s="245" t="str">
        <f>IF(ISBLANK('In Process Calc.'!X70),"",'In Process Calc.'!X70)</f>
        <v/>
      </c>
      <c r="CI77" s="245" t="str">
        <f>IF(ISBLANK('In Process Calc.'!Y70),"",'In Process Calc.'!Y70)</f>
        <v/>
      </c>
      <c r="CJ77" s="245" t="str">
        <f>IF(ISBLANK('In Process Calc.'!Z70),"",'In Process Calc.'!Z70)</f>
        <v/>
      </c>
      <c r="CK77" s="245" t="str">
        <f>IF(ISBLANK('In Process Calc.'!AA70),"",'In Process Calc.'!AA70)</f>
        <v/>
      </c>
      <c r="CL77" s="245" t="str">
        <f>IF(ISBLANK('In Process Calc.'!AB70),"",'In Process Calc.'!AB70)</f>
        <v/>
      </c>
      <c r="CM77" s="245" t="str">
        <f>IF(ISBLANK('In Process Calc.'!AC70),"",'In Process Calc.'!AC70)</f>
        <v/>
      </c>
      <c r="CN77" s="245" t="str">
        <f>IF(ISBLANK('In Process Calc.'!AD70),"",'In Process Calc.'!AD70)</f>
        <v/>
      </c>
      <c r="CO77" s="245" t="str">
        <f>IF(ISBLANK('In Process Calc.'!AE70),"",'In Process Calc.'!AE70)</f>
        <v/>
      </c>
      <c r="CP77" s="245" t="str">
        <f>IF(ISBLANK('In Process Calc.'!AF70),"",'In Process Calc.'!AF70)</f>
        <v/>
      </c>
      <c r="CQ77" s="245" t="str">
        <f>IF(ISBLANK('In Process Calc.'!AG70),"",'In Process Calc.'!AG70)</f>
        <v/>
      </c>
      <c r="CR77" s="245" t="str">
        <f>IF(ISBLANK('In Process Calc.'!AH70),"",'In Process Calc.'!AH70)</f>
        <v/>
      </c>
      <c r="CS77" s="245" t="str">
        <f>IF(ISBLANK('In Process Calc.'!AI70),"",'In Process Calc.'!AI70)</f>
        <v/>
      </c>
      <c r="CT77" s="245" t="str">
        <f>IF(ISBLANK('In Process Calc.'!AJ70),"",'In Process Calc.'!AJ70)</f>
        <v/>
      </c>
      <c r="CU77" s="245" t="str">
        <f>IF(ISBLANK('In Process Calc.'!AK70),"",'In Process Calc.'!AK70)</f>
        <v/>
      </c>
      <c r="CV77" s="245" t="str">
        <f>IF(ISBLANK('In Process Calc.'!AL70),"",'In Process Calc.'!AL70)</f>
        <v/>
      </c>
      <c r="CW77" s="245" t="str">
        <f>IF(ISBLANK('In Process Calc.'!AM70),"",'In Process Calc.'!AM70)</f>
        <v/>
      </c>
      <c r="CX77" s="245" t="str">
        <f>IF(ISBLANK('In Process Calc.'!AN70),"",'In Process Calc.'!AN70)</f>
        <v/>
      </c>
      <c r="CY77" s="245" t="str">
        <f>IF(ISBLANK('In Process Calc.'!AO70),"",'In Process Calc.'!AO70)</f>
        <v/>
      </c>
      <c r="CZ77" s="245" t="str">
        <f>IF(ISBLANK('In Process Calc.'!AP70),"",'In Process Calc.'!AP70)</f>
        <v/>
      </c>
      <c r="DA77" s="245" t="str">
        <f>IF(ISBLANK('In Process Calc.'!AQ70),"",'In Process Calc.'!AQ70)</f>
        <v/>
      </c>
      <c r="DB77" s="245" t="str">
        <f>IF(ISBLANK('In Process Calc.'!AR70),"",'In Process Calc.'!AR70)</f>
        <v/>
      </c>
      <c r="DC77" s="245" t="str">
        <f>IF(ISBLANK('In Process Calc.'!AS70),"",'In Process Calc.'!AS70)</f>
        <v/>
      </c>
      <c r="DD77" s="245" t="str">
        <f>IF(ISBLANK('In Process Calc.'!AT70),"",'In Process Calc.'!AT70)</f>
        <v/>
      </c>
      <c r="DE77" s="245" t="str">
        <f>IF(ISBLANK('In Process Calc.'!AU70),"",'In Process Calc.'!AU70)</f>
        <v/>
      </c>
      <c r="DF77" s="245" t="str">
        <f>IF(ISBLANK('In Process Calc.'!AV70),"",'In Process Calc.'!AV70)</f>
        <v/>
      </c>
      <c r="DG77" s="245" t="str">
        <f>IF(ISBLANK('In Process Calc.'!AW70),"",'In Process Calc.'!AW70)</f>
        <v/>
      </c>
      <c r="DH77" s="245" t="str">
        <f>IF(ISBLANK('In Process Calc.'!AX70),"",'In Process Calc.'!AX70)</f>
        <v/>
      </c>
      <c r="DI77" s="245" t="str">
        <f>IF(ISBLANK('In Process Calc.'!AY70),"",'In Process Calc.'!AY70)</f>
        <v/>
      </c>
      <c r="DJ77" s="245" t="str">
        <f>IF(ISBLANK('In Process Calc.'!AZ70),"",'In Process Calc.'!AZ70)</f>
        <v/>
      </c>
      <c r="DK77" s="245" t="str">
        <f>IF(ISBLANK('In Process Calc.'!BA70),"",'In Process Calc.'!BA70)</f>
        <v/>
      </c>
      <c r="DL77" s="245" t="str">
        <f>IF(ISBLANK('In Process Calc.'!BB70),"",'In Process Calc.'!BB70)</f>
        <v/>
      </c>
      <c r="DM77" s="245" t="str">
        <f>IF(ISBLANK('In Process Calc.'!BC70),"",'In Process Calc.'!BC70)</f>
        <v/>
      </c>
      <c r="DN77" s="245" t="str">
        <f>IF(ISBLANK('In Process Calc.'!BD70),"",'In Process Calc.'!BD70)</f>
        <v/>
      </c>
      <c r="DO77" s="245" t="str">
        <f>IF(ISBLANK('In Process Calc.'!BE70),"",'In Process Calc.'!BE70)</f>
        <v/>
      </c>
      <c r="DP77" s="245" t="str">
        <f>IF(ISBLANK('In Process Calc.'!BF70),"",'In Process Calc.'!BF70)</f>
        <v/>
      </c>
      <c r="DQ77" s="245" t="str">
        <f>IF(ISBLANK('In Process Calc.'!BG70),"",'In Process Calc.'!BG70)</f>
        <v/>
      </c>
      <c r="DR77" s="245" t="str">
        <f>IF(ISBLANK('In Process Calc.'!BH70),"",'In Process Calc.'!BH70)</f>
        <v/>
      </c>
      <c r="DS77" s="245" t="str">
        <f>IF(ISBLANK('In Process Calc.'!BI70),"",'In Process Calc.'!BI70)</f>
        <v/>
      </c>
      <c r="DT77" s="245" t="str">
        <f>IF(ISBLANK('In Process Calc.'!BJ70),"",'In Process Calc.'!BJ70)</f>
        <v/>
      </c>
      <c r="DU77" s="245" t="str">
        <f>IF(ISBLANK('In Process Calc.'!BK70),"",'In Process Calc.'!BK70)</f>
        <v/>
      </c>
      <c r="DV77" s="245" t="str">
        <f>IF(ISBLANK('In Process Calc.'!BL70),"",'In Process Calc.'!BL70)</f>
        <v/>
      </c>
      <c r="DW77" s="245" t="str">
        <f>IF(ISBLANK('In Process Calc.'!BM70),"",'In Process Calc.'!BM70)</f>
        <v/>
      </c>
      <c r="DX77" s="245" t="str">
        <f>IF(ISBLANK('In Process Calc.'!BN70),"",'In Process Calc.'!BN70)</f>
        <v/>
      </c>
      <c r="DY77" s="245" t="str">
        <f>IF(ISBLANK('In Process Calc.'!BO70),"",'In Process Calc.'!BO70)</f>
        <v/>
      </c>
      <c r="DZ77" s="245" t="str">
        <f>IF(ISBLANK('In Process Calc.'!BP70),"",'In Process Calc.'!BP70)</f>
        <v/>
      </c>
      <c r="EA77" s="245" t="str">
        <f>IF(ISBLANK('In Process Calc.'!BQ70),"",'In Process Calc.'!BQ70)</f>
        <v/>
      </c>
      <c r="EB77" s="245" t="str">
        <f>IF(ISBLANK('In Process Calc.'!BR70),"",'In Process Calc.'!BR70)</f>
        <v/>
      </c>
      <c r="EC77" s="245" t="str">
        <f>IF(ISBLANK('In Process Calc.'!BS70),"",'In Process Calc.'!BS70)</f>
        <v/>
      </c>
      <c r="ED77" s="245" t="str">
        <f>IF(ISBLANK('In Process Calc.'!BT70),"",'In Process Calc.'!BT70)</f>
        <v/>
      </c>
      <c r="EE77" s="245" t="str">
        <f>IF(ISBLANK('In Process Calc.'!BU70),"",'In Process Calc.'!BU70)</f>
        <v/>
      </c>
      <c r="EF77" s="245" t="str">
        <f>IF(ISBLANK('In Process Calc.'!BV70),"",'In Process Calc.'!BV70)</f>
        <v/>
      </c>
      <c r="EG77" s="245" t="str">
        <f>IF(ISBLANK('In Process Calc.'!BW70),"",'In Process Calc.'!BW70)</f>
        <v/>
      </c>
      <c r="EH77" s="245" t="str">
        <f>IF(ISBLANK('In Process Calc.'!BX70),"",'In Process Calc.'!BX70)</f>
        <v/>
      </c>
      <c r="EI77" s="245" t="str">
        <f>IF(ISBLANK('In Process Calc.'!BY70),"",'In Process Calc.'!BY70)</f>
        <v/>
      </c>
      <c r="EJ77" s="245" t="str">
        <f>IF(ISBLANK('In Process Calc.'!BZ70),"",'In Process Calc.'!BZ70)</f>
        <v/>
      </c>
      <c r="EK77" s="245" t="str">
        <f>IF(ISBLANK('Post Process Calc.'!A77),"",'Post Process Calc.'!A77)</f>
        <v/>
      </c>
      <c r="EL77" s="245" t="str">
        <f>IF(ISBLANK('Post Process Calc.'!B77),"",'Post Process Calc.'!B77)</f>
        <v/>
      </c>
      <c r="EM77" s="245" t="str">
        <f>IF(ISBLANK('Post Process Calc.'!C77),"",'Post Process Calc.'!C77)</f>
        <v/>
      </c>
      <c r="EN77" s="245" t="str">
        <f>IF(ISBLANK('Post Process Calc.'!D77),"",'Post Process Calc.'!D77)</f>
        <v/>
      </c>
      <c r="EO77" s="245" t="str">
        <f>IF(ISBLANK('Post Process Calc.'!E77),"",'Post Process Calc.'!E77)</f>
        <v/>
      </c>
      <c r="EP77" s="245" t="str">
        <f>IF(ISBLANK('Post Process Calc.'!F77),"",'Post Process Calc.'!F77)</f>
        <v/>
      </c>
      <c r="EQ77" s="245" t="str">
        <f>IF(ISBLANK('Post Process Calc.'!G77),"",'Post Process Calc.'!G77)</f>
        <v/>
      </c>
      <c r="ER77" s="245" t="str">
        <f>IF(ISBLANK('Post Process Calc.'!H77),"",'Post Process Calc.'!H77)</f>
        <v/>
      </c>
      <c r="ES77" s="245" t="str">
        <f>IF(ISBLANK('Post Process Calc.'!I77),"",'Post Process Calc.'!I77)</f>
        <v/>
      </c>
      <c r="ET77" s="245" t="str">
        <f>IF(ISBLANK('Post Process Calc.'!J77),"",'Post Process Calc.'!J77)</f>
        <v/>
      </c>
      <c r="EU77" s="245" t="str">
        <f>IF(ISBLANK('Post Process Calc.'!K77),"",'Post Process Calc.'!K77)</f>
        <v/>
      </c>
      <c r="EV77" s="245" t="str">
        <f>IF(ISBLANK('Post Process Calc.'!L77),"",'Post Process Calc.'!L77)</f>
        <v/>
      </c>
      <c r="EW77" s="245" t="str">
        <f>IF(ISBLANK('Post Process Calc.'!M77),"",'Post Process Calc.'!M77)</f>
        <v/>
      </c>
      <c r="EX77" s="245" t="str">
        <f>IF(ISBLANK('Post Process Calc.'!N77),"",'Post Process Calc.'!N77)</f>
        <v/>
      </c>
      <c r="EY77" s="245" t="str">
        <f>IF(ISBLANK('Post Process Calc.'!O77),"",'Post Process Calc.'!O77)</f>
        <v/>
      </c>
      <c r="EZ77" s="245" t="str">
        <f>IF(ISBLANK('Post Process Calc.'!P77),"",'Post Process Calc.'!P77)</f>
        <v/>
      </c>
      <c r="FA77" s="245" t="str">
        <f>IF(ISBLANK('Post Process Calc.'!Q77),"",'Post Process Calc.'!Q77)</f>
        <v/>
      </c>
      <c r="FB77" s="245" t="str">
        <f>IF(ISBLANK('Post Process Calc.'!R77),"",'Post Process Calc.'!R77)</f>
        <v/>
      </c>
      <c r="FC77" s="245" t="str">
        <f>IF(ISBLANK('Post Process Calc.'!S77),"",'Post Process Calc.'!S77)</f>
        <v/>
      </c>
      <c r="FD77" s="245" t="str">
        <f>IF(ISBLANK('Post Process Calc.'!T77),"",'Post Process Calc.'!T77)</f>
        <v/>
      </c>
      <c r="FE77" s="245" t="str">
        <f>IF(ISBLANK('Post Process Calc.'!U77),"",'Post Process Calc.'!U77)</f>
        <v/>
      </c>
      <c r="FF77" s="245" t="str">
        <f>IF(ISBLANK('Post Process Calc.'!V77),"",'Post Process Calc.'!V77)</f>
        <v/>
      </c>
      <c r="FG77" s="245" t="str">
        <f>IF(ISBLANK('Post Process Calc.'!W77),"",'Post Process Calc.'!W77)</f>
        <v/>
      </c>
      <c r="FH77" s="245" t="str">
        <f>IF(ISBLANK('Post Process Calc.'!X77),"",'Post Process Calc.'!X77)</f>
        <v/>
      </c>
      <c r="FI77" s="245" t="str">
        <f>IF(ISBLANK('Post Process Calc.'!Y77),"",'Post Process Calc.'!Y77)</f>
        <v/>
      </c>
      <c r="FJ77" s="245" t="str">
        <f>IF(ISBLANK('Post Process Calc.'!Z77),"",'Post Process Calc.'!Z77)</f>
        <v/>
      </c>
      <c r="FK77" s="245" t="str">
        <f>IF(ISBLANK('Post Process Calc.'!AA77),"",'Post Process Calc.'!AA77)</f>
        <v/>
      </c>
      <c r="FL77" s="245" t="str">
        <f>IF(ISBLANK('Post Process Calc.'!AB77),"",'Post Process Calc.'!AB77)</f>
        <v/>
      </c>
      <c r="FM77" s="245" t="str">
        <f>IF(ISBLANK('Post Process Calc.'!AC77),"",'Post Process Calc.'!AC77)</f>
        <v/>
      </c>
      <c r="FN77" s="245" t="str">
        <f>IF(ISBLANK('Post Process Calc.'!AD77),"",'Post Process Calc.'!AD77)</f>
        <v/>
      </c>
      <c r="FO77" s="245" t="str">
        <f>IF(ISBLANK('Post Process Calc.'!AE77),"",'Post Process Calc.'!AE77)</f>
        <v/>
      </c>
      <c r="FP77" s="245" t="str">
        <f>IF(ISBLANK('Post Process Calc.'!AF77),"",'Post Process Calc.'!AF77)</f>
        <v/>
      </c>
      <c r="FQ77" s="245" t="str">
        <f>IF(ISBLANK('Post Process Calc.'!AG77),"",'Post Process Calc.'!AG77)</f>
        <v/>
      </c>
      <c r="FR77" s="245" t="str">
        <f>IF(ISBLANK('Post Process Calc.'!AH77),"",'Post Process Calc.'!AH77)</f>
        <v/>
      </c>
      <c r="FS77" s="245" t="str">
        <f>IF(ISBLANK('Post Process Calc.'!AI77),"",'Post Process Calc.'!AI77)</f>
        <v/>
      </c>
    </row>
    <row r="78" spans="1:175" x14ac:dyDescent="0.15">
      <c r="A78" s="240" t="str">
        <f>IF(Glutamine!B69&lt;&gt;0,Glutamine!$B$1,"")</f>
        <v/>
      </c>
      <c r="B78" s="240" t="str">
        <f>IF(ISBLANK(Glutamine!A69),"",Glutamine!A69)</f>
        <v/>
      </c>
      <c r="C78" s="247" t="str">
        <f>IF(ISBLANK(Glutamine!B69),"",Glutamine!B69)</f>
        <v/>
      </c>
      <c r="D78" s="248" t="str">
        <f>IF(ISBLANK(Glutamine!C69),"",Glutamine!C69)</f>
        <v/>
      </c>
      <c r="E78" s="240" t="str">
        <f>IF(ISBLANK(Glutamine!D69),"",Glutamine!D69)</f>
        <v/>
      </c>
      <c r="F78" s="240" t="str">
        <f>IF(ISBLANK(Glutamine!E69),"",Glutamine!E69)</f>
        <v/>
      </c>
      <c r="G78" s="240" t="str">
        <f>IF(ISBLANK(Glutamine!G69),"",Glutamine!G69)</f>
        <v/>
      </c>
      <c r="H78" s="240" t="str">
        <f>IF(ISBLANK(Glutamine!H69),"",Glutamine!H69)</f>
        <v/>
      </c>
      <c r="I78" s="240" t="str">
        <f>IF(ISBLANK(Glutamine!I69),"",Glutamine!I69)</f>
        <v/>
      </c>
      <c r="J78" s="240" t="str">
        <f>IF(ISBLANK(Glutamine!J69),"",Glutamine!J69)</f>
        <v/>
      </c>
      <c r="K78" s="240" t="str">
        <f>IF(ISBLANK(Glutamine!K69),"",Glutamine!K69)</f>
        <v/>
      </c>
      <c r="L78" s="240" t="str">
        <f>IF(ISBLANK(Glutamine!L69),"",Glutamine!L69)</f>
        <v/>
      </c>
      <c r="M78" s="240" t="str">
        <f>IF(ISBLANK(Glutamine!M69),"",Glutamine!M69)</f>
        <v/>
      </c>
      <c r="N78" s="240" t="str">
        <f>IF(ISBLANK(Glutamine!N69),"",Glutamine!N69)</f>
        <v/>
      </c>
      <c r="O78" s="240" t="str">
        <f>IF(ISBLANK(Glutamine!O69),"",Glutamine!O69)</f>
        <v/>
      </c>
      <c r="P78" s="240" t="str">
        <f>IF(ISBLANK(Glutamine!P69),"",Glutamine!P69)</f>
        <v/>
      </c>
      <c r="Q78" s="240" t="str">
        <f>IF(ISBLANK(Glutamine!Q69),"",Glutamine!Q69)</f>
        <v/>
      </c>
      <c r="R78" s="240" t="str">
        <f>IF(ISBLANK(Glutamine!R69),"",Glutamine!R69)</f>
        <v/>
      </c>
      <c r="S78" s="240" t="str">
        <f>IF(ISBLANK(Glutamine!S69),"",Glutamine!S69)</f>
        <v/>
      </c>
      <c r="T78" s="240" t="str">
        <f>IF(ISBLANK(Glutamine!T69),"",Glutamine!T69)</f>
        <v/>
      </c>
      <c r="U78" s="240" t="str">
        <f>IF(ISBLANK(Glutamine!U69),"",Glutamine!U69)</f>
        <v/>
      </c>
      <c r="V78" s="240" t="str">
        <f>IF(ISBLANK(Glutamine!V69),"",Glutamine!V69)</f>
        <v/>
      </c>
      <c r="W78" s="240" t="str">
        <f>IF(ISBLANK(Glutamine!W69),"",Glutamine!W69)</f>
        <v/>
      </c>
      <c r="X78" s="240" t="str">
        <f>IF(ISBLANK(Glutamine!X69),"",Glutamine!X69)</f>
        <v/>
      </c>
      <c r="Y78" s="240" t="str">
        <f>IF(ISBLANK(Glutamine!Y69),"",Glutamine!Y69)</f>
        <v/>
      </c>
      <c r="Z78" s="240" t="str">
        <f>IF(ISBLANK(Glutamine!Z69),"",Glutamine!Z69)</f>
        <v/>
      </c>
      <c r="AA78" s="240" t="str">
        <f>IF(ISBLANK(Glutamine!AA69),"",Glutamine!AA69)</f>
        <v/>
      </c>
      <c r="AB78" s="240" t="str">
        <f>IF(ISBLANK(Glutamine!AB69),"",Glutamine!AB69)</f>
        <v/>
      </c>
      <c r="AC78" s="240" t="str">
        <f>IF(ISBLANK(Glutamine!AC69),"",Glutamine!AC69)</f>
        <v/>
      </c>
      <c r="AD78" s="240" t="str">
        <f>IF(ISBLANK(Glutamine!AD69),"",Glutamine!AD69)</f>
        <v/>
      </c>
      <c r="AE78" s="240" t="str">
        <f>IF(ISBLANK(Glutamine!AE69),"",Glutamine!AE69)</f>
        <v/>
      </c>
      <c r="AF78" s="240" t="str">
        <f>IF(ISBLANK(Glutamine!AF69),"",Glutamine!AF69)</f>
        <v/>
      </c>
      <c r="AG78" s="240" t="str">
        <f>IF(ISBLANK(Glutamine!AG69),"",Glutamine!AG69)</f>
        <v/>
      </c>
      <c r="AH78" s="240" t="str">
        <f>IF(ISBLANK(Glutamine!AH69),"",Glutamine!AH69)</f>
        <v/>
      </c>
      <c r="AI78" s="240" t="str">
        <f>IF(ISBLANK(Glutamine!AI69),"",Glutamine!AI69)</f>
        <v/>
      </c>
      <c r="AJ78" s="240" t="str">
        <f>IF(ISBLANK(Glutamine!AJ69),"",Glutamine!AJ69)</f>
        <v/>
      </c>
      <c r="AK78" s="240" t="str">
        <f>IF(ISBLANK(Glutamine!AK69),"",Glutamine!AK69)</f>
        <v/>
      </c>
      <c r="AL78" s="240" t="str">
        <f>IF(ISBLANK(Glutamine!AL69),"",Glutamine!AL69)</f>
        <v/>
      </c>
      <c r="AM78" s="240" t="str">
        <f>IF(ISBLANK(Glutamine!AM69),"",Glutamine!AM69)</f>
        <v/>
      </c>
      <c r="AN78" s="240" t="str">
        <f>IF(ISBLANK(Glutamine!AN69),"",Glutamine!AN69)</f>
        <v/>
      </c>
      <c r="AO78" s="240" t="str">
        <f>IF(ISBLANK(Glutamine!AO69),"",Glutamine!AO69)</f>
        <v/>
      </c>
      <c r="AP78" s="240" t="str">
        <f>IF(ISBLANK(Glutamine!AP69),"",Glutamine!AP69)</f>
        <v/>
      </c>
      <c r="AQ78" s="240" t="e">
        <f>IF(ISBLANK(Glutamine!#REF!),"",Glutamine!#REF!)</f>
        <v>#REF!</v>
      </c>
      <c r="AR78" s="240" t="e">
        <f>IF(ISBLANK(Glutamine!#REF!),"",Glutamine!#REF!)</f>
        <v>#REF!</v>
      </c>
      <c r="AS78" s="240" t="e">
        <f>IF(ISBLANK(Glutamine!#REF!),"",Glutamine!#REF!)</f>
        <v>#REF!</v>
      </c>
      <c r="AT78" s="240" t="e">
        <f>IF(ISBLANK(Glutamine!#REF!),"",Glutamine!#REF!)</f>
        <v>#REF!</v>
      </c>
      <c r="AU78" s="240" t="e">
        <f>IF(ISBLANK(Glutamine!#REF!),"",Glutamine!#REF!)</f>
        <v>#REF!</v>
      </c>
      <c r="AV78" s="240" t="e">
        <f>IF(ISBLANK(Glutamine!#REF!),"",Glutamine!#REF!)</f>
        <v>#REF!</v>
      </c>
      <c r="AW78" s="240" t="e">
        <f>IF(ISBLANK(Glutamine!#REF!),"",Glutamine!#REF!)</f>
        <v>#REF!</v>
      </c>
      <c r="AX78" s="240" t="e">
        <f>IF(ISBLANK(Glutamine!#REF!),"",Glutamine!#REF!)</f>
        <v>#REF!</v>
      </c>
      <c r="AY78" s="240" t="e">
        <f>IF(ISBLANK(Glutamine!#REF!),"",Glutamine!#REF!)</f>
        <v>#REF!</v>
      </c>
      <c r="AZ78" s="240" t="e">
        <f>IF(ISBLANK(Glutamine!#REF!),"",Glutamine!#REF!)</f>
        <v>#REF!</v>
      </c>
      <c r="BA78" s="240" t="e">
        <f>IF(ISBLANK(Glutamine!#REF!),"",Glutamine!#REF!)</f>
        <v>#REF!</v>
      </c>
      <c r="BB78" s="240" t="e">
        <f>IF(ISBLANK(Glutamine!#REF!),"",Glutamine!#REF!)</f>
        <v>#REF!</v>
      </c>
      <c r="BC78" s="240" t="e">
        <f>IF(ISBLANK(Glutamine!#REF!),"",Glutamine!#REF!)</f>
        <v>#REF!</v>
      </c>
      <c r="BD78" s="240" t="e">
        <f>IF(ISBLANK(Glutamine!#REF!),"",Glutamine!#REF!)</f>
        <v>#REF!</v>
      </c>
      <c r="BE78" s="240" t="e">
        <f>IF(ISBLANK(Glutamine!#REF!),"",Glutamine!#REF!)</f>
        <v>#REF!</v>
      </c>
      <c r="BF78" s="240" t="e">
        <f>IF(ISBLANK(Glutamine!#REF!),"",Glutamine!#REF!)</f>
        <v>#REF!</v>
      </c>
      <c r="BG78" s="240" t="e">
        <f>IF(ISBLANK(Glutamine!#REF!),"",Glutamine!#REF!)</f>
        <v>#REF!</v>
      </c>
      <c r="BH78" s="240" t="e">
        <f>IF(ISBLANK(Glutamine!#REF!),"",Glutamine!#REF!)</f>
        <v>#REF!</v>
      </c>
      <c r="BI78" s="240" t="e">
        <f>IF(ISBLANK(Glutamine!#REF!),"",Glutamine!#REF!)</f>
        <v>#REF!</v>
      </c>
      <c r="BJ78" s="240" t="e">
        <f>IF(ISBLANK(Glutamine!#REF!),"",Glutamine!#REF!)</f>
        <v>#REF!</v>
      </c>
      <c r="BK78" s="240" t="e">
        <f>IF(ISBLANK(Glutamine!#REF!),"",Glutamine!#REF!)</f>
        <v>#REF!</v>
      </c>
      <c r="BL78" s="240" t="e">
        <f>IF(ISBLANK(Glutamine!#REF!),"",Glutamine!#REF!)</f>
        <v>#REF!</v>
      </c>
      <c r="BM78" s="240" t="e">
        <f>IF(ISBLANK(Glutamine!#REF!),"",Glutamine!#REF!)</f>
        <v>#REF!</v>
      </c>
      <c r="BN78" s="240" t="str">
        <f>IF(ISBLANK('In Process Calc.'!B71),"",ROUND('In Process Calc.'!B71,2))</f>
        <v/>
      </c>
      <c r="BO78" s="240" t="str">
        <f>IF(ISBLANK('In Process Calc.'!C71),"",ROUND('In Process Calc.'!C71,2))</f>
        <v/>
      </c>
      <c r="BP78" s="240" t="str">
        <f>IF(ISBLANK('In Process Calc.'!D71),"",'In Process Calc.'!D71)</f>
        <v/>
      </c>
      <c r="BQ78" s="240" t="str">
        <f>IF(ISBLANK('In Process Calc.'!E71),"",'In Process Calc.'!E71)</f>
        <v/>
      </c>
      <c r="BR78" s="240" t="str">
        <f>IF(ISBLANK('In Process Calc.'!G71),"",'In Process Calc.'!G71)</f>
        <v/>
      </c>
      <c r="BS78" s="240" t="str">
        <f>IF(ISBLANK('In Process Calc.'!I71),"",'In Process Calc.'!I71)</f>
        <v/>
      </c>
      <c r="BT78" s="240" t="str">
        <f>IF(ISBLANK('In Process Calc.'!J71),"",'In Process Calc.'!J71)</f>
        <v/>
      </c>
      <c r="BU78" s="240" t="str">
        <f>IF(ISBLANK('In Process Calc.'!K71),"",'In Process Calc.'!K71)</f>
        <v/>
      </c>
      <c r="BV78" s="245" t="str">
        <f>IF(ISBLANK('In Process Calc.'!L71),"",'In Process Calc.'!L71)</f>
        <v/>
      </c>
      <c r="BW78" s="245" t="str">
        <f>IF(ISBLANK('In Process Calc.'!M71),"",'In Process Calc.'!M71)</f>
        <v/>
      </c>
      <c r="BX78" s="245" t="str">
        <f>IF(ISBLANK('In Process Calc.'!N71),"",'In Process Calc.'!N71)</f>
        <v/>
      </c>
      <c r="BY78" s="245" t="str">
        <f>IF(ISBLANK('In Process Calc.'!O71),"",'In Process Calc.'!O71)</f>
        <v/>
      </c>
      <c r="BZ78" s="245" t="str">
        <f>IF(ISBLANK('In Process Calc.'!P71),"",'In Process Calc.'!P71)</f>
        <v/>
      </c>
      <c r="CA78" s="245" t="str">
        <f>IF(ISBLANK('In Process Calc.'!Q71),"",'In Process Calc.'!Q71)</f>
        <v/>
      </c>
      <c r="CB78" s="245" t="str">
        <f>IF(ISBLANK('In Process Calc.'!R71),"",'In Process Calc.'!R71)</f>
        <v/>
      </c>
      <c r="CC78" s="245" t="str">
        <f>IF(ISBLANK('In Process Calc.'!S71),"",'In Process Calc.'!S71)</f>
        <v/>
      </c>
      <c r="CD78" s="245" t="str">
        <f>IF(ISBLANK('In Process Calc.'!T71),"",'In Process Calc.'!T71)</f>
        <v/>
      </c>
      <c r="CE78" s="245" t="str">
        <f>IF(ISBLANK('In Process Calc.'!U71),"",'In Process Calc.'!U71)</f>
        <v/>
      </c>
      <c r="CF78" s="245" t="str">
        <f>IF(ISBLANK('In Process Calc.'!V71),"",'In Process Calc.'!V71)</f>
        <v/>
      </c>
      <c r="CG78" s="245" t="str">
        <f>IF(ISBLANK('In Process Calc.'!W71),"",'In Process Calc.'!W71)</f>
        <v/>
      </c>
      <c r="CH78" s="245" t="str">
        <f>IF(ISBLANK('In Process Calc.'!X71),"",'In Process Calc.'!X71)</f>
        <v/>
      </c>
      <c r="CI78" s="245" t="str">
        <f>IF(ISBLANK('In Process Calc.'!Y71),"",'In Process Calc.'!Y71)</f>
        <v/>
      </c>
      <c r="CJ78" s="245" t="str">
        <f>IF(ISBLANK('In Process Calc.'!Z71),"",'In Process Calc.'!Z71)</f>
        <v/>
      </c>
      <c r="CK78" s="245" t="str">
        <f>IF(ISBLANK('In Process Calc.'!AA71),"",'In Process Calc.'!AA71)</f>
        <v/>
      </c>
      <c r="CL78" s="245" t="str">
        <f>IF(ISBLANK('In Process Calc.'!AB71),"",'In Process Calc.'!AB71)</f>
        <v/>
      </c>
      <c r="CM78" s="245" t="str">
        <f>IF(ISBLANK('In Process Calc.'!AC71),"",'In Process Calc.'!AC71)</f>
        <v/>
      </c>
      <c r="CN78" s="245" t="str">
        <f>IF(ISBLANK('In Process Calc.'!AD71),"",'In Process Calc.'!AD71)</f>
        <v/>
      </c>
      <c r="CO78" s="245" t="str">
        <f>IF(ISBLANK('In Process Calc.'!AE71),"",'In Process Calc.'!AE71)</f>
        <v/>
      </c>
      <c r="CP78" s="245" t="str">
        <f>IF(ISBLANK('In Process Calc.'!AF71),"",'In Process Calc.'!AF71)</f>
        <v/>
      </c>
      <c r="CQ78" s="245" t="str">
        <f>IF(ISBLANK('In Process Calc.'!AG71),"",'In Process Calc.'!AG71)</f>
        <v/>
      </c>
      <c r="CR78" s="245" t="str">
        <f>IF(ISBLANK('In Process Calc.'!AH71),"",'In Process Calc.'!AH71)</f>
        <v/>
      </c>
      <c r="CS78" s="245" t="str">
        <f>IF(ISBLANK('In Process Calc.'!AI71),"",'In Process Calc.'!AI71)</f>
        <v/>
      </c>
      <c r="CT78" s="245" t="str">
        <f>IF(ISBLANK('In Process Calc.'!AJ71),"",'In Process Calc.'!AJ71)</f>
        <v/>
      </c>
      <c r="CU78" s="245" t="str">
        <f>IF(ISBLANK('In Process Calc.'!AK71),"",'In Process Calc.'!AK71)</f>
        <v/>
      </c>
      <c r="CV78" s="245" t="str">
        <f>IF(ISBLANK('In Process Calc.'!AL71),"",'In Process Calc.'!AL71)</f>
        <v/>
      </c>
      <c r="CW78" s="245" t="str">
        <f>IF(ISBLANK('In Process Calc.'!AM71),"",'In Process Calc.'!AM71)</f>
        <v/>
      </c>
      <c r="CX78" s="245" t="str">
        <f>IF(ISBLANK('In Process Calc.'!AN71),"",'In Process Calc.'!AN71)</f>
        <v/>
      </c>
      <c r="CY78" s="245" t="str">
        <f>IF(ISBLANK('In Process Calc.'!AO71),"",'In Process Calc.'!AO71)</f>
        <v/>
      </c>
      <c r="CZ78" s="245" t="str">
        <f>IF(ISBLANK('In Process Calc.'!AP71),"",'In Process Calc.'!AP71)</f>
        <v/>
      </c>
      <c r="DA78" s="245" t="str">
        <f>IF(ISBLANK('In Process Calc.'!AQ71),"",'In Process Calc.'!AQ71)</f>
        <v/>
      </c>
      <c r="DB78" s="245" t="str">
        <f>IF(ISBLANK('In Process Calc.'!AR71),"",'In Process Calc.'!AR71)</f>
        <v/>
      </c>
      <c r="DC78" s="245" t="str">
        <f>IF(ISBLANK('In Process Calc.'!AS71),"",'In Process Calc.'!AS71)</f>
        <v/>
      </c>
      <c r="DD78" s="245" t="str">
        <f>IF(ISBLANK('In Process Calc.'!AT71),"",'In Process Calc.'!AT71)</f>
        <v/>
      </c>
      <c r="DE78" s="245" t="str">
        <f>IF(ISBLANK('In Process Calc.'!AU71),"",'In Process Calc.'!AU71)</f>
        <v/>
      </c>
      <c r="DF78" s="245" t="str">
        <f>IF(ISBLANK('In Process Calc.'!AV71),"",'In Process Calc.'!AV71)</f>
        <v/>
      </c>
      <c r="DG78" s="245" t="str">
        <f>IF(ISBLANK('In Process Calc.'!AW71),"",'In Process Calc.'!AW71)</f>
        <v/>
      </c>
      <c r="DH78" s="245" t="str">
        <f>IF(ISBLANK('In Process Calc.'!AX71),"",'In Process Calc.'!AX71)</f>
        <v/>
      </c>
      <c r="DI78" s="245" t="str">
        <f>IF(ISBLANK('In Process Calc.'!AY71),"",'In Process Calc.'!AY71)</f>
        <v/>
      </c>
      <c r="DJ78" s="245" t="str">
        <f>IF(ISBLANK('In Process Calc.'!AZ71),"",'In Process Calc.'!AZ71)</f>
        <v/>
      </c>
      <c r="DK78" s="245" t="str">
        <f>IF(ISBLANK('In Process Calc.'!BA71),"",'In Process Calc.'!BA71)</f>
        <v/>
      </c>
      <c r="DL78" s="245" t="str">
        <f>IF(ISBLANK('In Process Calc.'!BB71),"",'In Process Calc.'!BB71)</f>
        <v/>
      </c>
      <c r="DM78" s="245" t="str">
        <f>IF(ISBLANK('In Process Calc.'!BC71),"",'In Process Calc.'!BC71)</f>
        <v/>
      </c>
      <c r="DN78" s="245" t="str">
        <f>IF(ISBLANK('In Process Calc.'!BD71),"",'In Process Calc.'!BD71)</f>
        <v/>
      </c>
      <c r="DO78" s="245" t="str">
        <f>IF(ISBLANK('In Process Calc.'!BE71),"",'In Process Calc.'!BE71)</f>
        <v/>
      </c>
      <c r="DP78" s="245" t="str">
        <f>IF(ISBLANK('In Process Calc.'!BF71),"",'In Process Calc.'!BF71)</f>
        <v/>
      </c>
      <c r="DQ78" s="245" t="str">
        <f>IF(ISBLANK('In Process Calc.'!BG71),"",'In Process Calc.'!BG71)</f>
        <v/>
      </c>
      <c r="DR78" s="245" t="str">
        <f>IF(ISBLANK('In Process Calc.'!BH71),"",'In Process Calc.'!BH71)</f>
        <v/>
      </c>
      <c r="DS78" s="245" t="str">
        <f>IF(ISBLANK('In Process Calc.'!BI71),"",'In Process Calc.'!BI71)</f>
        <v/>
      </c>
      <c r="DT78" s="245" t="str">
        <f>IF(ISBLANK('In Process Calc.'!BJ71),"",'In Process Calc.'!BJ71)</f>
        <v/>
      </c>
      <c r="DU78" s="245" t="str">
        <f>IF(ISBLANK('In Process Calc.'!BK71),"",'In Process Calc.'!BK71)</f>
        <v/>
      </c>
      <c r="DV78" s="245" t="str">
        <f>IF(ISBLANK('In Process Calc.'!BL71),"",'In Process Calc.'!BL71)</f>
        <v/>
      </c>
      <c r="DW78" s="245" t="str">
        <f>IF(ISBLANK('In Process Calc.'!BM71),"",'In Process Calc.'!BM71)</f>
        <v/>
      </c>
      <c r="DX78" s="245" t="str">
        <f>IF(ISBLANK('In Process Calc.'!BN71),"",'In Process Calc.'!BN71)</f>
        <v/>
      </c>
      <c r="DY78" s="245" t="str">
        <f>IF(ISBLANK('In Process Calc.'!BO71),"",'In Process Calc.'!BO71)</f>
        <v/>
      </c>
      <c r="DZ78" s="245" t="str">
        <f>IF(ISBLANK('In Process Calc.'!BP71),"",'In Process Calc.'!BP71)</f>
        <v/>
      </c>
      <c r="EA78" s="245" t="str">
        <f>IF(ISBLANK('In Process Calc.'!BQ71),"",'In Process Calc.'!BQ71)</f>
        <v/>
      </c>
      <c r="EB78" s="245" t="str">
        <f>IF(ISBLANK('In Process Calc.'!BR71),"",'In Process Calc.'!BR71)</f>
        <v/>
      </c>
      <c r="EC78" s="245" t="str">
        <f>IF(ISBLANK('In Process Calc.'!BS71),"",'In Process Calc.'!BS71)</f>
        <v/>
      </c>
      <c r="ED78" s="245" t="str">
        <f>IF(ISBLANK('In Process Calc.'!BT71),"",'In Process Calc.'!BT71)</f>
        <v/>
      </c>
      <c r="EE78" s="245" t="str">
        <f>IF(ISBLANK('In Process Calc.'!BU71),"",'In Process Calc.'!BU71)</f>
        <v/>
      </c>
      <c r="EF78" s="245" t="str">
        <f>IF(ISBLANK('In Process Calc.'!BV71),"",'In Process Calc.'!BV71)</f>
        <v/>
      </c>
      <c r="EG78" s="245" t="str">
        <f>IF(ISBLANK('In Process Calc.'!BW71),"",'In Process Calc.'!BW71)</f>
        <v/>
      </c>
      <c r="EH78" s="245" t="str">
        <f>IF(ISBLANK('In Process Calc.'!BX71),"",'In Process Calc.'!BX71)</f>
        <v/>
      </c>
      <c r="EI78" s="245" t="str">
        <f>IF(ISBLANK('In Process Calc.'!BY71),"",'In Process Calc.'!BY71)</f>
        <v/>
      </c>
      <c r="EJ78" s="245" t="str">
        <f>IF(ISBLANK('In Process Calc.'!BZ71),"",'In Process Calc.'!BZ71)</f>
        <v/>
      </c>
      <c r="EK78" s="245" t="str">
        <f>IF(ISBLANK('Post Process Calc.'!A78),"",'Post Process Calc.'!A78)</f>
        <v/>
      </c>
      <c r="EL78" s="245" t="str">
        <f>IF(ISBLANK('Post Process Calc.'!B78),"",'Post Process Calc.'!B78)</f>
        <v/>
      </c>
      <c r="EM78" s="245" t="str">
        <f>IF(ISBLANK('Post Process Calc.'!C78),"",'Post Process Calc.'!C78)</f>
        <v/>
      </c>
      <c r="EN78" s="245" t="str">
        <f>IF(ISBLANK('Post Process Calc.'!D78),"",'Post Process Calc.'!D78)</f>
        <v/>
      </c>
      <c r="EO78" s="245" t="str">
        <f>IF(ISBLANK('Post Process Calc.'!E78),"",'Post Process Calc.'!E78)</f>
        <v/>
      </c>
      <c r="EP78" s="245" t="str">
        <f>IF(ISBLANK('Post Process Calc.'!F78),"",'Post Process Calc.'!F78)</f>
        <v/>
      </c>
      <c r="EQ78" s="245" t="str">
        <f>IF(ISBLANK('Post Process Calc.'!G78),"",'Post Process Calc.'!G78)</f>
        <v/>
      </c>
      <c r="ER78" s="245" t="str">
        <f>IF(ISBLANK('Post Process Calc.'!H78),"",'Post Process Calc.'!H78)</f>
        <v/>
      </c>
      <c r="ES78" s="245" t="str">
        <f>IF(ISBLANK('Post Process Calc.'!I78),"",'Post Process Calc.'!I78)</f>
        <v/>
      </c>
      <c r="ET78" s="245" t="str">
        <f>IF(ISBLANK('Post Process Calc.'!J78),"",'Post Process Calc.'!J78)</f>
        <v/>
      </c>
      <c r="EU78" s="245" t="str">
        <f>IF(ISBLANK('Post Process Calc.'!K78),"",'Post Process Calc.'!K78)</f>
        <v/>
      </c>
      <c r="EV78" s="245" t="str">
        <f>IF(ISBLANK('Post Process Calc.'!L78),"",'Post Process Calc.'!L78)</f>
        <v/>
      </c>
      <c r="EW78" s="245" t="str">
        <f>IF(ISBLANK('Post Process Calc.'!M78),"",'Post Process Calc.'!M78)</f>
        <v/>
      </c>
      <c r="EX78" s="245" t="str">
        <f>IF(ISBLANK('Post Process Calc.'!N78),"",'Post Process Calc.'!N78)</f>
        <v/>
      </c>
      <c r="EY78" s="245" t="str">
        <f>IF(ISBLANK('Post Process Calc.'!O78),"",'Post Process Calc.'!O78)</f>
        <v/>
      </c>
      <c r="EZ78" s="245" t="str">
        <f>IF(ISBLANK('Post Process Calc.'!P78),"",'Post Process Calc.'!P78)</f>
        <v/>
      </c>
      <c r="FA78" s="245" t="str">
        <f>IF(ISBLANK('Post Process Calc.'!Q78),"",'Post Process Calc.'!Q78)</f>
        <v/>
      </c>
      <c r="FB78" s="245" t="str">
        <f>IF(ISBLANK('Post Process Calc.'!R78),"",'Post Process Calc.'!R78)</f>
        <v/>
      </c>
      <c r="FC78" s="245" t="str">
        <f>IF(ISBLANK('Post Process Calc.'!S78),"",'Post Process Calc.'!S78)</f>
        <v/>
      </c>
      <c r="FD78" s="245" t="str">
        <f>IF(ISBLANK('Post Process Calc.'!T78),"",'Post Process Calc.'!T78)</f>
        <v/>
      </c>
      <c r="FE78" s="245" t="str">
        <f>IF(ISBLANK('Post Process Calc.'!U78),"",'Post Process Calc.'!U78)</f>
        <v/>
      </c>
      <c r="FF78" s="245" t="str">
        <f>IF(ISBLANK('Post Process Calc.'!V78),"",'Post Process Calc.'!V78)</f>
        <v/>
      </c>
      <c r="FG78" s="245" t="str">
        <f>IF(ISBLANK('Post Process Calc.'!W78),"",'Post Process Calc.'!W78)</f>
        <v/>
      </c>
      <c r="FH78" s="245" t="str">
        <f>IF(ISBLANK('Post Process Calc.'!X78),"",'Post Process Calc.'!X78)</f>
        <v/>
      </c>
      <c r="FI78" s="245" t="str">
        <f>IF(ISBLANK('Post Process Calc.'!Y78),"",'Post Process Calc.'!Y78)</f>
        <v/>
      </c>
      <c r="FJ78" s="245" t="str">
        <f>IF(ISBLANK('Post Process Calc.'!Z78),"",'Post Process Calc.'!Z78)</f>
        <v/>
      </c>
      <c r="FK78" s="245" t="str">
        <f>IF(ISBLANK('Post Process Calc.'!AA78),"",'Post Process Calc.'!AA78)</f>
        <v/>
      </c>
      <c r="FL78" s="245" t="str">
        <f>IF(ISBLANK('Post Process Calc.'!AB78),"",'Post Process Calc.'!AB78)</f>
        <v/>
      </c>
      <c r="FM78" s="245" t="str">
        <f>IF(ISBLANK('Post Process Calc.'!AC78),"",'Post Process Calc.'!AC78)</f>
        <v/>
      </c>
      <c r="FN78" s="245" t="str">
        <f>IF(ISBLANK('Post Process Calc.'!AD78),"",'Post Process Calc.'!AD78)</f>
        <v/>
      </c>
      <c r="FO78" s="245" t="str">
        <f>IF(ISBLANK('Post Process Calc.'!AE78),"",'Post Process Calc.'!AE78)</f>
        <v/>
      </c>
      <c r="FP78" s="245" t="str">
        <f>IF(ISBLANK('Post Process Calc.'!AF78),"",'Post Process Calc.'!AF78)</f>
        <v/>
      </c>
      <c r="FQ78" s="245" t="str">
        <f>IF(ISBLANK('Post Process Calc.'!AG78),"",'Post Process Calc.'!AG78)</f>
        <v/>
      </c>
      <c r="FR78" s="245" t="str">
        <f>IF(ISBLANK('Post Process Calc.'!AH78),"",'Post Process Calc.'!AH78)</f>
        <v/>
      </c>
      <c r="FS78" s="245" t="str">
        <f>IF(ISBLANK('Post Process Calc.'!AI78),"",'Post Process Calc.'!AI78)</f>
        <v/>
      </c>
    </row>
    <row r="79" spans="1:175" x14ac:dyDescent="0.15">
      <c r="A79" s="240" t="str">
        <f>IF(Glutamine!B70&lt;&gt;0,Glutamine!$B$1,"")</f>
        <v/>
      </c>
      <c r="B79" s="240" t="str">
        <f>IF(ISBLANK(Glutamine!A70),"",Glutamine!A70)</f>
        <v/>
      </c>
      <c r="C79" s="247" t="str">
        <f>IF(ISBLANK(Glutamine!B70),"",Glutamine!B70)</f>
        <v/>
      </c>
      <c r="D79" s="248" t="str">
        <f>IF(ISBLANK(Glutamine!C70),"",Glutamine!C70)</f>
        <v/>
      </c>
      <c r="E79" s="240" t="str">
        <f>IF(ISBLANK(Glutamine!D70),"",Glutamine!D70)</f>
        <v/>
      </c>
      <c r="F79" s="240" t="str">
        <f>IF(ISBLANK(Glutamine!E70),"",Glutamine!E70)</f>
        <v/>
      </c>
      <c r="G79" s="240" t="str">
        <f>IF(ISBLANK(Glutamine!G70),"",Glutamine!G70)</f>
        <v/>
      </c>
      <c r="H79" s="240" t="str">
        <f>IF(ISBLANK(Glutamine!H70),"",Glutamine!H70)</f>
        <v/>
      </c>
      <c r="I79" s="240" t="str">
        <f>IF(ISBLANK(Glutamine!I70),"",Glutamine!I70)</f>
        <v/>
      </c>
      <c r="J79" s="240" t="str">
        <f>IF(ISBLANK(Glutamine!J70),"",Glutamine!J70)</f>
        <v/>
      </c>
      <c r="K79" s="240" t="str">
        <f>IF(ISBLANK(Glutamine!K70),"",Glutamine!K70)</f>
        <v/>
      </c>
      <c r="L79" s="240" t="str">
        <f>IF(ISBLANK(Glutamine!L70),"",Glutamine!L70)</f>
        <v/>
      </c>
      <c r="M79" s="240" t="str">
        <f>IF(ISBLANK(Glutamine!M70),"",Glutamine!M70)</f>
        <v/>
      </c>
      <c r="N79" s="240" t="str">
        <f>IF(ISBLANK(Glutamine!N70),"",Glutamine!N70)</f>
        <v/>
      </c>
      <c r="O79" s="240" t="str">
        <f>IF(ISBLANK(Glutamine!O70),"",Glutamine!O70)</f>
        <v/>
      </c>
      <c r="P79" s="240" t="str">
        <f>IF(ISBLANK(Glutamine!P70),"",Glutamine!P70)</f>
        <v/>
      </c>
      <c r="Q79" s="240" t="str">
        <f>IF(ISBLANK(Glutamine!Q70),"",Glutamine!Q70)</f>
        <v/>
      </c>
      <c r="R79" s="240" t="str">
        <f>IF(ISBLANK(Glutamine!R70),"",Glutamine!R70)</f>
        <v/>
      </c>
      <c r="S79" s="240" t="str">
        <f>IF(ISBLANK(Glutamine!S70),"",Glutamine!S70)</f>
        <v/>
      </c>
      <c r="T79" s="240" t="str">
        <f>IF(ISBLANK(Glutamine!T70),"",Glutamine!T70)</f>
        <v/>
      </c>
      <c r="U79" s="240" t="str">
        <f>IF(ISBLANK(Glutamine!U70),"",Glutamine!U70)</f>
        <v/>
      </c>
      <c r="V79" s="240" t="str">
        <f>IF(ISBLANK(Glutamine!V70),"",Glutamine!V70)</f>
        <v/>
      </c>
      <c r="W79" s="240" t="str">
        <f>IF(ISBLANK(Glutamine!W70),"",Glutamine!W70)</f>
        <v/>
      </c>
      <c r="X79" s="240" t="str">
        <f>IF(ISBLANK(Glutamine!X70),"",Glutamine!X70)</f>
        <v/>
      </c>
      <c r="Y79" s="240" t="str">
        <f>IF(ISBLANK(Glutamine!Y70),"",Glutamine!Y70)</f>
        <v/>
      </c>
      <c r="Z79" s="240" t="str">
        <f>IF(ISBLANK(Glutamine!Z70),"",Glutamine!Z70)</f>
        <v/>
      </c>
      <c r="AA79" s="240" t="str">
        <f>IF(ISBLANK(Glutamine!AA70),"",Glutamine!AA70)</f>
        <v/>
      </c>
      <c r="AB79" s="240" t="str">
        <f>IF(ISBLANK(Glutamine!AB70),"",Glutamine!AB70)</f>
        <v/>
      </c>
      <c r="AC79" s="240" t="str">
        <f>IF(ISBLANK(Glutamine!AC70),"",Glutamine!AC70)</f>
        <v/>
      </c>
      <c r="AD79" s="240" t="str">
        <f>IF(ISBLANK(Glutamine!AD70),"",Glutamine!AD70)</f>
        <v/>
      </c>
      <c r="AE79" s="240" t="str">
        <f>IF(ISBLANK(Glutamine!AE70),"",Glutamine!AE70)</f>
        <v/>
      </c>
      <c r="AF79" s="240" t="str">
        <f>IF(ISBLANK(Glutamine!AF70),"",Glutamine!AF70)</f>
        <v/>
      </c>
      <c r="AG79" s="240" t="str">
        <f>IF(ISBLANK(Glutamine!AG70),"",Glutamine!AG70)</f>
        <v/>
      </c>
      <c r="AH79" s="240" t="str">
        <f>IF(ISBLANK(Glutamine!AH70),"",Glutamine!AH70)</f>
        <v/>
      </c>
      <c r="AI79" s="240" t="str">
        <f>IF(ISBLANK(Glutamine!AI70),"",Glutamine!AI70)</f>
        <v/>
      </c>
      <c r="AJ79" s="240" t="str">
        <f>IF(ISBLANK(Glutamine!AJ70),"",Glutamine!AJ70)</f>
        <v/>
      </c>
      <c r="AK79" s="240" t="str">
        <f>IF(ISBLANK(Glutamine!AK70),"",Glutamine!AK70)</f>
        <v/>
      </c>
      <c r="AL79" s="240" t="str">
        <f>IF(ISBLANK(Glutamine!AL70),"",Glutamine!AL70)</f>
        <v/>
      </c>
      <c r="AM79" s="240" t="str">
        <f>IF(ISBLANK(Glutamine!AM70),"",Glutamine!AM70)</f>
        <v/>
      </c>
      <c r="AN79" s="240" t="str">
        <f>IF(ISBLANK(Glutamine!AN70),"",Glutamine!AN70)</f>
        <v/>
      </c>
      <c r="AO79" s="240" t="str">
        <f>IF(ISBLANK(Glutamine!AO70),"",Glutamine!AO70)</f>
        <v/>
      </c>
      <c r="AP79" s="240" t="str">
        <f>IF(ISBLANK(Glutamine!AP70),"",Glutamine!AP70)</f>
        <v/>
      </c>
      <c r="AQ79" s="240" t="e">
        <f>IF(ISBLANK(Glutamine!#REF!),"",Glutamine!#REF!)</f>
        <v>#REF!</v>
      </c>
      <c r="AR79" s="240" t="e">
        <f>IF(ISBLANK(Glutamine!#REF!),"",Glutamine!#REF!)</f>
        <v>#REF!</v>
      </c>
      <c r="AS79" s="240" t="e">
        <f>IF(ISBLANK(Glutamine!#REF!),"",Glutamine!#REF!)</f>
        <v>#REF!</v>
      </c>
      <c r="AT79" s="240" t="e">
        <f>IF(ISBLANK(Glutamine!#REF!),"",Glutamine!#REF!)</f>
        <v>#REF!</v>
      </c>
      <c r="AU79" s="240" t="e">
        <f>IF(ISBLANK(Glutamine!#REF!),"",Glutamine!#REF!)</f>
        <v>#REF!</v>
      </c>
      <c r="AV79" s="240" t="e">
        <f>IF(ISBLANK(Glutamine!#REF!),"",Glutamine!#REF!)</f>
        <v>#REF!</v>
      </c>
      <c r="AW79" s="240" t="e">
        <f>IF(ISBLANK(Glutamine!#REF!),"",Glutamine!#REF!)</f>
        <v>#REF!</v>
      </c>
      <c r="AX79" s="240" t="e">
        <f>IF(ISBLANK(Glutamine!#REF!),"",Glutamine!#REF!)</f>
        <v>#REF!</v>
      </c>
      <c r="AY79" s="240" t="e">
        <f>IF(ISBLANK(Glutamine!#REF!),"",Glutamine!#REF!)</f>
        <v>#REF!</v>
      </c>
      <c r="AZ79" s="240" t="e">
        <f>IF(ISBLANK(Glutamine!#REF!),"",Glutamine!#REF!)</f>
        <v>#REF!</v>
      </c>
      <c r="BA79" s="240" t="e">
        <f>IF(ISBLANK(Glutamine!#REF!),"",Glutamine!#REF!)</f>
        <v>#REF!</v>
      </c>
      <c r="BB79" s="240" t="e">
        <f>IF(ISBLANK(Glutamine!#REF!),"",Glutamine!#REF!)</f>
        <v>#REF!</v>
      </c>
      <c r="BC79" s="240" t="e">
        <f>IF(ISBLANK(Glutamine!#REF!),"",Glutamine!#REF!)</f>
        <v>#REF!</v>
      </c>
      <c r="BD79" s="240" t="e">
        <f>IF(ISBLANK(Glutamine!#REF!),"",Glutamine!#REF!)</f>
        <v>#REF!</v>
      </c>
      <c r="BE79" s="240" t="e">
        <f>IF(ISBLANK(Glutamine!#REF!),"",Glutamine!#REF!)</f>
        <v>#REF!</v>
      </c>
      <c r="BF79" s="240" t="e">
        <f>IF(ISBLANK(Glutamine!#REF!),"",Glutamine!#REF!)</f>
        <v>#REF!</v>
      </c>
      <c r="BG79" s="240" t="e">
        <f>IF(ISBLANK(Glutamine!#REF!),"",Glutamine!#REF!)</f>
        <v>#REF!</v>
      </c>
      <c r="BH79" s="240" t="e">
        <f>IF(ISBLANK(Glutamine!#REF!),"",Glutamine!#REF!)</f>
        <v>#REF!</v>
      </c>
      <c r="BI79" s="240" t="e">
        <f>IF(ISBLANK(Glutamine!#REF!),"",Glutamine!#REF!)</f>
        <v>#REF!</v>
      </c>
      <c r="BJ79" s="240" t="e">
        <f>IF(ISBLANK(Glutamine!#REF!),"",Glutamine!#REF!)</f>
        <v>#REF!</v>
      </c>
      <c r="BK79" s="240" t="e">
        <f>IF(ISBLANK(Glutamine!#REF!),"",Glutamine!#REF!)</f>
        <v>#REF!</v>
      </c>
      <c r="BL79" s="240" t="e">
        <f>IF(ISBLANK(Glutamine!#REF!),"",Glutamine!#REF!)</f>
        <v>#REF!</v>
      </c>
      <c r="BM79" s="240" t="e">
        <f>IF(ISBLANK(Glutamine!#REF!),"",Glutamine!#REF!)</f>
        <v>#REF!</v>
      </c>
      <c r="BN79" s="240" t="str">
        <f>IF(ISBLANK('In Process Calc.'!B72),"",ROUND('In Process Calc.'!B72,2))</f>
        <v/>
      </c>
      <c r="BO79" s="240" t="str">
        <f>IF(ISBLANK('In Process Calc.'!C72),"",ROUND('In Process Calc.'!C72,2))</f>
        <v/>
      </c>
      <c r="BP79" s="240" t="str">
        <f>IF(ISBLANK('In Process Calc.'!D72),"",'In Process Calc.'!D72)</f>
        <v/>
      </c>
      <c r="BQ79" s="240" t="str">
        <f>IF(ISBLANK('In Process Calc.'!E72),"",'In Process Calc.'!E72)</f>
        <v/>
      </c>
      <c r="BR79" s="240" t="str">
        <f>IF(ISBLANK('In Process Calc.'!G72),"",'In Process Calc.'!G72)</f>
        <v/>
      </c>
      <c r="BS79" s="240" t="str">
        <f>IF(ISBLANK('In Process Calc.'!I72),"",'In Process Calc.'!I72)</f>
        <v/>
      </c>
      <c r="BT79" s="240" t="str">
        <f>IF(ISBLANK('In Process Calc.'!J72),"",'In Process Calc.'!J72)</f>
        <v/>
      </c>
      <c r="BU79" s="240" t="str">
        <f>IF(ISBLANK('In Process Calc.'!K72),"",'In Process Calc.'!K72)</f>
        <v/>
      </c>
      <c r="BV79" s="245" t="str">
        <f>IF(ISBLANK('In Process Calc.'!L72),"",'In Process Calc.'!L72)</f>
        <v/>
      </c>
      <c r="BW79" s="245" t="str">
        <f>IF(ISBLANK('In Process Calc.'!M72),"",'In Process Calc.'!M72)</f>
        <v/>
      </c>
      <c r="BX79" s="245" t="str">
        <f>IF(ISBLANK('In Process Calc.'!N72),"",'In Process Calc.'!N72)</f>
        <v/>
      </c>
      <c r="BY79" s="245" t="str">
        <f>IF(ISBLANK('In Process Calc.'!O72),"",'In Process Calc.'!O72)</f>
        <v/>
      </c>
      <c r="BZ79" s="245" t="str">
        <f>IF(ISBLANK('In Process Calc.'!P72),"",'In Process Calc.'!P72)</f>
        <v/>
      </c>
      <c r="CA79" s="245" t="str">
        <f>IF(ISBLANK('In Process Calc.'!Q72),"",'In Process Calc.'!Q72)</f>
        <v/>
      </c>
      <c r="CB79" s="245" t="str">
        <f>IF(ISBLANK('In Process Calc.'!R72),"",'In Process Calc.'!R72)</f>
        <v/>
      </c>
      <c r="CC79" s="245" t="str">
        <f>IF(ISBLANK('In Process Calc.'!S72),"",'In Process Calc.'!S72)</f>
        <v/>
      </c>
      <c r="CD79" s="245" t="str">
        <f>IF(ISBLANK('In Process Calc.'!T72),"",'In Process Calc.'!T72)</f>
        <v/>
      </c>
      <c r="CE79" s="245" t="str">
        <f>IF(ISBLANK('In Process Calc.'!U72),"",'In Process Calc.'!U72)</f>
        <v/>
      </c>
      <c r="CF79" s="245" t="str">
        <f>IF(ISBLANK('In Process Calc.'!V72),"",'In Process Calc.'!V72)</f>
        <v/>
      </c>
      <c r="CG79" s="245" t="str">
        <f>IF(ISBLANK('In Process Calc.'!W72),"",'In Process Calc.'!W72)</f>
        <v/>
      </c>
      <c r="CH79" s="245" t="str">
        <f>IF(ISBLANK('In Process Calc.'!X72),"",'In Process Calc.'!X72)</f>
        <v/>
      </c>
      <c r="CI79" s="245" t="str">
        <f>IF(ISBLANK('In Process Calc.'!Y72),"",'In Process Calc.'!Y72)</f>
        <v/>
      </c>
      <c r="CJ79" s="245" t="str">
        <f>IF(ISBLANK('In Process Calc.'!Z72),"",'In Process Calc.'!Z72)</f>
        <v/>
      </c>
      <c r="CK79" s="245" t="str">
        <f>IF(ISBLANK('In Process Calc.'!AA72),"",'In Process Calc.'!AA72)</f>
        <v/>
      </c>
      <c r="CL79" s="245" t="str">
        <f>IF(ISBLANK('In Process Calc.'!AB72),"",'In Process Calc.'!AB72)</f>
        <v/>
      </c>
      <c r="CM79" s="245" t="str">
        <f>IF(ISBLANK('In Process Calc.'!AC72),"",'In Process Calc.'!AC72)</f>
        <v/>
      </c>
      <c r="CN79" s="245" t="str">
        <f>IF(ISBLANK('In Process Calc.'!AD72),"",'In Process Calc.'!AD72)</f>
        <v/>
      </c>
      <c r="CO79" s="245" t="str">
        <f>IF(ISBLANK('In Process Calc.'!AE72),"",'In Process Calc.'!AE72)</f>
        <v/>
      </c>
      <c r="CP79" s="245" t="str">
        <f>IF(ISBLANK('In Process Calc.'!AF72),"",'In Process Calc.'!AF72)</f>
        <v/>
      </c>
      <c r="CQ79" s="245" t="str">
        <f>IF(ISBLANK('In Process Calc.'!AG72),"",'In Process Calc.'!AG72)</f>
        <v/>
      </c>
      <c r="CR79" s="245" t="str">
        <f>IF(ISBLANK('In Process Calc.'!AH72),"",'In Process Calc.'!AH72)</f>
        <v/>
      </c>
      <c r="CS79" s="245" t="str">
        <f>IF(ISBLANK('In Process Calc.'!AI72),"",'In Process Calc.'!AI72)</f>
        <v/>
      </c>
      <c r="CT79" s="245" t="str">
        <f>IF(ISBLANK('In Process Calc.'!AJ72),"",'In Process Calc.'!AJ72)</f>
        <v/>
      </c>
      <c r="CU79" s="245" t="str">
        <f>IF(ISBLANK('In Process Calc.'!AK72),"",'In Process Calc.'!AK72)</f>
        <v/>
      </c>
      <c r="CV79" s="245" t="str">
        <f>IF(ISBLANK('In Process Calc.'!AL72),"",'In Process Calc.'!AL72)</f>
        <v/>
      </c>
      <c r="CW79" s="245" t="str">
        <f>IF(ISBLANK('In Process Calc.'!AM72),"",'In Process Calc.'!AM72)</f>
        <v/>
      </c>
      <c r="CX79" s="245" t="str">
        <f>IF(ISBLANK('In Process Calc.'!AN72),"",'In Process Calc.'!AN72)</f>
        <v/>
      </c>
      <c r="CY79" s="245" t="str">
        <f>IF(ISBLANK('In Process Calc.'!AO72),"",'In Process Calc.'!AO72)</f>
        <v/>
      </c>
      <c r="CZ79" s="245" t="str">
        <f>IF(ISBLANK('In Process Calc.'!AP72),"",'In Process Calc.'!AP72)</f>
        <v/>
      </c>
      <c r="DA79" s="245" t="str">
        <f>IF(ISBLANK('In Process Calc.'!AQ72),"",'In Process Calc.'!AQ72)</f>
        <v/>
      </c>
      <c r="DB79" s="245" t="str">
        <f>IF(ISBLANK('In Process Calc.'!AR72),"",'In Process Calc.'!AR72)</f>
        <v/>
      </c>
      <c r="DC79" s="245" t="str">
        <f>IF(ISBLANK('In Process Calc.'!AS72),"",'In Process Calc.'!AS72)</f>
        <v/>
      </c>
      <c r="DD79" s="245" t="str">
        <f>IF(ISBLANK('In Process Calc.'!AT72),"",'In Process Calc.'!AT72)</f>
        <v/>
      </c>
      <c r="DE79" s="245" t="str">
        <f>IF(ISBLANK('In Process Calc.'!AU72),"",'In Process Calc.'!AU72)</f>
        <v/>
      </c>
      <c r="DF79" s="245" t="str">
        <f>IF(ISBLANK('In Process Calc.'!AV72),"",'In Process Calc.'!AV72)</f>
        <v/>
      </c>
      <c r="DG79" s="245" t="str">
        <f>IF(ISBLANK('In Process Calc.'!AW72),"",'In Process Calc.'!AW72)</f>
        <v/>
      </c>
      <c r="DH79" s="245" t="str">
        <f>IF(ISBLANK('In Process Calc.'!AX72),"",'In Process Calc.'!AX72)</f>
        <v/>
      </c>
      <c r="DI79" s="245" t="str">
        <f>IF(ISBLANK('In Process Calc.'!AY72),"",'In Process Calc.'!AY72)</f>
        <v/>
      </c>
      <c r="DJ79" s="245" t="str">
        <f>IF(ISBLANK('In Process Calc.'!AZ72),"",'In Process Calc.'!AZ72)</f>
        <v/>
      </c>
      <c r="DK79" s="245" t="str">
        <f>IF(ISBLANK('In Process Calc.'!BA72),"",'In Process Calc.'!BA72)</f>
        <v/>
      </c>
      <c r="DL79" s="245" t="str">
        <f>IF(ISBLANK('In Process Calc.'!BB72),"",'In Process Calc.'!BB72)</f>
        <v/>
      </c>
      <c r="DM79" s="245" t="str">
        <f>IF(ISBLANK('In Process Calc.'!BC72),"",'In Process Calc.'!BC72)</f>
        <v/>
      </c>
      <c r="DN79" s="245" t="str">
        <f>IF(ISBLANK('In Process Calc.'!BD72),"",'In Process Calc.'!BD72)</f>
        <v/>
      </c>
      <c r="DO79" s="245" t="str">
        <f>IF(ISBLANK('In Process Calc.'!BE72),"",'In Process Calc.'!BE72)</f>
        <v/>
      </c>
      <c r="DP79" s="245" t="str">
        <f>IF(ISBLANK('In Process Calc.'!BF72),"",'In Process Calc.'!BF72)</f>
        <v/>
      </c>
      <c r="DQ79" s="245" t="str">
        <f>IF(ISBLANK('In Process Calc.'!BG72),"",'In Process Calc.'!BG72)</f>
        <v/>
      </c>
      <c r="DR79" s="245" t="str">
        <f>IF(ISBLANK('In Process Calc.'!BH72),"",'In Process Calc.'!BH72)</f>
        <v/>
      </c>
      <c r="DS79" s="245" t="str">
        <f>IF(ISBLANK('In Process Calc.'!BI72),"",'In Process Calc.'!BI72)</f>
        <v/>
      </c>
      <c r="DT79" s="245" t="str">
        <f>IF(ISBLANK('In Process Calc.'!BJ72),"",'In Process Calc.'!BJ72)</f>
        <v/>
      </c>
      <c r="DU79" s="245" t="str">
        <f>IF(ISBLANK('In Process Calc.'!BK72),"",'In Process Calc.'!BK72)</f>
        <v/>
      </c>
      <c r="DV79" s="245" t="str">
        <f>IF(ISBLANK('In Process Calc.'!BL72),"",'In Process Calc.'!BL72)</f>
        <v/>
      </c>
      <c r="DW79" s="245" t="str">
        <f>IF(ISBLANK('In Process Calc.'!BM72),"",'In Process Calc.'!BM72)</f>
        <v/>
      </c>
      <c r="DX79" s="245" t="str">
        <f>IF(ISBLANK('In Process Calc.'!BN72),"",'In Process Calc.'!BN72)</f>
        <v/>
      </c>
      <c r="DY79" s="245" t="str">
        <f>IF(ISBLANK('In Process Calc.'!BO72),"",'In Process Calc.'!BO72)</f>
        <v/>
      </c>
      <c r="DZ79" s="245" t="str">
        <f>IF(ISBLANK('In Process Calc.'!BP72),"",'In Process Calc.'!BP72)</f>
        <v/>
      </c>
      <c r="EA79" s="245" t="str">
        <f>IF(ISBLANK('In Process Calc.'!BQ72),"",'In Process Calc.'!BQ72)</f>
        <v/>
      </c>
      <c r="EB79" s="245" t="str">
        <f>IF(ISBLANK('In Process Calc.'!BR72),"",'In Process Calc.'!BR72)</f>
        <v/>
      </c>
      <c r="EC79" s="245" t="str">
        <f>IF(ISBLANK('In Process Calc.'!BS72),"",'In Process Calc.'!BS72)</f>
        <v/>
      </c>
      <c r="ED79" s="245" t="str">
        <f>IF(ISBLANK('In Process Calc.'!BT72),"",'In Process Calc.'!BT72)</f>
        <v/>
      </c>
      <c r="EE79" s="245" t="str">
        <f>IF(ISBLANK('In Process Calc.'!BU72),"",'In Process Calc.'!BU72)</f>
        <v/>
      </c>
      <c r="EF79" s="245" t="str">
        <f>IF(ISBLANK('In Process Calc.'!BV72),"",'In Process Calc.'!BV72)</f>
        <v/>
      </c>
      <c r="EG79" s="245" t="str">
        <f>IF(ISBLANK('In Process Calc.'!BW72),"",'In Process Calc.'!BW72)</f>
        <v/>
      </c>
      <c r="EH79" s="245" t="str">
        <f>IF(ISBLANK('In Process Calc.'!BX72),"",'In Process Calc.'!BX72)</f>
        <v/>
      </c>
      <c r="EI79" s="245" t="str">
        <f>IF(ISBLANK('In Process Calc.'!BY72),"",'In Process Calc.'!BY72)</f>
        <v/>
      </c>
      <c r="EJ79" s="245" t="str">
        <f>IF(ISBLANK('In Process Calc.'!BZ72),"",'In Process Calc.'!BZ72)</f>
        <v/>
      </c>
      <c r="EK79" s="245" t="str">
        <f>IF(ISBLANK('Post Process Calc.'!A79),"",'Post Process Calc.'!A79)</f>
        <v/>
      </c>
      <c r="EL79" s="245" t="str">
        <f>IF(ISBLANK('Post Process Calc.'!B79),"",'Post Process Calc.'!B79)</f>
        <v/>
      </c>
      <c r="EM79" s="245" t="str">
        <f>IF(ISBLANK('Post Process Calc.'!C79),"",'Post Process Calc.'!C79)</f>
        <v/>
      </c>
      <c r="EN79" s="245" t="str">
        <f>IF(ISBLANK('Post Process Calc.'!D79),"",'Post Process Calc.'!D79)</f>
        <v/>
      </c>
      <c r="EO79" s="245" t="str">
        <f>IF(ISBLANK('Post Process Calc.'!E79),"",'Post Process Calc.'!E79)</f>
        <v/>
      </c>
      <c r="EP79" s="245" t="str">
        <f>IF(ISBLANK('Post Process Calc.'!F79),"",'Post Process Calc.'!F79)</f>
        <v/>
      </c>
      <c r="EQ79" s="245" t="str">
        <f>IF(ISBLANK('Post Process Calc.'!G79),"",'Post Process Calc.'!G79)</f>
        <v/>
      </c>
      <c r="ER79" s="245" t="str">
        <f>IF(ISBLANK('Post Process Calc.'!H79),"",'Post Process Calc.'!H79)</f>
        <v/>
      </c>
      <c r="ES79" s="245" t="str">
        <f>IF(ISBLANK('Post Process Calc.'!I79),"",'Post Process Calc.'!I79)</f>
        <v/>
      </c>
      <c r="ET79" s="245" t="str">
        <f>IF(ISBLANK('Post Process Calc.'!J79),"",'Post Process Calc.'!J79)</f>
        <v/>
      </c>
      <c r="EU79" s="245" t="str">
        <f>IF(ISBLANK('Post Process Calc.'!K79),"",'Post Process Calc.'!K79)</f>
        <v/>
      </c>
      <c r="EV79" s="245" t="str">
        <f>IF(ISBLANK('Post Process Calc.'!L79),"",'Post Process Calc.'!L79)</f>
        <v/>
      </c>
      <c r="EW79" s="245" t="str">
        <f>IF(ISBLANK('Post Process Calc.'!M79),"",'Post Process Calc.'!M79)</f>
        <v/>
      </c>
      <c r="EX79" s="245" t="str">
        <f>IF(ISBLANK('Post Process Calc.'!N79),"",'Post Process Calc.'!N79)</f>
        <v/>
      </c>
      <c r="EY79" s="245" t="str">
        <f>IF(ISBLANK('Post Process Calc.'!O79),"",'Post Process Calc.'!O79)</f>
        <v/>
      </c>
      <c r="EZ79" s="245" t="str">
        <f>IF(ISBLANK('Post Process Calc.'!P79),"",'Post Process Calc.'!P79)</f>
        <v/>
      </c>
      <c r="FA79" s="245" t="str">
        <f>IF(ISBLANK('Post Process Calc.'!Q79),"",'Post Process Calc.'!Q79)</f>
        <v/>
      </c>
      <c r="FB79" s="245" t="str">
        <f>IF(ISBLANK('Post Process Calc.'!R79),"",'Post Process Calc.'!R79)</f>
        <v/>
      </c>
      <c r="FC79" s="245" t="str">
        <f>IF(ISBLANK('Post Process Calc.'!S79),"",'Post Process Calc.'!S79)</f>
        <v/>
      </c>
      <c r="FD79" s="245" t="str">
        <f>IF(ISBLANK('Post Process Calc.'!T79),"",'Post Process Calc.'!T79)</f>
        <v/>
      </c>
      <c r="FE79" s="245" t="str">
        <f>IF(ISBLANK('Post Process Calc.'!U79),"",'Post Process Calc.'!U79)</f>
        <v/>
      </c>
      <c r="FF79" s="245" t="str">
        <f>IF(ISBLANK('Post Process Calc.'!V79),"",'Post Process Calc.'!V79)</f>
        <v/>
      </c>
      <c r="FG79" s="245" t="str">
        <f>IF(ISBLANK('Post Process Calc.'!W79),"",'Post Process Calc.'!W79)</f>
        <v/>
      </c>
      <c r="FH79" s="245" t="str">
        <f>IF(ISBLANK('Post Process Calc.'!X79),"",'Post Process Calc.'!X79)</f>
        <v/>
      </c>
      <c r="FI79" s="245" t="str">
        <f>IF(ISBLANK('Post Process Calc.'!Y79),"",'Post Process Calc.'!Y79)</f>
        <v/>
      </c>
      <c r="FJ79" s="245" t="str">
        <f>IF(ISBLANK('Post Process Calc.'!Z79),"",'Post Process Calc.'!Z79)</f>
        <v/>
      </c>
      <c r="FK79" s="245" t="str">
        <f>IF(ISBLANK('Post Process Calc.'!AA79),"",'Post Process Calc.'!AA79)</f>
        <v/>
      </c>
      <c r="FL79" s="245" t="str">
        <f>IF(ISBLANK('Post Process Calc.'!AB79),"",'Post Process Calc.'!AB79)</f>
        <v/>
      </c>
      <c r="FM79" s="245" t="str">
        <f>IF(ISBLANK('Post Process Calc.'!AC79),"",'Post Process Calc.'!AC79)</f>
        <v/>
      </c>
      <c r="FN79" s="245" t="str">
        <f>IF(ISBLANK('Post Process Calc.'!AD79),"",'Post Process Calc.'!AD79)</f>
        <v/>
      </c>
      <c r="FO79" s="245" t="str">
        <f>IF(ISBLANK('Post Process Calc.'!AE79),"",'Post Process Calc.'!AE79)</f>
        <v/>
      </c>
      <c r="FP79" s="245" t="str">
        <f>IF(ISBLANK('Post Process Calc.'!AF79),"",'Post Process Calc.'!AF79)</f>
        <v/>
      </c>
      <c r="FQ79" s="245" t="str">
        <f>IF(ISBLANK('Post Process Calc.'!AG79),"",'Post Process Calc.'!AG79)</f>
        <v/>
      </c>
      <c r="FR79" s="245" t="str">
        <f>IF(ISBLANK('Post Process Calc.'!AH79),"",'Post Process Calc.'!AH79)</f>
        <v/>
      </c>
      <c r="FS79" s="245" t="str">
        <f>IF(ISBLANK('Post Process Calc.'!AI79),"",'Post Process Calc.'!AI79)</f>
        <v/>
      </c>
    </row>
    <row r="80" spans="1:175" x14ac:dyDescent="0.15">
      <c r="A80" s="240" t="str">
        <f>IF(Glutamine!B71&lt;&gt;0,Glutamine!$B$1,"")</f>
        <v/>
      </c>
      <c r="B80" s="240" t="str">
        <f>IF(ISBLANK(Glutamine!A71),"",Glutamine!A71)</f>
        <v/>
      </c>
      <c r="C80" s="247" t="str">
        <f>IF(ISBLANK(Glutamine!B71),"",Glutamine!B71)</f>
        <v/>
      </c>
      <c r="D80" s="248" t="str">
        <f>IF(ISBLANK(Glutamine!C71),"",Glutamine!C71)</f>
        <v/>
      </c>
      <c r="E80" s="240" t="str">
        <f>IF(ISBLANK(Glutamine!D71),"",Glutamine!D71)</f>
        <v/>
      </c>
      <c r="F80" s="240" t="str">
        <f>IF(ISBLANK(Glutamine!E71),"",Glutamine!E71)</f>
        <v/>
      </c>
      <c r="G80" s="240" t="str">
        <f>IF(ISBLANK(Glutamine!G71),"",Glutamine!G71)</f>
        <v/>
      </c>
      <c r="H80" s="240" t="str">
        <f>IF(ISBLANK(Glutamine!H71),"",Glutamine!H71)</f>
        <v/>
      </c>
      <c r="I80" s="240" t="str">
        <f>IF(ISBLANK(Glutamine!I71),"",Glutamine!I71)</f>
        <v/>
      </c>
      <c r="J80" s="240" t="str">
        <f>IF(ISBLANK(Glutamine!J71),"",Glutamine!J71)</f>
        <v/>
      </c>
      <c r="K80" s="240" t="str">
        <f>IF(ISBLANK(Glutamine!K71),"",Glutamine!K71)</f>
        <v/>
      </c>
      <c r="L80" s="240" t="str">
        <f>IF(ISBLANK(Glutamine!L71),"",Glutamine!L71)</f>
        <v/>
      </c>
      <c r="M80" s="240" t="str">
        <f>IF(ISBLANK(Glutamine!M71),"",Glutamine!M71)</f>
        <v/>
      </c>
      <c r="N80" s="240" t="str">
        <f>IF(ISBLANK(Glutamine!N71),"",Glutamine!N71)</f>
        <v/>
      </c>
      <c r="O80" s="240" t="str">
        <f>IF(ISBLANK(Glutamine!O71),"",Glutamine!O71)</f>
        <v/>
      </c>
      <c r="P80" s="240" t="str">
        <f>IF(ISBLANK(Glutamine!P71),"",Glutamine!P71)</f>
        <v/>
      </c>
      <c r="Q80" s="240" t="str">
        <f>IF(ISBLANK(Glutamine!Q71),"",Glutamine!Q71)</f>
        <v/>
      </c>
      <c r="R80" s="240" t="str">
        <f>IF(ISBLANK(Glutamine!R71),"",Glutamine!R71)</f>
        <v/>
      </c>
      <c r="S80" s="240" t="str">
        <f>IF(ISBLANK(Glutamine!S71),"",Glutamine!S71)</f>
        <v/>
      </c>
      <c r="T80" s="240" t="str">
        <f>IF(ISBLANK(Glutamine!T71),"",Glutamine!T71)</f>
        <v/>
      </c>
      <c r="U80" s="240" t="str">
        <f>IF(ISBLANK(Glutamine!U71),"",Glutamine!U71)</f>
        <v/>
      </c>
      <c r="V80" s="240" t="str">
        <f>IF(ISBLANK(Glutamine!V71),"",Glutamine!V71)</f>
        <v/>
      </c>
      <c r="W80" s="240" t="str">
        <f>IF(ISBLANK(Glutamine!W71),"",Glutamine!W71)</f>
        <v/>
      </c>
      <c r="X80" s="240" t="str">
        <f>IF(ISBLANK(Glutamine!X71),"",Glutamine!X71)</f>
        <v/>
      </c>
      <c r="Y80" s="240" t="str">
        <f>IF(ISBLANK(Glutamine!Y71),"",Glutamine!Y71)</f>
        <v/>
      </c>
      <c r="Z80" s="240" t="str">
        <f>IF(ISBLANK(Glutamine!Z71),"",Glutamine!Z71)</f>
        <v/>
      </c>
      <c r="AA80" s="240" t="str">
        <f>IF(ISBLANK(Glutamine!AA71),"",Glutamine!AA71)</f>
        <v/>
      </c>
      <c r="AB80" s="240" t="str">
        <f>IF(ISBLANK(Glutamine!AB71),"",Glutamine!AB71)</f>
        <v/>
      </c>
      <c r="AC80" s="240" t="str">
        <f>IF(ISBLANK(Glutamine!AC71),"",Glutamine!AC71)</f>
        <v/>
      </c>
      <c r="AD80" s="240" t="str">
        <f>IF(ISBLANK(Glutamine!AD71),"",Glutamine!AD71)</f>
        <v/>
      </c>
      <c r="AE80" s="240" t="str">
        <f>IF(ISBLANK(Glutamine!AE71),"",Glutamine!AE71)</f>
        <v/>
      </c>
      <c r="AF80" s="240" t="str">
        <f>IF(ISBLANK(Glutamine!AF71),"",Glutamine!AF71)</f>
        <v/>
      </c>
      <c r="AG80" s="240" t="str">
        <f>IF(ISBLANK(Glutamine!AG71),"",Glutamine!AG71)</f>
        <v/>
      </c>
      <c r="AH80" s="240" t="str">
        <f>IF(ISBLANK(Glutamine!AH71),"",Glutamine!AH71)</f>
        <v/>
      </c>
      <c r="AI80" s="240" t="str">
        <f>IF(ISBLANK(Glutamine!AI71),"",Glutamine!AI71)</f>
        <v/>
      </c>
      <c r="AJ80" s="240" t="str">
        <f>IF(ISBLANK(Glutamine!AJ71),"",Glutamine!AJ71)</f>
        <v/>
      </c>
      <c r="AK80" s="240" t="str">
        <f>IF(ISBLANK(Glutamine!AK71),"",Glutamine!AK71)</f>
        <v/>
      </c>
      <c r="AL80" s="240" t="str">
        <f>IF(ISBLANK(Glutamine!AL71),"",Glutamine!AL71)</f>
        <v/>
      </c>
      <c r="AM80" s="240" t="str">
        <f>IF(ISBLANK(Glutamine!AM71),"",Glutamine!AM71)</f>
        <v/>
      </c>
      <c r="AN80" s="240" t="str">
        <f>IF(ISBLANK(Glutamine!AN71),"",Glutamine!AN71)</f>
        <v/>
      </c>
      <c r="AO80" s="240" t="str">
        <f>IF(ISBLANK(Glutamine!AO71),"",Glutamine!AO71)</f>
        <v/>
      </c>
      <c r="AP80" s="240" t="str">
        <f>IF(ISBLANK(Glutamine!AP71),"",Glutamine!AP71)</f>
        <v/>
      </c>
      <c r="AQ80" s="240" t="e">
        <f>IF(ISBLANK(Glutamine!#REF!),"",Glutamine!#REF!)</f>
        <v>#REF!</v>
      </c>
      <c r="AR80" s="240" t="e">
        <f>IF(ISBLANK(Glutamine!#REF!),"",Glutamine!#REF!)</f>
        <v>#REF!</v>
      </c>
      <c r="AS80" s="240" t="e">
        <f>IF(ISBLANK(Glutamine!#REF!),"",Glutamine!#REF!)</f>
        <v>#REF!</v>
      </c>
      <c r="AT80" s="240" t="e">
        <f>IF(ISBLANK(Glutamine!#REF!),"",Glutamine!#REF!)</f>
        <v>#REF!</v>
      </c>
      <c r="AU80" s="240" t="e">
        <f>IF(ISBLANK(Glutamine!#REF!),"",Glutamine!#REF!)</f>
        <v>#REF!</v>
      </c>
      <c r="AV80" s="240" t="e">
        <f>IF(ISBLANK(Glutamine!#REF!),"",Glutamine!#REF!)</f>
        <v>#REF!</v>
      </c>
      <c r="AW80" s="240" t="e">
        <f>IF(ISBLANK(Glutamine!#REF!),"",Glutamine!#REF!)</f>
        <v>#REF!</v>
      </c>
      <c r="AX80" s="240" t="e">
        <f>IF(ISBLANK(Glutamine!#REF!),"",Glutamine!#REF!)</f>
        <v>#REF!</v>
      </c>
      <c r="AY80" s="240" t="e">
        <f>IF(ISBLANK(Glutamine!#REF!),"",Glutamine!#REF!)</f>
        <v>#REF!</v>
      </c>
      <c r="AZ80" s="240" t="e">
        <f>IF(ISBLANK(Glutamine!#REF!),"",Glutamine!#REF!)</f>
        <v>#REF!</v>
      </c>
      <c r="BA80" s="240" t="e">
        <f>IF(ISBLANK(Glutamine!#REF!),"",Glutamine!#REF!)</f>
        <v>#REF!</v>
      </c>
      <c r="BB80" s="240" t="e">
        <f>IF(ISBLANK(Glutamine!#REF!),"",Glutamine!#REF!)</f>
        <v>#REF!</v>
      </c>
      <c r="BC80" s="240" t="e">
        <f>IF(ISBLANK(Glutamine!#REF!),"",Glutamine!#REF!)</f>
        <v>#REF!</v>
      </c>
      <c r="BD80" s="240" t="e">
        <f>IF(ISBLANK(Glutamine!#REF!),"",Glutamine!#REF!)</f>
        <v>#REF!</v>
      </c>
      <c r="BE80" s="240" t="e">
        <f>IF(ISBLANK(Glutamine!#REF!),"",Glutamine!#REF!)</f>
        <v>#REF!</v>
      </c>
      <c r="BF80" s="240" t="e">
        <f>IF(ISBLANK(Glutamine!#REF!),"",Glutamine!#REF!)</f>
        <v>#REF!</v>
      </c>
      <c r="BG80" s="240" t="e">
        <f>IF(ISBLANK(Glutamine!#REF!),"",Glutamine!#REF!)</f>
        <v>#REF!</v>
      </c>
      <c r="BH80" s="240" t="e">
        <f>IF(ISBLANK(Glutamine!#REF!),"",Glutamine!#REF!)</f>
        <v>#REF!</v>
      </c>
      <c r="BI80" s="240" t="e">
        <f>IF(ISBLANK(Glutamine!#REF!),"",Glutamine!#REF!)</f>
        <v>#REF!</v>
      </c>
      <c r="BJ80" s="240" t="e">
        <f>IF(ISBLANK(Glutamine!#REF!),"",Glutamine!#REF!)</f>
        <v>#REF!</v>
      </c>
      <c r="BK80" s="240" t="e">
        <f>IF(ISBLANK(Glutamine!#REF!),"",Glutamine!#REF!)</f>
        <v>#REF!</v>
      </c>
      <c r="BL80" s="240" t="e">
        <f>IF(ISBLANK(Glutamine!#REF!),"",Glutamine!#REF!)</f>
        <v>#REF!</v>
      </c>
      <c r="BM80" s="240" t="e">
        <f>IF(ISBLANK(Glutamine!#REF!),"",Glutamine!#REF!)</f>
        <v>#REF!</v>
      </c>
      <c r="BN80" s="240" t="str">
        <f>IF(ISBLANK('In Process Calc.'!B73),"",ROUND('In Process Calc.'!B73,2))</f>
        <v/>
      </c>
      <c r="BO80" s="240" t="str">
        <f>IF(ISBLANK('In Process Calc.'!C73),"",ROUND('In Process Calc.'!C73,2))</f>
        <v/>
      </c>
      <c r="BP80" s="240" t="str">
        <f>IF(ISBLANK('In Process Calc.'!D73),"",'In Process Calc.'!D73)</f>
        <v/>
      </c>
      <c r="BQ80" s="240" t="str">
        <f>IF(ISBLANK('In Process Calc.'!E73),"",'In Process Calc.'!E73)</f>
        <v/>
      </c>
      <c r="BR80" s="240" t="str">
        <f>IF(ISBLANK('In Process Calc.'!G73),"",'In Process Calc.'!G73)</f>
        <v/>
      </c>
      <c r="BS80" s="240" t="str">
        <f>IF(ISBLANK('In Process Calc.'!I73),"",'In Process Calc.'!I73)</f>
        <v/>
      </c>
      <c r="BT80" s="240" t="str">
        <f>IF(ISBLANK('In Process Calc.'!J73),"",'In Process Calc.'!J73)</f>
        <v/>
      </c>
      <c r="BU80" s="240" t="str">
        <f>IF(ISBLANK('In Process Calc.'!K73),"",'In Process Calc.'!K73)</f>
        <v/>
      </c>
      <c r="BV80" s="245" t="str">
        <f>IF(ISBLANK('In Process Calc.'!L73),"",'In Process Calc.'!L73)</f>
        <v/>
      </c>
      <c r="BW80" s="245" t="str">
        <f>IF(ISBLANK('In Process Calc.'!M73),"",'In Process Calc.'!M73)</f>
        <v/>
      </c>
      <c r="BX80" s="245" t="str">
        <f>IF(ISBLANK('In Process Calc.'!N73),"",'In Process Calc.'!N73)</f>
        <v/>
      </c>
      <c r="BY80" s="245" t="str">
        <f>IF(ISBLANK('In Process Calc.'!O73),"",'In Process Calc.'!O73)</f>
        <v/>
      </c>
      <c r="BZ80" s="245" t="str">
        <f>IF(ISBLANK('In Process Calc.'!P73),"",'In Process Calc.'!P73)</f>
        <v/>
      </c>
      <c r="CA80" s="245" t="str">
        <f>IF(ISBLANK('In Process Calc.'!Q73),"",'In Process Calc.'!Q73)</f>
        <v/>
      </c>
      <c r="CB80" s="245" t="str">
        <f>IF(ISBLANK('In Process Calc.'!R73),"",'In Process Calc.'!R73)</f>
        <v/>
      </c>
      <c r="CC80" s="245" t="str">
        <f>IF(ISBLANK('In Process Calc.'!S73),"",'In Process Calc.'!S73)</f>
        <v/>
      </c>
      <c r="CD80" s="245" t="str">
        <f>IF(ISBLANK('In Process Calc.'!T73),"",'In Process Calc.'!T73)</f>
        <v/>
      </c>
      <c r="CE80" s="245" t="str">
        <f>IF(ISBLANK('In Process Calc.'!U73),"",'In Process Calc.'!U73)</f>
        <v/>
      </c>
      <c r="CF80" s="245" t="str">
        <f>IF(ISBLANK('In Process Calc.'!V73),"",'In Process Calc.'!V73)</f>
        <v/>
      </c>
      <c r="CG80" s="245" t="str">
        <f>IF(ISBLANK('In Process Calc.'!W73),"",'In Process Calc.'!W73)</f>
        <v/>
      </c>
      <c r="CH80" s="245" t="str">
        <f>IF(ISBLANK('In Process Calc.'!X73),"",'In Process Calc.'!X73)</f>
        <v/>
      </c>
      <c r="CI80" s="245" t="str">
        <f>IF(ISBLANK('In Process Calc.'!Y73),"",'In Process Calc.'!Y73)</f>
        <v/>
      </c>
      <c r="CJ80" s="245" t="str">
        <f>IF(ISBLANK('In Process Calc.'!Z73),"",'In Process Calc.'!Z73)</f>
        <v/>
      </c>
      <c r="CK80" s="245" t="str">
        <f>IF(ISBLANK('In Process Calc.'!AA73),"",'In Process Calc.'!AA73)</f>
        <v/>
      </c>
      <c r="CL80" s="245" t="str">
        <f>IF(ISBLANK('In Process Calc.'!AB73),"",'In Process Calc.'!AB73)</f>
        <v/>
      </c>
      <c r="CM80" s="245" t="str">
        <f>IF(ISBLANK('In Process Calc.'!AC73),"",'In Process Calc.'!AC73)</f>
        <v/>
      </c>
      <c r="CN80" s="245" t="str">
        <f>IF(ISBLANK('In Process Calc.'!AD73),"",'In Process Calc.'!AD73)</f>
        <v/>
      </c>
      <c r="CO80" s="245" t="str">
        <f>IF(ISBLANK('In Process Calc.'!AE73),"",'In Process Calc.'!AE73)</f>
        <v/>
      </c>
      <c r="CP80" s="245" t="str">
        <f>IF(ISBLANK('In Process Calc.'!AF73),"",'In Process Calc.'!AF73)</f>
        <v/>
      </c>
      <c r="CQ80" s="245" t="str">
        <f>IF(ISBLANK('In Process Calc.'!AG73),"",'In Process Calc.'!AG73)</f>
        <v/>
      </c>
      <c r="CR80" s="245" t="str">
        <f>IF(ISBLANK('In Process Calc.'!AH73),"",'In Process Calc.'!AH73)</f>
        <v/>
      </c>
      <c r="CS80" s="245" t="str">
        <f>IF(ISBLANK('In Process Calc.'!AI73),"",'In Process Calc.'!AI73)</f>
        <v/>
      </c>
      <c r="CT80" s="245" t="str">
        <f>IF(ISBLANK('In Process Calc.'!AJ73),"",'In Process Calc.'!AJ73)</f>
        <v/>
      </c>
      <c r="CU80" s="245" t="str">
        <f>IF(ISBLANK('In Process Calc.'!AK73),"",'In Process Calc.'!AK73)</f>
        <v/>
      </c>
      <c r="CV80" s="245" t="str">
        <f>IF(ISBLANK('In Process Calc.'!AL73),"",'In Process Calc.'!AL73)</f>
        <v/>
      </c>
      <c r="CW80" s="245" t="str">
        <f>IF(ISBLANK('In Process Calc.'!AM73),"",'In Process Calc.'!AM73)</f>
        <v/>
      </c>
      <c r="CX80" s="245" t="str">
        <f>IF(ISBLANK('In Process Calc.'!AN73),"",'In Process Calc.'!AN73)</f>
        <v/>
      </c>
      <c r="CY80" s="245" t="str">
        <f>IF(ISBLANK('In Process Calc.'!AO73),"",'In Process Calc.'!AO73)</f>
        <v/>
      </c>
      <c r="CZ80" s="245" t="str">
        <f>IF(ISBLANK('In Process Calc.'!AP73),"",'In Process Calc.'!AP73)</f>
        <v/>
      </c>
      <c r="DA80" s="245" t="str">
        <f>IF(ISBLANK('In Process Calc.'!AQ73),"",'In Process Calc.'!AQ73)</f>
        <v/>
      </c>
      <c r="DB80" s="245" t="str">
        <f>IF(ISBLANK('In Process Calc.'!AR73),"",'In Process Calc.'!AR73)</f>
        <v/>
      </c>
      <c r="DC80" s="245" t="str">
        <f>IF(ISBLANK('In Process Calc.'!AS73),"",'In Process Calc.'!AS73)</f>
        <v/>
      </c>
      <c r="DD80" s="245" t="str">
        <f>IF(ISBLANK('In Process Calc.'!AT73),"",'In Process Calc.'!AT73)</f>
        <v/>
      </c>
      <c r="DE80" s="245" t="str">
        <f>IF(ISBLANK('In Process Calc.'!AU73),"",'In Process Calc.'!AU73)</f>
        <v/>
      </c>
      <c r="DF80" s="245" t="str">
        <f>IF(ISBLANK('In Process Calc.'!AV73),"",'In Process Calc.'!AV73)</f>
        <v/>
      </c>
      <c r="DG80" s="245" t="str">
        <f>IF(ISBLANK('In Process Calc.'!AW73),"",'In Process Calc.'!AW73)</f>
        <v/>
      </c>
      <c r="DH80" s="245" t="str">
        <f>IF(ISBLANK('In Process Calc.'!AX73),"",'In Process Calc.'!AX73)</f>
        <v/>
      </c>
      <c r="DI80" s="245" t="str">
        <f>IF(ISBLANK('In Process Calc.'!AY73),"",'In Process Calc.'!AY73)</f>
        <v/>
      </c>
      <c r="DJ80" s="245" t="str">
        <f>IF(ISBLANK('In Process Calc.'!AZ73),"",'In Process Calc.'!AZ73)</f>
        <v/>
      </c>
      <c r="DK80" s="245" t="str">
        <f>IF(ISBLANK('In Process Calc.'!BA73),"",'In Process Calc.'!BA73)</f>
        <v/>
      </c>
      <c r="DL80" s="245" t="str">
        <f>IF(ISBLANK('In Process Calc.'!BB73),"",'In Process Calc.'!BB73)</f>
        <v/>
      </c>
      <c r="DM80" s="245" t="str">
        <f>IF(ISBLANK('In Process Calc.'!BC73),"",'In Process Calc.'!BC73)</f>
        <v/>
      </c>
      <c r="DN80" s="245" t="str">
        <f>IF(ISBLANK('In Process Calc.'!BD73),"",'In Process Calc.'!BD73)</f>
        <v/>
      </c>
      <c r="DO80" s="245" t="str">
        <f>IF(ISBLANK('In Process Calc.'!BE73),"",'In Process Calc.'!BE73)</f>
        <v/>
      </c>
      <c r="DP80" s="245" t="str">
        <f>IF(ISBLANK('In Process Calc.'!BF73),"",'In Process Calc.'!BF73)</f>
        <v/>
      </c>
      <c r="DQ80" s="245" t="str">
        <f>IF(ISBLANK('In Process Calc.'!BG73),"",'In Process Calc.'!BG73)</f>
        <v/>
      </c>
      <c r="DR80" s="245" t="str">
        <f>IF(ISBLANK('In Process Calc.'!BH73),"",'In Process Calc.'!BH73)</f>
        <v/>
      </c>
      <c r="DS80" s="245" t="str">
        <f>IF(ISBLANK('In Process Calc.'!BI73),"",'In Process Calc.'!BI73)</f>
        <v/>
      </c>
      <c r="DT80" s="245" t="str">
        <f>IF(ISBLANK('In Process Calc.'!BJ73),"",'In Process Calc.'!BJ73)</f>
        <v/>
      </c>
      <c r="DU80" s="245" t="str">
        <f>IF(ISBLANK('In Process Calc.'!BK73),"",'In Process Calc.'!BK73)</f>
        <v/>
      </c>
      <c r="DV80" s="245" t="str">
        <f>IF(ISBLANK('In Process Calc.'!BL73),"",'In Process Calc.'!BL73)</f>
        <v/>
      </c>
      <c r="DW80" s="245" t="str">
        <f>IF(ISBLANK('In Process Calc.'!BM73),"",'In Process Calc.'!BM73)</f>
        <v/>
      </c>
      <c r="DX80" s="245" t="str">
        <f>IF(ISBLANK('In Process Calc.'!BN73),"",'In Process Calc.'!BN73)</f>
        <v/>
      </c>
      <c r="DY80" s="245" t="str">
        <f>IF(ISBLANK('In Process Calc.'!BO73),"",'In Process Calc.'!BO73)</f>
        <v/>
      </c>
      <c r="DZ80" s="245" t="str">
        <f>IF(ISBLANK('In Process Calc.'!BP73),"",'In Process Calc.'!BP73)</f>
        <v/>
      </c>
      <c r="EA80" s="245" t="str">
        <f>IF(ISBLANK('In Process Calc.'!BQ73),"",'In Process Calc.'!BQ73)</f>
        <v/>
      </c>
      <c r="EB80" s="245" t="str">
        <f>IF(ISBLANK('In Process Calc.'!BR73),"",'In Process Calc.'!BR73)</f>
        <v/>
      </c>
      <c r="EC80" s="245" t="str">
        <f>IF(ISBLANK('In Process Calc.'!BS73),"",'In Process Calc.'!BS73)</f>
        <v/>
      </c>
      <c r="ED80" s="245" t="str">
        <f>IF(ISBLANK('In Process Calc.'!BT73),"",'In Process Calc.'!BT73)</f>
        <v/>
      </c>
      <c r="EE80" s="245" t="str">
        <f>IF(ISBLANK('In Process Calc.'!BU73),"",'In Process Calc.'!BU73)</f>
        <v/>
      </c>
      <c r="EF80" s="245" t="str">
        <f>IF(ISBLANK('In Process Calc.'!BV73),"",'In Process Calc.'!BV73)</f>
        <v/>
      </c>
      <c r="EG80" s="245" t="str">
        <f>IF(ISBLANK('In Process Calc.'!BW73),"",'In Process Calc.'!BW73)</f>
        <v/>
      </c>
      <c r="EH80" s="245" t="str">
        <f>IF(ISBLANK('In Process Calc.'!BX73),"",'In Process Calc.'!BX73)</f>
        <v/>
      </c>
      <c r="EI80" s="245" t="str">
        <f>IF(ISBLANK('In Process Calc.'!BY73),"",'In Process Calc.'!BY73)</f>
        <v/>
      </c>
      <c r="EJ80" s="245" t="str">
        <f>IF(ISBLANK('In Process Calc.'!BZ73),"",'In Process Calc.'!BZ73)</f>
        <v/>
      </c>
      <c r="EK80" s="245" t="str">
        <f>IF(ISBLANK('Post Process Calc.'!A80),"",'Post Process Calc.'!A80)</f>
        <v/>
      </c>
      <c r="EL80" s="245" t="str">
        <f>IF(ISBLANK('Post Process Calc.'!B80),"",'Post Process Calc.'!B80)</f>
        <v/>
      </c>
      <c r="EM80" s="245" t="str">
        <f>IF(ISBLANK('Post Process Calc.'!C80),"",'Post Process Calc.'!C80)</f>
        <v/>
      </c>
      <c r="EN80" s="245" t="str">
        <f>IF(ISBLANK('Post Process Calc.'!D80),"",'Post Process Calc.'!D80)</f>
        <v/>
      </c>
      <c r="EO80" s="245" t="str">
        <f>IF(ISBLANK('Post Process Calc.'!E80),"",'Post Process Calc.'!E80)</f>
        <v/>
      </c>
      <c r="EP80" s="245" t="str">
        <f>IF(ISBLANK('Post Process Calc.'!F80),"",'Post Process Calc.'!F80)</f>
        <v/>
      </c>
      <c r="EQ80" s="245" t="str">
        <f>IF(ISBLANK('Post Process Calc.'!G80),"",'Post Process Calc.'!G80)</f>
        <v/>
      </c>
      <c r="ER80" s="245" t="str">
        <f>IF(ISBLANK('Post Process Calc.'!H80),"",'Post Process Calc.'!H80)</f>
        <v/>
      </c>
      <c r="ES80" s="245" t="str">
        <f>IF(ISBLANK('Post Process Calc.'!I80),"",'Post Process Calc.'!I80)</f>
        <v/>
      </c>
      <c r="ET80" s="245" t="str">
        <f>IF(ISBLANK('Post Process Calc.'!J80),"",'Post Process Calc.'!J80)</f>
        <v/>
      </c>
      <c r="EU80" s="245" t="str">
        <f>IF(ISBLANK('Post Process Calc.'!K80),"",'Post Process Calc.'!K80)</f>
        <v/>
      </c>
      <c r="EV80" s="245" t="str">
        <f>IF(ISBLANK('Post Process Calc.'!L80),"",'Post Process Calc.'!L80)</f>
        <v/>
      </c>
      <c r="EW80" s="245" t="str">
        <f>IF(ISBLANK('Post Process Calc.'!M80),"",'Post Process Calc.'!M80)</f>
        <v/>
      </c>
      <c r="EX80" s="245" t="str">
        <f>IF(ISBLANK('Post Process Calc.'!N80),"",'Post Process Calc.'!N80)</f>
        <v/>
      </c>
      <c r="EY80" s="245" t="str">
        <f>IF(ISBLANK('Post Process Calc.'!O80),"",'Post Process Calc.'!O80)</f>
        <v/>
      </c>
      <c r="EZ80" s="245" t="str">
        <f>IF(ISBLANK('Post Process Calc.'!P80),"",'Post Process Calc.'!P80)</f>
        <v/>
      </c>
      <c r="FA80" s="245" t="str">
        <f>IF(ISBLANK('Post Process Calc.'!Q80),"",'Post Process Calc.'!Q80)</f>
        <v/>
      </c>
      <c r="FB80" s="245" t="str">
        <f>IF(ISBLANK('Post Process Calc.'!R80),"",'Post Process Calc.'!R80)</f>
        <v/>
      </c>
      <c r="FC80" s="245" t="str">
        <f>IF(ISBLANK('Post Process Calc.'!S80),"",'Post Process Calc.'!S80)</f>
        <v/>
      </c>
      <c r="FD80" s="245" t="str">
        <f>IF(ISBLANK('Post Process Calc.'!T80),"",'Post Process Calc.'!T80)</f>
        <v/>
      </c>
      <c r="FE80" s="245" t="str">
        <f>IF(ISBLANK('Post Process Calc.'!U80),"",'Post Process Calc.'!U80)</f>
        <v/>
      </c>
      <c r="FF80" s="245" t="str">
        <f>IF(ISBLANK('Post Process Calc.'!V80),"",'Post Process Calc.'!V80)</f>
        <v/>
      </c>
      <c r="FG80" s="245" t="str">
        <f>IF(ISBLANK('Post Process Calc.'!W80),"",'Post Process Calc.'!W80)</f>
        <v/>
      </c>
      <c r="FH80" s="245" t="str">
        <f>IF(ISBLANK('Post Process Calc.'!X80),"",'Post Process Calc.'!X80)</f>
        <v/>
      </c>
      <c r="FI80" s="245" t="str">
        <f>IF(ISBLANK('Post Process Calc.'!Y80),"",'Post Process Calc.'!Y80)</f>
        <v/>
      </c>
      <c r="FJ80" s="245" t="str">
        <f>IF(ISBLANK('Post Process Calc.'!Z80),"",'Post Process Calc.'!Z80)</f>
        <v/>
      </c>
      <c r="FK80" s="245" t="str">
        <f>IF(ISBLANK('Post Process Calc.'!AA80),"",'Post Process Calc.'!AA80)</f>
        <v/>
      </c>
      <c r="FL80" s="245" t="str">
        <f>IF(ISBLANK('Post Process Calc.'!AB80),"",'Post Process Calc.'!AB80)</f>
        <v/>
      </c>
      <c r="FM80" s="245" t="str">
        <f>IF(ISBLANK('Post Process Calc.'!AC80),"",'Post Process Calc.'!AC80)</f>
        <v/>
      </c>
      <c r="FN80" s="245" t="str">
        <f>IF(ISBLANK('Post Process Calc.'!AD80),"",'Post Process Calc.'!AD80)</f>
        <v/>
      </c>
      <c r="FO80" s="245" t="str">
        <f>IF(ISBLANK('Post Process Calc.'!AE80),"",'Post Process Calc.'!AE80)</f>
        <v/>
      </c>
      <c r="FP80" s="245" t="str">
        <f>IF(ISBLANK('Post Process Calc.'!AF80),"",'Post Process Calc.'!AF80)</f>
        <v/>
      </c>
      <c r="FQ80" s="245" t="str">
        <f>IF(ISBLANK('Post Process Calc.'!AG80),"",'Post Process Calc.'!AG80)</f>
        <v/>
      </c>
      <c r="FR80" s="245" t="str">
        <f>IF(ISBLANK('Post Process Calc.'!AH80),"",'Post Process Calc.'!AH80)</f>
        <v/>
      </c>
      <c r="FS80" s="245" t="str">
        <f>IF(ISBLANK('Post Process Calc.'!AI80),"",'Post Process Calc.'!AI80)</f>
        <v/>
      </c>
    </row>
    <row r="81" spans="1:175" x14ac:dyDescent="0.15">
      <c r="A81" s="240" t="str">
        <f>IF(Glutamine!B72&lt;&gt;0,Glutamine!$B$1,"")</f>
        <v/>
      </c>
      <c r="B81" s="240" t="str">
        <f>IF(ISBLANK(Glutamine!A72),"",Glutamine!A72)</f>
        <v/>
      </c>
      <c r="C81" s="247" t="str">
        <f>IF(ISBLANK(Glutamine!B72),"",Glutamine!B72)</f>
        <v/>
      </c>
      <c r="D81" s="248" t="str">
        <f>IF(ISBLANK(Glutamine!C72),"",Glutamine!C72)</f>
        <v/>
      </c>
      <c r="E81" s="240" t="str">
        <f>IF(ISBLANK(Glutamine!D72),"",Glutamine!D72)</f>
        <v/>
      </c>
      <c r="F81" s="240" t="str">
        <f>IF(ISBLANK(Glutamine!E72),"",Glutamine!E72)</f>
        <v/>
      </c>
      <c r="G81" s="240" t="str">
        <f>IF(ISBLANK(Glutamine!G72),"",Glutamine!G72)</f>
        <v/>
      </c>
      <c r="H81" s="240" t="str">
        <f>IF(ISBLANK(Glutamine!H72),"",Glutamine!H72)</f>
        <v/>
      </c>
      <c r="I81" s="240" t="str">
        <f>IF(ISBLANK(Glutamine!I72),"",Glutamine!I72)</f>
        <v/>
      </c>
      <c r="J81" s="240" t="str">
        <f>IF(ISBLANK(Glutamine!J72),"",Glutamine!J72)</f>
        <v/>
      </c>
      <c r="K81" s="240" t="str">
        <f>IF(ISBLANK(Glutamine!K72),"",Glutamine!K72)</f>
        <v/>
      </c>
      <c r="L81" s="240" t="str">
        <f>IF(ISBLANK(Glutamine!L72),"",Glutamine!L72)</f>
        <v/>
      </c>
      <c r="M81" s="240" t="str">
        <f>IF(ISBLANK(Glutamine!M72),"",Glutamine!M72)</f>
        <v/>
      </c>
      <c r="N81" s="240" t="str">
        <f>IF(ISBLANK(Glutamine!N72),"",Glutamine!N72)</f>
        <v/>
      </c>
      <c r="O81" s="240" t="str">
        <f>IF(ISBLANK(Glutamine!O72),"",Glutamine!O72)</f>
        <v/>
      </c>
      <c r="P81" s="240" t="str">
        <f>IF(ISBLANK(Glutamine!P72),"",Glutamine!P72)</f>
        <v/>
      </c>
      <c r="Q81" s="240" t="str">
        <f>IF(ISBLANK(Glutamine!Q72),"",Glutamine!Q72)</f>
        <v/>
      </c>
      <c r="R81" s="240" t="str">
        <f>IF(ISBLANK(Glutamine!R72),"",Glutamine!R72)</f>
        <v/>
      </c>
      <c r="S81" s="240" t="str">
        <f>IF(ISBLANK(Glutamine!S72),"",Glutamine!S72)</f>
        <v/>
      </c>
      <c r="T81" s="240" t="str">
        <f>IF(ISBLANK(Glutamine!T72),"",Glutamine!T72)</f>
        <v/>
      </c>
      <c r="U81" s="240" t="str">
        <f>IF(ISBLANK(Glutamine!U72),"",Glutamine!U72)</f>
        <v/>
      </c>
      <c r="V81" s="240" t="str">
        <f>IF(ISBLANK(Glutamine!V72),"",Glutamine!V72)</f>
        <v/>
      </c>
      <c r="W81" s="240" t="str">
        <f>IF(ISBLANK(Glutamine!W72),"",Glutamine!W72)</f>
        <v/>
      </c>
      <c r="X81" s="240" t="str">
        <f>IF(ISBLANK(Glutamine!X72),"",Glutamine!X72)</f>
        <v/>
      </c>
      <c r="Y81" s="240" t="str">
        <f>IF(ISBLANK(Glutamine!Y72),"",Glutamine!Y72)</f>
        <v/>
      </c>
      <c r="Z81" s="240" t="str">
        <f>IF(ISBLANK(Glutamine!Z72),"",Glutamine!Z72)</f>
        <v/>
      </c>
      <c r="AA81" s="240" t="str">
        <f>IF(ISBLANK(Glutamine!AA72),"",Glutamine!AA72)</f>
        <v/>
      </c>
      <c r="AB81" s="240" t="str">
        <f>IF(ISBLANK(Glutamine!AB72),"",Glutamine!AB72)</f>
        <v/>
      </c>
      <c r="AC81" s="240" t="str">
        <f>IF(ISBLANK(Glutamine!AC72),"",Glutamine!AC72)</f>
        <v/>
      </c>
      <c r="AD81" s="240" t="str">
        <f>IF(ISBLANK(Glutamine!AD72),"",Glutamine!AD72)</f>
        <v/>
      </c>
      <c r="AE81" s="240" t="str">
        <f>IF(ISBLANK(Glutamine!AE72),"",Glutamine!AE72)</f>
        <v/>
      </c>
      <c r="AF81" s="240" t="str">
        <f>IF(ISBLANK(Glutamine!AF72),"",Glutamine!AF72)</f>
        <v/>
      </c>
      <c r="AG81" s="240" t="str">
        <f>IF(ISBLANK(Glutamine!AG72),"",Glutamine!AG72)</f>
        <v/>
      </c>
      <c r="AH81" s="240" t="str">
        <f>IF(ISBLANK(Glutamine!AH72),"",Glutamine!AH72)</f>
        <v/>
      </c>
      <c r="AI81" s="240" t="str">
        <f>IF(ISBLANK(Glutamine!AI72),"",Glutamine!AI72)</f>
        <v/>
      </c>
      <c r="AJ81" s="240" t="str">
        <f>IF(ISBLANK(Glutamine!AJ72),"",Glutamine!AJ72)</f>
        <v/>
      </c>
      <c r="AK81" s="240" t="str">
        <f>IF(ISBLANK(Glutamine!AK72),"",Glutamine!AK72)</f>
        <v/>
      </c>
      <c r="AL81" s="240" t="str">
        <f>IF(ISBLANK(Glutamine!AL72),"",Glutamine!AL72)</f>
        <v/>
      </c>
      <c r="AM81" s="240" t="str">
        <f>IF(ISBLANK(Glutamine!AM72),"",Glutamine!AM72)</f>
        <v/>
      </c>
      <c r="AN81" s="240" t="str">
        <f>IF(ISBLANK(Glutamine!AN72),"",Glutamine!AN72)</f>
        <v/>
      </c>
      <c r="AO81" s="240" t="str">
        <f>IF(ISBLANK(Glutamine!AO72),"",Glutamine!AO72)</f>
        <v/>
      </c>
      <c r="AP81" s="240" t="str">
        <f>IF(ISBLANK(Glutamine!AP72),"",Glutamine!AP72)</f>
        <v/>
      </c>
      <c r="AQ81" s="240" t="e">
        <f>IF(ISBLANK(Glutamine!#REF!),"",Glutamine!#REF!)</f>
        <v>#REF!</v>
      </c>
      <c r="AR81" s="240" t="e">
        <f>IF(ISBLANK(Glutamine!#REF!),"",Glutamine!#REF!)</f>
        <v>#REF!</v>
      </c>
      <c r="AS81" s="240" t="e">
        <f>IF(ISBLANK(Glutamine!#REF!),"",Glutamine!#REF!)</f>
        <v>#REF!</v>
      </c>
      <c r="AT81" s="240" t="e">
        <f>IF(ISBLANK(Glutamine!#REF!),"",Glutamine!#REF!)</f>
        <v>#REF!</v>
      </c>
      <c r="AU81" s="240" t="e">
        <f>IF(ISBLANK(Glutamine!#REF!),"",Glutamine!#REF!)</f>
        <v>#REF!</v>
      </c>
      <c r="AV81" s="240" t="e">
        <f>IF(ISBLANK(Glutamine!#REF!),"",Glutamine!#REF!)</f>
        <v>#REF!</v>
      </c>
      <c r="AW81" s="240" t="e">
        <f>IF(ISBLANK(Glutamine!#REF!),"",Glutamine!#REF!)</f>
        <v>#REF!</v>
      </c>
      <c r="AX81" s="240" t="e">
        <f>IF(ISBLANK(Glutamine!#REF!),"",Glutamine!#REF!)</f>
        <v>#REF!</v>
      </c>
      <c r="AY81" s="240" t="e">
        <f>IF(ISBLANK(Glutamine!#REF!),"",Glutamine!#REF!)</f>
        <v>#REF!</v>
      </c>
      <c r="AZ81" s="240" t="e">
        <f>IF(ISBLANK(Glutamine!#REF!),"",Glutamine!#REF!)</f>
        <v>#REF!</v>
      </c>
      <c r="BA81" s="240" t="e">
        <f>IF(ISBLANK(Glutamine!#REF!),"",Glutamine!#REF!)</f>
        <v>#REF!</v>
      </c>
      <c r="BB81" s="240" t="e">
        <f>IF(ISBLANK(Glutamine!#REF!),"",Glutamine!#REF!)</f>
        <v>#REF!</v>
      </c>
      <c r="BC81" s="240" t="e">
        <f>IF(ISBLANK(Glutamine!#REF!),"",Glutamine!#REF!)</f>
        <v>#REF!</v>
      </c>
      <c r="BD81" s="240" t="e">
        <f>IF(ISBLANK(Glutamine!#REF!),"",Glutamine!#REF!)</f>
        <v>#REF!</v>
      </c>
      <c r="BE81" s="240" t="e">
        <f>IF(ISBLANK(Glutamine!#REF!),"",Glutamine!#REF!)</f>
        <v>#REF!</v>
      </c>
      <c r="BF81" s="240" t="e">
        <f>IF(ISBLANK(Glutamine!#REF!),"",Glutamine!#REF!)</f>
        <v>#REF!</v>
      </c>
      <c r="BG81" s="240" t="e">
        <f>IF(ISBLANK(Glutamine!#REF!),"",Glutamine!#REF!)</f>
        <v>#REF!</v>
      </c>
      <c r="BH81" s="240" t="e">
        <f>IF(ISBLANK(Glutamine!#REF!),"",Glutamine!#REF!)</f>
        <v>#REF!</v>
      </c>
      <c r="BI81" s="240" t="e">
        <f>IF(ISBLANK(Glutamine!#REF!),"",Glutamine!#REF!)</f>
        <v>#REF!</v>
      </c>
      <c r="BJ81" s="240" t="e">
        <f>IF(ISBLANK(Glutamine!#REF!),"",Glutamine!#REF!)</f>
        <v>#REF!</v>
      </c>
      <c r="BK81" s="240" t="e">
        <f>IF(ISBLANK(Glutamine!#REF!),"",Glutamine!#REF!)</f>
        <v>#REF!</v>
      </c>
      <c r="BL81" s="240" t="e">
        <f>IF(ISBLANK(Glutamine!#REF!),"",Glutamine!#REF!)</f>
        <v>#REF!</v>
      </c>
      <c r="BM81" s="240" t="e">
        <f>IF(ISBLANK(Glutamine!#REF!),"",Glutamine!#REF!)</f>
        <v>#REF!</v>
      </c>
      <c r="BN81" s="240" t="str">
        <f>IF(ISBLANK('In Process Calc.'!B74),"",ROUND('In Process Calc.'!B74,2))</f>
        <v/>
      </c>
      <c r="BO81" s="240" t="str">
        <f>IF(ISBLANK('In Process Calc.'!C74),"",ROUND('In Process Calc.'!C74,2))</f>
        <v/>
      </c>
      <c r="BP81" s="240" t="str">
        <f>IF(ISBLANK('In Process Calc.'!D74),"",'In Process Calc.'!D74)</f>
        <v/>
      </c>
      <c r="BQ81" s="240" t="str">
        <f>IF(ISBLANK('In Process Calc.'!E74),"",'In Process Calc.'!E74)</f>
        <v/>
      </c>
      <c r="BR81" s="240" t="str">
        <f>IF(ISBLANK('In Process Calc.'!G74),"",'In Process Calc.'!G74)</f>
        <v/>
      </c>
      <c r="BS81" s="240" t="str">
        <f>IF(ISBLANK('In Process Calc.'!I74),"",'In Process Calc.'!I74)</f>
        <v/>
      </c>
      <c r="BT81" s="240" t="str">
        <f>IF(ISBLANK('In Process Calc.'!J74),"",'In Process Calc.'!J74)</f>
        <v/>
      </c>
      <c r="BU81" s="240" t="str">
        <f>IF(ISBLANK('In Process Calc.'!K74),"",'In Process Calc.'!K74)</f>
        <v/>
      </c>
      <c r="BV81" s="245" t="str">
        <f>IF(ISBLANK('In Process Calc.'!L74),"",'In Process Calc.'!L74)</f>
        <v/>
      </c>
      <c r="BW81" s="245" t="str">
        <f>IF(ISBLANK('In Process Calc.'!M74),"",'In Process Calc.'!M74)</f>
        <v/>
      </c>
      <c r="BX81" s="245" t="str">
        <f>IF(ISBLANK('In Process Calc.'!N74),"",'In Process Calc.'!N74)</f>
        <v/>
      </c>
      <c r="BY81" s="245" t="str">
        <f>IF(ISBLANK('In Process Calc.'!O74),"",'In Process Calc.'!O74)</f>
        <v/>
      </c>
      <c r="BZ81" s="245" t="str">
        <f>IF(ISBLANK('In Process Calc.'!P74),"",'In Process Calc.'!P74)</f>
        <v/>
      </c>
      <c r="CA81" s="245" t="str">
        <f>IF(ISBLANK('In Process Calc.'!Q74),"",'In Process Calc.'!Q74)</f>
        <v/>
      </c>
      <c r="CB81" s="245" t="str">
        <f>IF(ISBLANK('In Process Calc.'!R74),"",'In Process Calc.'!R74)</f>
        <v/>
      </c>
      <c r="CC81" s="245" t="str">
        <f>IF(ISBLANK('In Process Calc.'!S74),"",'In Process Calc.'!S74)</f>
        <v/>
      </c>
      <c r="CD81" s="245" t="str">
        <f>IF(ISBLANK('In Process Calc.'!T74),"",'In Process Calc.'!T74)</f>
        <v/>
      </c>
      <c r="CE81" s="245" t="str">
        <f>IF(ISBLANK('In Process Calc.'!U74),"",'In Process Calc.'!U74)</f>
        <v/>
      </c>
      <c r="CF81" s="245" t="str">
        <f>IF(ISBLANK('In Process Calc.'!V74),"",'In Process Calc.'!V74)</f>
        <v/>
      </c>
      <c r="CG81" s="245" t="str">
        <f>IF(ISBLANK('In Process Calc.'!W74),"",'In Process Calc.'!W74)</f>
        <v/>
      </c>
      <c r="CH81" s="245" t="str">
        <f>IF(ISBLANK('In Process Calc.'!X74),"",'In Process Calc.'!X74)</f>
        <v/>
      </c>
      <c r="CI81" s="245" t="str">
        <f>IF(ISBLANK('In Process Calc.'!Y74),"",'In Process Calc.'!Y74)</f>
        <v/>
      </c>
      <c r="CJ81" s="245" t="str">
        <f>IF(ISBLANK('In Process Calc.'!Z74),"",'In Process Calc.'!Z74)</f>
        <v/>
      </c>
      <c r="CK81" s="245" t="str">
        <f>IF(ISBLANK('In Process Calc.'!AA74),"",'In Process Calc.'!AA74)</f>
        <v/>
      </c>
      <c r="CL81" s="245" t="str">
        <f>IF(ISBLANK('In Process Calc.'!AB74),"",'In Process Calc.'!AB74)</f>
        <v/>
      </c>
      <c r="CM81" s="245" t="str">
        <f>IF(ISBLANK('In Process Calc.'!AC74),"",'In Process Calc.'!AC74)</f>
        <v/>
      </c>
      <c r="CN81" s="245" t="str">
        <f>IF(ISBLANK('In Process Calc.'!AD74),"",'In Process Calc.'!AD74)</f>
        <v/>
      </c>
      <c r="CO81" s="245" t="str">
        <f>IF(ISBLANK('In Process Calc.'!AE74),"",'In Process Calc.'!AE74)</f>
        <v/>
      </c>
      <c r="CP81" s="245" t="str">
        <f>IF(ISBLANK('In Process Calc.'!AF74),"",'In Process Calc.'!AF74)</f>
        <v/>
      </c>
      <c r="CQ81" s="245" t="str">
        <f>IF(ISBLANK('In Process Calc.'!AG74),"",'In Process Calc.'!AG74)</f>
        <v/>
      </c>
      <c r="CR81" s="245" t="str">
        <f>IF(ISBLANK('In Process Calc.'!AH74),"",'In Process Calc.'!AH74)</f>
        <v/>
      </c>
      <c r="CS81" s="245" t="str">
        <f>IF(ISBLANK('In Process Calc.'!AI74),"",'In Process Calc.'!AI74)</f>
        <v/>
      </c>
      <c r="CT81" s="245" t="str">
        <f>IF(ISBLANK('In Process Calc.'!AJ74),"",'In Process Calc.'!AJ74)</f>
        <v/>
      </c>
      <c r="CU81" s="245" t="str">
        <f>IF(ISBLANK('In Process Calc.'!AK74),"",'In Process Calc.'!AK74)</f>
        <v/>
      </c>
      <c r="CV81" s="245" t="str">
        <f>IF(ISBLANK('In Process Calc.'!AL74),"",'In Process Calc.'!AL74)</f>
        <v/>
      </c>
      <c r="CW81" s="245" t="str">
        <f>IF(ISBLANK('In Process Calc.'!AM74),"",'In Process Calc.'!AM74)</f>
        <v/>
      </c>
      <c r="CX81" s="245" t="str">
        <f>IF(ISBLANK('In Process Calc.'!AN74),"",'In Process Calc.'!AN74)</f>
        <v/>
      </c>
      <c r="CY81" s="245" t="str">
        <f>IF(ISBLANK('In Process Calc.'!AO74),"",'In Process Calc.'!AO74)</f>
        <v/>
      </c>
      <c r="CZ81" s="245" t="str">
        <f>IF(ISBLANK('In Process Calc.'!AP74),"",'In Process Calc.'!AP74)</f>
        <v/>
      </c>
      <c r="DA81" s="245" t="str">
        <f>IF(ISBLANK('In Process Calc.'!AQ74),"",'In Process Calc.'!AQ74)</f>
        <v/>
      </c>
      <c r="DB81" s="245" t="str">
        <f>IF(ISBLANK('In Process Calc.'!AR74),"",'In Process Calc.'!AR74)</f>
        <v/>
      </c>
      <c r="DC81" s="245" t="str">
        <f>IF(ISBLANK('In Process Calc.'!AS74),"",'In Process Calc.'!AS74)</f>
        <v/>
      </c>
      <c r="DD81" s="245" t="str">
        <f>IF(ISBLANK('In Process Calc.'!AT74),"",'In Process Calc.'!AT74)</f>
        <v/>
      </c>
      <c r="DE81" s="245" t="str">
        <f>IF(ISBLANK('In Process Calc.'!AU74),"",'In Process Calc.'!AU74)</f>
        <v/>
      </c>
      <c r="DF81" s="245" t="str">
        <f>IF(ISBLANK('In Process Calc.'!AV74),"",'In Process Calc.'!AV74)</f>
        <v/>
      </c>
      <c r="DG81" s="245" t="str">
        <f>IF(ISBLANK('In Process Calc.'!AW74),"",'In Process Calc.'!AW74)</f>
        <v/>
      </c>
      <c r="DH81" s="245" t="str">
        <f>IF(ISBLANK('In Process Calc.'!AX74),"",'In Process Calc.'!AX74)</f>
        <v/>
      </c>
      <c r="DI81" s="245" t="str">
        <f>IF(ISBLANK('In Process Calc.'!AY74),"",'In Process Calc.'!AY74)</f>
        <v/>
      </c>
      <c r="DJ81" s="245" t="str">
        <f>IF(ISBLANK('In Process Calc.'!AZ74),"",'In Process Calc.'!AZ74)</f>
        <v/>
      </c>
      <c r="DK81" s="245" t="str">
        <f>IF(ISBLANK('In Process Calc.'!BA74),"",'In Process Calc.'!BA74)</f>
        <v/>
      </c>
      <c r="DL81" s="245" t="str">
        <f>IF(ISBLANK('In Process Calc.'!BB74),"",'In Process Calc.'!BB74)</f>
        <v/>
      </c>
      <c r="DM81" s="245" t="str">
        <f>IF(ISBLANK('In Process Calc.'!BC74),"",'In Process Calc.'!BC74)</f>
        <v/>
      </c>
      <c r="DN81" s="245" t="str">
        <f>IF(ISBLANK('In Process Calc.'!BD74),"",'In Process Calc.'!BD74)</f>
        <v/>
      </c>
      <c r="DO81" s="245" t="str">
        <f>IF(ISBLANK('In Process Calc.'!BE74),"",'In Process Calc.'!BE74)</f>
        <v/>
      </c>
      <c r="DP81" s="245" t="str">
        <f>IF(ISBLANK('In Process Calc.'!BF74),"",'In Process Calc.'!BF74)</f>
        <v/>
      </c>
      <c r="DQ81" s="245" t="str">
        <f>IF(ISBLANK('In Process Calc.'!BG74),"",'In Process Calc.'!BG74)</f>
        <v/>
      </c>
      <c r="DR81" s="245" t="str">
        <f>IF(ISBLANK('In Process Calc.'!BH74),"",'In Process Calc.'!BH74)</f>
        <v/>
      </c>
      <c r="DS81" s="245" t="str">
        <f>IF(ISBLANK('In Process Calc.'!BI74),"",'In Process Calc.'!BI74)</f>
        <v/>
      </c>
      <c r="DT81" s="245" t="str">
        <f>IF(ISBLANK('In Process Calc.'!BJ74),"",'In Process Calc.'!BJ74)</f>
        <v/>
      </c>
      <c r="DU81" s="245" t="str">
        <f>IF(ISBLANK('In Process Calc.'!BK74),"",'In Process Calc.'!BK74)</f>
        <v/>
      </c>
      <c r="DV81" s="245" t="str">
        <f>IF(ISBLANK('In Process Calc.'!BL74),"",'In Process Calc.'!BL74)</f>
        <v/>
      </c>
      <c r="DW81" s="245" t="str">
        <f>IF(ISBLANK('In Process Calc.'!BM74),"",'In Process Calc.'!BM74)</f>
        <v/>
      </c>
      <c r="DX81" s="245" t="str">
        <f>IF(ISBLANK('In Process Calc.'!BN74),"",'In Process Calc.'!BN74)</f>
        <v/>
      </c>
      <c r="DY81" s="245" t="str">
        <f>IF(ISBLANK('In Process Calc.'!BO74),"",'In Process Calc.'!BO74)</f>
        <v/>
      </c>
      <c r="DZ81" s="245" t="str">
        <f>IF(ISBLANK('In Process Calc.'!BP74),"",'In Process Calc.'!BP74)</f>
        <v/>
      </c>
      <c r="EA81" s="245" t="str">
        <f>IF(ISBLANK('In Process Calc.'!BQ74),"",'In Process Calc.'!BQ74)</f>
        <v/>
      </c>
      <c r="EB81" s="245" t="str">
        <f>IF(ISBLANK('In Process Calc.'!BR74),"",'In Process Calc.'!BR74)</f>
        <v/>
      </c>
      <c r="EC81" s="245" t="str">
        <f>IF(ISBLANK('In Process Calc.'!BS74),"",'In Process Calc.'!BS74)</f>
        <v/>
      </c>
      <c r="ED81" s="245" t="str">
        <f>IF(ISBLANK('In Process Calc.'!BT74),"",'In Process Calc.'!BT74)</f>
        <v/>
      </c>
      <c r="EE81" s="245" t="str">
        <f>IF(ISBLANK('In Process Calc.'!BU74),"",'In Process Calc.'!BU74)</f>
        <v/>
      </c>
      <c r="EF81" s="245" t="str">
        <f>IF(ISBLANK('In Process Calc.'!BV74),"",'In Process Calc.'!BV74)</f>
        <v/>
      </c>
      <c r="EG81" s="245" t="str">
        <f>IF(ISBLANK('In Process Calc.'!BW74),"",'In Process Calc.'!BW74)</f>
        <v/>
      </c>
      <c r="EH81" s="245" t="str">
        <f>IF(ISBLANK('In Process Calc.'!BX74),"",'In Process Calc.'!BX74)</f>
        <v/>
      </c>
      <c r="EI81" s="245" t="str">
        <f>IF(ISBLANK('In Process Calc.'!BY74),"",'In Process Calc.'!BY74)</f>
        <v/>
      </c>
      <c r="EJ81" s="245" t="str">
        <f>IF(ISBLANK('In Process Calc.'!BZ74),"",'In Process Calc.'!BZ74)</f>
        <v/>
      </c>
      <c r="EK81" s="245" t="str">
        <f>IF(ISBLANK('Post Process Calc.'!A81),"",'Post Process Calc.'!A81)</f>
        <v/>
      </c>
      <c r="EL81" s="245" t="str">
        <f>IF(ISBLANK('Post Process Calc.'!B81),"",'Post Process Calc.'!B81)</f>
        <v/>
      </c>
      <c r="EM81" s="245" t="str">
        <f>IF(ISBLANK('Post Process Calc.'!C81),"",'Post Process Calc.'!C81)</f>
        <v/>
      </c>
      <c r="EN81" s="245" t="str">
        <f>IF(ISBLANK('Post Process Calc.'!D81),"",'Post Process Calc.'!D81)</f>
        <v/>
      </c>
      <c r="EO81" s="245" t="str">
        <f>IF(ISBLANK('Post Process Calc.'!E81),"",'Post Process Calc.'!E81)</f>
        <v/>
      </c>
      <c r="EP81" s="245" t="str">
        <f>IF(ISBLANK('Post Process Calc.'!F81),"",'Post Process Calc.'!F81)</f>
        <v/>
      </c>
      <c r="EQ81" s="245" t="str">
        <f>IF(ISBLANK('Post Process Calc.'!G81),"",'Post Process Calc.'!G81)</f>
        <v/>
      </c>
      <c r="ER81" s="245" t="str">
        <f>IF(ISBLANK('Post Process Calc.'!H81),"",'Post Process Calc.'!H81)</f>
        <v/>
      </c>
      <c r="ES81" s="245" t="str">
        <f>IF(ISBLANK('Post Process Calc.'!I81),"",'Post Process Calc.'!I81)</f>
        <v/>
      </c>
      <c r="ET81" s="245" t="str">
        <f>IF(ISBLANK('Post Process Calc.'!J81),"",'Post Process Calc.'!J81)</f>
        <v/>
      </c>
      <c r="EU81" s="245" t="str">
        <f>IF(ISBLANK('Post Process Calc.'!K81),"",'Post Process Calc.'!K81)</f>
        <v/>
      </c>
      <c r="EV81" s="245" t="str">
        <f>IF(ISBLANK('Post Process Calc.'!L81),"",'Post Process Calc.'!L81)</f>
        <v/>
      </c>
      <c r="EW81" s="245" t="str">
        <f>IF(ISBLANK('Post Process Calc.'!M81),"",'Post Process Calc.'!M81)</f>
        <v/>
      </c>
      <c r="EX81" s="245" t="str">
        <f>IF(ISBLANK('Post Process Calc.'!N81),"",'Post Process Calc.'!N81)</f>
        <v/>
      </c>
      <c r="EY81" s="245" t="str">
        <f>IF(ISBLANK('Post Process Calc.'!O81),"",'Post Process Calc.'!O81)</f>
        <v/>
      </c>
      <c r="EZ81" s="245" t="str">
        <f>IF(ISBLANK('Post Process Calc.'!P81),"",'Post Process Calc.'!P81)</f>
        <v/>
      </c>
      <c r="FA81" s="245" t="str">
        <f>IF(ISBLANK('Post Process Calc.'!Q81),"",'Post Process Calc.'!Q81)</f>
        <v/>
      </c>
      <c r="FB81" s="245" t="str">
        <f>IF(ISBLANK('Post Process Calc.'!R81),"",'Post Process Calc.'!R81)</f>
        <v/>
      </c>
      <c r="FC81" s="245" t="str">
        <f>IF(ISBLANK('Post Process Calc.'!S81),"",'Post Process Calc.'!S81)</f>
        <v/>
      </c>
      <c r="FD81" s="245" t="str">
        <f>IF(ISBLANK('Post Process Calc.'!T81),"",'Post Process Calc.'!T81)</f>
        <v/>
      </c>
      <c r="FE81" s="245" t="str">
        <f>IF(ISBLANK('Post Process Calc.'!U81),"",'Post Process Calc.'!U81)</f>
        <v/>
      </c>
      <c r="FF81" s="245" t="str">
        <f>IF(ISBLANK('Post Process Calc.'!V81),"",'Post Process Calc.'!V81)</f>
        <v/>
      </c>
      <c r="FG81" s="245" t="str">
        <f>IF(ISBLANK('Post Process Calc.'!W81),"",'Post Process Calc.'!W81)</f>
        <v/>
      </c>
      <c r="FH81" s="245" t="str">
        <f>IF(ISBLANK('Post Process Calc.'!X81),"",'Post Process Calc.'!X81)</f>
        <v/>
      </c>
      <c r="FI81" s="245" t="str">
        <f>IF(ISBLANK('Post Process Calc.'!Y81),"",'Post Process Calc.'!Y81)</f>
        <v/>
      </c>
      <c r="FJ81" s="245" t="str">
        <f>IF(ISBLANK('Post Process Calc.'!Z81),"",'Post Process Calc.'!Z81)</f>
        <v/>
      </c>
      <c r="FK81" s="245" t="str">
        <f>IF(ISBLANK('Post Process Calc.'!AA81),"",'Post Process Calc.'!AA81)</f>
        <v/>
      </c>
      <c r="FL81" s="245" t="str">
        <f>IF(ISBLANK('Post Process Calc.'!AB81),"",'Post Process Calc.'!AB81)</f>
        <v/>
      </c>
      <c r="FM81" s="245" t="str">
        <f>IF(ISBLANK('Post Process Calc.'!AC81),"",'Post Process Calc.'!AC81)</f>
        <v/>
      </c>
      <c r="FN81" s="245" t="str">
        <f>IF(ISBLANK('Post Process Calc.'!AD81),"",'Post Process Calc.'!AD81)</f>
        <v/>
      </c>
      <c r="FO81" s="245" t="str">
        <f>IF(ISBLANK('Post Process Calc.'!AE81),"",'Post Process Calc.'!AE81)</f>
        <v/>
      </c>
      <c r="FP81" s="245" t="str">
        <f>IF(ISBLANK('Post Process Calc.'!AF81),"",'Post Process Calc.'!AF81)</f>
        <v/>
      </c>
      <c r="FQ81" s="245" t="str">
        <f>IF(ISBLANK('Post Process Calc.'!AG81),"",'Post Process Calc.'!AG81)</f>
        <v/>
      </c>
      <c r="FR81" s="245" t="str">
        <f>IF(ISBLANK('Post Process Calc.'!AH81),"",'Post Process Calc.'!AH81)</f>
        <v/>
      </c>
      <c r="FS81" s="245" t="str">
        <f>IF(ISBLANK('Post Process Calc.'!AI81),"",'Post Process Calc.'!AI81)</f>
        <v/>
      </c>
    </row>
    <row r="82" spans="1:175" x14ac:dyDescent="0.15">
      <c r="A82" s="240" t="str">
        <f>IF(Glutamine!B73&lt;&gt;0,Glutamine!$B$1,"")</f>
        <v/>
      </c>
      <c r="B82" s="240" t="str">
        <f>IF(ISBLANK(Glutamine!A73),"",Glutamine!A73)</f>
        <v/>
      </c>
      <c r="C82" s="247" t="str">
        <f>IF(ISBLANK(Glutamine!B73),"",Glutamine!B73)</f>
        <v/>
      </c>
      <c r="D82" s="248" t="str">
        <f>IF(ISBLANK(Glutamine!C73),"",Glutamine!C73)</f>
        <v/>
      </c>
      <c r="E82" s="240" t="str">
        <f>IF(ISBLANK(Glutamine!D73),"",Glutamine!D73)</f>
        <v/>
      </c>
      <c r="F82" s="240" t="str">
        <f>IF(ISBLANK(Glutamine!E73),"",Glutamine!E73)</f>
        <v/>
      </c>
      <c r="G82" s="240" t="str">
        <f>IF(ISBLANK(Glutamine!G73),"",Glutamine!G73)</f>
        <v/>
      </c>
      <c r="H82" s="240" t="str">
        <f>IF(ISBLANK(Glutamine!H73),"",Glutamine!H73)</f>
        <v/>
      </c>
      <c r="I82" s="240" t="str">
        <f>IF(ISBLANK(Glutamine!I73),"",Glutamine!I73)</f>
        <v/>
      </c>
      <c r="J82" s="240" t="str">
        <f>IF(ISBLANK(Glutamine!J73),"",Glutamine!J73)</f>
        <v/>
      </c>
      <c r="K82" s="240" t="str">
        <f>IF(ISBLANK(Glutamine!K73),"",Glutamine!K73)</f>
        <v/>
      </c>
      <c r="L82" s="240" t="str">
        <f>IF(ISBLANK(Glutamine!L73),"",Glutamine!L73)</f>
        <v/>
      </c>
      <c r="M82" s="240" t="str">
        <f>IF(ISBLANK(Glutamine!M73),"",Glutamine!M73)</f>
        <v/>
      </c>
      <c r="N82" s="240" t="str">
        <f>IF(ISBLANK(Glutamine!N73),"",Glutamine!N73)</f>
        <v/>
      </c>
      <c r="O82" s="240" t="str">
        <f>IF(ISBLANK(Glutamine!O73),"",Glutamine!O73)</f>
        <v/>
      </c>
      <c r="P82" s="240" t="str">
        <f>IF(ISBLANK(Glutamine!P73),"",Glutamine!P73)</f>
        <v/>
      </c>
      <c r="Q82" s="240" t="str">
        <f>IF(ISBLANK(Glutamine!Q73),"",Glutamine!Q73)</f>
        <v/>
      </c>
      <c r="R82" s="240" t="str">
        <f>IF(ISBLANK(Glutamine!R73),"",Glutamine!R73)</f>
        <v/>
      </c>
      <c r="S82" s="240" t="str">
        <f>IF(ISBLANK(Glutamine!S73),"",Glutamine!S73)</f>
        <v/>
      </c>
      <c r="T82" s="240" t="str">
        <f>IF(ISBLANK(Glutamine!T73),"",Glutamine!T73)</f>
        <v/>
      </c>
      <c r="U82" s="240" t="str">
        <f>IF(ISBLANK(Glutamine!U73),"",Glutamine!U73)</f>
        <v/>
      </c>
      <c r="V82" s="240" t="str">
        <f>IF(ISBLANK(Glutamine!V73),"",Glutamine!V73)</f>
        <v/>
      </c>
      <c r="W82" s="240" t="str">
        <f>IF(ISBLANK(Glutamine!W73),"",Glutamine!W73)</f>
        <v/>
      </c>
      <c r="X82" s="240" t="str">
        <f>IF(ISBLANK(Glutamine!X73),"",Glutamine!X73)</f>
        <v/>
      </c>
      <c r="Y82" s="240" t="str">
        <f>IF(ISBLANK(Glutamine!Y73),"",Glutamine!Y73)</f>
        <v/>
      </c>
      <c r="Z82" s="240" t="str">
        <f>IF(ISBLANK(Glutamine!Z73),"",Glutamine!Z73)</f>
        <v/>
      </c>
      <c r="AA82" s="240" t="str">
        <f>IF(ISBLANK(Glutamine!AA73),"",Glutamine!AA73)</f>
        <v/>
      </c>
      <c r="AB82" s="240" t="str">
        <f>IF(ISBLANK(Glutamine!AB73),"",Glutamine!AB73)</f>
        <v/>
      </c>
      <c r="AC82" s="240" t="str">
        <f>IF(ISBLANK(Glutamine!AC73),"",Glutamine!AC73)</f>
        <v/>
      </c>
      <c r="AD82" s="240" t="str">
        <f>IF(ISBLANK(Glutamine!AD73),"",Glutamine!AD73)</f>
        <v/>
      </c>
      <c r="AE82" s="240" t="str">
        <f>IF(ISBLANK(Glutamine!AE73),"",Glutamine!AE73)</f>
        <v/>
      </c>
      <c r="AF82" s="240" t="str">
        <f>IF(ISBLANK(Glutamine!AF73),"",Glutamine!AF73)</f>
        <v/>
      </c>
      <c r="AG82" s="240" t="str">
        <f>IF(ISBLANK(Glutamine!AG73),"",Glutamine!AG73)</f>
        <v/>
      </c>
      <c r="AH82" s="240" t="str">
        <f>IF(ISBLANK(Glutamine!AH73),"",Glutamine!AH73)</f>
        <v/>
      </c>
      <c r="AI82" s="240" t="str">
        <f>IF(ISBLANK(Glutamine!AI73),"",Glutamine!AI73)</f>
        <v/>
      </c>
      <c r="AJ82" s="240" t="str">
        <f>IF(ISBLANK(Glutamine!AJ73),"",Glutamine!AJ73)</f>
        <v/>
      </c>
      <c r="AK82" s="240" t="str">
        <f>IF(ISBLANK(Glutamine!AK73),"",Glutamine!AK73)</f>
        <v/>
      </c>
      <c r="AL82" s="240" t="str">
        <f>IF(ISBLANK(Glutamine!AL73),"",Glutamine!AL73)</f>
        <v/>
      </c>
      <c r="AM82" s="240" t="str">
        <f>IF(ISBLANK(Glutamine!AM73),"",Glutamine!AM73)</f>
        <v/>
      </c>
      <c r="AN82" s="240" t="str">
        <f>IF(ISBLANK(Glutamine!AN73),"",Glutamine!AN73)</f>
        <v/>
      </c>
      <c r="AO82" s="240" t="str">
        <f>IF(ISBLANK(Glutamine!AO73),"",Glutamine!AO73)</f>
        <v/>
      </c>
      <c r="AP82" s="240" t="str">
        <f>IF(ISBLANK(Glutamine!AP73),"",Glutamine!AP73)</f>
        <v/>
      </c>
      <c r="AQ82" s="240" t="e">
        <f>IF(ISBLANK(Glutamine!#REF!),"",Glutamine!#REF!)</f>
        <v>#REF!</v>
      </c>
      <c r="AR82" s="240" t="e">
        <f>IF(ISBLANK(Glutamine!#REF!),"",Glutamine!#REF!)</f>
        <v>#REF!</v>
      </c>
      <c r="AS82" s="240" t="e">
        <f>IF(ISBLANK(Glutamine!#REF!),"",Glutamine!#REF!)</f>
        <v>#REF!</v>
      </c>
      <c r="AT82" s="240" t="e">
        <f>IF(ISBLANK(Glutamine!#REF!),"",Glutamine!#REF!)</f>
        <v>#REF!</v>
      </c>
      <c r="AU82" s="240" t="e">
        <f>IF(ISBLANK(Glutamine!#REF!),"",Glutamine!#REF!)</f>
        <v>#REF!</v>
      </c>
      <c r="AV82" s="240" t="e">
        <f>IF(ISBLANK(Glutamine!#REF!),"",Glutamine!#REF!)</f>
        <v>#REF!</v>
      </c>
      <c r="AW82" s="240" t="e">
        <f>IF(ISBLANK(Glutamine!#REF!),"",Glutamine!#REF!)</f>
        <v>#REF!</v>
      </c>
      <c r="AX82" s="240" t="e">
        <f>IF(ISBLANK(Glutamine!#REF!),"",Glutamine!#REF!)</f>
        <v>#REF!</v>
      </c>
      <c r="AY82" s="240" t="e">
        <f>IF(ISBLANK(Glutamine!#REF!),"",Glutamine!#REF!)</f>
        <v>#REF!</v>
      </c>
      <c r="AZ82" s="240" t="e">
        <f>IF(ISBLANK(Glutamine!#REF!),"",Glutamine!#REF!)</f>
        <v>#REF!</v>
      </c>
      <c r="BA82" s="240" t="e">
        <f>IF(ISBLANK(Glutamine!#REF!),"",Glutamine!#REF!)</f>
        <v>#REF!</v>
      </c>
      <c r="BB82" s="240" t="e">
        <f>IF(ISBLANK(Glutamine!#REF!),"",Glutamine!#REF!)</f>
        <v>#REF!</v>
      </c>
      <c r="BC82" s="240" t="e">
        <f>IF(ISBLANK(Glutamine!#REF!),"",Glutamine!#REF!)</f>
        <v>#REF!</v>
      </c>
      <c r="BD82" s="240" t="e">
        <f>IF(ISBLANK(Glutamine!#REF!),"",Glutamine!#REF!)</f>
        <v>#REF!</v>
      </c>
      <c r="BE82" s="240" t="e">
        <f>IF(ISBLANK(Glutamine!#REF!),"",Glutamine!#REF!)</f>
        <v>#REF!</v>
      </c>
      <c r="BF82" s="240" t="e">
        <f>IF(ISBLANK(Glutamine!#REF!),"",Glutamine!#REF!)</f>
        <v>#REF!</v>
      </c>
      <c r="BG82" s="240" t="e">
        <f>IF(ISBLANK(Glutamine!#REF!),"",Glutamine!#REF!)</f>
        <v>#REF!</v>
      </c>
      <c r="BH82" s="240" t="e">
        <f>IF(ISBLANK(Glutamine!#REF!),"",Glutamine!#REF!)</f>
        <v>#REF!</v>
      </c>
      <c r="BI82" s="240" t="e">
        <f>IF(ISBLANK(Glutamine!#REF!),"",Glutamine!#REF!)</f>
        <v>#REF!</v>
      </c>
      <c r="BJ82" s="240" t="e">
        <f>IF(ISBLANK(Glutamine!#REF!),"",Glutamine!#REF!)</f>
        <v>#REF!</v>
      </c>
      <c r="BK82" s="240" t="e">
        <f>IF(ISBLANK(Glutamine!#REF!),"",Glutamine!#REF!)</f>
        <v>#REF!</v>
      </c>
      <c r="BL82" s="240" t="e">
        <f>IF(ISBLANK(Glutamine!#REF!),"",Glutamine!#REF!)</f>
        <v>#REF!</v>
      </c>
      <c r="BM82" s="240" t="e">
        <f>IF(ISBLANK(Glutamine!#REF!),"",Glutamine!#REF!)</f>
        <v>#REF!</v>
      </c>
      <c r="BN82" s="240" t="str">
        <f>IF(ISBLANK('In Process Calc.'!B75),"",ROUND('In Process Calc.'!B75,2))</f>
        <v/>
      </c>
      <c r="BO82" s="240" t="str">
        <f>IF(ISBLANK('In Process Calc.'!C75),"",ROUND('In Process Calc.'!C75,2))</f>
        <v/>
      </c>
      <c r="BP82" s="240" t="str">
        <f>IF(ISBLANK('In Process Calc.'!D75),"",'In Process Calc.'!D75)</f>
        <v/>
      </c>
      <c r="BQ82" s="240" t="str">
        <f>IF(ISBLANK('In Process Calc.'!E75),"",'In Process Calc.'!E75)</f>
        <v/>
      </c>
      <c r="BR82" s="240" t="str">
        <f>IF(ISBLANK('In Process Calc.'!G75),"",'In Process Calc.'!G75)</f>
        <v/>
      </c>
      <c r="BS82" s="240" t="str">
        <f>IF(ISBLANK('In Process Calc.'!I75),"",'In Process Calc.'!I75)</f>
        <v/>
      </c>
      <c r="BT82" s="240" t="str">
        <f>IF(ISBLANK('In Process Calc.'!J75),"",'In Process Calc.'!J75)</f>
        <v/>
      </c>
      <c r="BU82" s="240" t="str">
        <f>IF(ISBLANK('In Process Calc.'!K75),"",'In Process Calc.'!K75)</f>
        <v/>
      </c>
      <c r="BV82" s="245" t="str">
        <f>IF(ISBLANK('In Process Calc.'!L75),"",'In Process Calc.'!L75)</f>
        <v/>
      </c>
      <c r="BW82" s="245" t="str">
        <f>IF(ISBLANK('In Process Calc.'!M75),"",'In Process Calc.'!M75)</f>
        <v/>
      </c>
      <c r="BX82" s="245" t="str">
        <f>IF(ISBLANK('In Process Calc.'!N75),"",'In Process Calc.'!N75)</f>
        <v/>
      </c>
      <c r="BY82" s="245" t="str">
        <f>IF(ISBLANK('In Process Calc.'!O75),"",'In Process Calc.'!O75)</f>
        <v/>
      </c>
      <c r="BZ82" s="245" t="str">
        <f>IF(ISBLANK('In Process Calc.'!P75),"",'In Process Calc.'!P75)</f>
        <v/>
      </c>
      <c r="CA82" s="245" t="str">
        <f>IF(ISBLANK('In Process Calc.'!Q75),"",'In Process Calc.'!Q75)</f>
        <v/>
      </c>
      <c r="CB82" s="245" t="str">
        <f>IF(ISBLANK('In Process Calc.'!R75),"",'In Process Calc.'!R75)</f>
        <v/>
      </c>
      <c r="CC82" s="245" t="str">
        <f>IF(ISBLANK('In Process Calc.'!S75),"",'In Process Calc.'!S75)</f>
        <v/>
      </c>
      <c r="CD82" s="245" t="str">
        <f>IF(ISBLANK('In Process Calc.'!T75),"",'In Process Calc.'!T75)</f>
        <v/>
      </c>
      <c r="CE82" s="245" t="str">
        <f>IF(ISBLANK('In Process Calc.'!U75),"",'In Process Calc.'!U75)</f>
        <v/>
      </c>
      <c r="CF82" s="245" t="str">
        <f>IF(ISBLANK('In Process Calc.'!V75),"",'In Process Calc.'!V75)</f>
        <v/>
      </c>
      <c r="CG82" s="245" t="str">
        <f>IF(ISBLANK('In Process Calc.'!W75),"",'In Process Calc.'!W75)</f>
        <v/>
      </c>
      <c r="CH82" s="245" t="str">
        <f>IF(ISBLANK('In Process Calc.'!X75),"",'In Process Calc.'!X75)</f>
        <v/>
      </c>
      <c r="CI82" s="245" t="str">
        <f>IF(ISBLANK('In Process Calc.'!Y75),"",'In Process Calc.'!Y75)</f>
        <v/>
      </c>
      <c r="CJ82" s="245" t="str">
        <f>IF(ISBLANK('In Process Calc.'!Z75),"",'In Process Calc.'!Z75)</f>
        <v/>
      </c>
      <c r="CK82" s="245" t="str">
        <f>IF(ISBLANK('In Process Calc.'!AA75),"",'In Process Calc.'!AA75)</f>
        <v/>
      </c>
      <c r="CL82" s="245" t="str">
        <f>IF(ISBLANK('In Process Calc.'!AB75),"",'In Process Calc.'!AB75)</f>
        <v/>
      </c>
      <c r="CM82" s="245" t="str">
        <f>IF(ISBLANK('In Process Calc.'!AC75),"",'In Process Calc.'!AC75)</f>
        <v/>
      </c>
      <c r="CN82" s="245" t="str">
        <f>IF(ISBLANK('In Process Calc.'!AD75),"",'In Process Calc.'!AD75)</f>
        <v/>
      </c>
      <c r="CO82" s="245" t="str">
        <f>IF(ISBLANK('In Process Calc.'!AE75),"",'In Process Calc.'!AE75)</f>
        <v/>
      </c>
      <c r="CP82" s="245" t="str">
        <f>IF(ISBLANK('In Process Calc.'!AF75),"",'In Process Calc.'!AF75)</f>
        <v/>
      </c>
      <c r="CQ82" s="245" t="str">
        <f>IF(ISBLANK('In Process Calc.'!AG75),"",'In Process Calc.'!AG75)</f>
        <v/>
      </c>
      <c r="CR82" s="245" t="str">
        <f>IF(ISBLANK('In Process Calc.'!AH75),"",'In Process Calc.'!AH75)</f>
        <v/>
      </c>
      <c r="CS82" s="245" t="str">
        <f>IF(ISBLANK('In Process Calc.'!AI75),"",'In Process Calc.'!AI75)</f>
        <v/>
      </c>
      <c r="CT82" s="245" t="str">
        <f>IF(ISBLANK('In Process Calc.'!AJ75),"",'In Process Calc.'!AJ75)</f>
        <v/>
      </c>
      <c r="CU82" s="245" t="str">
        <f>IF(ISBLANK('In Process Calc.'!AK75),"",'In Process Calc.'!AK75)</f>
        <v/>
      </c>
      <c r="CV82" s="245" t="str">
        <f>IF(ISBLANK('In Process Calc.'!AL75),"",'In Process Calc.'!AL75)</f>
        <v/>
      </c>
      <c r="CW82" s="245" t="str">
        <f>IF(ISBLANK('In Process Calc.'!AM75),"",'In Process Calc.'!AM75)</f>
        <v/>
      </c>
      <c r="CX82" s="245" t="str">
        <f>IF(ISBLANK('In Process Calc.'!AN75),"",'In Process Calc.'!AN75)</f>
        <v/>
      </c>
      <c r="CY82" s="245" t="str">
        <f>IF(ISBLANK('In Process Calc.'!AO75),"",'In Process Calc.'!AO75)</f>
        <v/>
      </c>
      <c r="CZ82" s="245" t="str">
        <f>IF(ISBLANK('In Process Calc.'!AP75),"",'In Process Calc.'!AP75)</f>
        <v/>
      </c>
      <c r="DA82" s="245" t="str">
        <f>IF(ISBLANK('In Process Calc.'!AQ75),"",'In Process Calc.'!AQ75)</f>
        <v/>
      </c>
      <c r="DB82" s="245" t="str">
        <f>IF(ISBLANK('In Process Calc.'!AR75),"",'In Process Calc.'!AR75)</f>
        <v/>
      </c>
      <c r="DC82" s="245" t="str">
        <f>IF(ISBLANK('In Process Calc.'!AS75),"",'In Process Calc.'!AS75)</f>
        <v/>
      </c>
      <c r="DD82" s="245" t="str">
        <f>IF(ISBLANK('In Process Calc.'!AT75),"",'In Process Calc.'!AT75)</f>
        <v/>
      </c>
      <c r="DE82" s="245" t="str">
        <f>IF(ISBLANK('In Process Calc.'!AU75),"",'In Process Calc.'!AU75)</f>
        <v/>
      </c>
      <c r="DF82" s="245" t="str">
        <f>IF(ISBLANK('In Process Calc.'!AV75),"",'In Process Calc.'!AV75)</f>
        <v/>
      </c>
      <c r="DG82" s="245" t="str">
        <f>IF(ISBLANK('In Process Calc.'!AW75),"",'In Process Calc.'!AW75)</f>
        <v/>
      </c>
      <c r="DH82" s="245" t="str">
        <f>IF(ISBLANK('In Process Calc.'!AX75),"",'In Process Calc.'!AX75)</f>
        <v/>
      </c>
      <c r="DI82" s="245" t="str">
        <f>IF(ISBLANK('In Process Calc.'!AY75),"",'In Process Calc.'!AY75)</f>
        <v/>
      </c>
      <c r="DJ82" s="245" t="str">
        <f>IF(ISBLANK('In Process Calc.'!AZ75),"",'In Process Calc.'!AZ75)</f>
        <v/>
      </c>
      <c r="DK82" s="245" t="str">
        <f>IF(ISBLANK('In Process Calc.'!BA75),"",'In Process Calc.'!BA75)</f>
        <v/>
      </c>
      <c r="DL82" s="245" t="str">
        <f>IF(ISBLANK('In Process Calc.'!BB75),"",'In Process Calc.'!BB75)</f>
        <v/>
      </c>
      <c r="DM82" s="245" t="str">
        <f>IF(ISBLANK('In Process Calc.'!BC75),"",'In Process Calc.'!BC75)</f>
        <v/>
      </c>
      <c r="DN82" s="245" t="str">
        <f>IF(ISBLANK('In Process Calc.'!BD75),"",'In Process Calc.'!BD75)</f>
        <v/>
      </c>
      <c r="DO82" s="245" t="str">
        <f>IF(ISBLANK('In Process Calc.'!BE75),"",'In Process Calc.'!BE75)</f>
        <v/>
      </c>
      <c r="DP82" s="245" t="str">
        <f>IF(ISBLANK('In Process Calc.'!BF75),"",'In Process Calc.'!BF75)</f>
        <v/>
      </c>
      <c r="DQ82" s="245" t="str">
        <f>IF(ISBLANK('In Process Calc.'!BG75),"",'In Process Calc.'!BG75)</f>
        <v/>
      </c>
      <c r="DR82" s="245" t="str">
        <f>IF(ISBLANK('In Process Calc.'!BH75),"",'In Process Calc.'!BH75)</f>
        <v/>
      </c>
      <c r="DS82" s="245" t="str">
        <f>IF(ISBLANK('In Process Calc.'!BI75),"",'In Process Calc.'!BI75)</f>
        <v/>
      </c>
      <c r="DT82" s="245" t="str">
        <f>IF(ISBLANK('In Process Calc.'!BJ75),"",'In Process Calc.'!BJ75)</f>
        <v/>
      </c>
      <c r="DU82" s="245" t="str">
        <f>IF(ISBLANK('In Process Calc.'!BK75),"",'In Process Calc.'!BK75)</f>
        <v/>
      </c>
      <c r="DV82" s="245" t="str">
        <f>IF(ISBLANK('In Process Calc.'!BL75),"",'In Process Calc.'!BL75)</f>
        <v/>
      </c>
      <c r="DW82" s="245" t="str">
        <f>IF(ISBLANK('In Process Calc.'!BM75),"",'In Process Calc.'!BM75)</f>
        <v/>
      </c>
      <c r="DX82" s="245" t="str">
        <f>IF(ISBLANK('In Process Calc.'!BN75),"",'In Process Calc.'!BN75)</f>
        <v/>
      </c>
      <c r="DY82" s="245" t="str">
        <f>IF(ISBLANK('In Process Calc.'!BO75),"",'In Process Calc.'!BO75)</f>
        <v/>
      </c>
      <c r="DZ82" s="245" t="str">
        <f>IF(ISBLANK('In Process Calc.'!BP75),"",'In Process Calc.'!BP75)</f>
        <v/>
      </c>
      <c r="EA82" s="245" t="str">
        <f>IF(ISBLANK('In Process Calc.'!BQ75),"",'In Process Calc.'!BQ75)</f>
        <v/>
      </c>
      <c r="EB82" s="245" t="str">
        <f>IF(ISBLANK('In Process Calc.'!BR75),"",'In Process Calc.'!BR75)</f>
        <v/>
      </c>
      <c r="EC82" s="245" t="str">
        <f>IF(ISBLANK('In Process Calc.'!BS75),"",'In Process Calc.'!BS75)</f>
        <v/>
      </c>
      <c r="ED82" s="245" t="str">
        <f>IF(ISBLANK('In Process Calc.'!BT75),"",'In Process Calc.'!BT75)</f>
        <v/>
      </c>
      <c r="EE82" s="245" t="str">
        <f>IF(ISBLANK('In Process Calc.'!BU75),"",'In Process Calc.'!BU75)</f>
        <v/>
      </c>
      <c r="EF82" s="245" t="str">
        <f>IF(ISBLANK('In Process Calc.'!BV75),"",'In Process Calc.'!BV75)</f>
        <v/>
      </c>
      <c r="EG82" s="245" t="str">
        <f>IF(ISBLANK('In Process Calc.'!BW75),"",'In Process Calc.'!BW75)</f>
        <v/>
      </c>
      <c r="EH82" s="245" t="str">
        <f>IF(ISBLANK('In Process Calc.'!BX75),"",'In Process Calc.'!BX75)</f>
        <v/>
      </c>
      <c r="EI82" s="245" t="str">
        <f>IF(ISBLANK('In Process Calc.'!BY75),"",'In Process Calc.'!BY75)</f>
        <v/>
      </c>
      <c r="EJ82" s="245" t="str">
        <f>IF(ISBLANK('In Process Calc.'!BZ75),"",'In Process Calc.'!BZ75)</f>
        <v/>
      </c>
      <c r="EK82" s="245" t="str">
        <f>IF(ISBLANK('Post Process Calc.'!A82),"",'Post Process Calc.'!A82)</f>
        <v/>
      </c>
      <c r="EL82" s="245" t="str">
        <f>IF(ISBLANK('Post Process Calc.'!B82),"",'Post Process Calc.'!B82)</f>
        <v/>
      </c>
      <c r="EM82" s="245" t="str">
        <f>IF(ISBLANK('Post Process Calc.'!C82),"",'Post Process Calc.'!C82)</f>
        <v/>
      </c>
      <c r="EN82" s="245" t="str">
        <f>IF(ISBLANK('Post Process Calc.'!D82),"",'Post Process Calc.'!D82)</f>
        <v/>
      </c>
      <c r="EO82" s="245" t="str">
        <f>IF(ISBLANK('Post Process Calc.'!E82),"",'Post Process Calc.'!E82)</f>
        <v/>
      </c>
      <c r="EP82" s="245" t="str">
        <f>IF(ISBLANK('Post Process Calc.'!F82),"",'Post Process Calc.'!F82)</f>
        <v/>
      </c>
      <c r="EQ82" s="245" t="str">
        <f>IF(ISBLANK('Post Process Calc.'!G82),"",'Post Process Calc.'!G82)</f>
        <v/>
      </c>
      <c r="ER82" s="245" t="str">
        <f>IF(ISBLANK('Post Process Calc.'!H82),"",'Post Process Calc.'!H82)</f>
        <v/>
      </c>
      <c r="ES82" s="245" t="str">
        <f>IF(ISBLANK('Post Process Calc.'!I82),"",'Post Process Calc.'!I82)</f>
        <v/>
      </c>
      <c r="ET82" s="245" t="str">
        <f>IF(ISBLANK('Post Process Calc.'!J82),"",'Post Process Calc.'!J82)</f>
        <v/>
      </c>
      <c r="EU82" s="245" t="str">
        <f>IF(ISBLANK('Post Process Calc.'!K82),"",'Post Process Calc.'!K82)</f>
        <v/>
      </c>
      <c r="EV82" s="245" t="str">
        <f>IF(ISBLANK('Post Process Calc.'!L82),"",'Post Process Calc.'!L82)</f>
        <v/>
      </c>
      <c r="EW82" s="245" t="str">
        <f>IF(ISBLANK('Post Process Calc.'!M82),"",'Post Process Calc.'!M82)</f>
        <v/>
      </c>
      <c r="EX82" s="245" t="str">
        <f>IF(ISBLANK('Post Process Calc.'!N82),"",'Post Process Calc.'!N82)</f>
        <v/>
      </c>
      <c r="EY82" s="245" t="str">
        <f>IF(ISBLANK('Post Process Calc.'!O82),"",'Post Process Calc.'!O82)</f>
        <v/>
      </c>
      <c r="EZ82" s="245" t="str">
        <f>IF(ISBLANK('Post Process Calc.'!P82),"",'Post Process Calc.'!P82)</f>
        <v/>
      </c>
      <c r="FA82" s="245" t="str">
        <f>IF(ISBLANK('Post Process Calc.'!Q82),"",'Post Process Calc.'!Q82)</f>
        <v/>
      </c>
      <c r="FB82" s="245" t="str">
        <f>IF(ISBLANK('Post Process Calc.'!R82),"",'Post Process Calc.'!R82)</f>
        <v/>
      </c>
      <c r="FC82" s="245" t="str">
        <f>IF(ISBLANK('Post Process Calc.'!S82),"",'Post Process Calc.'!S82)</f>
        <v/>
      </c>
      <c r="FD82" s="245" t="str">
        <f>IF(ISBLANK('Post Process Calc.'!T82),"",'Post Process Calc.'!T82)</f>
        <v/>
      </c>
      <c r="FE82" s="245" t="str">
        <f>IF(ISBLANK('Post Process Calc.'!U82),"",'Post Process Calc.'!U82)</f>
        <v/>
      </c>
      <c r="FF82" s="245" t="str">
        <f>IF(ISBLANK('Post Process Calc.'!V82),"",'Post Process Calc.'!V82)</f>
        <v/>
      </c>
      <c r="FG82" s="245" t="str">
        <f>IF(ISBLANK('Post Process Calc.'!W82),"",'Post Process Calc.'!W82)</f>
        <v/>
      </c>
      <c r="FH82" s="245" t="str">
        <f>IF(ISBLANK('Post Process Calc.'!X82),"",'Post Process Calc.'!X82)</f>
        <v/>
      </c>
      <c r="FI82" s="245" t="str">
        <f>IF(ISBLANK('Post Process Calc.'!Y82),"",'Post Process Calc.'!Y82)</f>
        <v/>
      </c>
      <c r="FJ82" s="245" t="str">
        <f>IF(ISBLANK('Post Process Calc.'!Z82),"",'Post Process Calc.'!Z82)</f>
        <v/>
      </c>
      <c r="FK82" s="245" t="str">
        <f>IF(ISBLANK('Post Process Calc.'!AA82),"",'Post Process Calc.'!AA82)</f>
        <v/>
      </c>
      <c r="FL82" s="245" t="str">
        <f>IF(ISBLANK('Post Process Calc.'!AB82),"",'Post Process Calc.'!AB82)</f>
        <v/>
      </c>
      <c r="FM82" s="245" t="str">
        <f>IF(ISBLANK('Post Process Calc.'!AC82),"",'Post Process Calc.'!AC82)</f>
        <v/>
      </c>
      <c r="FN82" s="245" t="str">
        <f>IF(ISBLANK('Post Process Calc.'!AD82),"",'Post Process Calc.'!AD82)</f>
        <v/>
      </c>
      <c r="FO82" s="245" t="str">
        <f>IF(ISBLANK('Post Process Calc.'!AE82),"",'Post Process Calc.'!AE82)</f>
        <v/>
      </c>
      <c r="FP82" s="245" t="str">
        <f>IF(ISBLANK('Post Process Calc.'!AF82),"",'Post Process Calc.'!AF82)</f>
        <v/>
      </c>
      <c r="FQ82" s="245" t="str">
        <f>IF(ISBLANK('Post Process Calc.'!AG82),"",'Post Process Calc.'!AG82)</f>
        <v/>
      </c>
      <c r="FR82" s="245" t="str">
        <f>IF(ISBLANK('Post Process Calc.'!AH82),"",'Post Process Calc.'!AH82)</f>
        <v/>
      </c>
      <c r="FS82" s="245" t="str">
        <f>IF(ISBLANK('Post Process Calc.'!AI82),"",'Post Process Calc.'!AI82)</f>
        <v/>
      </c>
    </row>
    <row r="83" spans="1:175" x14ac:dyDescent="0.15">
      <c r="A83" s="240" t="str">
        <f>IF(Glutamine!B74&lt;&gt;0,Glutamine!$B$1,"")</f>
        <v/>
      </c>
      <c r="B83" s="240" t="str">
        <f>IF(ISBLANK(Glutamine!A74),"",Glutamine!A74)</f>
        <v/>
      </c>
      <c r="C83" s="247" t="str">
        <f>IF(ISBLANK(Glutamine!B74),"",Glutamine!B74)</f>
        <v/>
      </c>
      <c r="D83" s="248" t="str">
        <f>IF(ISBLANK(Glutamine!C74),"",Glutamine!C74)</f>
        <v/>
      </c>
      <c r="E83" s="240" t="str">
        <f>IF(ISBLANK(Glutamine!D74),"",Glutamine!D74)</f>
        <v/>
      </c>
      <c r="F83" s="240" t="str">
        <f>IF(ISBLANK(Glutamine!E74),"",Glutamine!E74)</f>
        <v/>
      </c>
      <c r="G83" s="240" t="str">
        <f>IF(ISBLANK(Glutamine!G74),"",Glutamine!G74)</f>
        <v/>
      </c>
      <c r="H83" s="240" t="str">
        <f>IF(ISBLANK(Glutamine!H74),"",Glutamine!H74)</f>
        <v/>
      </c>
      <c r="I83" s="240" t="str">
        <f>IF(ISBLANK(Glutamine!I74),"",Glutamine!I74)</f>
        <v/>
      </c>
      <c r="J83" s="240" t="str">
        <f>IF(ISBLANK(Glutamine!J74),"",Glutamine!J74)</f>
        <v/>
      </c>
      <c r="K83" s="240" t="str">
        <f>IF(ISBLANK(Glutamine!K74),"",Glutamine!K74)</f>
        <v/>
      </c>
      <c r="L83" s="240" t="str">
        <f>IF(ISBLANK(Glutamine!L74),"",Glutamine!L74)</f>
        <v/>
      </c>
      <c r="M83" s="240" t="str">
        <f>IF(ISBLANK(Glutamine!M74),"",Glutamine!M74)</f>
        <v/>
      </c>
      <c r="N83" s="240" t="str">
        <f>IF(ISBLANK(Glutamine!N74),"",Glutamine!N74)</f>
        <v/>
      </c>
      <c r="O83" s="240" t="str">
        <f>IF(ISBLANK(Glutamine!O74),"",Glutamine!O74)</f>
        <v/>
      </c>
      <c r="P83" s="240" t="str">
        <f>IF(ISBLANK(Glutamine!P74),"",Glutamine!P74)</f>
        <v/>
      </c>
      <c r="Q83" s="240" t="str">
        <f>IF(ISBLANK(Glutamine!Q74),"",Glutamine!Q74)</f>
        <v/>
      </c>
      <c r="R83" s="240" t="str">
        <f>IF(ISBLANK(Glutamine!R74),"",Glutamine!R74)</f>
        <v/>
      </c>
      <c r="S83" s="240" t="str">
        <f>IF(ISBLANK(Glutamine!S74),"",Glutamine!S74)</f>
        <v/>
      </c>
      <c r="T83" s="240" t="str">
        <f>IF(ISBLANK(Glutamine!T74),"",Glutamine!T74)</f>
        <v/>
      </c>
      <c r="U83" s="240" t="str">
        <f>IF(ISBLANK(Glutamine!U74),"",Glutamine!U74)</f>
        <v/>
      </c>
      <c r="V83" s="240" t="str">
        <f>IF(ISBLANK(Glutamine!V74),"",Glutamine!V74)</f>
        <v/>
      </c>
      <c r="W83" s="240" t="str">
        <f>IF(ISBLANK(Glutamine!W74),"",Glutamine!W74)</f>
        <v/>
      </c>
      <c r="X83" s="240" t="str">
        <f>IF(ISBLANK(Glutamine!X74),"",Glutamine!X74)</f>
        <v/>
      </c>
      <c r="Y83" s="240" t="str">
        <f>IF(ISBLANK(Glutamine!Y74),"",Glutamine!Y74)</f>
        <v/>
      </c>
      <c r="Z83" s="240" t="str">
        <f>IF(ISBLANK(Glutamine!Z74),"",Glutamine!Z74)</f>
        <v/>
      </c>
      <c r="AA83" s="240" t="str">
        <f>IF(ISBLANK(Glutamine!AA74),"",Glutamine!AA74)</f>
        <v/>
      </c>
      <c r="AB83" s="240" t="str">
        <f>IF(ISBLANK(Glutamine!AB74),"",Glutamine!AB74)</f>
        <v/>
      </c>
      <c r="AC83" s="240" t="str">
        <f>IF(ISBLANK(Glutamine!AC74),"",Glutamine!AC74)</f>
        <v/>
      </c>
      <c r="AD83" s="240" t="str">
        <f>IF(ISBLANK(Glutamine!AD74),"",Glutamine!AD74)</f>
        <v/>
      </c>
      <c r="AE83" s="240" t="str">
        <f>IF(ISBLANK(Glutamine!AE74),"",Glutamine!AE74)</f>
        <v/>
      </c>
      <c r="AF83" s="240" t="str">
        <f>IF(ISBLANK(Glutamine!AF74),"",Glutamine!AF74)</f>
        <v/>
      </c>
      <c r="AG83" s="240" t="str">
        <f>IF(ISBLANK(Glutamine!AG74),"",Glutamine!AG74)</f>
        <v/>
      </c>
      <c r="AH83" s="240" t="str">
        <f>IF(ISBLANK(Glutamine!AH74),"",Glutamine!AH74)</f>
        <v/>
      </c>
      <c r="AI83" s="240" t="str">
        <f>IF(ISBLANK(Glutamine!AI74),"",Glutamine!AI74)</f>
        <v/>
      </c>
      <c r="AJ83" s="240" t="str">
        <f>IF(ISBLANK(Glutamine!AJ74),"",Glutamine!AJ74)</f>
        <v/>
      </c>
      <c r="AK83" s="240" t="str">
        <f>IF(ISBLANK(Glutamine!AK74),"",Glutamine!AK74)</f>
        <v/>
      </c>
      <c r="AL83" s="240" t="str">
        <f>IF(ISBLANK(Glutamine!AL74),"",Glutamine!AL74)</f>
        <v/>
      </c>
      <c r="AM83" s="240" t="str">
        <f>IF(ISBLANK(Glutamine!AM74),"",Glutamine!AM74)</f>
        <v/>
      </c>
      <c r="AN83" s="240" t="str">
        <f>IF(ISBLANK(Glutamine!AN74),"",Glutamine!AN74)</f>
        <v/>
      </c>
      <c r="AO83" s="240" t="str">
        <f>IF(ISBLANK(Glutamine!AO74),"",Glutamine!AO74)</f>
        <v/>
      </c>
      <c r="AP83" s="240" t="str">
        <f>IF(ISBLANK(Glutamine!AP74),"",Glutamine!AP74)</f>
        <v/>
      </c>
      <c r="AQ83" s="240" t="e">
        <f>IF(ISBLANK(Glutamine!#REF!),"",Glutamine!#REF!)</f>
        <v>#REF!</v>
      </c>
      <c r="AR83" s="240" t="e">
        <f>IF(ISBLANK(Glutamine!#REF!),"",Glutamine!#REF!)</f>
        <v>#REF!</v>
      </c>
      <c r="AS83" s="240" t="e">
        <f>IF(ISBLANK(Glutamine!#REF!),"",Glutamine!#REF!)</f>
        <v>#REF!</v>
      </c>
      <c r="AT83" s="240" t="e">
        <f>IF(ISBLANK(Glutamine!#REF!),"",Glutamine!#REF!)</f>
        <v>#REF!</v>
      </c>
      <c r="AU83" s="240" t="e">
        <f>IF(ISBLANK(Glutamine!#REF!),"",Glutamine!#REF!)</f>
        <v>#REF!</v>
      </c>
      <c r="AV83" s="240" t="e">
        <f>IF(ISBLANK(Glutamine!#REF!),"",Glutamine!#REF!)</f>
        <v>#REF!</v>
      </c>
      <c r="AW83" s="240" t="e">
        <f>IF(ISBLANK(Glutamine!#REF!),"",Glutamine!#REF!)</f>
        <v>#REF!</v>
      </c>
      <c r="AX83" s="240" t="e">
        <f>IF(ISBLANK(Glutamine!#REF!),"",Glutamine!#REF!)</f>
        <v>#REF!</v>
      </c>
      <c r="AY83" s="240" t="e">
        <f>IF(ISBLANK(Glutamine!#REF!),"",Glutamine!#REF!)</f>
        <v>#REF!</v>
      </c>
      <c r="AZ83" s="240" t="e">
        <f>IF(ISBLANK(Glutamine!#REF!),"",Glutamine!#REF!)</f>
        <v>#REF!</v>
      </c>
      <c r="BA83" s="240" t="e">
        <f>IF(ISBLANK(Glutamine!#REF!),"",Glutamine!#REF!)</f>
        <v>#REF!</v>
      </c>
      <c r="BB83" s="240" t="e">
        <f>IF(ISBLANK(Glutamine!#REF!),"",Glutamine!#REF!)</f>
        <v>#REF!</v>
      </c>
      <c r="BC83" s="240" t="e">
        <f>IF(ISBLANK(Glutamine!#REF!),"",Glutamine!#REF!)</f>
        <v>#REF!</v>
      </c>
      <c r="BD83" s="240" t="e">
        <f>IF(ISBLANK(Glutamine!#REF!),"",Glutamine!#REF!)</f>
        <v>#REF!</v>
      </c>
      <c r="BE83" s="240" t="e">
        <f>IF(ISBLANK(Glutamine!#REF!),"",Glutamine!#REF!)</f>
        <v>#REF!</v>
      </c>
      <c r="BF83" s="240" t="e">
        <f>IF(ISBLANK(Glutamine!#REF!),"",Glutamine!#REF!)</f>
        <v>#REF!</v>
      </c>
      <c r="BG83" s="240" t="e">
        <f>IF(ISBLANK(Glutamine!#REF!),"",Glutamine!#REF!)</f>
        <v>#REF!</v>
      </c>
      <c r="BH83" s="240" t="e">
        <f>IF(ISBLANK(Glutamine!#REF!),"",Glutamine!#REF!)</f>
        <v>#REF!</v>
      </c>
      <c r="BI83" s="240" t="e">
        <f>IF(ISBLANK(Glutamine!#REF!),"",Glutamine!#REF!)</f>
        <v>#REF!</v>
      </c>
      <c r="BJ83" s="240" t="e">
        <f>IF(ISBLANK(Glutamine!#REF!),"",Glutamine!#REF!)</f>
        <v>#REF!</v>
      </c>
      <c r="BK83" s="240" t="e">
        <f>IF(ISBLANK(Glutamine!#REF!),"",Glutamine!#REF!)</f>
        <v>#REF!</v>
      </c>
      <c r="BL83" s="240" t="e">
        <f>IF(ISBLANK(Glutamine!#REF!),"",Glutamine!#REF!)</f>
        <v>#REF!</v>
      </c>
      <c r="BM83" s="240" t="e">
        <f>IF(ISBLANK(Glutamine!#REF!),"",Glutamine!#REF!)</f>
        <v>#REF!</v>
      </c>
      <c r="BN83" s="240" t="str">
        <f>IF(ISBLANK('In Process Calc.'!B76),"",ROUND('In Process Calc.'!B76,2))</f>
        <v/>
      </c>
      <c r="BO83" s="240" t="str">
        <f>IF(ISBLANK('In Process Calc.'!C76),"",ROUND('In Process Calc.'!C76,2))</f>
        <v/>
      </c>
      <c r="BP83" s="240" t="str">
        <f>IF(ISBLANK('In Process Calc.'!D76),"",'In Process Calc.'!D76)</f>
        <v/>
      </c>
      <c r="BQ83" s="240" t="str">
        <f>IF(ISBLANK('In Process Calc.'!E76),"",'In Process Calc.'!E76)</f>
        <v/>
      </c>
      <c r="BR83" s="240" t="str">
        <f>IF(ISBLANK('In Process Calc.'!G76),"",'In Process Calc.'!G76)</f>
        <v/>
      </c>
      <c r="BS83" s="240" t="str">
        <f>IF(ISBLANK('In Process Calc.'!I76),"",'In Process Calc.'!I76)</f>
        <v/>
      </c>
      <c r="BT83" s="240" t="str">
        <f>IF(ISBLANK('In Process Calc.'!J76),"",'In Process Calc.'!J76)</f>
        <v/>
      </c>
      <c r="BU83" s="240" t="str">
        <f>IF(ISBLANK('In Process Calc.'!K76),"",'In Process Calc.'!K76)</f>
        <v/>
      </c>
      <c r="BV83" s="245" t="str">
        <f>IF(ISBLANK('In Process Calc.'!L76),"",'In Process Calc.'!L76)</f>
        <v/>
      </c>
      <c r="BW83" s="245" t="str">
        <f>IF(ISBLANK('In Process Calc.'!M76),"",'In Process Calc.'!M76)</f>
        <v/>
      </c>
      <c r="BX83" s="245" t="str">
        <f>IF(ISBLANK('In Process Calc.'!N76),"",'In Process Calc.'!N76)</f>
        <v/>
      </c>
      <c r="BY83" s="245" t="str">
        <f>IF(ISBLANK('In Process Calc.'!O76),"",'In Process Calc.'!O76)</f>
        <v/>
      </c>
      <c r="BZ83" s="245" t="str">
        <f>IF(ISBLANK('In Process Calc.'!P76),"",'In Process Calc.'!P76)</f>
        <v/>
      </c>
      <c r="CA83" s="245" t="str">
        <f>IF(ISBLANK('In Process Calc.'!Q76),"",'In Process Calc.'!Q76)</f>
        <v/>
      </c>
      <c r="CB83" s="245" t="str">
        <f>IF(ISBLANK('In Process Calc.'!R76),"",'In Process Calc.'!R76)</f>
        <v/>
      </c>
      <c r="CC83" s="245" t="str">
        <f>IF(ISBLANK('In Process Calc.'!S76),"",'In Process Calc.'!S76)</f>
        <v/>
      </c>
      <c r="CD83" s="245" t="str">
        <f>IF(ISBLANK('In Process Calc.'!T76),"",'In Process Calc.'!T76)</f>
        <v/>
      </c>
      <c r="CE83" s="245" t="str">
        <f>IF(ISBLANK('In Process Calc.'!U76),"",'In Process Calc.'!U76)</f>
        <v/>
      </c>
      <c r="CF83" s="245" t="str">
        <f>IF(ISBLANK('In Process Calc.'!V76),"",'In Process Calc.'!V76)</f>
        <v/>
      </c>
      <c r="CG83" s="245" t="str">
        <f>IF(ISBLANK('In Process Calc.'!W76),"",'In Process Calc.'!W76)</f>
        <v/>
      </c>
      <c r="CH83" s="245" t="str">
        <f>IF(ISBLANK('In Process Calc.'!X76),"",'In Process Calc.'!X76)</f>
        <v/>
      </c>
      <c r="CI83" s="245" t="str">
        <f>IF(ISBLANK('In Process Calc.'!Y76),"",'In Process Calc.'!Y76)</f>
        <v/>
      </c>
      <c r="CJ83" s="245" t="str">
        <f>IF(ISBLANK('In Process Calc.'!Z76),"",'In Process Calc.'!Z76)</f>
        <v/>
      </c>
      <c r="CK83" s="245" t="str">
        <f>IF(ISBLANK('In Process Calc.'!AA76),"",'In Process Calc.'!AA76)</f>
        <v/>
      </c>
      <c r="CL83" s="245" t="str">
        <f>IF(ISBLANK('In Process Calc.'!AB76),"",'In Process Calc.'!AB76)</f>
        <v/>
      </c>
      <c r="CM83" s="245" t="str">
        <f>IF(ISBLANK('In Process Calc.'!AC76),"",'In Process Calc.'!AC76)</f>
        <v/>
      </c>
      <c r="CN83" s="245" t="str">
        <f>IF(ISBLANK('In Process Calc.'!AD76),"",'In Process Calc.'!AD76)</f>
        <v/>
      </c>
      <c r="CO83" s="245" t="str">
        <f>IF(ISBLANK('In Process Calc.'!AE76),"",'In Process Calc.'!AE76)</f>
        <v/>
      </c>
      <c r="CP83" s="245" t="str">
        <f>IF(ISBLANK('In Process Calc.'!AF76),"",'In Process Calc.'!AF76)</f>
        <v/>
      </c>
      <c r="CQ83" s="245" t="str">
        <f>IF(ISBLANK('In Process Calc.'!AG76),"",'In Process Calc.'!AG76)</f>
        <v/>
      </c>
      <c r="CR83" s="245" t="str">
        <f>IF(ISBLANK('In Process Calc.'!AH76),"",'In Process Calc.'!AH76)</f>
        <v/>
      </c>
      <c r="CS83" s="245" t="str">
        <f>IF(ISBLANK('In Process Calc.'!AI76),"",'In Process Calc.'!AI76)</f>
        <v/>
      </c>
      <c r="CT83" s="245" t="str">
        <f>IF(ISBLANK('In Process Calc.'!AJ76),"",'In Process Calc.'!AJ76)</f>
        <v/>
      </c>
      <c r="CU83" s="245" t="str">
        <f>IF(ISBLANK('In Process Calc.'!AK76),"",'In Process Calc.'!AK76)</f>
        <v/>
      </c>
      <c r="CV83" s="245" t="str">
        <f>IF(ISBLANK('In Process Calc.'!AL76),"",'In Process Calc.'!AL76)</f>
        <v/>
      </c>
      <c r="CW83" s="245" t="str">
        <f>IF(ISBLANK('In Process Calc.'!AM76),"",'In Process Calc.'!AM76)</f>
        <v/>
      </c>
      <c r="CX83" s="245" t="str">
        <f>IF(ISBLANK('In Process Calc.'!AN76),"",'In Process Calc.'!AN76)</f>
        <v/>
      </c>
      <c r="CY83" s="245" t="str">
        <f>IF(ISBLANK('In Process Calc.'!AO76),"",'In Process Calc.'!AO76)</f>
        <v/>
      </c>
      <c r="CZ83" s="245" t="str">
        <f>IF(ISBLANK('In Process Calc.'!AP76),"",'In Process Calc.'!AP76)</f>
        <v/>
      </c>
      <c r="DA83" s="245" t="str">
        <f>IF(ISBLANK('In Process Calc.'!AQ76),"",'In Process Calc.'!AQ76)</f>
        <v/>
      </c>
      <c r="DB83" s="245" t="str">
        <f>IF(ISBLANK('In Process Calc.'!AR76),"",'In Process Calc.'!AR76)</f>
        <v/>
      </c>
      <c r="DC83" s="245" t="str">
        <f>IF(ISBLANK('In Process Calc.'!AS76),"",'In Process Calc.'!AS76)</f>
        <v/>
      </c>
      <c r="DD83" s="245" t="str">
        <f>IF(ISBLANK('In Process Calc.'!AT76),"",'In Process Calc.'!AT76)</f>
        <v/>
      </c>
      <c r="DE83" s="245" t="str">
        <f>IF(ISBLANK('In Process Calc.'!AU76),"",'In Process Calc.'!AU76)</f>
        <v/>
      </c>
      <c r="DF83" s="245" t="str">
        <f>IF(ISBLANK('In Process Calc.'!AV76),"",'In Process Calc.'!AV76)</f>
        <v/>
      </c>
      <c r="DG83" s="245" t="str">
        <f>IF(ISBLANK('In Process Calc.'!AW76),"",'In Process Calc.'!AW76)</f>
        <v/>
      </c>
      <c r="DH83" s="245" t="str">
        <f>IF(ISBLANK('In Process Calc.'!AX76),"",'In Process Calc.'!AX76)</f>
        <v/>
      </c>
      <c r="DI83" s="245" t="str">
        <f>IF(ISBLANK('In Process Calc.'!AY76),"",'In Process Calc.'!AY76)</f>
        <v/>
      </c>
      <c r="DJ83" s="245" t="str">
        <f>IF(ISBLANK('In Process Calc.'!AZ76),"",'In Process Calc.'!AZ76)</f>
        <v/>
      </c>
      <c r="DK83" s="245" t="str">
        <f>IF(ISBLANK('In Process Calc.'!BA76),"",'In Process Calc.'!BA76)</f>
        <v/>
      </c>
      <c r="DL83" s="245" t="str">
        <f>IF(ISBLANK('In Process Calc.'!BB76),"",'In Process Calc.'!BB76)</f>
        <v/>
      </c>
      <c r="DM83" s="245" t="str">
        <f>IF(ISBLANK('In Process Calc.'!BC76),"",'In Process Calc.'!BC76)</f>
        <v/>
      </c>
      <c r="DN83" s="245" t="str">
        <f>IF(ISBLANK('In Process Calc.'!BD76),"",'In Process Calc.'!BD76)</f>
        <v/>
      </c>
      <c r="DO83" s="245" t="str">
        <f>IF(ISBLANK('In Process Calc.'!BE76),"",'In Process Calc.'!BE76)</f>
        <v/>
      </c>
      <c r="DP83" s="245" t="str">
        <f>IF(ISBLANK('In Process Calc.'!BF76),"",'In Process Calc.'!BF76)</f>
        <v/>
      </c>
      <c r="DQ83" s="245" t="str">
        <f>IF(ISBLANK('In Process Calc.'!BG76),"",'In Process Calc.'!BG76)</f>
        <v/>
      </c>
      <c r="DR83" s="245" t="str">
        <f>IF(ISBLANK('In Process Calc.'!BH76),"",'In Process Calc.'!BH76)</f>
        <v/>
      </c>
      <c r="DS83" s="245" t="str">
        <f>IF(ISBLANK('In Process Calc.'!BI76),"",'In Process Calc.'!BI76)</f>
        <v/>
      </c>
      <c r="DT83" s="245" t="str">
        <f>IF(ISBLANK('In Process Calc.'!BJ76),"",'In Process Calc.'!BJ76)</f>
        <v/>
      </c>
      <c r="DU83" s="245" t="str">
        <f>IF(ISBLANK('In Process Calc.'!BK76),"",'In Process Calc.'!BK76)</f>
        <v/>
      </c>
      <c r="DV83" s="245" t="str">
        <f>IF(ISBLANK('In Process Calc.'!BL76),"",'In Process Calc.'!BL76)</f>
        <v/>
      </c>
      <c r="DW83" s="245" t="str">
        <f>IF(ISBLANK('In Process Calc.'!BM76),"",'In Process Calc.'!BM76)</f>
        <v/>
      </c>
      <c r="DX83" s="245" t="str">
        <f>IF(ISBLANK('In Process Calc.'!BN76),"",'In Process Calc.'!BN76)</f>
        <v/>
      </c>
      <c r="DY83" s="245" t="str">
        <f>IF(ISBLANK('In Process Calc.'!BO76),"",'In Process Calc.'!BO76)</f>
        <v/>
      </c>
      <c r="DZ83" s="245" t="str">
        <f>IF(ISBLANK('In Process Calc.'!BP76),"",'In Process Calc.'!BP76)</f>
        <v/>
      </c>
      <c r="EA83" s="245" t="str">
        <f>IF(ISBLANK('In Process Calc.'!BQ76),"",'In Process Calc.'!BQ76)</f>
        <v/>
      </c>
      <c r="EB83" s="245" t="str">
        <f>IF(ISBLANK('In Process Calc.'!BR76),"",'In Process Calc.'!BR76)</f>
        <v/>
      </c>
      <c r="EC83" s="245" t="str">
        <f>IF(ISBLANK('In Process Calc.'!BS76),"",'In Process Calc.'!BS76)</f>
        <v/>
      </c>
      <c r="ED83" s="245" t="str">
        <f>IF(ISBLANK('In Process Calc.'!BT76),"",'In Process Calc.'!BT76)</f>
        <v/>
      </c>
      <c r="EE83" s="245" t="str">
        <f>IF(ISBLANK('In Process Calc.'!BU76),"",'In Process Calc.'!BU76)</f>
        <v/>
      </c>
      <c r="EF83" s="245" t="str">
        <f>IF(ISBLANK('In Process Calc.'!BV76),"",'In Process Calc.'!BV76)</f>
        <v/>
      </c>
      <c r="EG83" s="245" t="str">
        <f>IF(ISBLANK('In Process Calc.'!BW76),"",'In Process Calc.'!BW76)</f>
        <v/>
      </c>
      <c r="EH83" s="245" t="str">
        <f>IF(ISBLANK('In Process Calc.'!BX76),"",'In Process Calc.'!BX76)</f>
        <v/>
      </c>
      <c r="EI83" s="245" t="str">
        <f>IF(ISBLANK('In Process Calc.'!BY76),"",'In Process Calc.'!BY76)</f>
        <v/>
      </c>
      <c r="EJ83" s="245" t="str">
        <f>IF(ISBLANK('In Process Calc.'!BZ76),"",'In Process Calc.'!BZ76)</f>
        <v/>
      </c>
      <c r="EK83" s="245" t="str">
        <f>IF(ISBLANK('Post Process Calc.'!A83),"",'Post Process Calc.'!A83)</f>
        <v/>
      </c>
      <c r="EL83" s="245" t="str">
        <f>IF(ISBLANK('Post Process Calc.'!B83),"",'Post Process Calc.'!B83)</f>
        <v/>
      </c>
      <c r="EM83" s="245" t="str">
        <f>IF(ISBLANK('Post Process Calc.'!C83),"",'Post Process Calc.'!C83)</f>
        <v/>
      </c>
      <c r="EN83" s="245" t="str">
        <f>IF(ISBLANK('Post Process Calc.'!D83),"",'Post Process Calc.'!D83)</f>
        <v/>
      </c>
      <c r="EO83" s="245" t="str">
        <f>IF(ISBLANK('Post Process Calc.'!E83),"",'Post Process Calc.'!E83)</f>
        <v/>
      </c>
      <c r="EP83" s="245" t="str">
        <f>IF(ISBLANK('Post Process Calc.'!F83),"",'Post Process Calc.'!F83)</f>
        <v/>
      </c>
      <c r="EQ83" s="245" t="str">
        <f>IF(ISBLANK('Post Process Calc.'!G83),"",'Post Process Calc.'!G83)</f>
        <v/>
      </c>
      <c r="ER83" s="245" t="str">
        <f>IF(ISBLANK('Post Process Calc.'!H83),"",'Post Process Calc.'!H83)</f>
        <v/>
      </c>
      <c r="ES83" s="245" t="str">
        <f>IF(ISBLANK('Post Process Calc.'!I83),"",'Post Process Calc.'!I83)</f>
        <v/>
      </c>
      <c r="ET83" s="245" t="str">
        <f>IF(ISBLANK('Post Process Calc.'!J83),"",'Post Process Calc.'!J83)</f>
        <v/>
      </c>
      <c r="EU83" s="245" t="str">
        <f>IF(ISBLANK('Post Process Calc.'!K83),"",'Post Process Calc.'!K83)</f>
        <v/>
      </c>
      <c r="EV83" s="245" t="str">
        <f>IF(ISBLANK('Post Process Calc.'!L83),"",'Post Process Calc.'!L83)</f>
        <v/>
      </c>
      <c r="EW83" s="245" t="str">
        <f>IF(ISBLANK('Post Process Calc.'!M83),"",'Post Process Calc.'!M83)</f>
        <v/>
      </c>
      <c r="EX83" s="245" t="str">
        <f>IF(ISBLANK('Post Process Calc.'!N83),"",'Post Process Calc.'!N83)</f>
        <v/>
      </c>
      <c r="EY83" s="245" t="str">
        <f>IF(ISBLANK('Post Process Calc.'!O83),"",'Post Process Calc.'!O83)</f>
        <v/>
      </c>
      <c r="EZ83" s="245" t="str">
        <f>IF(ISBLANK('Post Process Calc.'!P83),"",'Post Process Calc.'!P83)</f>
        <v/>
      </c>
      <c r="FA83" s="245" t="str">
        <f>IF(ISBLANK('Post Process Calc.'!Q83),"",'Post Process Calc.'!Q83)</f>
        <v/>
      </c>
      <c r="FB83" s="245" t="str">
        <f>IF(ISBLANK('Post Process Calc.'!R83),"",'Post Process Calc.'!R83)</f>
        <v/>
      </c>
      <c r="FC83" s="245" t="str">
        <f>IF(ISBLANK('Post Process Calc.'!S83),"",'Post Process Calc.'!S83)</f>
        <v/>
      </c>
      <c r="FD83" s="245" t="str">
        <f>IF(ISBLANK('Post Process Calc.'!T83),"",'Post Process Calc.'!T83)</f>
        <v/>
      </c>
      <c r="FE83" s="245" t="str">
        <f>IF(ISBLANK('Post Process Calc.'!U83),"",'Post Process Calc.'!U83)</f>
        <v/>
      </c>
      <c r="FF83" s="245" t="str">
        <f>IF(ISBLANK('Post Process Calc.'!V83),"",'Post Process Calc.'!V83)</f>
        <v/>
      </c>
      <c r="FG83" s="245" t="str">
        <f>IF(ISBLANK('Post Process Calc.'!W83),"",'Post Process Calc.'!W83)</f>
        <v/>
      </c>
      <c r="FH83" s="245" t="str">
        <f>IF(ISBLANK('Post Process Calc.'!X83),"",'Post Process Calc.'!X83)</f>
        <v/>
      </c>
      <c r="FI83" s="245" t="str">
        <f>IF(ISBLANK('Post Process Calc.'!Y83),"",'Post Process Calc.'!Y83)</f>
        <v/>
      </c>
      <c r="FJ83" s="245" t="str">
        <f>IF(ISBLANK('Post Process Calc.'!Z83),"",'Post Process Calc.'!Z83)</f>
        <v/>
      </c>
      <c r="FK83" s="245" t="str">
        <f>IF(ISBLANK('Post Process Calc.'!AA83),"",'Post Process Calc.'!AA83)</f>
        <v/>
      </c>
      <c r="FL83" s="245" t="str">
        <f>IF(ISBLANK('Post Process Calc.'!AB83),"",'Post Process Calc.'!AB83)</f>
        <v/>
      </c>
      <c r="FM83" s="245" t="str">
        <f>IF(ISBLANK('Post Process Calc.'!AC83),"",'Post Process Calc.'!AC83)</f>
        <v/>
      </c>
      <c r="FN83" s="245" t="str">
        <f>IF(ISBLANK('Post Process Calc.'!AD83),"",'Post Process Calc.'!AD83)</f>
        <v/>
      </c>
      <c r="FO83" s="245" t="str">
        <f>IF(ISBLANK('Post Process Calc.'!AE83),"",'Post Process Calc.'!AE83)</f>
        <v/>
      </c>
      <c r="FP83" s="245" t="str">
        <f>IF(ISBLANK('Post Process Calc.'!AF83),"",'Post Process Calc.'!AF83)</f>
        <v/>
      </c>
      <c r="FQ83" s="245" t="str">
        <f>IF(ISBLANK('Post Process Calc.'!AG83),"",'Post Process Calc.'!AG83)</f>
        <v/>
      </c>
      <c r="FR83" s="245" t="str">
        <f>IF(ISBLANK('Post Process Calc.'!AH83),"",'Post Process Calc.'!AH83)</f>
        <v/>
      </c>
      <c r="FS83" s="245" t="str">
        <f>IF(ISBLANK('Post Process Calc.'!AI83),"",'Post Process Calc.'!AI83)</f>
        <v/>
      </c>
    </row>
    <row r="84" spans="1:175" x14ac:dyDescent="0.15">
      <c r="A84" s="240" t="str">
        <f>IF(Glutamine!B75&lt;&gt;0,Glutamine!$B$1,"")</f>
        <v/>
      </c>
      <c r="B84" s="240" t="str">
        <f>IF(ISBLANK(Glutamine!A75),"",Glutamine!A75)</f>
        <v/>
      </c>
      <c r="C84" s="247" t="str">
        <f>IF(ISBLANK(Glutamine!B75),"",Glutamine!B75)</f>
        <v/>
      </c>
      <c r="D84" s="248" t="str">
        <f>IF(ISBLANK(Glutamine!C75),"",Glutamine!C75)</f>
        <v/>
      </c>
      <c r="E84" s="240" t="str">
        <f>IF(ISBLANK(Glutamine!D75),"",Glutamine!D75)</f>
        <v/>
      </c>
      <c r="F84" s="240" t="str">
        <f>IF(ISBLANK(Glutamine!E75),"",Glutamine!E75)</f>
        <v/>
      </c>
      <c r="G84" s="240" t="str">
        <f>IF(ISBLANK(Glutamine!G75),"",Glutamine!G75)</f>
        <v/>
      </c>
      <c r="H84" s="240" t="str">
        <f>IF(ISBLANK(Glutamine!H75),"",Glutamine!H75)</f>
        <v/>
      </c>
      <c r="I84" s="240" t="str">
        <f>IF(ISBLANK(Glutamine!I75),"",Glutamine!I75)</f>
        <v/>
      </c>
      <c r="J84" s="240" t="str">
        <f>IF(ISBLANK(Glutamine!J75),"",Glutamine!J75)</f>
        <v/>
      </c>
      <c r="K84" s="240" t="str">
        <f>IF(ISBLANK(Glutamine!K75),"",Glutamine!K75)</f>
        <v/>
      </c>
      <c r="L84" s="240" t="str">
        <f>IF(ISBLANK(Glutamine!L75),"",Glutamine!L75)</f>
        <v/>
      </c>
      <c r="M84" s="240" t="str">
        <f>IF(ISBLANK(Glutamine!M75),"",Glutamine!M75)</f>
        <v/>
      </c>
      <c r="N84" s="240" t="str">
        <f>IF(ISBLANK(Glutamine!N75),"",Glutamine!N75)</f>
        <v/>
      </c>
      <c r="O84" s="240" t="str">
        <f>IF(ISBLANK(Glutamine!O75),"",Glutamine!O75)</f>
        <v/>
      </c>
      <c r="P84" s="240" t="str">
        <f>IF(ISBLANK(Glutamine!P75),"",Glutamine!P75)</f>
        <v/>
      </c>
      <c r="Q84" s="240" t="str">
        <f>IF(ISBLANK(Glutamine!Q75),"",Glutamine!Q75)</f>
        <v/>
      </c>
      <c r="R84" s="240" t="str">
        <f>IF(ISBLANK(Glutamine!R75),"",Glutamine!R75)</f>
        <v/>
      </c>
      <c r="S84" s="240" t="str">
        <f>IF(ISBLANK(Glutamine!S75),"",Glutamine!S75)</f>
        <v/>
      </c>
      <c r="T84" s="240" t="str">
        <f>IF(ISBLANK(Glutamine!T75),"",Glutamine!T75)</f>
        <v/>
      </c>
      <c r="U84" s="240" t="str">
        <f>IF(ISBLANK(Glutamine!U75),"",Glutamine!U75)</f>
        <v/>
      </c>
      <c r="V84" s="240" t="str">
        <f>IF(ISBLANK(Glutamine!V75),"",Glutamine!V75)</f>
        <v/>
      </c>
      <c r="W84" s="240" t="str">
        <f>IF(ISBLANK(Glutamine!W75),"",Glutamine!W75)</f>
        <v/>
      </c>
      <c r="X84" s="240" t="str">
        <f>IF(ISBLANK(Glutamine!X75),"",Glutamine!X75)</f>
        <v/>
      </c>
      <c r="Y84" s="240" t="str">
        <f>IF(ISBLANK(Glutamine!Y75),"",Glutamine!Y75)</f>
        <v/>
      </c>
      <c r="Z84" s="240" t="str">
        <f>IF(ISBLANK(Glutamine!Z75),"",Glutamine!Z75)</f>
        <v/>
      </c>
      <c r="AA84" s="240" t="str">
        <f>IF(ISBLANK(Glutamine!AA75),"",Glutamine!AA75)</f>
        <v/>
      </c>
      <c r="AB84" s="240" t="str">
        <f>IF(ISBLANK(Glutamine!AB75),"",Glutamine!AB75)</f>
        <v/>
      </c>
      <c r="AC84" s="240" t="str">
        <f>IF(ISBLANK(Glutamine!AC75),"",Glutamine!AC75)</f>
        <v/>
      </c>
      <c r="AD84" s="240" t="str">
        <f>IF(ISBLANK(Glutamine!AD75),"",Glutamine!AD75)</f>
        <v/>
      </c>
      <c r="AE84" s="240" t="str">
        <f>IF(ISBLANK(Glutamine!AE75),"",Glutamine!AE75)</f>
        <v/>
      </c>
      <c r="AF84" s="240" t="str">
        <f>IF(ISBLANK(Glutamine!AF75),"",Glutamine!AF75)</f>
        <v/>
      </c>
      <c r="AG84" s="240" t="str">
        <f>IF(ISBLANK(Glutamine!AG75),"",Glutamine!AG75)</f>
        <v/>
      </c>
      <c r="AH84" s="240" t="str">
        <f>IF(ISBLANK(Glutamine!AH75),"",Glutamine!AH75)</f>
        <v/>
      </c>
      <c r="AI84" s="240" t="str">
        <f>IF(ISBLANK(Glutamine!AI75),"",Glutamine!AI75)</f>
        <v/>
      </c>
      <c r="AJ84" s="240" t="str">
        <f>IF(ISBLANK(Glutamine!AJ75),"",Glutamine!AJ75)</f>
        <v/>
      </c>
      <c r="AK84" s="240" t="str">
        <f>IF(ISBLANK(Glutamine!AK75),"",Glutamine!AK75)</f>
        <v/>
      </c>
      <c r="AL84" s="240" t="str">
        <f>IF(ISBLANK(Glutamine!AL75),"",Glutamine!AL75)</f>
        <v/>
      </c>
      <c r="AM84" s="240" t="str">
        <f>IF(ISBLANK(Glutamine!AM75),"",Glutamine!AM75)</f>
        <v/>
      </c>
      <c r="AN84" s="240" t="str">
        <f>IF(ISBLANK(Glutamine!AN75),"",Glutamine!AN75)</f>
        <v/>
      </c>
      <c r="AO84" s="240" t="str">
        <f>IF(ISBLANK(Glutamine!AO75),"",Glutamine!AO75)</f>
        <v/>
      </c>
      <c r="AP84" s="240" t="str">
        <f>IF(ISBLANK(Glutamine!AP75),"",Glutamine!AP75)</f>
        <v/>
      </c>
      <c r="AQ84" s="240" t="e">
        <f>IF(ISBLANK(Glutamine!#REF!),"",Glutamine!#REF!)</f>
        <v>#REF!</v>
      </c>
      <c r="AR84" s="240" t="e">
        <f>IF(ISBLANK(Glutamine!#REF!),"",Glutamine!#REF!)</f>
        <v>#REF!</v>
      </c>
      <c r="AS84" s="240" t="e">
        <f>IF(ISBLANK(Glutamine!#REF!),"",Glutamine!#REF!)</f>
        <v>#REF!</v>
      </c>
      <c r="AT84" s="240" t="e">
        <f>IF(ISBLANK(Glutamine!#REF!),"",Glutamine!#REF!)</f>
        <v>#REF!</v>
      </c>
      <c r="AU84" s="240" t="e">
        <f>IF(ISBLANK(Glutamine!#REF!),"",Glutamine!#REF!)</f>
        <v>#REF!</v>
      </c>
      <c r="AV84" s="240" t="e">
        <f>IF(ISBLANK(Glutamine!#REF!),"",Glutamine!#REF!)</f>
        <v>#REF!</v>
      </c>
      <c r="AW84" s="240" t="e">
        <f>IF(ISBLANK(Glutamine!#REF!),"",Glutamine!#REF!)</f>
        <v>#REF!</v>
      </c>
      <c r="AX84" s="240" t="e">
        <f>IF(ISBLANK(Glutamine!#REF!),"",Glutamine!#REF!)</f>
        <v>#REF!</v>
      </c>
      <c r="AY84" s="240" t="e">
        <f>IF(ISBLANK(Glutamine!#REF!),"",Glutamine!#REF!)</f>
        <v>#REF!</v>
      </c>
      <c r="AZ84" s="240" t="e">
        <f>IF(ISBLANK(Glutamine!#REF!),"",Glutamine!#REF!)</f>
        <v>#REF!</v>
      </c>
      <c r="BA84" s="240" t="e">
        <f>IF(ISBLANK(Glutamine!#REF!),"",Glutamine!#REF!)</f>
        <v>#REF!</v>
      </c>
      <c r="BB84" s="240" t="e">
        <f>IF(ISBLANK(Glutamine!#REF!),"",Glutamine!#REF!)</f>
        <v>#REF!</v>
      </c>
      <c r="BC84" s="240" t="e">
        <f>IF(ISBLANK(Glutamine!#REF!),"",Glutamine!#REF!)</f>
        <v>#REF!</v>
      </c>
      <c r="BD84" s="240" t="e">
        <f>IF(ISBLANK(Glutamine!#REF!),"",Glutamine!#REF!)</f>
        <v>#REF!</v>
      </c>
      <c r="BE84" s="240" t="e">
        <f>IF(ISBLANK(Glutamine!#REF!),"",Glutamine!#REF!)</f>
        <v>#REF!</v>
      </c>
      <c r="BF84" s="240" t="e">
        <f>IF(ISBLANK(Glutamine!#REF!),"",Glutamine!#REF!)</f>
        <v>#REF!</v>
      </c>
      <c r="BG84" s="240" t="e">
        <f>IF(ISBLANK(Glutamine!#REF!),"",Glutamine!#REF!)</f>
        <v>#REF!</v>
      </c>
      <c r="BH84" s="240" t="e">
        <f>IF(ISBLANK(Glutamine!#REF!),"",Glutamine!#REF!)</f>
        <v>#REF!</v>
      </c>
      <c r="BI84" s="240" t="e">
        <f>IF(ISBLANK(Glutamine!#REF!),"",Glutamine!#REF!)</f>
        <v>#REF!</v>
      </c>
      <c r="BJ84" s="240" t="e">
        <f>IF(ISBLANK(Glutamine!#REF!),"",Glutamine!#REF!)</f>
        <v>#REF!</v>
      </c>
      <c r="BK84" s="240" t="e">
        <f>IF(ISBLANK(Glutamine!#REF!),"",Glutamine!#REF!)</f>
        <v>#REF!</v>
      </c>
      <c r="BL84" s="240" t="e">
        <f>IF(ISBLANK(Glutamine!#REF!),"",Glutamine!#REF!)</f>
        <v>#REF!</v>
      </c>
      <c r="BM84" s="240" t="e">
        <f>IF(ISBLANK(Glutamine!#REF!),"",Glutamine!#REF!)</f>
        <v>#REF!</v>
      </c>
      <c r="BN84" s="240" t="str">
        <f>IF(ISBLANK('In Process Calc.'!B77),"",ROUND('In Process Calc.'!B77,2))</f>
        <v/>
      </c>
      <c r="BO84" s="240" t="str">
        <f>IF(ISBLANK('In Process Calc.'!C77),"",ROUND('In Process Calc.'!C77,2))</f>
        <v/>
      </c>
      <c r="BP84" s="240" t="str">
        <f>IF(ISBLANK('In Process Calc.'!D77),"",'In Process Calc.'!D77)</f>
        <v/>
      </c>
      <c r="BQ84" s="240" t="str">
        <f>IF(ISBLANK('In Process Calc.'!E77),"",'In Process Calc.'!E77)</f>
        <v/>
      </c>
      <c r="BR84" s="240" t="str">
        <f>IF(ISBLANK('In Process Calc.'!G77),"",'In Process Calc.'!G77)</f>
        <v/>
      </c>
      <c r="BS84" s="240" t="str">
        <f>IF(ISBLANK('In Process Calc.'!I77),"",'In Process Calc.'!I77)</f>
        <v/>
      </c>
      <c r="BT84" s="240" t="str">
        <f>IF(ISBLANK('In Process Calc.'!J77),"",'In Process Calc.'!J77)</f>
        <v/>
      </c>
      <c r="BU84" s="240" t="str">
        <f>IF(ISBLANK('In Process Calc.'!K77),"",'In Process Calc.'!K77)</f>
        <v/>
      </c>
      <c r="BV84" s="245" t="str">
        <f>IF(ISBLANK('In Process Calc.'!L77),"",'In Process Calc.'!L77)</f>
        <v/>
      </c>
      <c r="BW84" s="245" t="str">
        <f>IF(ISBLANK('In Process Calc.'!M77),"",'In Process Calc.'!M77)</f>
        <v/>
      </c>
      <c r="BX84" s="245" t="str">
        <f>IF(ISBLANK('In Process Calc.'!N77),"",'In Process Calc.'!N77)</f>
        <v/>
      </c>
      <c r="BY84" s="245" t="str">
        <f>IF(ISBLANK('In Process Calc.'!O77),"",'In Process Calc.'!O77)</f>
        <v/>
      </c>
      <c r="BZ84" s="245" t="str">
        <f>IF(ISBLANK('In Process Calc.'!P77),"",'In Process Calc.'!P77)</f>
        <v/>
      </c>
      <c r="CA84" s="245" t="str">
        <f>IF(ISBLANK('In Process Calc.'!Q77),"",'In Process Calc.'!Q77)</f>
        <v/>
      </c>
      <c r="CB84" s="245" t="str">
        <f>IF(ISBLANK('In Process Calc.'!R77),"",'In Process Calc.'!R77)</f>
        <v/>
      </c>
      <c r="CC84" s="245" t="str">
        <f>IF(ISBLANK('In Process Calc.'!S77),"",'In Process Calc.'!S77)</f>
        <v/>
      </c>
      <c r="CD84" s="245" t="str">
        <f>IF(ISBLANK('In Process Calc.'!T77),"",'In Process Calc.'!T77)</f>
        <v/>
      </c>
      <c r="CE84" s="245" t="str">
        <f>IF(ISBLANK('In Process Calc.'!U77),"",'In Process Calc.'!U77)</f>
        <v/>
      </c>
      <c r="CF84" s="245" t="str">
        <f>IF(ISBLANK('In Process Calc.'!V77),"",'In Process Calc.'!V77)</f>
        <v/>
      </c>
      <c r="CG84" s="245" t="str">
        <f>IF(ISBLANK('In Process Calc.'!W77),"",'In Process Calc.'!W77)</f>
        <v/>
      </c>
      <c r="CH84" s="245" t="str">
        <f>IF(ISBLANK('In Process Calc.'!X77),"",'In Process Calc.'!X77)</f>
        <v/>
      </c>
      <c r="CI84" s="245" t="str">
        <f>IF(ISBLANK('In Process Calc.'!Y77),"",'In Process Calc.'!Y77)</f>
        <v/>
      </c>
      <c r="CJ84" s="245" t="str">
        <f>IF(ISBLANK('In Process Calc.'!Z77),"",'In Process Calc.'!Z77)</f>
        <v/>
      </c>
      <c r="CK84" s="245" t="str">
        <f>IF(ISBLANK('In Process Calc.'!AA77),"",'In Process Calc.'!AA77)</f>
        <v/>
      </c>
      <c r="CL84" s="245" t="str">
        <f>IF(ISBLANK('In Process Calc.'!AB77),"",'In Process Calc.'!AB77)</f>
        <v/>
      </c>
      <c r="CM84" s="245" t="str">
        <f>IF(ISBLANK('In Process Calc.'!AC77),"",'In Process Calc.'!AC77)</f>
        <v/>
      </c>
      <c r="CN84" s="245" t="str">
        <f>IF(ISBLANK('In Process Calc.'!AD77),"",'In Process Calc.'!AD77)</f>
        <v/>
      </c>
      <c r="CO84" s="245" t="str">
        <f>IF(ISBLANK('In Process Calc.'!AE77),"",'In Process Calc.'!AE77)</f>
        <v/>
      </c>
      <c r="CP84" s="245" t="str">
        <f>IF(ISBLANK('In Process Calc.'!AF77),"",'In Process Calc.'!AF77)</f>
        <v/>
      </c>
      <c r="CQ84" s="245" t="str">
        <f>IF(ISBLANK('In Process Calc.'!AG77),"",'In Process Calc.'!AG77)</f>
        <v/>
      </c>
      <c r="CR84" s="245" t="str">
        <f>IF(ISBLANK('In Process Calc.'!AH77),"",'In Process Calc.'!AH77)</f>
        <v/>
      </c>
      <c r="CS84" s="245" t="str">
        <f>IF(ISBLANK('In Process Calc.'!AI77),"",'In Process Calc.'!AI77)</f>
        <v/>
      </c>
      <c r="CT84" s="245" t="str">
        <f>IF(ISBLANK('In Process Calc.'!AJ77),"",'In Process Calc.'!AJ77)</f>
        <v/>
      </c>
      <c r="CU84" s="245" t="str">
        <f>IF(ISBLANK('In Process Calc.'!AK77),"",'In Process Calc.'!AK77)</f>
        <v/>
      </c>
      <c r="CV84" s="245" t="str">
        <f>IF(ISBLANK('In Process Calc.'!AL77),"",'In Process Calc.'!AL77)</f>
        <v/>
      </c>
      <c r="CW84" s="245" t="str">
        <f>IF(ISBLANK('In Process Calc.'!AM77),"",'In Process Calc.'!AM77)</f>
        <v/>
      </c>
      <c r="CX84" s="245" t="str">
        <f>IF(ISBLANK('In Process Calc.'!AN77),"",'In Process Calc.'!AN77)</f>
        <v/>
      </c>
      <c r="CY84" s="245" t="str">
        <f>IF(ISBLANK('In Process Calc.'!AO77),"",'In Process Calc.'!AO77)</f>
        <v/>
      </c>
      <c r="CZ84" s="245" t="str">
        <f>IF(ISBLANK('In Process Calc.'!AP77),"",'In Process Calc.'!AP77)</f>
        <v/>
      </c>
      <c r="DA84" s="245" t="str">
        <f>IF(ISBLANK('In Process Calc.'!AQ77),"",'In Process Calc.'!AQ77)</f>
        <v/>
      </c>
      <c r="DB84" s="245" t="str">
        <f>IF(ISBLANK('In Process Calc.'!AR77),"",'In Process Calc.'!AR77)</f>
        <v/>
      </c>
      <c r="DC84" s="245" t="str">
        <f>IF(ISBLANK('In Process Calc.'!AS77),"",'In Process Calc.'!AS77)</f>
        <v/>
      </c>
      <c r="DD84" s="245" t="str">
        <f>IF(ISBLANK('In Process Calc.'!AT77),"",'In Process Calc.'!AT77)</f>
        <v/>
      </c>
      <c r="DE84" s="245" t="str">
        <f>IF(ISBLANK('In Process Calc.'!AU77),"",'In Process Calc.'!AU77)</f>
        <v/>
      </c>
      <c r="DF84" s="245" t="str">
        <f>IF(ISBLANK('In Process Calc.'!AV77),"",'In Process Calc.'!AV77)</f>
        <v/>
      </c>
      <c r="DG84" s="245" t="str">
        <f>IF(ISBLANK('In Process Calc.'!AW77),"",'In Process Calc.'!AW77)</f>
        <v/>
      </c>
      <c r="DH84" s="245" t="str">
        <f>IF(ISBLANK('In Process Calc.'!AX77),"",'In Process Calc.'!AX77)</f>
        <v/>
      </c>
      <c r="DI84" s="245" t="str">
        <f>IF(ISBLANK('In Process Calc.'!AY77),"",'In Process Calc.'!AY77)</f>
        <v/>
      </c>
      <c r="DJ84" s="245" t="str">
        <f>IF(ISBLANK('In Process Calc.'!AZ77),"",'In Process Calc.'!AZ77)</f>
        <v/>
      </c>
      <c r="DK84" s="245" t="str">
        <f>IF(ISBLANK('In Process Calc.'!BA77),"",'In Process Calc.'!BA77)</f>
        <v/>
      </c>
      <c r="DL84" s="245" t="str">
        <f>IF(ISBLANK('In Process Calc.'!BB77),"",'In Process Calc.'!BB77)</f>
        <v/>
      </c>
      <c r="DM84" s="245" t="str">
        <f>IF(ISBLANK('In Process Calc.'!BC77),"",'In Process Calc.'!BC77)</f>
        <v/>
      </c>
      <c r="DN84" s="245" t="str">
        <f>IF(ISBLANK('In Process Calc.'!BD77),"",'In Process Calc.'!BD77)</f>
        <v/>
      </c>
      <c r="DO84" s="245" t="str">
        <f>IF(ISBLANK('In Process Calc.'!BE77),"",'In Process Calc.'!BE77)</f>
        <v/>
      </c>
      <c r="DP84" s="245" t="str">
        <f>IF(ISBLANK('In Process Calc.'!BF77),"",'In Process Calc.'!BF77)</f>
        <v/>
      </c>
      <c r="DQ84" s="245" t="str">
        <f>IF(ISBLANK('In Process Calc.'!BG77),"",'In Process Calc.'!BG77)</f>
        <v/>
      </c>
      <c r="DR84" s="245" t="str">
        <f>IF(ISBLANK('In Process Calc.'!BH77),"",'In Process Calc.'!BH77)</f>
        <v/>
      </c>
      <c r="DS84" s="245" t="str">
        <f>IF(ISBLANK('In Process Calc.'!BI77),"",'In Process Calc.'!BI77)</f>
        <v/>
      </c>
      <c r="DT84" s="245" t="str">
        <f>IF(ISBLANK('In Process Calc.'!BJ77),"",'In Process Calc.'!BJ77)</f>
        <v/>
      </c>
      <c r="DU84" s="245" t="str">
        <f>IF(ISBLANK('In Process Calc.'!BK77),"",'In Process Calc.'!BK77)</f>
        <v/>
      </c>
      <c r="DV84" s="245" t="str">
        <f>IF(ISBLANK('In Process Calc.'!BL77),"",'In Process Calc.'!BL77)</f>
        <v/>
      </c>
      <c r="DW84" s="245" t="str">
        <f>IF(ISBLANK('In Process Calc.'!BM77),"",'In Process Calc.'!BM77)</f>
        <v/>
      </c>
      <c r="DX84" s="245" t="str">
        <f>IF(ISBLANK('In Process Calc.'!BN77),"",'In Process Calc.'!BN77)</f>
        <v/>
      </c>
      <c r="DY84" s="245" t="str">
        <f>IF(ISBLANK('In Process Calc.'!BO77),"",'In Process Calc.'!BO77)</f>
        <v/>
      </c>
      <c r="DZ84" s="245" t="str">
        <f>IF(ISBLANK('In Process Calc.'!BP77),"",'In Process Calc.'!BP77)</f>
        <v/>
      </c>
      <c r="EA84" s="245" t="str">
        <f>IF(ISBLANK('In Process Calc.'!BQ77),"",'In Process Calc.'!BQ77)</f>
        <v/>
      </c>
      <c r="EB84" s="245" t="str">
        <f>IF(ISBLANK('In Process Calc.'!BR77),"",'In Process Calc.'!BR77)</f>
        <v/>
      </c>
      <c r="EC84" s="245" t="str">
        <f>IF(ISBLANK('In Process Calc.'!BS77),"",'In Process Calc.'!BS77)</f>
        <v/>
      </c>
      <c r="ED84" s="245" t="str">
        <f>IF(ISBLANK('In Process Calc.'!BT77),"",'In Process Calc.'!BT77)</f>
        <v/>
      </c>
      <c r="EE84" s="245" t="str">
        <f>IF(ISBLANK('In Process Calc.'!BU77),"",'In Process Calc.'!BU77)</f>
        <v/>
      </c>
      <c r="EF84" s="245" t="str">
        <f>IF(ISBLANK('In Process Calc.'!BV77),"",'In Process Calc.'!BV77)</f>
        <v/>
      </c>
      <c r="EG84" s="245" t="str">
        <f>IF(ISBLANK('In Process Calc.'!BW77),"",'In Process Calc.'!BW77)</f>
        <v/>
      </c>
      <c r="EH84" s="245" t="str">
        <f>IF(ISBLANK('In Process Calc.'!BX77),"",'In Process Calc.'!BX77)</f>
        <v/>
      </c>
      <c r="EI84" s="245" t="str">
        <f>IF(ISBLANK('In Process Calc.'!BY77),"",'In Process Calc.'!BY77)</f>
        <v/>
      </c>
      <c r="EJ84" s="245" t="str">
        <f>IF(ISBLANK('In Process Calc.'!BZ77),"",'In Process Calc.'!BZ77)</f>
        <v/>
      </c>
      <c r="EK84" s="245" t="str">
        <f>IF(ISBLANK('Post Process Calc.'!A84),"",'Post Process Calc.'!A84)</f>
        <v/>
      </c>
      <c r="EL84" s="245" t="str">
        <f>IF(ISBLANK('Post Process Calc.'!B84),"",'Post Process Calc.'!B84)</f>
        <v/>
      </c>
      <c r="EM84" s="245" t="str">
        <f>IF(ISBLANK('Post Process Calc.'!C84),"",'Post Process Calc.'!C84)</f>
        <v/>
      </c>
      <c r="EN84" s="245" t="str">
        <f>IF(ISBLANK('Post Process Calc.'!D84),"",'Post Process Calc.'!D84)</f>
        <v/>
      </c>
      <c r="EO84" s="245" t="str">
        <f>IF(ISBLANK('Post Process Calc.'!E84),"",'Post Process Calc.'!E84)</f>
        <v/>
      </c>
      <c r="EP84" s="245" t="str">
        <f>IF(ISBLANK('Post Process Calc.'!F84),"",'Post Process Calc.'!F84)</f>
        <v/>
      </c>
      <c r="EQ84" s="245" t="str">
        <f>IF(ISBLANK('Post Process Calc.'!G84),"",'Post Process Calc.'!G84)</f>
        <v/>
      </c>
      <c r="ER84" s="245" t="str">
        <f>IF(ISBLANK('Post Process Calc.'!H84),"",'Post Process Calc.'!H84)</f>
        <v/>
      </c>
      <c r="ES84" s="245" t="str">
        <f>IF(ISBLANK('Post Process Calc.'!I84),"",'Post Process Calc.'!I84)</f>
        <v/>
      </c>
      <c r="ET84" s="245" t="str">
        <f>IF(ISBLANK('Post Process Calc.'!J84),"",'Post Process Calc.'!J84)</f>
        <v/>
      </c>
      <c r="EU84" s="245" t="str">
        <f>IF(ISBLANK('Post Process Calc.'!K84),"",'Post Process Calc.'!K84)</f>
        <v/>
      </c>
      <c r="EV84" s="245" t="str">
        <f>IF(ISBLANK('Post Process Calc.'!L84),"",'Post Process Calc.'!L84)</f>
        <v/>
      </c>
      <c r="EW84" s="245" t="str">
        <f>IF(ISBLANK('Post Process Calc.'!M84),"",'Post Process Calc.'!M84)</f>
        <v/>
      </c>
      <c r="EX84" s="245" t="str">
        <f>IF(ISBLANK('Post Process Calc.'!N84),"",'Post Process Calc.'!N84)</f>
        <v/>
      </c>
      <c r="EY84" s="245" t="str">
        <f>IF(ISBLANK('Post Process Calc.'!O84),"",'Post Process Calc.'!O84)</f>
        <v/>
      </c>
      <c r="EZ84" s="245" t="str">
        <f>IF(ISBLANK('Post Process Calc.'!P84),"",'Post Process Calc.'!P84)</f>
        <v/>
      </c>
      <c r="FA84" s="245" t="str">
        <f>IF(ISBLANK('Post Process Calc.'!Q84),"",'Post Process Calc.'!Q84)</f>
        <v/>
      </c>
      <c r="FB84" s="245" t="str">
        <f>IF(ISBLANK('Post Process Calc.'!R84),"",'Post Process Calc.'!R84)</f>
        <v/>
      </c>
      <c r="FC84" s="245" t="str">
        <f>IF(ISBLANK('Post Process Calc.'!S84),"",'Post Process Calc.'!S84)</f>
        <v/>
      </c>
      <c r="FD84" s="245" t="str">
        <f>IF(ISBLANK('Post Process Calc.'!T84),"",'Post Process Calc.'!T84)</f>
        <v/>
      </c>
      <c r="FE84" s="245" t="str">
        <f>IF(ISBLANK('Post Process Calc.'!U84),"",'Post Process Calc.'!U84)</f>
        <v/>
      </c>
      <c r="FF84" s="245" t="str">
        <f>IF(ISBLANK('Post Process Calc.'!V84),"",'Post Process Calc.'!V84)</f>
        <v/>
      </c>
      <c r="FG84" s="245" t="str">
        <f>IF(ISBLANK('Post Process Calc.'!W84),"",'Post Process Calc.'!W84)</f>
        <v/>
      </c>
      <c r="FH84" s="245" t="str">
        <f>IF(ISBLANK('Post Process Calc.'!X84),"",'Post Process Calc.'!X84)</f>
        <v/>
      </c>
      <c r="FI84" s="245" t="str">
        <f>IF(ISBLANK('Post Process Calc.'!Y84),"",'Post Process Calc.'!Y84)</f>
        <v/>
      </c>
      <c r="FJ84" s="245" t="str">
        <f>IF(ISBLANK('Post Process Calc.'!Z84),"",'Post Process Calc.'!Z84)</f>
        <v/>
      </c>
      <c r="FK84" s="245" t="str">
        <f>IF(ISBLANK('Post Process Calc.'!AA84),"",'Post Process Calc.'!AA84)</f>
        <v/>
      </c>
      <c r="FL84" s="245" t="str">
        <f>IF(ISBLANK('Post Process Calc.'!AB84),"",'Post Process Calc.'!AB84)</f>
        <v/>
      </c>
      <c r="FM84" s="245" t="str">
        <f>IF(ISBLANK('Post Process Calc.'!AC84),"",'Post Process Calc.'!AC84)</f>
        <v/>
      </c>
      <c r="FN84" s="245" t="str">
        <f>IF(ISBLANK('Post Process Calc.'!AD84),"",'Post Process Calc.'!AD84)</f>
        <v/>
      </c>
      <c r="FO84" s="245" t="str">
        <f>IF(ISBLANK('Post Process Calc.'!AE84),"",'Post Process Calc.'!AE84)</f>
        <v/>
      </c>
      <c r="FP84" s="245" t="str">
        <f>IF(ISBLANK('Post Process Calc.'!AF84),"",'Post Process Calc.'!AF84)</f>
        <v/>
      </c>
      <c r="FQ84" s="245" t="str">
        <f>IF(ISBLANK('Post Process Calc.'!AG84),"",'Post Process Calc.'!AG84)</f>
        <v/>
      </c>
      <c r="FR84" s="245" t="str">
        <f>IF(ISBLANK('Post Process Calc.'!AH84),"",'Post Process Calc.'!AH84)</f>
        <v/>
      </c>
      <c r="FS84" s="245" t="str">
        <f>IF(ISBLANK('Post Process Calc.'!AI84),"",'Post Process Calc.'!AI84)</f>
        <v/>
      </c>
    </row>
    <row r="85" spans="1:175" x14ac:dyDescent="0.15">
      <c r="A85" s="240" t="str">
        <f>IF(Glutamine!B76&lt;&gt;0,Glutamine!$B$1,"")</f>
        <v/>
      </c>
      <c r="B85" s="240" t="str">
        <f>IF(ISBLANK(Glutamine!A76),"",Glutamine!A76)</f>
        <v/>
      </c>
      <c r="C85" s="247" t="str">
        <f>IF(ISBLANK(Glutamine!B76),"",Glutamine!B76)</f>
        <v/>
      </c>
      <c r="D85" s="248" t="str">
        <f>IF(ISBLANK(Glutamine!C76),"",Glutamine!C76)</f>
        <v/>
      </c>
      <c r="E85" s="240" t="str">
        <f>IF(ISBLANK(Glutamine!D76),"",Glutamine!D76)</f>
        <v/>
      </c>
      <c r="F85" s="240" t="str">
        <f>IF(ISBLANK(Glutamine!E76),"",Glutamine!E76)</f>
        <v/>
      </c>
      <c r="G85" s="240" t="str">
        <f>IF(ISBLANK(Glutamine!G76),"",Glutamine!G76)</f>
        <v/>
      </c>
      <c r="H85" s="240" t="str">
        <f>IF(ISBLANK(Glutamine!H76),"",Glutamine!H76)</f>
        <v/>
      </c>
      <c r="I85" s="240" t="str">
        <f>IF(ISBLANK(Glutamine!I76),"",Glutamine!I76)</f>
        <v/>
      </c>
      <c r="J85" s="240" t="str">
        <f>IF(ISBLANK(Glutamine!J76),"",Glutamine!J76)</f>
        <v/>
      </c>
      <c r="K85" s="240" t="str">
        <f>IF(ISBLANK(Glutamine!K76),"",Glutamine!K76)</f>
        <v/>
      </c>
      <c r="L85" s="240" t="str">
        <f>IF(ISBLANK(Glutamine!L76),"",Glutamine!L76)</f>
        <v/>
      </c>
      <c r="M85" s="240" t="str">
        <f>IF(ISBLANK(Glutamine!M76),"",Glutamine!M76)</f>
        <v/>
      </c>
      <c r="N85" s="240" t="str">
        <f>IF(ISBLANK(Glutamine!N76),"",Glutamine!N76)</f>
        <v/>
      </c>
      <c r="O85" s="240" t="str">
        <f>IF(ISBLANK(Glutamine!O76),"",Glutamine!O76)</f>
        <v/>
      </c>
      <c r="P85" s="240" t="str">
        <f>IF(ISBLANK(Glutamine!P76),"",Glutamine!P76)</f>
        <v/>
      </c>
      <c r="Q85" s="240" t="str">
        <f>IF(ISBLANK(Glutamine!Q76),"",Glutamine!Q76)</f>
        <v/>
      </c>
      <c r="R85" s="240" t="str">
        <f>IF(ISBLANK(Glutamine!R76),"",Glutamine!R76)</f>
        <v/>
      </c>
      <c r="S85" s="240" t="str">
        <f>IF(ISBLANK(Glutamine!S76),"",Glutamine!S76)</f>
        <v/>
      </c>
      <c r="T85" s="240" t="str">
        <f>IF(ISBLANK(Glutamine!T76),"",Glutamine!T76)</f>
        <v/>
      </c>
      <c r="U85" s="240" t="str">
        <f>IF(ISBLANK(Glutamine!U76),"",Glutamine!U76)</f>
        <v/>
      </c>
      <c r="V85" s="240" t="str">
        <f>IF(ISBLANK(Glutamine!V76),"",Glutamine!V76)</f>
        <v/>
      </c>
      <c r="W85" s="240" t="str">
        <f>IF(ISBLANK(Glutamine!W76),"",Glutamine!W76)</f>
        <v/>
      </c>
      <c r="X85" s="240" t="str">
        <f>IF(ISBLANK(Glutamine!X76),"",Glutamine!X76)</f>
        <v/>
      </c>
      <c r="Y85" s="240" t="str">
        <f>IF(ISBLANK(Glutamine!Y76),"",Glutamine!Y76)</f>
        <v/>
      </c>
      <c r="Z85" s="240" t="str">
        <f>IF(ISBLANK(Glutamine!Z76),"",Glutamine!Z76)</f>
        <v/>
      </c>
      <c r="AA85" s="240" t="str">
        <f>IF(ISBLANK(Glutamine!AA76),"",Glutamine!AA76)</f>
        <v/>
      </c>
      <c r="AB85" s="240" t="str">
        <f>IF(ISBLANK(Glutamine!AB76),"",Glutamine!AB76)</f>
        <v/>
      </c>
      <c r="AC85" s="240" t="str">
        <f>IF(ISBLANK(Glutamine!AC76),"",Glutamine!AC76)</f>
        <v/>
      </c>
      <c r="AD85" s="240" t="str">
        <f>IF(ISBLANK(Glutamine!AD76),"",Glutamine!AD76)</f>
        <v/>
      </c>
      <c r="AE85" s="240" t="str">
        <f>IF(ISBLANK(Glutamine!AE76),"",Glutamine!AE76)</f>
        <v/>
      </c>
      <c r="AF85" s="240" t="str">
        <f>IF(ISBLANK(Glutamine!AF76),"",Glutamine!AF76)</f>
        <v/>
      </c>
      <c r="AG85" s="240" t="str">
        <f>IF(ISBLANK(Glutamine!AG76),"",Glutamine!AG76)</f>
        <v/>
      </c>
      <c r="AH85" s="240" t="str">
        <f>IF(ISBLANK(Glutamine!AH76),"",Glutamine!AH76)</f>
        <v/>
      </c>
      <c r="AI85" s="240" t="str">
        <f>IF(ISBLANK(Glutamine!AI76),"",Glutamine!AI76)</f>
        <v/>
      </c>
      <c r="AJ85" s="240" t="str">
        <f>IF(ISBLANK(Glutamine!AJ76),"",Glutamine!AJ76)</f>
        <v/>
      </c>
      <c r="AK85" s="240" t="str">
        <f>IF(ISBLANK(Glutamine!AK76),"",Glutamine!AK76)</f>
        <v/>
      </c>
      <c r="AL85" s="240" t="str">
        <f>IF(ISBLANK(Glutamine!AL76),"",Glutamine!AL76)</f>
        <v/>
      </c>
      <c r="AM85" s="240" t="str">
        <f>IF(ISBLANK(Glutamine!AM76),"",Glutamine!AM76)</f>
        <v/>
      </c>
      <c r="AN85" s="240" t="str">
        <f>IF(ISBLANK(Glutamine!AN76),"",Glutamine!AN76)</f>
        <v/>
      </c>
      <c r="AO85" s="240" t="str">
        <f>IF(ISBLANK(Glutamine!AO76),"",Glutamine!AO76)</f>
        <v/>
      </c>
      <c r="AP85" s="240" t="str">
        <f>IF(ISBLANK(Glutamine!AP76),"",Glutamine!AP76)</f>
        <v/>
      </c>
      <c r="AQ85" s="240" t="e">
        <f>IF(ISBLANK(Glutamine!#REF!),"",Glutamine!#REF!)</f>
        <v>#REF!</v>
      </c>
      <c r="AR85" s="240" t="e">
        <f>IF(ISBLANK(Glutamine!#REF!),"",Glutamine!#REF!)</f>
        <v>#REF!</v>
      </c>
      <c r="AS85" s="240" t="e">
        <f>IF(ISBLANK(Glutamine!#REF!),"",Glutamine!#REF!)</f>
        <v>#REF!</v>
      </c>
      <c r="AT85" s="240" t="e">
        <f>IF(ISBLANK(Glutamine!#REF!),"",Glutamine!#REF!)</f>
        <v>#REF!</v>
      </c>
      <c r="AU85" s="240" t="e">
        <f>IF(ISBLANK(Glutamine!#REF!),"",Glutamine!#REF!)</f>
        <v>#REF!</v>
      </c>
      <c r="AV85" s="240" t="e">
        <f>IF(ISBLANK(Glutamine!#REF!),"",Glutamine!#REF!)</f>
        <v>#REF!</v>
      </c>
      <c r="AW85" s="240" t="e">
        <f>IF(ISBLANK(Glutamine!#REF!),"",Glutamine!#REF!)</f>
        <v>#REF!</v>
      </c>
      <c r="AX85" s="240" t="e">
        <f>IF(ISBLANK(Glutamine!#REF!),"",Glutamine!#REF!)</f>
        <v>#REF!</v>
      </c>
      <c r="AY85" s="240" t="e">
        <f>IF(ISBLANK(Glutamine!#REF!),"",Glutamine!#REF!)</f>
        <v>#REF!</v>
      </c>
      <c r="AZ85" s="240" t="e">
        <f>IF(ISBLANK(Glutamine!#REF!),"",Glutamine!#REF!)</f>
        <v>#REF!</v>
      </c>
      <c r="BA85" s="240" t="e">
        <f>IF(ISBLANK(Glutamine!#REF!),"",Glutamine!#REF!)</f>
        <v>#REF!</v>
      </c>
      <c r="BB85" s="240" t="e">
        <f>IF(ISBLANK(Glutamine!#REF!),"",Glutamine!#REF!)</f>
        <v>#REF!</v>
      </c>
      <c r="BC85" s="240" t="e">
        <f>IF(ISBLANK(Glutamine!#REF!),"",Glutamine!#REF!)</f>
        <v>#REF!</v>
      </c>
      <c r="BD85" s="240" t="e">
        <f>IF(ISBLANK(Glutamine!#REF!),"",Glutamine!#REF!)</f>
        <v>#REF!</v>
      </c>
      <c r="BE85" s="240" t="e">
        <f>IF(ISBLANK(Glutamine!#REF!),"",Glutamine!#REF!)</f>
        <v>#REF!</v>
      </c>
      <c r="BF85" s="240" t="e">
        <f>IF(ISBLANK(Glutamine!#REF!),"",Glutamine!#REF!)</f>
        <v>#REF!</v>
      </c>
      <c r="BG85" s="240" t="e">
        <f>IF(ISBLANK(Glutamine!#REF!),"",Glutamine!#REF!)</f>
        <v>#REF!</v>
      </c>
      <c r="BH85" s="240" t="e">
        <f>IF(ISBLANK(Glutamine!#REF!),"",Glutamine!#REF!)</f>
        <v>#REF!</v>
      </c>
      <c r="BI85" s="240" t="e">
        <f>IF(ISBLANK(Glutamine!#REF!),"",Glutamine!#REF!)</f>
        <v>#REF!</v>
      </c>
      <c r="BJ85" s="240" t="e">
        <f>IF(ISBLANK(Glutamine!#REF!),"",Glutamine!#REF!)</f>
        <v>#REF!</v>
      </c>
      <c r="BK85" s="240" t="e">
        <f>IF(ISBLANK(Glutamine!#REF!),"",Glutamine!#REF!)</f>
        <v>#REF!</v>
      </c>
      <c r="BL85" s="240" t="e">
        <f>IF(ISBLANK(Glutamine!#REF!),"",Glutamine!#REF!)</f>
        <v>#REF!</v>
      </c>
      <c r="BM85" s="240" t="e">
        <f>IF(ISBLANK(Glutamine!#REF!),"",Glutamine!#REF!)</f>
        <v>#REF!</v>
      </c>
      <c r="BN85" s="240" t="str">
        <f>IF(ISBLANK('In Process Calc.'!B78),"",ROUND('In Process Calc.'!B78,2))</f>
        <v/>
      </c>
      <c r="BO85" s="240" t="str">
        <f>IF(ISBLANK('In Process Calc.'!C78),"",ROUND('In Process Calc.'!C78,2))</f>
        <v/>
      </c>
      <c r="BP85" s="240" t="str">
        <f>IF(ISBLANK('In Process Calc.'!D78),"",'In Process Calc.'!D78)</f>
        <v/>
      </c>
      <c r="BQ85" s="240" t="str">
        <f>IF(ISBLANK('In Process Calc.'!E78),"",'In Process Calc.'!E78)</f>
        <v/>
      </c>
      <c r="BR85" s="240" t="str">
        <f>IF(ISBLANK('In Process Calc.'!G78),"",'In Process Calc.'!G78)</f>
        <v/>
      </c>
      <c r="BS85" s="240" t="str">
        <f>IF(ISBLANK('In Process Calc.'!I78),"",'In Process Calc.'!I78)</f>
        <v/>
      </c>
      <c r="BT85" s="240" t="str">
        <f>IF(ISBLANK('In Process Calc.'!J78),"",'In Process Calc.'!J78)</f>
        <v/>
      </c>
      <c r="BU85" s="240" t="str">
        <f>IF(ISBLANK('In Process Calc.'!K78),"",'In Process Calc.'!K78)</f>
        <v/>
      </c>
      <c r="BV85" s="245" t="str">
        <f>IF(ISBLANK('In Process Calc.'!L78),"",'In Process Calc.'!L78)</f>
        <v/>
      </c>
      <c r="BW85" s="245" t="str">
        <f>IF(ISBLANK('In Process Calc.'!M78),"",'In Process Calc.'!M78)</f>
        <v/>
      </c>
      <c r="BX85" s="245" t="str">
        <f>IF(ISBLANK('In Process Calc.'!N78),"",'In Process Calc.'!N78)</f>
        <v/>
      </c>
      <c r="BY85" s="245" t="str">
        <f>IF(ISBLANK('In Process Calc.'!O78),"",'In Process Calc.'!O78)</f>
        <v/>
      </c>
      <c r="BZ85" s="245" t="str">
        <f>IF(ISBLANK('In Process Calc.'!P78),"",'In Process Calc.'!P78)</f>
        <v/>
      </c>
      <c r="CA85" s="245" t="str">
        <f>IF(ISBLANK('In Process Calc.'!Q78),"",'In Process Calc.'!Q78)</f>
        <v/>
      </c>
      <c r="CB85" s="245" t="str">
        <f>IF(ISBLANK('In Process Calc.'!R78),"",'In Process Calc.'!R78)</f>
        <v/>
      </c>
      <c r="CC85" s="245" t="str">
        <f>IF(ISBLANK('In Process Calc.'!S78),"",'In Process Calc.'!S78)</f>
        <v/>
      </c>
      <c r="CD85" s="245" t="str">
        <f>IF(ISBLANK('In Process Calc.'!T78),"",'In Process Calc.'!T78)</f>
        <v/>
      </c>
      <c r="CE85" s="245" t="str">
        <f>IF(ISBLANK('In Process Calc.'!U78),"",'In Process Calc.'!U78)</f>
        <v/>
      </c>
      <c r="CF85" s="245" t="str">
        <f>IF(ISBLANK('In Process Calc.'!V78),"",'In Process Calc.'!V78)</f>
        <v/>
      </c>
      <c r="CG85" s="245" t="str">
        <f>IF(ISBLANK('In Process Calc.'!W78),"",'In Process Calc.'!W78)</f>
        <v/>
      </c>
      <c r="CH85" s="245" t="str">
        <f>IF(ISBLANK('In Process Calc.'!X78),"",'In Process Calc.'!X78)</f>
        <v/>
      </c>
      <c r="CI85" s="245" t="str">
        <f>IF(ISBLANK('In Process Calc.'!Y78),"",'In Process Calc.'!Y78)</f>
        <v/>
      </c>
      <c r="CJ85" s="245" t="str">
        <f>IF(ISBLANK('In Process Calc.'!Z78),"",'In Process Calc.'!Z78)</f>
        <v/>
      </c>
      <c r="CK85" s="245" t="str">
        <f>IF(ISBLANK('In Process Calc.'!AA78),"",'In Process Calc.'!AA78)</f>
        <v/>
      </c>
      <c r="CL85" s="245" t="str">
        <f>IF(ISBLANK('In Process Calc.'!AB78),"",'In Process Calc.'!AB78)</f>
        <v/>
      </c>
      <c r="CM85" s="245" t="str">
        <f>IF(ISBLANK('In Process Calc.'!AC78),"",'In Process Calc.'!AC78)</f>
        <v/>
      </c>
      <c r="CN85" s="245" t="str">
        <f>IF(ISBLANK('In Process Calc.'!AD78),"",'In Process Calc.'!AD78)</f>
        <v/>
      </c>
      <c r="CO85" s="245" t="str">
        <f>IF(ISBLANK('In Process Calc.'!AE78),"",'In Process Calc.'!AE78)</f>
        <v/>
      </c>
      <c r="CP85" s="245" t="str">
        <f>IF(ISBLANK('In Process Calc.'!AF78),"",'In Process Calc.'!AF78)</f>
        <v/>
      </c>
      <c r="CQ85" s="245" t="str">
        <f>IF(ISBLANK('In Process Calc.'!AG78),"",'In Process Calc.'!AG78)</f>
        <v/>
      </c>
      <c r="CR85" s="245" t="str">
        <f>IF(ISBLANK('In Process Calc.'!AH78),"",'In Process Calc.'!AH78)</f>
        <v/>
      </c>
      <c r="CS85" s="245" t="str">
        <f>IF(ISBLANK('In Process Calc.'!AI78),"",'In Process Calc.'!AI78)</f>
        <v/>
      </c>
      <c r="CT85" s="245" t="str">
        <f>IF(ISBLANK('In Process Calc.'!AJ78),"",'In Process Calc.'!AJ78)</f>
        <v/>
      </c>
      <c r="CU85" s="245" t="str">
        <f>IF(ISBLANK('In Process Calc.'!AK78),"",'In Process Calc.'!AK78)</f>
        <v/>
      </c>
      <c r="CV85" s="245" t="str">
        <f>IF(ISBLANK('In Process Calc.'!AL78),"",'In Process Calc.'!AL78)</f>
        <v/>
      </c>
      <c r="CW85" s="245" t="str">
        <f>IF(ISBLANK('In Process Calc.'!AM78),"",'In Process Calc.'!AM78)</f>
        <v/>
      </c>
      <c r="CX85" s="245" t="str">
        <f>IF(ISBLANK('In Process Calc.'!AN78),"",'In Process Calc.'!AN78)</f>
        <v/>
      </c>
      <c r="CY85" s="245" t="str">
        <f>IF(ISBLANK('In Process Calc.'!AO78),"",'In Process Calc.'!AO78)</f>
        <v/>
      </c>
      <c r="CZ85" s="245" t="str">
        <f>IF(ISBLANK('In Process Calc.'!AP78),"",'In Process Calc.'!AP78)</f>
        <v/>
      </c>
      <c r="DA85" s="245" t="str">
        <f>IF(ISBLANK('In Process Calc.'!AQ78),"",'In Process Calc.'!AQ78)</f>
        <v/>
      </c>
      <c r="DB85" s="245" t="str">
        <f>IF(ISBLANK('In Process Calc.'!AR78),"",'In Process Calc.'!AR78)</f>
        <v/>
      </c>
      <c r="DC85" s="245" t="str">
        <f>IF(ISBLANK('In Process Calc.'!AS78),"",'In Process Calc.'!AS78)</f>
        <v/>
      </c>
      <c r="DD85" s="245" t="str">
        <f>IF(ISBLANK('In Process Calc.'!AT78),"",'In Process Calc.'!AT78)</f>
        <v/>
      </c>
      <c r="DE85" s="245" t="str">
        <f>IF(ISBLANK('In Process Calc.'!AU78),"",'In Process Calc.'!AU78)</f>
        <v/>
      </c>
      <c r="DF85" s="245" t="str">
        <f>IF(ISBLANK('In Process Calc.'!AV78),"",'In Process Calc.'!AV78)</f>
        <v/>
      </c>
      <c r="DG85" s="245" t="str">
        <f>IF(ISBLANK('In Process Calc.'!AW78),"",'In Process Calc.'!AW78)</f>
        <v/>
      </c>
      <c r="DH85" s="245" t="str">
        <f>IF(ISBLANK('In Process Calc.'!AX78),"",'In Process Calc.'!AX78)</f>
        <v/>
      </c>
      <c r="DI85" s="245" t="str">
        <f>IF(ISBLANK('In Process Calc.'!AY78),"",'In Process Calc.'!AY78)</f>
        <v/>
      </c>
      <c r="DJ85" s="245" t="str">
        <f>IF(ISBLANK('In Process Calc.'!AZ78),"",'In Process Calc.'!AZ78)</f>
        <v/>
      </c>
      <c r="DK85" s="245" t="str">
        <f>IF(ISBLANK('In Process Calc.'!BA78),"",'In Process Calc.'!BA78)</f>
        <v/>
      </c>
      <c r="DL85" s="245" t="str">
        <f>IF(ISBLANK('In Process Calc.'!BB78),"",'In Process Calc.'!BB78)</f>
        <v/>
      </c>
      <c r="DM85" s="245" t="str">
        <f>IF(ISBLANK('In Process Calc.'!BC78),"",'In Process Calc.'!BC78)</f>
        <v/>
      </c>
      <c r="DN85" s="245" t="str">
        <f>IF(ISBLANK('In Process Calc.'!BD78),"",'In Process Calc.'!BD78)</f>
        <v/>
      </c>
      <c r="DO85" s="245" t="str">
        <f>IF(ISBLANK('In Process Calc.'!BE78),"",'In Process Calc.'!BE78)</f>
        <v/>
      </c>
      <c r="DP85" s="245" t="str">
        <f>IF(ISBLANK('In Process Calc.'!BF78),"",'In Process Calc.'!BF78)</f>
        <v/>
      </c>
      <c r="DQ85" s="245" t="str">
        <f>IF(ISBLANK('In Process Calc.'!BG78),"",'In Process Calc.'!BG78)</f>
        <v/>
      </c>
      <c r="DR85" s="245" t="str">
        <f>IF(ISBLANK('In Process Calc.'!BH78),"",'In Process Calc.'!BH78)</f>
        <v/>
      </c>
      <c r="DS85" s="245" t="str">
        <f>IF(ISBLANK('In Process Calc.'!BI78),"",'In Process Calc.'!BI78)</f>
        <v/>
      </c>
      <c r="DT85" s="245" t="str">
        <f>IF(ISBLANK('In Process Calc.'!BJ78),"",'In Process Calc.'!BJ78)</f>
        <v/>
      </c>
      <c r="DU85" s="245" t="str">
        <f>IF(ISBLANK('In Process Calc.'!BK78),"",'In Process Calc.'!BK78)</f>
        <v/>
      </c>
      <c r="DV85" s="245" t="str">
        <f>IF(ISBLANK('In Process Calc.'!BL78),"",'In Process Calc.'!BL78)</f>
        <v/>
      </c>
      <c r="DW85" s="245" t="str">
        <f>IF(ISBLANK('In Process Calc.'!BM78),"",'In Process Calc.'!BM78)</f>
        <v/>
      </c>
      <c r="DX85" s="245" t="str">
        <f>IF(ISBLANK('In Process Calc.'!BN78),"",'In Process Calc.'!BN78)</f>
        <v/>
      </c>
      <c r="DY85" s="245" t="str">
        <f>IF(ISBLANK('In Process Calc.'!BO78),"",'In Process Calc.'!BO78)</f>
        <v/>
      </c>
      <c r="DZ85" s="245" t="str">
        <f>IF(ISBLANK('In Process Calc.'!BP78),"",'In Process Calc.'!BP78)</f>
        <v/>
      </c>
      <c r="EA85" s="245" t="str">
        <f>IF(ISBLANK('In Process Calc.'!BQ78),"",'In Process Calc.'!BQ78)</f>
        <v/>
      </c>
      <c r="EB85" s="245" t="str">
        <f>IF(ISBLANK('In Process Calc.'!BR78),"",'In Process Calc.'!BR78)</f>
        <v/>
      </c>
      <c r="EC85" s="245" t="str">
        <f>IF(ISBLANK('In Process Calc.'!BS78),"",'In Process Calc.'!BS78)</f>
        <v/>
      </c>
      <c r="ED85" s="245" t="str">
        <f>IF(ISBLANK('In Process Calc.'!BT78),"",'In Process Calc.'!BT78)</f>
        <v/>
      </c>
      <c r="EE85" s="245" t="str">
        <f>IF(ISBLANK('In Process Calc.'!BU78),"",'In Process Calc.'!BU78)</f>
        <v/>
      </c>
      <c r="EF85" s="245" t="str">
        <f>IF(ISBLANK('In Process Calc.'!BV78),"",'In Process Calc.'!BV78)</f>
        <v/>
      </c>
      <c r="EG85" s="245" t="str">
        <f>IF(ISBLANK('In Process Calc.'!BW78),"",'In Process Calc.'!BW78)</f>
        <v/>
      </c>
      <c r="EH85" s="245" t="str">
        <f>IF(ISBLANK('In Process Calc.'!BX78),"",'In Process Calc.'!BX78)</f>
        <v/>
      </c>
      <c r="EI85" s="245" t="str">
        <f>IF(ISBLANK('In Process Calc.'!BY78),"",'In Process Calc.'!BY78)</f>
        <v/>
      </c>
      <c r="EJ85" s="245" t="str">
        <f>IF(ISBLANK('In Process Calc.'!BZ78),"",'In Process Calc.'!BZ78)</f>
        <v/>
      </c>
      <c r="EK85" s="245" t="str">
        <f>IF(ISBLANK('Post Process Calc.'!A85),"",'Post Process Calc.'!A85)</f>
        <v/>
      </c>
      <c r="EL85" s="245" t="str">
        <f>IF(ISBLANK('Post Process Calc.'!B85),"",'Post Process Calc.'!B85)</f>
        <v/>
      </c>
      <c r="EM85" s="245" t="str">
        <f>IF(ISBLANK('Post Process Calc.'!C85),"",'Post Process Calc.'!C85)</f>
        <v/>
      </c>
      <c r="EN85" s="245" t="str">
        <f>IF(ISBLANK('Post Process Calc.'!D85),"",'Post Process Calc.'!D85)</f>
        <v/>
      </c>
      <c r="EO85" s="245" t="str">
        <f>IF(ISBLANK('Post Process Calc.'!E85),"",'Post Process Calc.'!E85)</f>
        <v/>
      </c>
      <c r="EP85" s="245" t="str">
        <f>IF(ISBLANK('Post Process Calc.'!F85),"",'Post Process Calc.'!F85)</f>
        <v/>
      </c>
      <c r="EQ85" s="245" t="str">
        <f>IF(ISBLANK('Post Process Calc.'!G85),"",'Post Process Calc.'!G85)</f>
        <v/>
      </c>
      <c r="ER85" s="245" t="str">
        <f>IF(ISBLANK('Post Process Calc.'!H85),"",'Post Process Calc.'!H85)</f>
        <v/>
      </c>
      <c r="ES85" s="245" t="str">
        <f>IF(ISBLANK('Post Process Calc.'!I85),"",'Post Process Calc.'!I85)</f>
        <v/>
      </c>
      <c r="ET85" s="245" t="str">
        <f>IF(ISBLANK('Post Process Calc.'!J85),"",'Post Process Calc.'!J85)</f>
        <v/>
      </c>
      <c r="EU85" s="245" t="str">
        <f>IF(ISBLANK('Post Process Calc.'!K85),"",'Post Process Calc.'!K85)</f>
        <v/>
      </c>
      <c r="EV85" s="245" t="str">
        <f>IF(ISBLANK('Post Process Calc.'!L85),"",'Post Process Calc.'!L85)</f>
        <v/>
      </c>
      <c r="EW85" s="245" t="str">
        <f>IF(ISBLANK('Post Process Calc.'!M85),"",'Post Process Calc.'!M85)</f>
        <v/>
      </c>
      <c r="EX85" s="245" t="str">
        <f>IF(ISBLANK('Post Process Calc.'!N85),"",'Post Process Calc.'!N85)</f>
        <v/>
      </c>
      <c r="EY85" s="245" t="str">
        <f>IF(ISBLANK('Post Process Calc.'!O85),"",'Post Process Calc.'!O85)</f>
        <v/>
      </c>
      <c r="EZ85" s="245" t="str">
        <f>IF(ISBLANK('Post Process Calc.'!P85),"",'Post Process Calc.'!P85)</f>
        <v/>
      </c>
      <c r="FA85" s="245" t="str">
        <f>IF(ISBLANK('Post Process Calc.'!Q85),"",'Post Process Calc.'!Q85)</f>
        <v/>
      </c>
      <c r="FB85" s="245" t="str">
        <f>IF(ISBLANK('Post Process Calc.'!R85),"",'Post Process Calc.'!R85)</f>
        <v/>
      </c>
      <c r="FC85" s="245" t="str">
        <f>IF(ISBLANK('Post Process Calc.'!S85),"",'Post Process Calc.'!S85)</f>
        <v/>
      </c>
      <c r="FD85" s="245" t="str">
        <f>IF(ISBLANK('Post Process Calc.'!T85),"",'Post Process Calc.'!T85)</f>
        <v/>
      </c>
      <c r="FE85" s="245" t="str">
        <f>IF(ISBLANK('Post Process Calc.'!U85),"",'Post Process Calc.'!U85)</f>
        <v/>
      </c>
      <c r="FF85" s="245" t="str">
        <f>IF(ISBLANK('Post Process Calc.'!V85),"",'Post Process Calc.'!V85)</f>
        <v/>
      </c>
      <c r="FG85" s="245" t="str">
        <f>IF(ISBLANK('Post Process Calc.'!W85),"",'Post Process Calc.'!W85)</f>
        <v/>
      </c>
      <c r="FH85" s="245" t="str">
        <f>IF(ISBLANK('Post Process Calc.'!X85),"",'Post Process Calc.'!X85)</f>
        <v/>
      </c>
      <c r="FI85" s="245" t="str">
        <f>IF(ISBLANK('Post Process Calc.'!Y85),"",'Post Process Calc.'!Y85)</f>
        <v/>
      </c>
      <c r="FJ85" s="245" t="str">
        <f>IF(ISBLANK('Post Process Calc.'!Z85),"",'Post Process Calc.'!Z85)</f>
        <v/>
      </c>
      <c r="FK85" s="245" t="str">
        <f>IF(ISBLANK('Post Process Calc.'!AA85),"",'Post Process Calc.'!AA85)</f>
        <v/>
      </c>
      <c r="FL85" s="245" t="str">
        <f>IF(ISBLANK('Post Process Calc.'!AB85),"",'Post Process Calc.'!AB85)</f>
        <v/>
      </c>
      <c r="FM85" s="245" t="str">
        <f>IF(ISBLANK('Post Process Calc.'!AC85),"",'Post Process Calc.'!AC85)</f>
        <v/>
      </c>
      <c r="FN85" s="245" t="str">
        <f>IF(ISBLANK('Post Process Calc.'!AD85),"",'Post Process Calc.'!AD85)</f>
        <v/>
      </c>
      <c r="FO85" s="245" t="str">
        <f>IF(ISBLANK('Post Process Calc.'!AE85),"",'Post Process Calc.'!AE85)</f>
        <v/>
      </c>
      <c r="FP85" s="245" t="str">
        <f>IF(ISBLANK('Post Process Calc.'!AF85),"",'Post Process Calc.'!AF85)</f>
        <v/>
      </c>
      <c r="FQ85" s="245" t="str">
        <f>IF(ISBLANK('Post Process Calc.'!AG85),"",'Post Process Calc.'!AG85)</f>
        <v/>
      </c>
      <c r="FR85" s="245" t="str">
        <f>IF(ISBLANK('Post Process Calc.'!AH85),"",'Post Process Calc.'!AH85)</f>
        <v/>
      </c>
      <c r="FS85" s="245" t="str">
        <f>IF(ISBLANK('Post Process Calc.'!AI85),"",'Post Process Calc.'!AI85)</f>
        <v/>
      </c>
    </row>
    <row r="86" spans="1:175" x14ac:dyDescent="0.15">
      <c r="A86" s="240" t="str">
        <f>IF(Glutamine!B77&lt;&gt;0,Glutamine!$B$1,"")</f>
        <v/>
      </c>
      <c r="B86" s="240" t="str">
        <f>IF(ISBLANK(Glutamine!A77),"",Glutamine!A77)</f>
        <v/>
      </c>
      <c r="C86" s="247" t="str">
        <f>IF(ISBLANK(Glutamine!B77),"",Glutamine!B77)</f>
        <v/>
      </c>
      <c r="D86" s="248" t="str">
        <f>IF(ISBLANK(Glutamine!C77),"",Glutamine!C77)</f>
        <v/>
      </c>
      <c r="E86" s="240" t="str">
        <f>IF(ISBLANK(Glutamine!D77),"",Glutamine!D77)</f>
        <v/>
      </c>
      <c r="F86" s="240" t="str">
        <f>IF(ISBLANK(Glutamine!E77),"",Glutamine!E77)</f>
        <v/>
      </c>
      <c r="G86" s="240" t="str">
        <f>IF(ISBLANK(Glutamine!G77),"",Glutamine!G77)</f>
        <v/>
      </c>
      <c r="H86" s="240" t="str">
        <f>IF(ISBLANK(Glutamine!H77),"",Glutamine!H77)</f>
        <v/>
      </c>
      <c r="I86" s="240" t="str">
        <f>IF(ISBLANK(Glutamine!I77),"",Glutamine!I77)</f>
        <v/>
      </c>
      <c r="J86" s="240" t="str">
        <f>IF(ISBLANK(Glutamine!J77),"",Glutamine!J77)</f>
        <v/>
      </c>
      <c r="K86" s="240" t="str">
        <f>IF(ISBLANK(Glutamine!K77),"",Glutamine!K77)</f>
        <v/>
      </c>
      <c r="L86" s="240" t="str">
        <f>IF(ISBLANK(Glutamine!L77),"",Glutamine!L77)</f>
        <v/>
      </c>
      <c r="M86" s="240" t="str">
        <f>IF(ISBLANK(Glutamine!M77),"",Glutamine!M77)</f>
        <v/>
      </c>
      <c r="N86" s="240" t="str">
        <f>IF(ISBLANK(Glutamine!N77),"",Glutamine!N77)</f>
        <v/>
      </c>
      <c r="O86" s="240" t="str">
        <f>IF(ISBLANK(Glutamine!O77),"",Glutamine!O77)</f>
        <v/>
      </c>
      <c r="P86" s="240" t="str">
        <f>IF(ISBLANK(Glutamine!P77),"",Glutamine!P77)</f>
        <v/>
      </c>
      <c r="Q86" s="240" t="str">
        <f>IF(ISBLANK(Glutamine!Q77),"",Glutamine!Q77)</f>
        <v/>
      </c>
      <c r="R86" s="240" t="str">
        <f>IF(ISBLANK(Glutamine!R77),"",Glutamine!R77)</f>
        <v/>
      </c>
      <c r="S86" s="240" t="str">
        <f>IF(ISBLANK(Glutamine!S77),"",Glutamine!S77)</f>
        <v/>
      </c>
      <c r="T86" s="240" t="str">
        <f>IF(ISBLANK(Glutamine!T77),"",Glutamine!T77)</f>
        <v/>
      </c>
      <c r="U86" s="240" t="str">
        <f>IF(ISBLANK(Glutamine!U77),"",Glutamine!U77)</f>
        <v/>
      </c>
      <c r="V86" s="240" t="str">
        <f>IF(ISBLANK(Glutamine!V77),"",Glutamine!V77)</f>
        <v/>
      </c>
      <c r="W86" s="240" t="str">
        <f>IF(ISBLANK(Glutamine!W77),"",Glutamine!W77)</f>
        <v/>
      </c>
      <c r="X86" s="240" t="str">
        <f>IF(ISBLANK(Glutamine!X77),"",Glutamine!X77)</f>
        <v/>
      </c>
      <c r="Y86" s="240" t="str">
        <f>IF(ISBLANK(Glutamine!Y77),"",Glutamine!Y77)</f>
        <v/>
      </c>
      <c r="Z86" s="240" t="str">
        <f>IF(ISBLANK(Glutamine!Z77),"",Glutamine!Z77)</f>
        <v/>
      </c>
      <c r="AA86" s="240" t="str">
        <f>IF(ISBLANK(Glutamine!AA77),"",Glutamine!AA77)</f>
        <v/>
      </c>
      <c r="AB86" s="240" t="str">
        <f>IF(ISBLANK(Glutamine!AB77),"",Glutamine!AB77)</f>
        <v/>
      </c>
      <c r="AC86" s="240" t="str">
        <f>IF(ISBLANK(Glutamine!AC77),"",Glutamine!AC77)</f>
        <v/>
      </c>
      <c r="AD86" s="240" t="str">
        <f>IF(ISBLANK(Glutamine!AD77),"",Glutamine!AD77)</f>
        <v/>
      </c>
      <c r="AE86" s="240" t="str">
        <f>IF(ISBLANK(Glutamine!AE77),"",Glutamine!AE77)</f>
        <v/>
      </c>
      <c r="AF86" s="240" t="str">
        <f>IF(ISBLANK(Glutamine!AF77),"",Glutamine!AF77)</f>
        <v/>
      </c>
      <c r="AG86" s="240" t="str">
        <f>IF(ISBLANK(Glutamine!AG77),"",Glutamine!AG77)</f>
        <v/>
      </c>
      <c r="AH86" s="240" t="str">
        <f>IF(ISBLANK(Glutamine!AH77),"",Glutamine!AH77)</f>
        <v/>
      </c>
      <c r="AI86" s="240" t="str">
        <f>IF(ISBLANK(Glutamine!AI77),"",Glutamine!AI77)</f>
        <v/>
      </c>
      <c r="AJ86" s="240" t="str">
        <f>IF(ISBLANK(Glutamine!AJ77),"",Glutamine!AJ77)</f>
        <v/>
      </c>
      <c r="AK86" s="240" t="str">
        <f>IF(ISBLANK(Glutamine!AK77),"",Glutamine!AK77)</f>
        <v/>
      </c>
      <c r="AL86" s="240" t="str">
        <f>IF(ISBLANK(Glutamine!AL77),"",Glutamine!AL77)</f>
        <v/>
      </c>
      <c r="AM86" s="240" t="str">
        <f>IF(ISBLANK(Glutamine!AM77),"",Glutamine!AM77)</f>
        <v/>
      </c>
      <c r="AN86" s="240" t="str">
        <f>IF(ISBLANK(Glutamine!AN77),"",Glutamine!AN77)</f>
        <v/>
      </c>
      <c r="AO86" s="240" t="str">
        <f>IF(ISBLANK(Glutamine!AO77),"",Glutamine!AO77)</f>
        <v/>
      </c>
      <c r="AP86" s="240" t="str">
        <f>IF(ISBLANK(Glutamine!AP77),"",Glutamine!AP77)</f>
        <v/>
      </c>
      <c r="AQ86" s="240" t="e">
        <f>IF(ISBLANK(Glutamine!#REF!),"",Glutamine!#REF!)</f>
        <v>#REF!</v>
      </c>
      <c r="AR86" s="240" t="e">
        <f>IF(ISBLANK(Glutamine!#REF!),"",Glutamine!#REF!)</f>
        <v>#REF!</v>
      </c>
      <c r="AS86" s="240" t="e">
        <f>IF(ISBLANK(Glutamine!#REF!),"",Glutamine!#REF!)</f>
        <v>#REF!</v>
      </c>
      <c r="AT86" s="240" t="e">
        <f>IF(ISBLANK(Glutamine!#REF!),"",Glutamine!#REF!)</f>
        <v>#REF!</v>
      </c>
      <c r="AU86" s="240" t="e">
        <f>IF(ISBLANK(Glutamine!#REF!),"",Glutamine!#REF!)</f>
        <v>#REF!</v>
      </c>
      <c r="AV86" s="240" t="e">
        <f>IF(ISBLANK(Glutamine!#REF!),"",Glutamine!#REF!)</f>
        <v>#REF!</v>
      </c>
      <c r="AW86" s="240" t="e">
        <f>IF(ISBLANK(Glutamine!#REF!),"",Glutamine!#REF!)</f>
        <v>#REF!</v>
      </c>
      <c r="AX86" s="240" t="e">
        <f>IF(ISBLANK(Glutamine!#REF!),"",Glutamine!#REF!)</f>
        <v>#REF!</v>
      </c>
      <c r="AY86" s="240" t="e">
        <f>IF(ISBLANK(Glutamine!#REF!),"",Glutamine!#REF!)</f>
        <v>#REF!</v>
      </c>
      <c r="AZ86" s="240" t="e">
        <f>IF(ISBLANK(Glutamine!#REF!),"",Glutamine!#REF!)</f>
        <v>#REF!</v>
      </c>
      <c r="BA86" s="240" t="e">
        <f>IF(ISBLANK(Glutamine!#REF!),"",Glutamine!#REF!)</f>
        <v>#REF!</v>
      </c>
      <c r="BB86" s="240" t="e">
        <f>IF(ISBLANK(Glutamine!#REF!),"",Glutamine!#REF!)</f>
        <v>#REF!</v>
      </c>
      <c r="BC86" s="240" t="e">
        <f>IF(ISBLANK(Glutamine!#REF!),"",Glutamine!#REF!)</f>
        <v>#REF!</v>
      </c>
      <c r="BD86" s="240" t="e">
        <f>IF(ISBLANK(Glutamine!#REF!),"",Glutamine!#REF!)</f>
        <v>#REF!</v>
      </c>
      <c r="BE86" s="240" t="e">
        <f>IF(ISBLANK(Glutamine!#REF!),"",Glutamine!#REF!)</f>
        <v>#REF!</v>
      </c>
      <c r="BF86" s="240" t="e">
        <f>IF(ISBLANK(Glutamine!#REF!),"",Glutamine!#REF!)</f>
        <v>#REF!</v>
      </c>
      <c r="BG86" s="240" t="e">
        <f>IF(ISBLANK(Glutamine!#REF!),"",Glutamine!#REF!)</f>
        <v>#REF!</v>
      </c>
      <c r="BH86" s="240" t="e">
        <f>IF(ISBLANK(Glutamine!#REF!),"",Glutamine!#REF!)</f>
        <v>#REF!</v>
      </c>
      <c r="BI86" s="240" t="e">
        <f>IF(ISBLANK(Glutamine!#REF!),"",Glutamine!#REF!)</f>
        <v>#REF!</v>
      </c>
      <c r="BJ86" s="240" t="e">
        <f>IF(ISBLANK(Glutamine!#REF!),"",Glutamine!#REF!)</f>
        <v>#REF!</v>
      </c>
      <c r="BK86" s="240" t="e">
        <f>IF(ISBLANK(Glutamine!#REF!),"",Glutamine!#REF!)</f>
        <v>#REF!</v>
      </c>
      <c r="BL86" s="240" t="e">
        <f>IF(ISBLANK(Glutamine!#REF!),"",Glutamine!#REF!)</f>
        <v>#REF!</v>
      </c>
      <c r="BM86" s="240" t="e">
        <f>IF(ISBLANK(Glutamine!#REF!),"",Glutamine!#REF!)</f>
        <v>#REF!</v>
      </c>
      <c r="BN86" s="240" t="str">
        <f>IF(ISBLANK('In Process Calc.'!B79),"",ROUND('In Process Calc.'!B79,2))</f>
        <v/>
      </c>
      <c r="BO86" s="240" t="str">
        <f>IF(ISBLANK('In Process Calc.'!C79),"",ROUND('In Process Calc.'!C79,2))</f>
        <v/>
      </c>
      <c r="BP86" s="240" t="str">
        <f>IF(ISBLANK('In Process Calc.'!D79),"",'In Process Calc.'!D79)</f>
        <v/>
      </c>
      <c r="BQ86" s="240" t="str">
        <f>IF(ISBLANK('In Process Calc.'!E79),"",'In Process Calc.'!E79)</f>
        <v/>
      </c>
      <c r="BR86" s="240" t="str">
        <f>IF(ISBLANK('In Process Calc.'!G79),"",'In Process Calc.'!G79)</f>
        <v/>
      </c>
      <c r="BS86" s="240" t="str">
        <f>IF(ISBLANK('In Process Calc.'!I79),"",'In Process Calc.'!I79)</f>
        <v/>
      </c>
      <c r="BT86" s="240" t="str">
        <f>IF(ISBLANK('In Process Calc.'!J79),"",'In Process Calc.'!J79)</f>
        <v/>
      </c>
      <c r="BU86" s="240" t="str">
        <f>IF(ISBLANK('In Process Calc.'!K79),"",'In Process Calc.'!K79)</f>
        <v/>
      </c>
      <c r="BV86" s="245" t="str">
        <f>IF(ISBLANK('In Process Calc.'!L79),"",'In Process Calc.'!L79)</f>
        <v/>
      </c>
      <c r="BW86" s="245" t="str">
        <f>IF(ISBLANK('In Process Calc.'!M79),"",'In Process Calc.'!M79)</f>
        <v/>
      </c>
      <c r="BX86" s="245" t="str">
        <f>IF(ISBLANK('In Process Calc.'!N79),"",'In Process Calc.'!N79)</f>
        <v/>
      </c>
      <c r="BY86" s="245" t="str">
        <f>IF(ISBLANK('In Process Calc.'!O79),"",'In Process Calc.'!O79)</f>
        <v/>
      </c>
      <c r="BZ86" s="245" t="str">
        <f>IF(ISBLANK('In Process Calc.'!P79),"",'In Process Calc.'!P79)</f>
        <v/>
      </c>
      <c r="CA86" s="245" t="str">
        <f>IF(ISBLANK('In Process Calc.'!Q79),"",'In Process Calc.'!Q79)</f>
        <v/>
      </c>
      <c r="CB86" s="245" t="str">
        <f>IF(ISBLANK('In Process Calc.'!R79),"",'In Process Calc.'!R79)</f>
        <v/>
      </c>
      <c r="CC86" s="245" t="str">
        <f>IF(ISBLANK('In Process Calc.'!S79),"",'In Process Calc.'!S79)</f>
        <v/>
      </c>
      <c r="CD86" s="245" t="str">
        <f>IF(ISBLANK('In Process Calc.'!T79),"",'In Process Calc.'!T79)</f>
        <v/>
      </c>
      <c r="CE86" s="245" t="str">
        <f>IF(ISBLANK('In Process Calc.'!U79),"",'In Process Calc.'!U79)</f>
        <v/>
      </c>
      <c r="CF86" s="245" t="str">
        <f>IF(ISBLANK('In Process Calc.'!V79),"",'In Process Calc.'!V79)</f>
        <v/>
      </c>
      <c r="CG86" s="245" t="str">
        <f>IF(ISBLANK('In Process Calc.'!W79),"",'In Process Calc.'!W79)</f>
        <v/>
      </c>
      <c r="CH86" s="245" t="str">
        <f>IF(ISBLANK('In Process Calc.'!X79),"",'In Process Calc.'!X79)</f>
        <v/>
      </c>
      <c r="CI86" s="245" t="str">
        <f>IF(ISBLANK('In Process Calc.'!Y79),"",'In Process Calc.'!Y79)</f>
        <v/>
      </c>
      <c r="CJ86" s="245" t="str">
        <f>IF(ISBLANK('In Process Calc.'!Z79),"",'In Process Calc.'!Z79)</f>
        <v/>
      </c>
      <c r="CK86" s="245" t="str">
        <f>IF(ISBLANK('In Process Calc.'!AA79),"",'In Process Calc.'!AA79)</f>
        <v/>
      </c>
      <c r="CL86" s="245" t="str">
        <f>IF(ISBLANK('In Process Calc.'!AB79),"",'In Process Calc.'!AB79)</f>
        <v/>
      </c>
      <c r="CM86" s="245" t="str">
        <f>IF(ISBLANK('In Process Calc.'!AC79),"",'In Process Calc.'!AC79)</f>
        <v/>
      </c>
      <c r="CN86" s="245" t="str">
        <f>IF(ISBLANK('In Process Calc.'!AD79),"",'In Process Calc.'!AD79)</f>
        <v/>
      </c>
      <c r="CO86" s="245" t="str">
        <f>IF(ISBLANK('In Process Calc.'!AE79),"",'In Process Calc.'!AE79)</f>
        <v/>
      </c>
      <c r="CP86" s="245" t="str">
        <f>IF(ISBLANK('In Process Calc.'!AF79),"",'In Process Calc.'!AF79)</f>
        <v/>
      </c>
      <c r="CQ86" s="245" t="str">
        <f>IF(ISBLANK('In Process Calc.'!AG79),"",'In Process Calc.'!AG79)</f>
        <v/>
      </c>
      <c r="CR86" s="245" t="str">
        <f>IF(ISBLANK('In Process Calc.'!AH79),"",'In Process Calc.'!AH79)</f>
        <v/>
      </c>
      <c r="CS86" s="245" t="str">
        <f>IF(ISBLANK('In Process Calc.'!AI79),"",'In Process Calc.'!AI79)</f>
        <v/>
      </c>
      <c r="CT86" s="245" t="str">
        <f>IF(ISBLANK('In Process Calc.'!AJ79),"",'In Process Calc.'!AJ79)</f>
        <v/>
      </c>
      <c r="CU86" s="245" t="str">
        <f>IF(ISBLANK('In Process Calc.'!AK79),"",'In Process Calc.'!AK79)</f>
        <v/>
      </c>
      <c r="CV86" s="245" t="str">
        <f>IF(ISBLANK('In Process Calc.'!AL79),"",'In Process Calc.'!AL79)</f>
        <v/>
      </c>
      <c r="CW86" s="245" t="str">
        <f>IF(ISBLANK('In Process Calc.'!AM79),"",'In Process Calc.'!AM79)</f>
        <v/>
      </c>
      <c r="CX86" s="245" t="str">
        <f>IF(ISBLANK('In Process Calc.'!AN79),"",'In Process Calc.'!AN79)</f>
        <v/>
      </c>
      <c r="CY86" s="245" t="str">
        <f>IF(ISBLANK('In Process Calc.'!AO79),"",'In Process Calc.'!AO79)</f>
        <v/>
      </c>
      <c r="CZ86" s="245" t="str">
        <f>IF(ISBLANK('In Process Calc.'!AP79),"",'In Process Calc.'!AP79)</f>
        <v/>
      </c>
      <c r="DA86" s="245" t="str">
        <f>IF(ISBLANK('In Process Calc.'!AQ79),"",'In Process Calc.'!AQ79)</f>
        <v/>
      </c>
      <c r="DB86" s="245" t="str">
        <f>IF(ISBLANK('In Process Calc.'!AR79),"",'In Process Calc.'!AR79)</f>
        <v/>
      </c>
      <c r="DC86" s="245" t="str">
        <f>IF(ISBLANK('In Process Calc.'!AS79),"",'In Process Calc.'!AS79)</f>
        <v/>
      </c>
      <c r="DD86" s="245" t="str">
        <f>IF(ISBLANK('In Process Calc.'!AT79),"",'In Process Calc.'!AT79)</f>
        <v/>
      </c>
      <c r="DE86" s="245" t="str">
        <f>IF(ISBLANK('In Process Calc.'!AU79),"",'In Process Calc.'!AU79)</f>
        <v/>
      </c>
      <c r="DF86" s="245" t="str">
        <f>IF(ISBLANK('In Process Calc.'!AV79),"",'In Process Calc.'!AV79)</f>
        <v/>
      </c>
      <c r="DG86" s="245" t="str">
        <f>IF(ISBLANK('In Process Calc.'!AW79),"",'In Process Calc.'!AW79)</f>
        <v/>
      </c>
      <c r="DH86" s="245" t="str">
        <f>IF(ISBLANK('In Process Calc.'!AX79),"",'In Process Calc.'!AX79)</f>
        <v/>
      </c>
      <c r="DI86" s="245" t="str">
        <f>IF(ISBLANK('In Process Calc.'!AY79),"",'In Process Calc.'!AY79)</f>
        <v/>
      </c>
      <c r="DJ86" s="245" t="str">
        <f>IF(ISBLANK('In Process Calc.'!AZ79),"",'In Process Calc.'!AZ79)</f>
        <v/>
      </c>
      <c r="DK86" s="245" t="str">
        <f>IF(ISBLANK('In Process Calc.'!BA79),"",'In Process Calc.'!BA79)</f>
        <v/>
      </c>
      <c r="DL86" s="245" t="str">
        <f>IF(ISBLANK('In Process Calc.'!BB79),"",'In Process Calc.'!BB79)</f>
        <v/>
      </c>
      <c r="DM86" s="245" t="str">
        <f>IF(ISBLANK('In Process Calc.'!BC79),"",'In Process Calc.'!BC79)</f>
        <v/>
      </c>
      <c r="DN86" s="245" t="str">
        <f>IF(ISBLANK('In Process Calc.'!BD79),"",'In Process Calc.'!BD79)</f>
        <v/>
      </c>
      <c r="DO86" s="245" t="str">
        <f>IF(ISBLANK('In Process Calc.'!BE79),"",'In Process Calc.'!BE79)</f>
        <v/>
      </c>
      <c r="DP86" s="245" t="str">
        <f>IF(ISBLANK('In Process Calc.'!BF79),"",'In Process Calc.'!BF79)</f>
        <v/>
      </c>
      <c r="DQ86" s="245" t="str">
        <f>IF(ISBLANK('In Process Calc.'!BG79),"",'In Process Calc.'!BG79)</f>
        <v/>
      </c>
      <c r="DR86" s="245" t="str">
        <f>IF(ISBLANK('In Process Calc.'!BH79),"",'In Process Calc.'!BH79)</f>
        <v/>
      </c>
      <c r="DS86" s="245" t="str">
        <f>IF(ISBLANK('In Process Calc.'!BI79),"",'In Process Calc.'!BI79)</f>
        <v/>
      </c>
      <c r="DT86" s="245" t="str">
        <f>IF(ISBLANK('In Process Calc.'!BJ79),"",'In Process Calc.'!BJ79)</f>
        <v/>
      </c>
      <c r="DU86" s="245" t="str">
        <f>IF(ISBLANK('In Process Calc.'!BK79),"",'In Process Calc.'!BK79)</f>
        <v/>
      </c>
      <c r="DV86" s="245" t="str">
        <f>IF(ISBLANK('In Process Calc.'!BL79),"",'In Process Calc.'!BL79)</f>
        <v/>
      </c>
      <c r="DW86" s="245" t="str">
        <f>IF(ISBLANK('In Process Calc.'!BM79),"",'In Process Calc.'!BM79)</f>
        <v/>
      </c>
      <c r="DX86" s="245" t="str">
        <f>IF(ISBLANK('In Process Calc.'!BN79),"",'In Process Calc.'!BN79)</f>
        <v/>
      </c>
      <c r="DY86" s="245" t="str">
        <f>IF(ISBLANK('In Process Calc.'!BO79),"",'In Process Calc.'!BO79)</f>
        <v/>
      </c>
      <c r="DZ86" s="245" t="str">
        <f>IF(ISBLANK('In Process Calc.'!BP79),"",'In Process Calc.'!BP79)</f>
        <v/>
      </c>
      <c r="EA86" s="245" t="str">
        <f>IF(ISBLANK('In Process Calc.'!BQ79),"",'In Process Calc.'!BQ79)</f>
        <v/>
      </c>
      <c r="EB86" s="245" t="str">
        <f>IF(ISBLANK('In Process Calc.'!BR79),"",'In Process Calc.'!BR79)</f>
        <v/>
      </c>
      <c r="EC86" s="245" t="str">
        <f>IF(ISBLANK('In Process Calc.'!BS79),"",'In Process Calc.'!BS79)</f>
        <v/>
      </c>
      <c r="ED86" s="245" t="str">
        <f>IF(ISBLANK('In Process Calc.'!BT79),"",'In Process Calc.'!BT79)</f>
        <v/>
      </c>
      <c r="EE86" s="245" t="str">
        <f>IF(ISBLANK('In Process Calc.'!BU79),"",'In Process Calc.'!BU79)</f>
        <v/>
      </c>
      <c r="EF86" s="245" t="str">
        <f>IF(ISBLANK('In Process Calc.'!BV79),"",'In Process Calc.'!BV79)</f>
        <v/>
      </c>
      <c r="EG86" s="245" t="str">
        <f>IF(ISBLANK('In Process Calc.'!BW79),"",'In Process Calc.'!BW79)</f>
        <v/>
      </c>
      <c r="EH86" s="245" t="str">
        <f>IF(ISBLANK('In Process Calc.'!BX79),"",'In Process Calc.'!BX79)</f>
        <v/>
      </c>
      <c r="EI86" s="245" t="str">
        <f>IF(ISBLANK('In Process Calc.'!BY79),"",'In Process Calc.'!BY79)</f>
        <v/>
      </c>
      <c r="EJ86" s="245" t="str">
        <f>IF(ISBLANK('In Process Calc.'!BZ79),"",'In Process Calc.'!BZ79)</f>
        <v/>
      </c>
      <c r="EK86" s="245" t="str">
        <f>IF(ISBLANK('Post Process Calc.'!A86),"",'Post Process Calc.'!A86)</f>
        <v/>
      </c>
      <c r="EL86" s="245" t="str">
        <f>IF(ISBLANK('Post Process Calc.'!B86),"",'Post Process Calc.'!B86)</f>
        <v/>
      </c>
      <c r="EM86" s="245" t="str">
        <f>IF(ISBLANK('Post Process Calc.'!C86),"",'Post Process Calc.'!C86)</f>
        <v/>
      </c>
      <c r="EN86" s="245" t="str">
        <f>IF(ISBLANK('Post Process Calc.'!D86),"",'Post Process Calc.'!D86)</f>
        <v/>
      </c>
      <c r="EO86" s="245" t="str">
        <f>IF(ISBLANK('Post Process Calc.'!E86),"",'Post Process Calc.'!E86)</f>
        <v/>
      </c>
      <c r="EP86" s="245" t="str">
        <f>IF(ISBLANK('Post Process Calc.'!F86),"",'Post Process Calc.'!F86)</f>
        <v/>
      </c>
      <c r="EQ86" s="245" t="str">
        <f>IF(ISBLANK('Post Process Calc.'!G86),"",'Post Process Calc.'!G86)</f>
        <v/>
      </c>
      <c r="ER86" s="245" t="str">
        <f>IF(ISBLANK('Post Process Calc.'!H86),"",'Post Process Calc.'!H86)</f>
        <v/>
      </c>
      <c r="ES86" s="245" t="str">
        <f>IF(ISBLANK('Post Process Calc.'!I86),"",'Post Process Calc.'!I86)</f>
        <v/>
      </c>
      <c r="ET86" s="245" t="str">
        <f>IF(ISBLANK('Post Process Calc.'!J86),"",'Post Process Calc.'!J86)</f>
        <v/>
      </c>
      <c r="EU86" s="245" t="str">
        <f>IF(ISBLANK('Post Process Calc.'!K86),"",'Post Process Calc.'!K86)</f>
        <v/>
      </c>
      <c r="EV86" s="245" t="str">
        <f>IF(ISBLANK('Post Process Calc.'!L86),"",'Post Process Calc.'!L86)</f>
        <v/>
      </c>
      <c r="EW86" s="245" t="str">
        <f>IF(ISBLANK('Post Process Calc.'!M86),"",'Post Process Calc.'!M86)</f>
        <v/>
      </c>
      <c r="EX86" s="245" t="str">
        <f>IF(ISBLANK('Post Process Calc.'!N86),"",'Post Process Calc.'!N86)</f>
        <v/>
      </c>
      <c r="EY86" s="245" t="str">
        <f>IF(ISBLANK('Post Process Calc.'!O86),"",'Post Process Calc.'!O86)</f>
        <v/>
      </c>
      <c r="EZ86" s="245" t="str">
        <f>IF(ISBLANK('Post Process Calc.'!P86),"",'Post Process Calc.'!P86)</f>
        <v/>
      </c>
      <c r="FA86" s="245" t="str">
        <f>IF(ISBLANK('Post Process Calc.'!Q86),"",'Post Process Calc.'!Q86)</f>
        <v/>
      </c>
      <c r="FB86" s="245" t="str">
        <f>IF(ISBLANK('Post Process Calc.'!R86),"",'Post Process Calc.'!R86)</f>
        <v/>
      </c>
      <c r="FC86" s="245" t="str">
        <f>IF(ISBLANK('Post Process Calc.'!S86),"",'Post Process Calc.'!S86)</f>
        <v/>
      </c>
      <c r="FD86" s="245" t="str">
        <f>IF(ISBLANK('Post Process Calc.'!T86),"",'Post Process Calc.'!T86)</f>
        <v/>
      </c>
      <c r="FE86" s="245" t="str">
        <f>IF(ISBLANK('Post Process Calc.'!U86),"",'Post Process Calc.'!U86)</f>
        <v/>
      </c>
      <c r="FF86" s="245" t="str">
        <f>IF(ISBLANK('Post Process Calc.'!V86),"",'Post Process Calc.'!V86)</f>
        <v/>
      </c>
      <c r="FG86" s="245" t="str">
        <f>IF(ISBLANK('Post Process Calc.'!W86),"",'Post Process Calc.'!W86)</f>
        <v/>
      </c>
      <c r="FH86" s="245" t="str">
        <f>IF(ISBLANK('Post Process Calc.'!X86),"",'Post Process Calc.'!X86)</f>
        <v/>
      </c>
      <c r="FI86" s="245" t="str">
        <f>IF(ISBLANK('Post Process Calc.'!Y86),"",'Post Process Calc.'!Y86)</f>
        <v/>
      </c>
      <c r="FJ86" s="245" t="str">
        <f>IF(ISBLANK('Post Process Calc.'!Z86),"",'Post Process Calc.'!Z86)</f>
        <v/>
      </c>
      <c r="FK86" s="245" t="str">
        <f>IF(ISBLANK('Post Process Calc.'!AA86),"",'Post Process Calc.'!AA86)</f>
        <v/>
      </c>
      <c r="FL86" s="245" t="str">
        <f>IF(ISBLANK('Post Process Calc.'!AB86),"",'Post Process Calc.'!AB86)</f>
        <v/>
      </c>
      <c r="FM86" s="245" t="str">
        <f>IF(ISBLANK('Post Process Calc.'!AC86),"",'Post Process Calc.'!AC86)</f>
        <v/>
      </c>
      <c r="FN86" s="245" t="str">
        <f>IF(ISBLANK('Post Process Calc.'!AD86),"",'Post Process Calc.'!AD86)</f>
        <v/>
      </c>
      <c r="FO86" s="245" t="str">
        <f>IF(ISBLANK('Post Process Calc.'!AE86),"",'Post Process Calc.'!AE86)</f>
        <v/>
      </c>
      <c r="FP86" s="245" t="str">
        <f>IF(ISBLANK('Post Process Calc.'!AF86),"",'Post Process Calc.'!AF86)</f>
        <v/>
      </c>
      <c r="FQ86" s="245" t="str">
        <f>IF(ISBLANK('Post Process Calc.'!AG86),"",'Post Process Calc.'!AG86)</f>
        <v/>
      </c>
      <c r="FR86" s="245" t="str">
        <f>IF(ISBLANK('Post Process Calc.'!AH86),"",'Post Process Calc.'!AH86)</f>
        <v/>
      </c>
      <c r="FS86" s="245" t="str">
        <f>IF(ISBLANK('Post Process Calc.'!AI86),"",'Post Process Calc.'!AI86)</f>
        <v/>
      </c>
    </row>
    <row r="87" spans="1:175" x14ac:dyDescent="0.15">
      <c r="A87" s="240" t="str">
        <f>IF(Glutamine!B78&lt;&gt;0,Glutamine!$B$1,"")</f>
        <v/>
      </c>
      <c r="B87" s="240" t="str">
        <f>IF(ISBLANK(Glutamine!A78),"",Glutamine!A78)</f>
        <v/>
      </c>
      <c r="C87" s="247" t="str">
        <f>IF(ISBLANK(Glutamine!B78),"",Glutamine!B78)</f>
        <v/>
      </c>
      <c r="D87" s="248" t="str">
        <f>IF(ISBLANK(Glutamine!C78),"",Glutamine!C78)</f>
        <v/>
      </c>
      <c r="E87" s="240" t="str">
        <f>IF(ISBLANK(Glutamine!D78),"",Glutamine!D78)</f>
        <v/>
      </c>
      <c r="F87" s="240" t="str">
        <f>IF(ISBLANK(Glutamine!E78),"",Glutamine!E78)</f>
        <v/>
      </c>
      <c r="G87" s="240" t="str">
        <f>IF(ISBLANK(Glutamine!G78),"",Glutamine!G78)</f>
        <v/>
      </c>
      <c r="H87" s="240" t="str">
        <f>IF(ISBLANK(Glutamine!H78),"",Glutamine!H78)</f>
        <v/>
      </c>
      <c r="I87" s="240" t="str">
        <f>IF(ISBLANK(Glutamine!I78),"",Glutamine!I78)</f>
        <v/>
      </c>
      <c r="J87" s="240" t="str">
        <f>IF(ISBLANK(Glutamine!J78),"",Glutamine!J78)</f>
        <v/>
      </c>
      <c r="K87" s="240" t="str">
        <f>IF(ISBLANK(Glutamine!K78),"",Glutamine!K78)</f>
        <v/>
      </c>
      <c r="L87" s="240" t="str">
        <f>IF(ISBLANK(Glutamine!L78),"",Glutamine!L78)</f>
        <v/>
      </c>
      <c r="M87" s="240" t="str">
        <f>IF(ISBLANK(Glutamine!M78),"",Glutamine!M78)</f>
        <v/>
      </c>
      <c r="N87" s="240" t="str">
        <f>IF(ISBLANK(Glutamine!N78),"",Glutamine!N78)</f>
        <v/>
      </c>
      <c r="O87" s="240" t="str">
        <f>IF(ISBLANK(Glutamine!O78),"",Glutamine!O78)</f>
        <v/>
      </c>
      <c r="P87" s="240" t="str">
        <f>IF(ISBLANK(Glutamine!P78),"",Glutamine!P78)</f>
        <v/>
      </c>
      <c r="Q87" s="240" t="str">
        <f>IF(ISBLANK(Glutamine!Q78),"",Glutamine!Q78)</f>
        <v/>
      </c>
      <c r="R87" s="240" t="str">
        <f>IF(ISBLANK(Glutamine!R78),"",Glutamine!R78)</f>
        <v/>
      </c>
      <c r="S87" s="240" t="str">
        <f>IF(ISBLANK(Glutamine!S78),"",Glutamine!S78)</f>
        <v/>
      </c>
      <c r="T87" s="240" t="str">
        <f>IF(ISBLANK(Glutamine!T78),"",Glutamine!T78)</f>
        <v/>
      </c>
      <c r="U87" s="240" t="str">
        <f>IF(ISBLANK(Glutamine!U78),"",Glutamine!U78)</f>
        <v/>
      </c>
      <c r="V87" s="240" t="str">
        <f>IF(ISBLANK(Glutamine!V78),"",Glutamine!V78)</f>
        <v/>
      </c>
      <c r="W87" s="240" t="str">
        <f>IF(ISBLANK(Glutamine!W78),"",Glutamine!W78)</f>
        <v/>
      </c>
      <c r="X87" s="240" t="str">
        <f>IF(ISBLANK(Glutamine!X78),"",Glutamine!X78)</f>
        <v/>
      </c>
      <c r="Y87" s="240" t="str">
        <f>IF(ISBLANK(Glutamine!Y78),"",Glutamine!Y78)</f>
        <v/>
      </c>
      <c r="Z87" s="240" t="str">
        <f>IF(ISBLANK(Glutamine!Z78),"",Glutamine!Z78)</f>
        <v/>
      </c>
      <c r="AA87" s="240" t="str">
        <f>IF(ISBLANK(Glutamine!AA78),"",Glutamine!AA78)</f>
        <v/>
      </c>
      <c r="AB87" s="240" t="str">
        <f>IF(ISBLANK(Glutamine!AB78),"",Glutamine!AB78)</f>
        <v/>
      </c>
      <c r="AC87" s="240" t="str">
        <f>IF(ISBLANK(Glutamine!AC78),"",Glutamine!AC78)</f>
        <v/>
      </c>
      <c r="AD87" s="240" t="str">
        <f>IF(ISBLANK(Glutamine!AD78),"",Glutamine!AD78)</f>
        <v/>
      </c>
      <c r="AE87" s="240" t="str">
        <f>IF(ISBLANK(Glutamine!AE78),"",Glutamine!AE78)</f>
        <v/>
      </c>
      <c r="AF87" s="240" t="str">
        <f>IF(ISBLANK(Glutamine!AF78),"",Glutamine!AF78)</f>
        <v/>
      </c>
      <c r="AG87" s="240" t="str">
        <f>IF(ISBLANK(Glutamine!AG78),"",Glutamine!AG78)</f>
        <v/>
      </c>
      <c r="AH87" s="240" t="str">
        <f>IF(ISBLANK(Glutamine!AH78),"",Glutamine!AH78)</f>
        <v/>
      </c>
      <c r="AI87" s="240" t="str">
        <f>IF(ISBLANK(Glutamine!AI78),"",Glutamine!AI78)</f>
        <v/>
      </c>
      <c r="AJ87" s="240" t="str">
        <f>IF(ISBLANK(Glutamine!AJ78),"",Glutamine!AJ78)</f>
        <v/>
      </c>
      <c r="AK87" s="240" t="str">
        <f>IF(ISBLANK(Glutamine!AK78),"",Glutamine!AK78)</f>
        <v/>
      </c>
      <c r="AL87" s="240" t="str">
        <f>IF(ISBLANK(Glutamine!AL78),"",Glutamine!AL78)</f>
        <v/>
      </c>
      <c r="AM87" s="240" t="str">
        <f>IF(ISBLANK(Glutamine!AM78),"",Glutamine!AM78)</f>
        <v/>
      </c>
      <c r="AN87" s="240" t="str">
        <f>IF(ISBLANK(Glutamine!AN78),"",Glutamine!AN78)</f>
        <v/>
      </c>
      <c r="AO87" s="240" t="str">
        <f>IF(ISBLANK(Glutamine!AO78),"",Glutamine!AO78)</f>
        <v/>
      </c>
      <c r="AP87" s="240" t="str">
        <f>IF(ISBLANK(Glutamine!AP78),"",Glutamine!AP78)</f>
        <v/>
      </c>
      <c r="AQ87" s="240" t="e">
        <f>IF(ISBLANK(Glutamine!#REF!),"",Glutamine!#REF!)</f>
        <v>#REF!</v>
      </c>
      <c r="AR87" s="240" t="e">
        <f>IF(ISBLANK(Glutamine!#REF!),"",Glutamine!#REF!)</f>
        <v>#REF!</v>
      </c>
      <c r="AS87" s="240" t="e">
        <f>IF(ISBLANK(Glutamine!#REF!),"",Glutamine!#REF!)</f>
        <v>#REF!</v>
      </c>
      <c r="AT87" s="240" t="e">
        <f>IF(ISBLANK(Glutamine!#REF!),"",Glutamine!#REF!)</f>
        <v>#REF!</v>
      </c>
      <c r="AU87" s="240" t="e">
        <f>IF(ISBLANK(Glutamine!#REF!),"",Glutamine!#REF!)</f>
        <v>#REF!</v>
      </c>
      <c r="AV87" s="240" t="e">
        <f>IF(ISBLANK(Glutamine!#REF!),"",Glutamine!#REF!)</f>
        <v>#REF!</v>
      </c>
      <c r="AW87" s="240" t="e">
        <f>IF(ISBLANK(Glutamine!#REF!),"",Glutamine!#REF!)</f>
        <v>#REF!</v>
      </c>
      <c r="AX87" s="240" t="e">
        <f>IF(ISBLANK(Glutamine!#REF!),"",Glutamine!#REF!)</f>
        <v>#REF!</v>
      </c>
      <c r="AY87" s="240" t="e">
        <f>IF(ISBLANK(Glutamine!#REF!),"",Glutamine!#REF!)</f>
        <v>#REF!</v>
      </c>
      <c r="AZ87" s="240" t="e">
        <f>IF(ISBLANK(Glutamine!#REF!),"",Glutamine!#REF!)</f>
        <v>#REF!</v>
      </c>
      <c r="BA87" s="240" t="e">
        <f>IF(ISBLANK(Glutamine!#REF!),"",Glutamine!#REF!)</f>
        <v>#REF!</v>
      </c>
      <c r="BB87" s="240" t="e">
        <f>IF(ISBLANK(Glutamine!#REF!),"",Glutamine!#REF!)</f>
        <v>#REF!</v>
      </c>
      <c r="BC87" s="240" t="e">
        <f>IF(ISBLANK(Glutamine!#REF!),"",Glutamine!#REF!)</f>
        <v>#REF!</v>
      </c>
      <c r="BD87" s="240" t="e">
        <f>IF(ISBLANK(Glutamine!#REF!),"",Glutamine!#REF!)</f>
        <v>#REF!</v>
      </c>
      <c r="BE87" s="240" t="e">
        <f>IF(ISBLANK(Glutamine!#REF!),"",Glutamine!#REF!)</f>
        <v>#REF!</v>
      </c>
      <c r="BF87" s="240" t="e">
        <f>IF(ISBLANK(Glutamine!#REF!),"",Glutamine!#REF!)</f>
        <v>#REF!</v>
      </c>
      <c r="BG87" s="240" t="e">
        <f>IF(ISBLANK(Glutamine!#REF!),"",Glutamine!#REF!)</f>
        <v>#REF!</v>
      </c>
      <c r="BH87" s="240" t="e">
        <f>IF(ISBLANK(Glutamine!#REF!),"",Glutamine!#REF!)</f>
        <v>#REF!</v>
      </c>
      <c r="BI87" s="240" t="e">
        <f>IF(ISBLANK(Glutamine!#REF!),"",Glutamine!#REF!)</f>
        <v>#REF!</v>
      </c>
      <c r="BJ87" s="240" t="e">
        <f>IF(ISBLANK(Glutamine!#REF!),"",Glutamine!#REF!)</f>
        <v>#REF!</v>
      </c>
      <c r="BK87" s="240" t="e">
        <f>IF(ISBLANK(Glutamine!#REF!),"",Glutamine!#REF!)</f>
        <v>#REF!</v>
      </c>
      <c r="BL87" s="240" t="e">
        <f>IF(ISBLANK(Glutamine!#REF!),"",Glutamine!#REF!)</f>
        <v>#REF!</v>
      </c>
      <c r="BM87" s="240" t="e">
        <f>IF(ISBLANK(Glutamine!#REF!),"",Glutamine!#REF!)</f>
        <v>#REF!</v>
      </c>
      <c r="BN87" s="240" t="str">
        <f>IF(ISBLANK('In Process Calc.'!B80),"",ROUND('In Process Calc.'!B80,2))</f>
        <v/>
      </c>
      <c r="BO87" s="240" t="str">
        <f>IF(ISBLANK('In Process Calc.'!C80),"",ROUND('In Process Calc.'!C80,2))</f>
        <v/>
      </c>
      <c r="BP87" s="240" t="str">
        <f>IF(ISBLANK('In Process Calc.'!D80),"",'In Process Calc.'!D80)</f>
        <v/>
      </c>
      <c r="BQ87" s="240" t="str">
        <f>IF(ISBLANK('In Process Calc.'!E80),"",'In Process Calc.'!E80)</f>
        <v/>
      </c>
      <c r="BR87" s="240" t="str">
        <f>IF(ISBLANK('In Process Calc.'!G80),"",'In Process Calc.'!G80)</f>
        <v/>
      </c>
      <c r="BS87" s="240" t="str">
        <f>IF(ISBLANK('In Process Calc.'!I80),"",'In Process Calc.'!I80)</f>
        <v/>
      </c>
      <c r="BT87" s="240" t="str">
        <f>IF(ISBLANK('In Process Calc.'!J80),"",'In Process Calc.'!J80)</f>
        <v/>
      </c>
      <c r="BU87" s="240" t="str">
        <f>IF(ISBLANK('In Process Calc.'!K80),"",'In Process Calc.'!K80)</f>
        <v/>
      </c>
      <c r="BV87" s="245" t="str">
        <f>IF(ISBLANK('In Process Calc.'!L80),"",'In Process Calc.'!L80)</f>
        <v/>
      </c>
      <c r="BW87" s="245" t="str">
        <f>IF(ISBLANK('In Process Calc.'!M80),"",'In Process Calc.'!M80)</f>
        <v/>
      </c>
      <c r="BX87" s="245" t="str">
        <f>IF(ISBLANK('In Process Calc.'!N80),"",'In Process Calc.'!N80)</f>
        <v/>
      </c>
      <c r="BY87" s="245" t="str">
        <f>IF(ISBLANK('In Process Calc.'!O80),"",'In Process Calc.'!O80)</f>
        <v/>
      </c>
      <c r="BZ87" s="245" t="str">
        <f>IF(ISBLANK('In Process Calc.'!P80),"",'In Process Calc.'!P80)</f>
        <v/>
      </c>
      <c r="CA87" s="245" t="str">
        <f>IF(ISBLANK('In Process Calc.'!Q80),"",'In Process Calc.'!Q80)</f>
        <v/>
      </c>
      <c r="CB87" s="245" t="str">
        <f>IF(ISBLANK('In Process Calc.'!R80),"",'In Process Calc.'!R80)</f>
        <v/>
      </c>
      <c r="CC87" s="245" t="str">
        <f>IF(ISBLANK('In Process Calc.'!S80),"",'In Process Calc.'!S80)</f>
        <v/>
      </c>
      <c r="CD87" s="245" t="str">
        <f>IF(ISBLANK('In Process Calc.'!T80),"",'In Process Calc.'!T80)</f>
        <v/>
      </c>
      <c r="CE87" s="245" t="str">
        <f>IF(ISBLANK('In Process Calc.'!U80),"",'In Process Calc.'!U80)</f>
        <v/>
      </c>
      <c r="CF87" s="245" t="str">
        <f>IF(ISBLANK('In Process Calc.'!V80),"",'In Process Calc.'!V80)</f>
        <v/>
      </c>
      <c r="CG87" s="245" t="str">
        <f>IF(ISBLANK('In Process Calc.'!W80),"",'In Process Calc.'!W80)</f>
        <v/>
      </c>
      <c r="CH87" s="245" t="str">
        <f>IF(ISBLANK('In Process Calc.'!X80),"",'In Process Calc.'!X80)</f>
        <v/>
      </c>
      <c r="CI87" s="245" t="str">
        <f>IF(ISBLANK('In Process Calc.'!Y80),"",'In Process Calc.'!Y80)</f>
        <v/>
      </c>
      <c r="CJ87" s="245" t="str">
        <f>IF(ISBLANK('In Process Calc.'!Z80),"",'In Process Calc.'!Z80)</f>
        <v/>
      </c>
      <c r="CK87" s="245" t="str">
        <f>IF(ISBLANK('In Process Calc.'!AA80),"",'In Process Calc.'!AA80)</f>
        <v/>
      </c>
      <c r="CL87" s="245" t="str">
        <f>IF(ISBLANK('In Process Calc.'!AB80),"",'In Process Calc.'!AB80)</f>
        <v/>
      </c>
      <c r="CM87" s="245" t="str">
        <f>IF(ISBLANK('In Process Calc.'!AC80),"",'In Process Calc.'!AC80)</f>
        <v/>
      </c>
      <c r="CN87" s="245" t="str">
        <f>IF(ISBLANK('In Process Calc.'!AD80),"",'In Process Calc.'!AD80)</f>
        <v/>
      </c>
      <c r="CO87" s="245" t="str">
        <f>IF(ISBLANK('In Process Calc.'!AE80),"",'In Process Calc.'!AE80)</f>
        <v/>
      </c>
      <c r="CP87" s="245" t="str">
        <f>IF(ISBLANK('In Process Calc.'!AF80),"",'In Process Calc.'!AF80)</f>
        <v/>
      </c>
      <c r="CQ87" s="245" t="str">
        <f>IF(ISBLANK('In Process Calc.'!AG80),"",'In Process Calc.'!AG80)</f>
        <v/>
      </c>
      <c r="CR87" s="245" t="str">
        <f>IF(ISBLANK('In Process Calc.'!AH80),"",'In Process Calc.'!AH80)</f>
        <v/>
      </c>
      <c r="CS87" s="245" t="str">
        <f>IF(ISBLANK('In Process Calc.'!AI80),"",'In Process Calc.'!AI80)</f>
        <v/>
      </c>
      <c r="CT87" s="245" t="str">
        <f>IF(ISBLANK('In Process Calc.'!AJ80),"",'In Process Calc.'!AJ80)</f>
        <v/>
      </c>
      <c r="CU87" s="245" t="str">
        <f>IF(ISBLANK('In Process Calc.'!AK80),"",'In Process Calc.'!AK80)</f>
        <v/>
      </c>
      <c r="CV87" s="245" t="str">
        <f>IF(ISBLANK('In Process Calc.'!AL80),"",'In Process Calc.'!AL80)</f>
        <v/>
      </c>
      <c r="CW87" s="245" t="str">
        <f>IF(ISBLANK('In Process Calc.'!AM80),"",'In Process Calc.'!AM80)</f>
        <v/>
      </c>
      <c r="CX87" s="245" t="str">
        <f>IF(ISBLANK('In Process Calc.'!AN80),"",'In Process Calc.'!AN80)</f>
        <v/>
      </c>
      <c r="CY87" s="245" t="str">
        <f>IF(ISBLANK('In Process Calc.'!AO80),"",'In Process Calc.'!AO80)</f>
        <v/>
      </c>
      <c r="CZ87" s="245" t="str">
        <f>IF(ISBLANK('In Process Calc.'!AP80),"",'In Process Calc.'!AP80)</f>
        <v/>
      </c>
      <c r="DA87" s="245" t="str">
        <f>IF(ISBLANK('In Process Calc.'!AQ80),"",'In Process Calc.'!AQ80)</f>
        <v/>
      </c>
      <c r="DB87" s="245" t="str">
        <f>IF(ISBLANK('In Process Calc.'!AR80),"",'In Process Calc.'!AR80)</f>
        <v/>
      </c>
      <c r="DC87" s="245" t="str">
        <f>IF(ISBLANK('In Process Calc.'!AS80),"",'In Process Calc.'!AS80)</f>
        <v/>
      </c>
      <c r="DD87" s="245" t="str">
        <f>IF(ISBLANK('In Process Calc.'!AT80),"",'In Process Calc.'!AT80)</f>
        <v/>
      </c>
      <c r="DE87" s="245" t="str">
        <f>IF(ISBLANK('In Process Calc.'!AU80),"",'In Process Calc.'!AU80)</f>
        <v/>
      </c>
      <c r="DF87" s="245" t="str">
        <f>IF(ISBLANK('In Process Calc.'!AV80),"",'In Process Calc.'!AV80)</f>
        <v/>
      </c>
      <c r="DG87" s="245" t="str">
        <f>IF(ISBLANK('In Process Calc.'!AW80),"",'In Process Calc.'!AW80)</f>
        <v/>
      </c>
      <c r="DH87" s="245" t="str">
        <f>IF(ISBLANK('In Process Calc.'!AX80),"",'In Process Calc.'!AX80)</f>
        <v/>
      </c>
      <c r="DI87" s="245" t="str">
        <f>IF(ISBLANK('In Process Calc.'!AY80),"",'In Process Calc.'!AY80)</f>
        <v/>
      </c>
      <c r="DJ87" s="245" t="str">
        <f>IF(ISBLANK('In Process Calc.'!AZ80),"",'In Process Calc.'!AZ80)</f>
        <v/>
      </c>
      <c r="DK87" s="245" t="str">
        <f>IF(ISBLANK('In Process Calc.'!BA80),"",'In Process Calc.'!BA80)</f>
        <v/>
      </c>
      <c r="DL87" s="245" t="str">
        <f>IF(ISBLANK('In Process Calc.'!BB80),"",'In Process Calc.'!BB80)</f>
        <v/>
      </c>
      <c r="DM87" s="245" t="str">
        <f>IF(ISBLANK('In Process Calc.'!BC80),"",'In Process Calc.'!BC80)</f>
        <v/>
      </c>
      <c r="DN87" s="245" t="str">
        <f>IF(ISBLANK('In Process Calc.'!BD80),"",'In Process Calc.'!BD80)</f>
        <v/>
      </c>
      <c r="DO87" s="245" t="str">
        <f>IF(ISBLANK('In Process Calc.'!BE80),"",'In Process Calc.'!BE80)</f>
        <v/>
      </c>
      <c r="DP87" s="245" t="str">
        <f>IF(ISBLANK('In Process Calc.'!BF80),"",'In Process Calc.'!BF80)</f>
        <v/>
      </c>
      <c r="DQ87" s="245" t="str">
        <f>IF(ISBLANK('In Process Calc.'!BG80),"",'In Process Calc.'!BG80)</f>
        <v/>
      </c>
      <c r="DR87" s="245" t="str">
        <f>IF(ISBLANK('In Process Calc.'!BH80),"",'In Process Calc.'!BH80)</f>
        <v/>
      </c>
      <c r="DS87" s="245" t="str">
        <f>IF(ISBLANK('In Process Calc.'!BI80),"",'In Process Calc.'!BI80)</f>
        <v/>
      </c>
      <c r="DT87" s="245" t="str">
        <f>IF(ISBLANK('In Process Calc.'!BJ80),"",'In Process Calc.'!BJ80)</f>
        <v/>
      </c>
      <c r="DU87" s="245" t="str">
        <f>IF(ISBLANK('In Process Calc.'!BK80),"",'In Process Calc.'!BK80)</f>
        <v/>
      </c>
      <c r="DV87" s="245" t="str">
        <f>IF(ISBLANK('In Process Calc.'!BL80),"",'In Process Calc.'!BL80)</f>
        <v/>
      </c>
      <c r="DW87" s="245" t="str">
        <f>IF(ISBLANK('In Process Calc.'!BM80),"",'In Process Calc.'!BM80)</f>
        <v/>
      </c>
      <c r="DX87" s="245" t="str">
        <f>IF(ISBLANK('In Process Calc.'!BN80),"",'In Process Calc.'!BN80)</f>
        <v/>
      </c>
      <c r="DY87" s="245" t="str">
        <f>IF(ISBLANK('In Process Calc.'!BO80),"",'In Process Calc.'!BO80)</f>
        <v/>
      </c>
      <c r="DZ87" s="245" t="str">
        <f>IF(ISBLANK('In Process Calc.'!BP80),"",'In Process Calc.'!BP80)</f>
        <v/>
      </c>
      <c r="EA87" s="245" t="str">
        <f>IF(ISBLANK('In Process Calc.'!BQ80),"",'In Process Calc.'!BQ80)</f>
        <v/>
      </c>
      <c r="EB87" s="245" t="str">
        <f>IF(ISBLANK('In Process Calc.'!BR80),"",'In Process Calc.'!BR80)</f>
        <v/>
      </c>
      <c r="EC87" s="245" t="str">
        <f>IF(ISBLANK('In Process Calc.'!BS80),"",'In Process Calc.'!BS80)</f>
        <v/>
      </c>
      <c r="ED87" s="245" t="str">
        <f>IF(ISBLANK('In Process Calc.'!BT80),"",'In Process Calc.'!BT80)</f>
        <v/>
      </c>
      <c r="EE87" s="245" t="str">
        <f>IF(ISBLANK('In Process Calc.'!BU80),"",'In Process Calc.'!BU80)</f>
        <v/>
      </c>
      <c r="EF87" s="245" t="str">
        <f>IF(ISBLANK('In Process Calc.'!BV80),"",'In Process Calc.'!BV80)</f>
        <v/>
      </c>
      <c r="EG87" s="245" t="str">
        <f>IF(ISBLANK('In Process Calc.'!BW80),"",'In Process Calc.'!BW80)</f>
        <v/>
      </c>
      <c r="EH87" s="245" t="str">
        <f>IF(ISBLANK('In Process Calc.'!BX80),"",'In Process Calc.'!BX80)</f>
        <v/>
      </c>
      <c r="EI87" s="245" t="str">
        <f>IF(ISBLANK('In Process Calc.'!BY80),"",'In Process Calc.'!BY80)</f>
        <v/>
      </c>
      <c r="EJ87" s="245" t="str">
        <f>IF(ISBLANK('In Process Calc.'!BZ80),"",'In Process Calc.'!BZ80)</f>
        <v/>
      </c>
      <c r="EK87" s="245" t="str">
        <f>IF(ISBLANK('Post Process Calc.'!A87),"",'Post Process Calc.'!A87)</f>
        <v/>
      </c>
      <c r="EL87" s="245" t="str">
        <f>IF(ISBLANK('Post Process Calc.'!B87),"",'Post Process Calc.'!B87)</f>
        <v/>
      </c>
      <c r="EM87" s="245" t="str">
        <f>IF(ISBLANK('Post Process Calc.'!C87),"",'Post Process Calc.'!C87)</f>
        <v/>
      </c>
      <c r="EN87" s="245" t="str">
        <f>IF(ISBLANK('Post Process Calc.'!D87),"",'Post Process Calc.'!D87)</f>
        <v/>
      </c>
      <c r="EO87" s="245" t="str">
        <f>IF(ISBLANK('Post Process Calc.'!E87),"",'Post Process Calc.'!E87)</f>
        <v/>
      </c>
      <c r="EP87" s="245" t="str">
        <f>IF(ISBLANK('Post Process Calc.'!F87),"",'Post Process Calc.'!F87)</f>
        <v/>
      </c>
      <c r="EQ87" s="245" t="str">
        <f>IF(ISBLANK('Post Process Calc.'!G87),"",'Post Process Calc.'!G87)</f>
        <v/>
      </c>
      <c r="ER87" s="245" t="str">
        <f>IF(ISBLANK('Post Process Calc.'!H87),"",'Post Process Calc.'!H87)</f>
        <v/>
      </c>
      <c r="ES87" s="245" t="str">
        <f>IF(ISBLANK('Post Process Calc.'!I87),"",'Post Process Calc.'!I87)</f>
        <v/>
      </c>
      <c r="ET87" s="245" t="str">
        <f>IF(ISBLANK('Post Process Calc.'!J87),"",'Post Process Calc.'!J87)</f>
        <v/>
      </c>
      <c r="EU87" s="245" t="str">
        <f>IF(ISBLANK('Post Process Calc.'!K87),"",'Post Process Calc.'!K87)</f>
        <v/>
      </c>
      <c r="EV87" s="245" t="str">
        <f>IF(ISBLANK('Post Process Calc.'!L87),"",'Post Process Calc.'!L87)</f>
        <v/>
      </c>
      <c r="EW87" s="245" t="str">
        <f>IF(ISBLANK('Post Process Calc.'!M87),"",'Post Process Calc.'!M87)</f>
        <v/>
      </c>
      <c r="EX87" s="245" t="str">
        <f>IF(ISBLANK('Post Process Calc.'!N87),"",'Post Process Calc.'!N87)</f>
        <v/>
      </c>
      <c r="EY87" s="245" t="str">
        <f>IF(ISBLANK('Post Process Calc.'!O87),"",'Post Process Calc.'!O87)</f>
        <v/>
      </c>
      <c r="EZ87" s="245" t="str">
        <f>IF(ISBLANK('Post Process Calc.'!P87),"",'Post Process Calc.'!P87)</f>
        <v/>
      </c>
      <c r="FA87" s="245" t="str">
        <f>IF(ISBLANK('Post Process Calc.'!Q87),"",'Post Process Calc.'!Q87)</f>
        <v/>
      </c>
      <c r="FB87" s="245" t="str">
        <f>IF(ISBLANK('Post Process Calc.'!R87),"",'Post Process Calc.'!R87)</f>
        <v/>
      </c>
      <c r="FC87" s="245" t="str">
        <f>IF(ISBLANK('Post Process Calc.'!S87),"",'Post Process Calc.'!S87)</f>
        <v/>
      </c>
      <c r="FD87" s="245" t="str">
        <f>IF(ISBLANK('Post Process Calc.'!T87),"",'Post Process Calc.'!T87)</f>
        <v/>
      </c>
      <c r="FE87" s="245" t="str">
        <f>IF(ISBLANK('Post Process Calc.'!U87),"",'Post Process Calc.'!U87)</f>
        <v/>
      </c>
      <c r="FF87" s="245" t="str">
        <f>IF(ISBLANK('Post Process Calc.'!V87),"",'Post Process Calc.'!V87)</f>
        <v/>
      </c>
      <c r="FG87" s="245" t="str">
        <f>IF(ISBLANK('Post Process Calc.'!W87),"",'Post Process Calc.'!W87)</f>
        <v/>
      </c>
      <c r="FH87" s="245" t="str">
        <f>IF(ISBLANK('Post Process Calc.'!X87),"",'Post Process Calc.'!X87)</f>
        <v/>
      </c>
      <c r="FI87" s="245" t="str">
        <f>IF(ISBLANK('Post Process Calc.'!Y87),"",'Post Process Calc.'!Y87)</f>
        <v/>
      </c>
      <c r="FJ87" s="245" t="str">
        <f>IF(ISBLANK('Post Process Calc.'!Z87),"",'Post Process Calc.'!Z87)</f>
        <v/>
      </c>
      <c r="FK87" s="245" t="str">
        <f>IF(ISBLANK('Post Process Calc.'!AA87),"",'Post Process Calc.'!AA87)</f>
        <v/>
      </c>
      <c r="FL87" s="245" t="str">
        <f>IF(ISBLANK('Post Process Calc.'!AB87),"",'Post Process Calc.'!AB87)</f>
        <v/>
      </c>
      <c r="FM87" s="245" t="str">
        <f>IF(ISBLANK('Post Process Calc.'!AC87),"",'Post Process Calc.'!AC87)</f>
        <v/>
      </c>
      <c r="FN87" s="245" t="str">
        <f>IF(ISBLANK('Post Process Calc.'!AD87),"",'Post Process Calc.'!AD87)</f>
        <v/>
      </c>
      <c r="FO87" s="245" t="str">
        <f>IF(ISBLANK('Post Process Calc.'!AE87),"",'Post Process Calc.'!AE87)</f>
        <v/>
      </c>
      <c r="FP87" s="245" t="str">
        <f>IF(ISBLANK('Post Process Calc.'!AF87),"",'Post Process Calc.'!AF87)</f>
        <v/>
      </c>
      <c r="FQ87" s="245" t="str">
        <f>IF(ISBLANK('Post Process Calc.'!AG87),"",'Post Process Calc.'!AG87)</f>
        <v/>
      </c>
      <c r="FR87" s="245" t="str">
        <f>IF(ISBLANK('Post Process Calc.'!AH87),"",'Post Process Calc.'!AH87)</f>
        <v/>
      </c>
      <c r="FS87" s="245" t="str">
        <f>IF(ISBLANK('Post Process Calc.'!AI87),"",'Post Process Calc.'!AI87)</f>
        <v/>
      </c>
    </row>
    <row r="88" spans="1:175" x14ac:dyDescent="0.15">
      <c r="A88" s="240" t="str">
        <f>IF(Glutamine!B79&lt;&gt;0,Glutamine!$B$1,"")</f>
        <v/>
      </c>
      <c r="B88" s="240" t="str">
        <f>IF(ISBLANK(Glutamine!A79),"",Glutamine!A79)</f>
        <v/>
      </c>
      <c r="C88" s="247" t="str">
        <f>IF(ISBLANK(Glutamine!B79),"",Glutamine!B79)</f>
        <v/>
      </c>
      <c r="D88" s="248" t="str">
        <f>IF(ISBLANK(Glutamine!C79),"",Glutamine!C79)</f>
        <v/>
      </c>
      <c r="E88" s="240" t="str">
        <f>IF(ISBLANK(Glutamine!D79),"",Glutamine!D79)</f>
        <v/>
      </c>
      <c r="F88" s="240" t="str">
        <f>IF(ISBLANK(Glutamine!E79),"",Glutamine!E79)</f>
        <v/>
      </c>
      <c r="G88" s="240" t="str">
        <f>IF(ISBLANK(Glutamine!G79),"",Glutamine!G79)</f>
        <v/>
      </c>
      <c r="H88" s="240" t="str">
        <f>IF(ISBLANK(Glutamine!H79),"",Glutamine!H79)</f>
        <v/>
      </c>
      <c r="I88" s="240" t="str">
        <f>IF(ISBLANK(Glutamine!I79),"",Glutamine!I79)</f>
        <v/>
      </c>
      <c r="J88" s="240" t="str">
        <f>IF(ISBLANK(Glutamine!J79),"",Glutamine!J79)</f>
        <v/>
      </c>
      <c r="K88" s="240" t="str">
        <f>IF(ISBLANK(Glutamine!K79),"",Glutamine!K79)</f>
        <v/>
      </c>
      <c r="L88" s="240" t="str">
        <f>IF(ISBLANK(Glutamine!L79),"",Glutamine!L79)</f>
        <v/>
      </c>
      <c r="M88" s="240" t="str">
        <f>IF(ISBLANK(Glutamine!M79),"",Glutamine!M79)</f>
        <v/>
      </c>
      <c r="N88" s="240" t="str">
        <f>IF(ISBLANK(Glutamine!N79),"",Glutamine!N79)</f>
        <v/>
      </c>
      <c r="O88" s="240" t="str">
        <f>IF(ISBLANK(Glutamine!O79),"",Glutamine!O79)</f>
        <v/>
      </c>
      <c r="P88" s="240" t="str">
        <f>IF(ISBLANK(Glutamine!P79),"",Glutamine!P79)</f>
        <v/>
      </c>
      <c r="Q88" s="240" t="str">
        <f>IF(ISBLANK(Glutamine!Q79),"",Glutamine!Q79)</f>
        <v/>
      </c>
      <c r="R88" s="240" t="str">
        <f>IF(ISBLANK(Glutamine!R79),"",Glutamine!R79)</f>
        <v/>
      </c>
      <c r="S88" s="240" t="str">
        <f>IF(ISBLANK(Glutamine!S79),"",Glutamine!S79)</f>
        <v/>
      </c>
      <c r="T88" s="240" t="str">
        <f>IF(ISBLANK(Glutamine!T79),"",Glutamine!T79)</f>
        <v/>
      </c>
      <c r="U88" s="240" t="str">
        <f>IF(ISBLANK(Glutamine!U79),"",Glutamine!U79)</f>
        <v/>
      </c>
      <c r="V88" s="240" t="str">
        <f>IF(ISBLANK(Glutamine!V79),"",Glutamine!V79)</f>
        <v/>
      </c>
      <c r="W88" s="240" t="str">
        <f>IF(ISBLANK(Glutamine!W79),"",Glutamine!W79)</f>
        <v/>
      </c>
      <c r="X88" s="240" t="str">
        <f>IF(ISBLANK(Glutamine!X79),"",Glutamine!X79)</f>
        <v/>
      </c>
      <c r="Y88" s="240" t="str">
        <f>IF(ISBLANK(Glutamine!Y79),"",Glutamine!Y79)</f>
        <v/>
      </c>
      <c r="Z88" s="240" t="str">
        <f>IF(ISBLANK(Glutamine!Z79),"",Glutamine!Z79)</f>
        <v/>
      </c>
      <c r="AA88" s="240" t="str">
        <f>IF(ISBLANK(Glutamine!AA79),"",Glutamine!AA79)</f>
        <v/>
      </c>
      <c r="AB88" s="240" t="str">
        <f>IF(ISBLANK(Glutamine!AB79),"",Glutamine!AB79)</f>
        <v/>
      </c>
      <c r="AC88" s="240" t="str">
        <f>IF(ISBLANK(Glutamine!AC79),"",Glutamine!AC79)</f>
        <v/>
      </c>
      <c r="AD88" s="240" t="str">
        <f>IF(ISBLANK(Glutamine!AD79),"",Glutamine!AD79)</f>
        <v/>
      </c>
      <c r="AE88" s="240" t="str">
        <f>IF(ISBLANK(Glutamine!AE79),"",Glutamine!AE79)</f>
        <v/>
      </c>
      <c r="AF88" s="240" t="str">
        <f>IF(ISBLANK(Glutamine!AF79),"",Glutamine!AF79)</f>
        <v/>
      </c>
      <c r="AG88" s="240" t="str">
        <f>IF(ISBLANK(Glutamine!AG79),"",Glutamine!AG79)</f>
        <v/>
      </c>
      <c r="AH88" s="240" t="str">
        <f>IF(ISBLANK(Glutamine!AH79),"",Glutamine!AH79)</f>
        <v/>
      </c>
      <c r="AI88" s="240" t="str">
        <f>IF(ISBLANK(Glutamine!AI79),"",Glutamine!AI79)</f>
        <v/>
      </c>
      <c r="AJ88" s="240" t="str">
        <f>IF(ISBLANK(Glutamine!AJ79),"",Glutamine!AJ79)</f>
        <v/>
      </c>
      <c r="AK88" s="240" t="str">
        <f>IF(ISBLANK(Glutamine!AK79),"",Glutamine!AK79)</f>
        <v/>
      </c>
      <c r="AL88" s="240" t="str">
        <f>IF(ISBLANK(Glutamine!AL79),"",Glutamine!AL79)</f>
        <v/>
      </c>
      <c r="AM88" s="240" t="str">
        <f>IF(ISBLANK(Glutamine!AM79),"",Glutamine!AM79)</f>
        <v/>
      </c>
      <c r="AN88" s="240" t="str">
        <f>IF(ISBLANK(Glutamine!AN79),"",Glutamine!AN79)</f>
        <v/>
      </c>
      <c r="AO88" s="240" t="str">
        <f>IF(ISBLANK(Glutamine!AO79),"",Glutamine!AO79)</f>
        <v/>
      </c>
      <c r="AP88" s="240" t="str">
        <f>IF(ISBLANK(Glutamine!AP79),"",Glutamine!AP79)</f>
        <v/>
      </c>
      <c r="AQ88" s="240" t="e">
        <f>IF(ISBLANK(Glutamine!#REF!),"",Glutamine!#REF!)</f>
        <v>#REF!</v>
      </c>
      <c r="AR88" s="240" t="e">
        <f>IF(ISBLANK(Glutamine!#REF!),"",Glutamine!#REF!)</f>
        <v>#REF!</v>
      </c>
      <c r="AS88" s="240" t="e">
        <f>IF(ISBLANK(Glutamine!#REF!),"",Glutamine!#REF!)</f>
        <v>#REF!</v>
      </c>
      <c r="AT88" s="240" t="e">
        <f>IF(ISBLANK(Glutamine!#REF!),"",Glutamine!#REF!)</f>
        <v>#REF!</v>
      </c>
      <c r="AU88" s="240" t="e">
        <f>IF(ISBLANK(Glutamine!#REF!),"",Glutamine!#REF!)</f>
        <v>#REF!</v>
      </c>
      <c r="AV88" s="240" t="e">
        <f>IF(ISBLANK(Glutamine!#REF!),"",Glutamine!#REF!)</f>
        <v>#REF!</v>
      </c>
      <c r="AW88" s="240" t="e">
        <f>IF(ISBLANK(Glutamine!#REF!),"",Glutamine!#REF!)</f>
        <v>#REF!</v>
      </c>
      <c r="AX88" s="240" t="e">
        <f>IF(ISBLANK(Glutamine!#REF!),"",Glutamine!#REF!)</f>
        <v>#REF!</v>
      </c>
      <c r="AY88" s="240" t="e">
        <f>IF(ISBLANK(Glutamine!#REF!),"",Glutamine!#REF!)</f>
        <v>#REF!</v>
      </c>
      <c r="AZ88" s="240" t="e">
        <f>IF(ISBLANK(Glutamine!#REF!),"",Glutamine!#REF!)</f>
        <v>#REF!</v>
      </c>
      <c r="BA88" s="240" t="e">
        <f>IF(ISBLANK(Glutamine!#REF!),"",Glutamine!#REF!)</f>
        <v>#REF!</v>
      </c>
      <c r="BB88" s="240" t="e">
        <f>IF(ISBLANK(Glutamine!#REF!),"",Glutamine!#REF!)</f>
        <v>#REF!</v>
      </c>
      <c r="BC88" s="240" t="e">
        <f>IF(ISBLANK(Glutamine!#REF!),"",Glutamine!#REF!)</f>
        <v>#REF!</v>
      </c>
      <c r="BD88" s="240" t="e">
        <f>IF(ISBLANK(Glutamine!#REF!),"",Glutamine!#REF!)</f>
        <v>#REF!</v>
      </c>
      <c r="BE88" s="240" t="e">
        <f>IF(ISBLANK(Glutamine!#REF!),"",Glutamine!#REF!)</f>
        <v>#REF!</v>
      </c>
      <c r="BF88" s="240" t="e">
        <f>IF(ISBLANK(Glutamine!#REF!),"",Glutamine!#REF!)</f>
        <v>#REF!</v>
      </c>
      <c r="BG88" s="240" t="e">
        <f>IF(ISBLANK(Glutamine!#REF!),"",Glutamine!#REF!)</f>
        <v>#REF!</v>
      </c>
      <c r="BH88" s="240" t="e">
        <f>IF(ISBLANK(Glutamine!#REF!),"",Glutamine!#REF!)</f>
        <v>#REF!</v>
      </c>
      <c r="BI88" s="240" t="e">
        <f>IF(ISBLANK(Glutamine!#REF!),"",Glutamine!#REF!)</f>
        <v>#REF!</v>
      </c>
      <c r="BJ88" s="240" t="e">
        <f>IF(ISBLANK(Glutamine!#REF!),"",Glutamine!#REF!)</f>
        <v>#REF!</v>
      </c>
      <c r="BK88" s="240" t="e">
        <f>IF(ISBLANK(Glutamine!#REF!),"",Glutamine!#REF!)</f>
        <v>#REF!</v>
      </c>
      <c r="BL88" s="240" t="e">
        <f>IF(ISBLANK(Glutamine!#REF!),"",Glutamine!#REF!)</f>
        <v>#REF!</v>
      </c>
      <c r="BM88" s="240" t="e">
        <f>IF(ISBLANK(Glutamine!#REF!),"",Glutamine!#REF!)</f>
        <v>#REF!</v>
      </c>
      <c r="BN88" s="240" t="str">
        <f>IF(ISBLANK('In Process Calc.'!B81),"",ROUND('In Process Calc.'!B81,2))</f>
        <v/>
      </c>
      <c r="BO88" s="240" t="str">
        <f>IF(ISBLANK('In Process Calc.'!C81),"",ROUND('In Process Calc.'!C81,2))</f>
        <v/>
      </c>
      <c r="BP88" s="240" t="str">
        <f>IF(ISBLANK('In Process Calc.'!D81),"",'In Process Calc.'!D81)</f>
        <v/>
      </c>
      <c r="BQ88" s="240" t="str">
        <f>IF(ISBLANK('In Process Calc.'!E81),"",'In Process Calc.'!E81)</f>
        <v/>
      </c>
      <c r="BR88" s="240" t="str">
        <f>IF(ISBLANK('In Process Calc.'!G81),"",'In Process Calc.'!G81)</f>
        <v/>
      </c>
      <c r="BS88" s="240" t="str">
        <f>IF(ISBLANK('In Process Calc.'!I81),"",'In Process Calc.'!I81)</f>
        <v/>
      </c>
      <c r="BT88" s="240" t="str">
        <f>IF(ISBLANK('In Process Calc.'!J81),"",'In Process Calc.'!J81)</f>
        <v/>
      </c>
      <c r="BU88" s="240" t="str">
        <f>IF(ISBLANK('In Process Calc.'!K81),"",'In Process Calc.'!K81)</f>
        <v/>
      </c>
      <c r="BV88" s="245" t="str">
        <f>IF(ISBLANK('In Process Calc.'!L81),"",'In Process Calc.'!L81)</f>
        <v/>
      </c>
      <c r="BW88" s="245" t="str">
        <f>IF(ISBLANK('In Process Calc.'!M81),"",'In Process Calc.'!M81)</f>
        <v/>
      </c>
      <c r="BX88" s="245" t="str">
        <f>IF(ISBLANK('In Process Calc.'!N81),"",'In Process Calc.'!N81)</f>
        <v/>
      </c>
      <c r="BY88" s="245" t="str">
        <f>IF(ISBLANK('In Process Calc.'!O81),"",'In Process Calc.'!O81)</f>
        <v/>
      </c>
      <c r="BZ88" s="245" t="str">
        <f>IF(ISBLANK('In Process Calc.'!P81),"",'In Process Calc.'!P81)</f>
        <v/>
      </c>
      <c r="CA88" s="245" t="str">
        <f>IF(ISBLANK('In Process Calc.'!Q81),"",'In Process Calc.'!Q81)</f>
        <v/>
      </c>
      <c r="CB88" s="245" t="str">
        <f>IF(ISBLANK('In Process Calc.'!R81),"",'In Process Calc.'!R81)</f>
        <v/>
      </c>
      <c r="CC88" s="245" t="str">
        <f>IF(ISBLANK('In Process Calc.'!S81),"",'In Process Calc.'!S81)</f>
        <v/>
      </c>
      <c r="CD88" s="245" t="str">
        <f>IF(ISBLANK('In Process Calc.'!T81),"",'In Process Calc.'!T81)</f>
        <v/>
      </c>
      <c r="CE88" s="245" t="str">
        <f>IF(ISBLANK('In Process Calc.'!U81),"",'In Process Calc.'!U81)</f>
        <v/>
      </c>
      <c r="CF88" s="245" t="str">
        <f>IF(ISBLANK('In Process Calc.'!V81),"",'In Process Calc.'!V81)</f>
        <v/>
      </c>
      <c r="CG88" s="245" t="str">
        <f>IF(ISBLANK('In Process Calc.'!W81),"",'In Process Calc.'!W81)</f>
        <v/>
      </c>
      <c r="CH88" s="245" t="str">
        <f>IF(ISBLANK('In Process Calc.'!X81),"",'In Process Calc.'!X81)</f>
        <v/>
      </c>
      <c r="CI88" s="245" t="str">
        <f>IF(ISBLANK('In Process Calc.'!Y81),"",'In Process Calc.'!Y81)</f>
        <v/>
      </c>
      <c r="CJ88" s="245" t="str">
        <f>IF(ISBLANK('In Process Calc.'!Z81),"",'In Process Calc.'!Z81)</f>
        <v/>
      </c>
      <c r="CK88" s="245" t="str">
        <f>IF(ISBLANK('In Process Calc.'!AA81),"",'In Process Calc.'!AA81)</f>
        <v/>
      </c>
      <c r="CL88" s="245" t="str">
        <f>IF(ISBLANK('In Process Calc.'!AB81),"",'In Process Calc.'!AB81)</f>
        <v/>
      </c>
      <c r="CM88" s="245" t="str">
        <f>IF(ISBLANK('In Process Calc.'!AC81),"",'In Process Calc.'!AC81)</f>
        <v/>
      </c>
      <c r="CN88" s="245" t="str">
        <f>IF(ISBLANK('In Process Calc.'!AD81),"",'In Process Calc.'!AD81)</f>
        <v/>
      </c>
      <c r="CO88" s="245" t="str">
        <f>IF(ISBLANK('In Process Calc.'!AE81),"",'In Process Calc.'!AE81)</f>
        <v/>
      </c>
      <c r="CP88" s="245" t="str">
        <f>IF(ISBLANK('In Process Calc.'!AF81),"",'In Process Calc.'!AF81)</f>
        <v/>
      </c>
      <c r="CQ88" s="245" t="str">
        <f>IF(ISBLANK('In Process Calc.'!AG81),"",'In Process Calc.'!AG81)</f>
        <v/>
      </c>
      <c r="CR88" s="245" t="str">
        <f>IF(ISBLANK('In Process Calc.'!AH81),"",'In Process Calc.'!AH81)</f>
        <v/>
      </c>
      <c r="CS88" s="245" t="str">
        <f>IF(ISBLANK('In Process Calc.'!AI81),"",'In Process Calc.'!AI81)</f>
        <v/>
      </c>
      <c r="CT88" s="245" t="str">
        <f>IF(ISBLANK('In Process Calc.'!AJ81),"",'In Process Calc.'!AJ81)</f>
        <v/>
      </c>
      <c r="CU88" s="245" t="str">
        <f>IF(ISBLANK('In Process Calc.'!AK81),"",'In Process Calc.'!AK81)</f>
        <v/>
      </c>
      <c r="CV88" s="245" t="str">
        <f>IF(ISBLANK('In Process Calc.'!AL81),"",'In Process Calc.'!AL81)</f>
        <v/>
      </c>
      <c r="CW88" s="245" t="str">
        <f>IF(ISBLANK('In Process Calc.'!AM81),"",'In Process Calc.'!AM81)</f>
        <v/>
      </c>
      <c r="CX88" s="245" t="str">
        <f>IF(ISBLANK('In Process Calc.'!AN81),"",'In Process Calc.'!AN81)</f>
        <v/>
      </c>
      <c r="CY88" s="245" t="str">
        <f>IF(ISBLANK('In Process Calc.'!AO81),"",'In Process Calc.'!AO81)</f>
        <v/>
      </c>
      <c r="CZ88" s="245" t="str">
        <f>IF(ISBLANK('In Process Calc.'!AP81),"",'In Process Calc.'!AP81)</f>
        <v/>
      </c>
      <c r="DA88" s="245" t="str">
        <f>IF(ISBLANK('In Process Calc.'!AQ81),"",'In Process Calc.'!AQ81)</f>
        <v/>
      </c>
      <c r="DB88" s="245" t="str">
        <f>IF(ISBLANK('In Process Calc.'!AR81),"",'In Process Calc.'!AR81)</f>
        <v/>
      </c>
      <c r="DC88" s="245" t="str">
        <f>IF(ISBLANK('In Process Calc.'!AS81),"",'In Process Calc.'!AS81)</f>
        <v/>
      </c>
      <c r="DD88" s="245" t="str">
        <f>IF(ISBLANK('In Process Calc.'!AT81),"",'In Process Calc.'!AT81)</f>
        <v/>
      </c>
      <c r="DE88" s="245" t="str">
        <f>IF(ISBLANK('In Process Calc.'!AU81),"",'In Process Calc.'!AU81)</f>
        <v/>
      </c>
      <c r="DF88" s="245" t="str">
        <f>IF(ISBLANK('In Process Calc.'!AV81),"",'In Process Calc.'!AV81)</f>
        <v/>
      </c>
      <c r="DG88" s="245" t="str">
        <f>IF(ISBLANK('In Process Calc.'!AW81),"",'In Process Calc.'!AW81)</f>
        <v/>
      </c>
      <c r="DH88" s="245" t="str">
        <f>IF(ISBLANK('In Process Calc.'!AX81),"",'In Process Calc.'!AX81)</f>
        <v/>
      </c>
      <c r="DI88" s="245" t="str">
        <f>IF(ISBLANK('In Process Calc.'!AY81),"",'In Process Calc.'!AY81)</f>
        <v/>
      </c>
      <c r="DJ88" s="245" t="str">
        <f>IF(ISBLANK('In Process Calc.'!AZ81),"",'In Process Calc.'!AZ81)</f>
        <v/>
      </c>
      <c r="DK88" s="245" t="str">
        <f>IF(ISBLANK('In Process Calc.'!BA81),"",'In Process Calc.'!BA81)</f>
        <v/>
      </c>
      <c r="DL88" s="245" t="str">
        <f>IF(ISBLANK('In Process Calc.'!BB81),"",'In Process Calc.'!BB81)</f>
        <v/>
      </c>
      <c r="DM88" s="245" t="str">
        <f>IF(ISBLANK('In Process Calc.'!BC81),"",'In Process Calc.'!BC81)</f>
        <v/>
      </c>
      <c r="DN88" s="245" t="str">
        <f>IF(ISBLANK('In Process Calc.'!BD81),"",'In Process Calc.'!BD81)</f>
        <v/>
      </c>
      <c r="DO88" s="245" t="str">
        <f>IF(ISBLANK('In Process Calc.'!BE81),"",'In Process Calc.'!BE81)</f>
        <v/>
      </c>
      <c r="DP88" s="245" t="str">
        <f>IF(ISBLANK('In Process Calc.'!BF81),"",'In Process Calc.'!BF81)</f>
        <v/>
      </c>
      <c r="DQ88" s="245" t="str">
        <f>IF(ISBLANK('In Process Calc.'!BG81),"",'In Process Calc.'!BG81)</f>
        <v/>
      </c>
      <c r="DR88" s="245" t="str">
        <f>IF(ISBLANK('In Process Calc.'!BH81),"",'In Process Calc.'!BH81)</f>
        <v/>
      </c>
      <c r="DS88" s="245" t="str">
        <f>IF(ISBLANK('In Process Calc.'!BI81),"",'In Process Calc.'!BI81)</f>
        <v/>
      </c>
      <c r="DT88" s="245" t="str">
        <f>IF(ISBLANK('In Process Calc.'!BJ81),"",'In Process Calc.'!BJ81)</f>
        <v/>
      </c>
      <c r="DU88" s="245" t="str">
        <f>IF(ISBLANK('In Process Calc.'!BK81),"",'In Process Calc.'!BK81)</f>
        <v/>
      </c>
      <c r="DV88" s="245" t="str">
        <f>IF(ISBLANK('In Process Calc.'!BL81),"",'In Process Calc.'!BL81)</f>
        <v/>
      </c>
      <c r="DW88" s="245" t="str">
        <f>IF(ISBLANK('In Process Calc.'!BM81),"",'In Process Calc.'!BM81)</f>
        <v/>
      </c>
      <c r="DX88" s="245" t="str">
        <f>IF(ISBLANK('In Process Calc.'!BN81),"",'In Process Calc.'!BN81)</f>
        <v/>
      </c>
      <c r="DY88" s="245" t="str">
        <f>IF(ISBLANK('In Process Calc.'!BO81),"",'In Process Calc.'!BO81)</f>
        <v/>
      </c>
      <c r="DZ88" s="245" t="str">
        <f>IF(ISBLANK('In Process Calc.'!BP81),"",'In Process Calc.'!BP81)</f>
        <v/>
      </c>
      <c r="EA88" s="245" t="str">
        <f>IF(ISBLANK('In Process Calc.'!BQ81),"",'In Process Calc.'!BQ81)</f>
        <v/>
      </c>
      <c r="EB88" s="245" t="str">
        <f>IF(ISBLANK('In Process Calc.'!BR81),"",'In Process Calc.'!BR81)</f>
        <v/>
      </c>
      <c r="EC88" s="245" t="str">
        <f>IF(ISBLANK('In Process Calc.'!BS81),"",'In Process Calc.'!BS81)</f>
        <v/>
      </c>
      <c r="ED88" s="245" t="str">
        <f>IF(ISBLANK('In Process Calc.'!BT81),"",'In Process Calc.'!BT81)</f>
        <v/>
      </c>
      <c r="EE88" s="245" t="str">
        <f>IF(ISBLANK('In Process Calc.'!BU81),"",'In Process Calc.'!BU81)</f>
        <v/>
      </c>
      <c r="EF88" s="245" t="str">
        <f>IF(ISBLANK('In Process Calc.'!BV81),"",'In Process Calc.'!BV81)</f>
        <v/>
      </c>
      <c r="EG88" s="245" t="str">
        <f>IF(ISBLANK('In Process Calc.'!BW81),"",'In Process Calc.'!BW81)</f>
        <v/>
      </c>
      <c r="EH88" s="245" t="str">
        <f>IF(ISBLANK('In Process Calc.'!BX81),"",'In Process Calc.'!BX81)</f>
        <v/>
      </c>
      <c r="EI88" s="245" t="str">
        <f>IF(ISBLANK('In Process Calc.'!BY81),"",'In Process Calc.'!BY81)</f>
        <v/>
      </c>
      <c r="EJ88" s="245" t="str">
        <f>IF(ISBLANK('In Process Calc.'!BZ81),"",'In Process Calc.'!BZ81)</f>
        <v/>
      </c>
      <c r="EK88" s="245" t="str">
        <f>IF(ISBLANK('Post Process Calc.'!A88),"",'Post Process Calc.'!A88)</f>
        <v/>
      </c>
      <c r="EL88" s="245" t="str">
        <f>IF(ISBLANK('Post Process Calc.'!B88),"",'Post Process Calc.'!B88)</f>
        <v/>
      </c>
      <c r="EM88" s="245" t="str">
        <f>IF(ISBLANK('Post Process Calc.'!C88),"",'Post Process Calc.'!C88)</f>
        <v/>
      </c>
      <c r="EN88" s="245" t="str">
        <f>IF(ISBLANK('Post Process Calc.'!D88),"",'Post Process Calc.'!D88)</f>
        <v/>
      </c>
      <c r="EO88" s="245" t="str">
        <f>IF(ISBLANK('Post Process Calc.'!E88),"",'Post Process Calc.'!E88)</f>
        <v/>
      </c>
      <c r="EP88" s="245" t="str">
        <f>IF(ISBLANK('Post Process Calc.'!F88),"",'Post Process Calc.'!F88)</f>
        <v/>
      </c>
      <c r="EQ88" s="245" t="str">
        <f>IF(ISBLANK('Post Process Calc.'!G88),"",'Post Process Calc.'!G88)</f>
        <v/>
      </c>
      <c r="ER88" s="245" t="str">
        <f>IF(ISBLANK('Post Process Calc.'!H88),"",'Post Process Calc.'!H88)</f>
        <v/>
      </c>
      <c r="ES88" s="245" t="str">
        <f>IF(ISBLANK('Post Process Calc.'!I88),"",'Post Process Calc.'!I88)</f>
        <v/>
      </c>
      <c r="ET88" s="245" t="str">
        <f>IF(ISBLANK('Post Process Calc.'!J88),"",'Post Process Calc.'!J88)</f>
        <v/>
      </c>
      <c r="EU88" s="245" t="str">
        <f>IF(ISBLANK('Post Process Calc.'!K88),"",'Post Process Calc.'!K88)</f>
        <v/>
      </c>
      <c r="EV88" s="245" t="str">
        <f>IF(ISBLANK('Post Process Calc.'!L88),"",'Post Process Calc.'!L88)</f>
        <v/>
      </c>
      <c r="EW88" s="245" t="str">
        <f>IF(ISBLANK('Post Process Calc.'!M88),"",'Post Process Calc.'!M88)</f>
        <v/>
      </c>
      <c r="EX88" s="245" t="str">
        <f>IF(ISBLANK('Post Process Calc.'!N88),"",'Post Process Calc.'!N88)</f>
        <v/>
      </c>
      <c r="EY88" s="245" t="str">
        <f>IF(ISBLANK('Post Process Calc.'!O88),"",'Post Process Calc.'!O88)</f>
        <v/>
      </c>
      <c r="EZ88" s="245" t="str">
        <f>IF(ISBLANK('Post Process Calc.'!P88),"",'Post Process Calc.'!P88)</f>
        <v/>
      </c>
      <c r="FA88" s="245" t="str">
        <f>IF(ISBLANK('Post Process Calc.'!Q88),"",'Post Process Calc.'!Q88)</f>
        <v/>
      </c>
      <c r="FB88" s="245" t="str">
        <f>IF(ISBLANK('Post Process Calc.'!R88),"",'Post Process Calc.'!R88)</f>
        <v/>
      </c>
      <c r="FC88" s="245" t="str">
        <f>IF(ISBLANK('Post Process Calc.'!S88),"",'Post Process Calc.'!S88)</f>
        <v/>
      </c>
      <c r="FD88" s="245" t="str">
        <f>IF(ISBLANK('Post Process Calc.'!T88),"",'Post Process Calc.'!T88)</f>
        <v/>
      </c>
      <c r="FE88" s="245" t="str">
        <f>IF(ISBLANK('Post Process Calc.'!U88),"",'Post Process Calc.'!U88)</f>
        <v/>
      </c>
      <c r="FF88" s="245" t="str">
        <f>IF(ISBLANK('Post Process Calc.'!V88),"",'Post Process Calc.'!V88)</f>
        <v/>
      </c>
      <c r="FG88" s="245" t="str">
        <f>IF(ISBLANK('Post Process Calc.'!W88),"",'Post Process Calc.'!W88)</f>
        <v/>
      </c>
      <c r="FH88" s="245" t="str">
        <f>IF(ISBLANK('Post Process Calc.'!X88),"",'Post Process Calc.'!X88)</f>
        <v/>
      </c>
      <c r="FI88" s="245" t="str">
        <f>IF(ISBLANK('Post Process Calc.'!Y88),"",'Post Process Calc.'!Y88)</f>
        <v/>
      </c>
      <c r="FJ88" s="245" t="str">
        <f>IF(ISBLANK('Post Process Calc.'!Z88),"",'Post Process Calc.'!Z88)</f>
        <v/>
      </c>
      <c r="FK88" s="245" t="str">
        <f>IF(ISBLANK('Post Process Calc.'!AA88),"",'Post Process Calc.'!AA88)</f>
        <v/>
      </c>
      <c r="FL88" s="245" t="str">
        <f>IF(ISBLANK('Post Process Calc.'!AB88),"",'Post Process Calc.'!AB88)</f>
        <v/>
      </c>
      <c r="FM88" s="245" t="str">
        <f>IF(ISBLANK('Post Process Calc.'!AC88),"",'Post Process Calc.'!AC88)</f>
        <v/>
      </c>
      <c r="FN88" s="245" t="str">
        <f>IF(ISBLANK('Post Process Calc.'!AD88),"",'Post Process Calc.'!AD88)</f>
        <v/>
      </c>
      <c r="FO88" s="245" t="str">
        <f>IF(ISBLANK('Post Process Calc.'!AE88),"",'Post Process Calc.'!AE88)</f>
        <v/>
      </c>
      <c r="FP88" s="245" t="str">
        <f>IF(ISBLANK('Post Process Calc.'!AF88),"",'Post Process Calc.'!AF88)</f>
        <v/>
      </c>
      <c r="FQ88" s="245" t="str">
        <f>IF(ISBLANK('Post Process Calc.'!AG88),"",'Post Process Calc.'!AG88)</f>
        <v/>
      </c>
      <c r="FR88" s="245" t="str">
        <f>IF(ISBLANK('Post Process Calc.'!AH88),"",'Post Process Calc.'!AH88)</f>
        <v/>
      </c>
      <c r="FS88" s="245" t="str">
        <f>IF(ISBLANK('Post Process Calc.'!AI88),"",'Post Process Calc.'!AI88)</f>
        <v/>
      </c>
    </row>
    <row r="89" spans="1:175" x14ac:dyDescent="0.15">
      <c r="A89" s="240" t="str">
        <f>IF(Glutamine!B80&lt;&gt;0,Glutamine!$B$1,"")</f>
        <v/>
      </c>
      <c r="B89" s="240" t="str">
        <f>IF(ISBLANK(Glutamine!A80),"",Glutamine!A80)</f>
        <v/>
      </c>
      <c r="C89" s="247" t="str">
        <f>IF(ISBLANK(Glutamine!B80),"",Glutamine!B80)</f>
        <v/>
      </c>
      <c r="D89" s="248" t="str">
        <f>IF(ISBLANK(Glutamine!C80),"",Glutamine!C80)</f>
        <v/>
      </c>
      <c r="E89" s="240" t="str">
        <f>IF(ISBLANK(Glutamine!D80),"",Glutamine!D80)</f>
        <v/>
      </c>
      <c r="F89" s="240" t="str">
        <f>IF(ISBLANK(Glutamine!E80),"",Glutamine!E80)</f>
        <v/>
      </c>
      <c r="G89" s="240" t="str">
        <f>IF(ISBLANK(Glutamine!G80),"",Glutamine!G80)</f>
        <v/>
      </c>
      <c r="H89" s="240" t="str">
        <f>IF(ISBLANK(Glutamine!H80),"",Glutamine!H80)</f>
        <v/>
      </c>
      <c r="I89" s="240" t="str">
        <f>IF(ISBLANK(Glutamine!I80),"",Glutamine!I80)</f>
        <v/>
      </c>
      <c r="J89" s="240" t="str">
        <f>IF(ISBLANK(Glutamine!J80),"",Glutamine!J80)</f>
        <v/>
      </c>
      <c r="K89" s="240" t="str">
        <f>IF(ISBLANK(Glutamine!K80),"",Glutamine!K80)</f>
        <v/>
      </c>
      <c r="L89" s="240" t="str">
        <f>IF(ISBLANK(Glutamine!L80),"",Glutamine!L80)</f>
        <v/>
      </c>
      <c r="M89" s="240" t="str">
        <f>IF(ISBLANK(Glutamine!M80),"",Glutamine!M80)</f>
        <v/>
      </c>
      <c r="N89" s="240" t="str">
        <f>IF(ISBLANK(Glutamine!N80),"",Glutamine!N80)</f>
        <v/>
      </c>
      <c r="O89" s="240" t="str">
        <f>IF(ISBLANK(Glutamine!O80),"",Glutamine!O80)</f>
        <v/>
      </c>
      <c r="P89" s="240" t="str">
        <f>IF(ISBLANK(Glutamine!P80),"",Glutamine!P80)</f>
        <v/>
      </c>
      <c r="Q89" s="240" t="str">
        <f>IF(ISBLANK(Glutamine!Q80),"",Glutamine!Q80)</f>
        <v/>
      </c>
      <c r="R89" s="240" t="str">
        <f>IF(ISBLANK(Glutamine!R80),"",Glutamine!R80)</f>
        <v/>
      </c>
      <c r="S89" s="240" t="str">
        <f>IF(ISBLANK(Glutamine!S80),"",Glutamine!S80)</f>
        <v/>
      </c>
      <c r="T89" s="240" t="str">
        <f>IF(ISBLANK(Glutamine!T80),"",Glutamine!T80)</f>
        <v/>
      </c>
      <c r="U89" s="240" t="str">
        <f>IF(ISBLANK(Glutamine!U80),"",Glutamine!U80)</f>
        <v/>
      </c>
      <c r="V89" s="240" t="str">
        <f>IF(ISBLANK(Glutamine!V80),"",Glutamine!V80)</f>
        <v/>
      </c>
      <c r="W89" s="240" t="str">
        <f>IF(ISBLANK(Glutamine!W80),"",Glutamine!W80)</f>
        <v/>
      </c>
      <c r="X89" s="240" t="str">
        <f>IF(ISBLANK(Glutamine!X80),"",Glutamine!X80)</f>
        <v/>
      </c>
      <c r="Y89" s="240" t="str">
        <f>IF(ISBLANK(Glutamine!Y80),"",Glutamine!Y80)</f>
        <v/>
      </c>
      <c r="Z89" s="240" t="str">
        <f>IF(ISBLANK(Glutamine!Z80),"",Glutamine!Z80)</f>
        <v/>
      </c>
      <c r="AA89" s="240" t="str">
        <f>IF(ISBLANK(Glutamine!AA80),"",Glutamine!AA80)</f>
        <v/>
      </c>
      <c r="AB89" s="240" t="str">
        <f>IF(ISBLANK(Glutamine!AB80),"",Glutamine!AB80)</f>
        <v/>
      </c>
      <c r="AC89" s="240" t="str">
        <f>IF(ISBLANK(Glutamine!AC80),"",Glutamine!AC80)</f>
        <v/>
      </c>
      <c r="AD89" s="240" t="str">
        <f>IF(ISBLANK(Glutamine!AD80),"",Glutamine!AD80)</f>
        <v/>
      </c>
      <c r="AE89" s="240" t="str">
        <f>IF(ISBLANK(Glutamine!AE80),"",Glutamine!AE80)</f>
        <v/>
      </c>
      <c r="AF89" s="240" t="str">
        <f>IF(ISBLANK(Glutamine!AF80),"",Glutamine!AF80)</f>
        <v/>
      </c>
      <c r="AG89" s="240" t="str">
        <f>IF(ISBLANK(Glutamine!AG80),"",Glutamine!AG80)</f>
        <v/>
      </c>
      <c r="AH89" s="240" t="str">
        <f>IF(ISBLANK(Glutamine!AH80),"",Glutamine!AH80)</f>
        <v/>
      </c>
      <c r="AI89" s="240" t="str">
        <f>IF(ISBLANK(Glutamine!AI80),"",Glutamine!AI80)</f>
        <v/>
      </c>
      <c r="AJ89" s="240" t="str">
        <f>IF(ISBLANK(Glutamine!AJ80),"",Glutamine!AJ80)</f>
        <v/>
      </c>
      <c r="AK89" s="240" t="str">
        <f>IF(ISBLANK(Glutamine!AK80),"",Glutamine!AK80)</f>
        <v/>
      </c>
      <c r="AL89" s="240" t="str">
        <f>IF(ISBLANK(Glutamine!AL80),"",Glutamine!AL80)</f>
        <v/>
      </c>
      <c r="AM89" s="240" t="str">
        <f>IF(ISBLANK(Glutamine!AM80),"",Glutamine!AM80)</f>
        <v/>
      </c>
      <c r="AN89" s="240" t="str">
        <f>IF(ISBLANK(Glutamine!AN80),"",Glutamine!AN80)</f>
        <v/>
      </c>
      <c r="AO89" s="240" t="str">
        <f>IF(ISBLANK(Glutamine!AO80),"",Glutamine!AO80)</f>
        <v/>
      </c>
      <c r="AP89" s="240" t="str">
        <f>IF(ISBLANK(Glutamine!AP80),"",Glutamine!AP80)</f>
        <v/>
      </c>
      <c r="AQ89" s="240" t="e">
        <f>IF(ISBLANK(Glutamine!#REF!),"",Glutamine!#REF!)</f>
        <v>#REF!</v>
      </c>
      <c r="AR89" s="240" t="e">
        <f>IF(ISBLANK(Glutamine!#REF!),"",Glutamine!#REF!)</f>
        <v>#REF!</v>
      </c>
      <c r="AS89" s="240" t="e">
        <f>IF(ISBLANK(Glutamine!#REF!),"",Glutamine!#REF!)</f>
        <v>#REF!</v>
      </c>
      <c r="AT89" s="240" t="e">
        <f>IF(ISBLANK(Glutamine!#REF!),"",Glutamine!#REF!)</f>
        <v>#REF!</v>
      </c>
      <c r="AU89" s="240" t="e">
        <f>IF(ISBLANK(Glutamine!#REF!),"",Glutamine!#REF!)</f>
        <v>#REF!</v>
      </c>
      <c r="AV89" s="240" t="e">
        <f>IF(ISBLANK(Glutamine!#REF!),"",Glutamine!#REF!)</f>
        <v>#REF!</v>
      </c>
      <c r="AW89" s="240" t="e">
        <f>IF(ISBLANK(Glutamine!#REF!),"",Glutamine!#REF!)</f>
        <v>#REF!</v>
      </c>
      <c r="AX89" s="240" t="e">
        <f>IF(ISBLANK(Glutamine!#REF!),"",Glutamine!#REF!)</f>
        <v>#REF!</v>
      </c>
      <c r="AY89" s="240" t="e">
        <f>IF(ISBLANK(Glutamine!#REF!),"",Glutamine!#REF!)</f>
        <v>#REF!</v>
      </c>
      <c r="AZ89" s="240" t="e">
        <f>IF(ISBLANK(Glutamine!#REF!),"",Glutamine!#REF!)</f>
        <v>#REF!</v>
      </c>
      <c r="BA89" s="240" t="e">
        <f>IF(ISBLANK(Glutamine!#REF!),"",Glutamine!#REF!)</f>
        <v>#REF!</v>
      </c>
      <c r="BB89" s="240" t="e">
        <f>IF(ISBLANK(Glutamine!#REF!),"",Glutamine!#REF!)</f>
        <v>#REF!</v>
      </c>
      <c r="BC89" s="240" t="e">
        <f>IF(ISBLANK(Glutamine!#REF!),"",Glutamine!#REF!)</f>
        <v>#REF!</v>
      </c>
      <c r="BD89" s="240" t="e">
        <f>IF(ISBLANK(Glutamine!#REF!),"",Glutamine!#REF!)</f>
        <v>#REF!</v>
      </c>
      <c r="BE89" s="240" t="e">
        <f>IF(ISBLANK(Glutamine!#REF!),"",Glutamine!#REF!)</f>
        <v>#REF!</v>
      </c>
      <c r="BF89" s="240" t="e">
        <f>IF(ISBLANK(Glutamine!#REF!),"",Glutamine!#REF!)</f>
        <v>#REF!</v>
      </c>
      <c r="BG89" s="240" t="e">
        <f>IF(ISBLANK(Glutamine!#REF!),"",Glutamine!#REF!)</f>
        <v>#REF!</v>
      </c>
      <c r="BH89" s="240" t="e">
        <f>IF(ISBLANK(Glutamine!#REF!),"",Glutamine!#REF!)</f>
        <v>#REF!</v>
      </c>
      <c r="BI89" s="240" t="e">
        <f>IF(ISBLANK(Glutamine!#REF!),"",Glutamine!#REF!)</f>
        <v>#REF!</v>
      </c>
      <c r="BJ89" s="240" t="e">
        <f>IF(ISBLANK(Glutamine!#REF!),"",Glutamine!#REF!)</f>
        <v>#REF!</v>
      </c>
      <c r="BK89" s="240" t="e">
        <f>IF(ISBLANK(Glutamine!#REF!),"",Glutamine!#REF!)</f>
        <v>#REF!</v>
      </c>
      <c r="BL89" s="240" t="e">
        <f>IF(ISBLANK(Glutamine!#REF!),"",Glutamine!#REF!)</f>
        <v>#REF!</v>
      </c>
      <c r="BM89" s="240" t="e">
        <f>IF(ISBLANK(Glutamine!#REF!),"",Glutamine!#REF!)</f>
        <v>#REF!</v>
      </c>
      <c r="BN89" s="240" t="str">
        <f>IF(ISBLANK('In Process Calc.'!B82),"",ROUND('In Process Calc.'!B82,2))</f>
        <v/>
      </c>
      <c r="BO89" s="240" t="str">
        <f>IF(ISBLANK('In Process Calc.'!C82),"",ROUND('In Process Calc.'!C82,2))</f>
        <v/>
      </c>
      <c r="BP89" s="240" t="str">
        <f>IF(ISBLANK('In Process Calc.'!D82),"",'In Process Calc.'!D82)</f>
        <v/>
      </c>
      <c r="BQ89" s="240" t="str">
        <f>IF(ISBLANK('In Process Calc.'!E82),"",'In Process Calc.'!E82)</f>
        <v/>
      </c>
      <c r="BR89" s="240" t="str">
        <f>IF(ISBLANK('In Process Calc.'!G82),"",'In Process Calc.'!G82)</f>
        <v/>
      </c>
      <c r="BS89" s="240" t="str">
        <f>IF(ISBLANK('In Process Calc.'!I82),"",'In Process Calc.'!I82)</f>
        <v/>
      </c>
      <c r="BT89" s="240" t="str">
        <f>IF(ISBLANK('In Process Calc.'!J82),"",'In Process Calc.'!J82)</f>
        <v/>
      </c>
      <c r="BU89" s="240" t="str">
        <f>IF(ISBLANK('In Process Calc.'!K82),"",'In Process Calc.'!K82)</f>
        <v/>
      </c>
      <c r="BV89" s="245" t="str">
        <f>IF(ISBLANK('In Process Calc.'!L82),"",'In Process Calc.'!L82)</f>
        <v/>
      </c>
      <c r="BW89" s="245" t="str">
        <f>IF(ISBLANK('In Process Calc.'!M82),"",'In Process Calc.'!M82)</f>
        <v/>
      </c>
      <c r="BX89" s="245" t="str">
        <f>IF(ISBLANK('In Process Calc.'!N82),"",'In Process Calc.'!N82)</f>
        <v/>
      </c>
      <c r="BY89" s="245" t="str">
        <f>IF(ISBLANK('In Process Calc.'!O82),"",'In Process Calc.'!O82)</f>
        <v/>
      </c>
      <c r="BZ89" s="245" t="str">
        <f>IF(ISBLANK('In Process Calc.'!P82),"",'In Process Calc.'!P82)</f>
        <v/>
      </c>
      <c r="CA89" s="245" t="str">
        <f>IF(ISBLANK('In Process Calc.'!Q82),"",'In Process Calc.'!Q82)</f>
        <v/>
      </c>
      <c r="CB89" s="245" t="str">
        <f>IF(ISBLANK('In Process Calc.'!R82),"",'In Process Calc.'!R82)</f>
        <v/>
      </c>
      <c r="CC89" s="245" t="str">
        <f>IF(ISBLANK('In Process Calc.'!S82),"",'In Process Calc.'!S82)</f>
        <v/>
      </c>
      <c r="CD89" s="245" t="str">
        <f>IF(ISBLANK('In Process Calc.'!T82),"",'In Process Calc.'!T82)</f>
        <v/>
      </c>
      <c r="CE89" s="245" t="str">
        <f>IF(ISBLANK('In Process Calc.'!U82),"",'In Process Calc.'!U82)</f>
        <v/>
      </c>
      <c r="CF89" s="245" t="str">
        <f>IF(ISBLANK('In Process Calc.'!V82),"",'In Process Calc.'!V82)</f>
        <v/>
      </c>
      <c r="CG89" s="245" t="str">
        <f>IF(ISBLANK('In Process Calc.'!W82),"",'In Process Calc.'!W82)</f>
        <v/>
      </c>
      <c r="CH89" s="245" t="str">
        <f>IF(ISBLANK('In Process Calc.'!X82),"",'In Process Calc.'!X82)</f>
        <v/>
      </c>
      <c r="CI89" s="245" t="str">
        <f>IF(ISBLANK('In Process Calc.'!Y82),"",'In Process Calc.'!Y82)</f>
        <v/>
      </c>
      <c r="CJ89" s="245" t="str">
        <f>IF(ISBLANK('In Process Calc.'!Z82),"",'In Process Calc.'!Z82)</f>
        <v/>
      </c>
      <c r="CK89" s="245" t="str">
        <f>IF(ISBLANK('In Process Calc.'!AA82),"",'In Process Calc.'!AA82)</f>
        <v/>
      </c>
      <c r="CL89" s="245" t="str">
        <f>IF(ISBLANK('In Process Calc.'!AB82),"",'In Process Calc.'!AB82)</f>
        <v/>
      </c>
      <c r="CM89" s="245" t="str">
        <f>IF(ISBLANK('In Process Calc.'!AC82),"",'In Process Calc.'!AC82)</f>
        <v/>
      </c>
      <c r="CN89" s="245" t="str">
        <f>IF(ISBLANK('In Process Calc.'!AD82),"",'In Process Calc.'!AD82)</f>
        <v/>
      </c>
      <c r="CO89" s="245" t="str">
        <f>IF(ISBLANK('In Process Calc.'!AE82),"",'In Process Calc.'!AE82)</f>
        <v/>
      </c>
      <c r="CP89" s="245" t="str">
        <f>IF(ISBLANK('In Process Calc.'!AF82),"",'In Process Calc.'!AF82)</f>
        <v/>
      </c>
      <c r="CQ89" s="245" t="str">
        <f>IF(ISBLANK('In Process Calc.'!AG82),"",'In Process Calc.'!AG82)</f>
        <v/>
      </c>
      <c r="CR89" s="245" t="str">
        <f>IF(ISBLANK('In Process Calc.'!AH82),"",'In Process Calc.'!AH82)</f>
        <v/>
      </c>
      <c r="CS89" s="245" t="str">
        <f>IF(ISBLANK('In Process Calc.'!AI82),"",'In Process Calc.'!AI82)</f>
        <v/>
      </c>
      <c r="CT89" s="245" t="str">
        <f>IF(ISBLANK('In Process Calc.'!AJ82),"",'In Process Calc.'!AJ82)</f>
        <v/>
      </c>
      <c r="CU89" s="245" t="str">
        <f>IF(ISBLANK('In Process Calc.'!AK82),"",'In Process Calc.'!AK82)</f>
        <v/>
      </c>
      <c r="CV89" s="245" t="str">
        <f>IF(ISBLANK('In Process Calc.'!AL82),"",'In Process Calc.'!AL82)</f>
        <v/>
      </c>
      <c r="CW89" s="245" t="str">
        <f>IF(ISBLANK('In Process Calc.'!AM82),"",'In Process Calc.'!AM82)</f>
        <v/>
      </c>
      <c r="CX89" s="245" t="str">
        <f>IF(ISBLANK('In Process Calc.'!AN82),"",'In Process Calc.'!AN82)</f>
        <v/>
      </c>
      <c r="CY89" s="245" t="str">
        <f>IF(ISBLANK('In Process Calc.'!AO82),"",'In Process Calc.'!AO82)</f>
        <v/>
      </c>
      <c r="CZ89" s="245" t="str">
        <f>IF(ISBLANK('In Process Calc.'!AP82),"",'In Process Calc.'!AP82)</f>
        <v/>
      </c>
      <c r="DA89" s="245" t="str">
        <f>IF(ISBLANK('In Process Calc.'!AQ82),"",'In Process Calc.'!AQ82)</f>
        <v/>
      </c>
      <c r="DB89" s="245" t="str">
        <f>IF(ISBLANK('In Process Calc.'!AR82),"",'In Process Calc.'!AR82)</f>
        <v/>
      </c>
      <c r="DC89" s="245" t="str">
        <f>IF(ISBLANK('In Process Calc.'!AS82),"",'In Process Calc.'!AS82)</f>
        <v/>
      </c>
      <c r="DD89" s="245" t="str">
        <f>IF(ISBLANK('In Process Calc.'!AT82),"",'In Process Calc.'!AT82)</f>
        <v/>
      </c>
      <c r="DE89" s="245" t="str">
        <f>IF(ISBLANK('In Process Calc.'!AU82),"",'In Process Calc.'!AU82)</f>
        <v/>
      </c>
      <c r="DF89" s="245" t="str">
        <f>IF(ISBLANK('In Process Calc.'!AV82),"",'In Process Calc.'!AV82)</f>
        <v/>
      </c>
      <c r="DG89" s="245" t="str">
        <f>IF(ISBLANK('In Process Calc.'!AW82),"",'In Process Calc.'!AW82)</f>
        <v/>
      </c>
      <c r="DH89" s="245" t="str">
        <f>IF(ISBLANK('In Process Calc.'!AX82),"",'In Process Calc.'!AX82)</f>
        <v/>
      </c>
      <c r="DI89" s="245" t="str">
        <f>IF(ISBLANK('In Process Calc.'!AY82),"",'In Process Calc.'!AY82)</f>
        <v/>
      </c>
      <c r="DJ89" s="245" t="str">
        <f>IF(ISBLANK('In Process Calc.'!AZ82),"",'In Process Calc.'!AZ82)</f>
        <v/>
      </c>
      <c r="DK89" s="245" t="str">
        <f>IF(ISBLANK('In Process Calc.'!BA82),"",'In Process Calc.'!BA82)</f>
        <v/>
      </c>
      <c r="DL89" s="245" t="str">
        <f>IF(ISBLANK('In Process Calc.'!BB82),"",'In Process Calc.'!BB82)</f>
        <v/>
      </c>
      <c r="DM89" s="245" t="str">
        <f>IF(ISBLANK('In Process Calc.'!BC82),"",'In Process Calc.'!BC82)</f>
        <v/>
      </c>
      <c r="DN89" s="245" t="str">
        <f>IF(ISBLANK('In Process Calc.'!BD82),"",'In Process Calc.'!BD82)</f>
        <v/>
      </c>
      <c r="DO89" s="245" t="str">
        <f>IF(ISBLANK('In Process Calc.'!BE82),"",'In Process Calc.'!BE82)</f>
        <v/>
      </c>
      <c r="DP89" s="245" t="str">
        <f>IF(ISBLANK('In Process Calc.'!BF82),"",'In Process Calc.'!BF82)</f>
        <v/>
      </c>
      <c r="DQ89" s="245" t="str">
        <f>IF(ISBLANK('In Process Calc.'!BG82),"",'In Process Calc.'!BG82)</f>
        <v/>
      </c>
      <c r="DR89" s="245" t="str">
        <f>IF(ISBLANK('In Process Calc.'!BH82),"",'In Process Calc.'!BH82)</f>
        <v/>
      </c>
      <c r="DS89" s="245" t="str">
        <f>IF(ISBLANK('In Process Calc.'!BI82),"",'In Process Calc.'!BI82)</f>
        <v/>
      </c>
      <c r="DT89" s="245" t="str">
        <f>IF(ISBLANK('In Process Calc.'!BJ82),"",'In Process Calc.'!BJ82)</f>
        <v/>
      </c>
      <c r="DU89" s="245" t="str">
        <f>IF(ISBLANK('In Process Calc.'!BK82),"",'In Process Calc.'!BK82)</f>
        <v/>
      </c>
      <c r="DV89" s="245" t="str">
        <f>IF(ISBLANK('In Process Calc.'!BL82),"",'In Process Calc.'!BL82)</f>
        <v/>
      </c>
      <c r="DW89" s="245" t="str">
        <f>IF(ISBLANK('In Process Calc.'!BM82),"",'In Process Calc.'!BM82)</f>
        <v/>
      </c>
      <c r="DX89" s="245" t="str">
        <f>IF(ISBLANK('In Process Calc.'!BN82),"",'In Process Calc.'!BN82)</f>
        <v/>
      </c>
      <c r="DY89" s="245" t="str">
        <f>IF(ISBLANK('In Process Calc.'!BO82),"",'In Process Calc.'!BO82)</f>
        <v/>
      </c>
      <c r="DZ89" s="245" t="str">
        <f>IF(ISBLANK('In Process Calc.'!BP82),"",'In Process Calc.'!BP82)</f>
        <v/>
      </c>
      <c r="EA89" s="245" t="str">
        <f>IF(ISBLANK('In Process Calc.'!BQ82),"",'In Process Calc.'!BQ82)</f>
        <v/>
      </c>
      <c r="EB89" s="245" t="str">
        <f>IF(ISBLANK('In Process Calc.'!BR82),"",'In Process Calc.'!BR82)</f>
        <v/>
      </c>
      <c r="EC89" s="245" t="str">
        <f>IF(ISBLANK('In Process Calc.'!BS82),"",'In Process Calc.'!BS82)</f>
        <v/>
      </c>
      <c r="ED89" s="245" t="str">
        <f>IF(ISBLANK('In Process Calc.'!BT82),"",'In Process Calc.'!BT82)</f>
        <v/>
      </c>
      <c r="EE89" s="245" t="str">
        <f>IF(ISBLANK('In Process Calc.'!BU82),"",'In Process Calc.'!BU82)</f>
        <v/>
      </c>
      <c r="EF89" s="245" t="str">
        <f>IF(ISBLANK('In Process Calc.'!BV82),"",'In Process Calc.'!BV82)</f>
        <v/>
      </c>
      <c r="EG89" s="245" t="str">
        <f>IF(ISBLANK('In Process Calc.'!BW82),"",'In Process Calc.'!BW82)</f>
        <v/>
      </c>
      <c r="EH89" s="245" t="str">
        <f>IF(ISBLANK('In Process Calc.'!BX82),"",'In Process Calc.'!BX82)</f>
        <v/>
      </c>
      <c r="EI89" s="245" t="str">
        <f>IF(ISBLANK('In Process Calc.'!BY82),"",'In Process Calc.'!BY82)</f>
        <v/>
      </c>
      <c r="EJ89" s="245" t="str">
        <f>IF(ISBLANK('In Process Calc.'!BZ82),"",'In Process Calc.'!BZ82)</f>
        <v/>
      </c>
      <c r="EK89" s="245" t="str">
        <f>IF(ISBLANK('Post Process Calc.'!A89),"",'Post Process Calc.'!A89)</f>
        <v/>
      </c>
      <c r="EL89" s="245" t="str">
        <f>IF(ISBLANK('Post Process Calc.'!B89),"",'Post Process Calc.'!B89)</f>
        <v/>
      </c>
      <c r="EM89" s="245" t="str">
        <f>IF(ISBLANK('Post Process Calc.'!C89),"",'Post Process Calc.'!C89)</f>
        <v/>
      </c>
      <c r="EN89" s="245" t="str">
        <f>IF(ISBLANK('Post Process Calc.'!D89),"",'Post Process Calc.'!D89)</f>
        <v/>
      </c>
      <c r="EO89" s="245" t="str">
        <f>IF(ISBLANK('Post Process Calc.'!E89),"",'Post Process Calc.'!E89)</f>
        <v/>
      </c>
      <c r="EP89" s="245" t="str">
        <f>IF(ISBLANK('Post Process Calc.'!F89),"",'Post Process Calc.'!F89)</f>
        <v/>
      </c>
      <c r="EQ89" s="245" t="str">
        <f>IF(ISBLANK('Post Process Calc.'!G89),"",'Post Process Calc.'!G89)</f>
        <v/>
      </c>
      <c r="ER89" s="245" t="str">
        <f>IF(ISBLANK('Post Process Calc.'!H89),"",'Post Process Calc.'!H89)</f>
        <v/>
      </c>
      <c r="ES89" s="245" t="str">
        <f>IF(ISBLANK('Post Process Calc.'!I89),"",'Post Process Calc.'!I89)</f>
        <v/>
      </c>
      <c r="ET89" s="245" t="str">
        <f>IF(ISBLANK('Post Process Calc.'!J89),"",'Post Process Calc.'!J89)</f>
        <v/>
      </c>
      <c r="EU89" s="245" t="str">
        <f>IF(ISBLANK('Post Process Calc.'!K89),"",'Post Process Calc.'!K89)</f>
        <v/>
      </c>
      <c r="EV89" s="245" t="str">
        <f>IF(ISBLANK('Post Process Calc.'!L89),"",'Post Process Calc.'!L89)</f>
        <v/>
      </c>
      <c r="EW89" s="245" t="str">
        <f>IF(ISBLANK('Post Process Calc.'!M89),"",'Post Process Calc.'!M89)</f>
        <v/>
      </c>
      <c r="EX89" s="245" t="str">
        <f>IF(ISBLANK('Post Process Calc.'!N89),"",'Post Process Calc.'!N89)</f>
        <v/>
      </c>
      <c r="EY89" s="245" t="str">
        <f>IF(ISBLANK('Post Process Calc.'!O89),"",'Post Process Calc.'!O89)</f>
        <v/>
      </c>
      <c r="EZ89" s="245" t="str">
        <f>IF(ISBLANK('Post Process Calc.'!P89),"",'Post Process Calc.'!P89)</f>
        <v/>
      </c>
      <c r="FA89" s="245" t="str">
        <f>IF(ISBLANK('Post Process Calc.'!Q89),"",'Post Process Calc.'!Q89)</f>
        <v/>
      </c>
      <c r="FB89" s="245" t="str">
        <f>IF(ISBLANK('Post Process Calc.'!R89),"",'Post Process Calc.'!R89)</f>
        <v/>
      </c>
      <c r="FC89" s="245" t="str">
        <f>IF(ISBLANK('Post Process Calc.'!S89),"",'Post Process Calc.'!S89)</f>
        <v/>
      </c>
      <c r="FD89" s="245" t="str">
        <f>IF(ISBLANK('Post Process Calc.'!T89),"",'Post Process Calc.'!T89)</f>
        <v/>
      </c>
      <c r="FE89" s="245" t="str">
        <f>IF(ISBLANK('Post Process Calc.'!U89),"",'Post Process Calc.'!U89)</f>
        <v/>
      </c>
      <c r="FF89" s="245" t="str">
        <f>IF(ISBLANK('Post Process Calc.'!V89),"",'Post Process Calc.'!V89)</f>
        <v/>
      </c>
      <c r="FG89" s="245" t="str">
        <f>IF(ISBLANK('Post Process Calc.'!W89),"",'Post Process Calc.'!W89)</f>
        <v/>
      </c>
      <c r="FH89" s="245" t="str">
        <f>IF(ISBLANK('Post Process Calc.'!X89),"",'Post Process Calc.'!X89)</f>
        <v/>
      </c>
      <c r="FI89" s="245" t="str">
        <f>IF(ISBLANK('Post Process Calc.'!Y89),"",'Post Process Calc.'!Y89)</f>
        <v/>
      </c>
      <c r="FJ89" s="245" t="str">
        <f>IF(ISBLANK('Post Process Calc.'!Z89),"",'Post Process Calc.'!Z89)</f>
        <v/>
      </c>
      <c r="FK89" s="245" t="str">
        <f>IF(ISBLANK('Post Process Calc.'!AA89),"",'Post Process Calc.'!AA89)</f>
        <v/>
      </c>
      <c r="FL89" s="245" t="str">
        <f>IF(ISBLANK('Post Process Calc.'!AB89),"",'Post Process Calc.'!AB89)</f>
        <v/>
      </c>
      <c r="FM89" s="245" t="str">
        <f>IF(ISBLANK('Post Process Calc.'!AC89),"",'Post Process Calc.'!AC89)</f>
        <v/>
      </c>
      <c r="FN89" s="245" t="str">
        <f>IF(ISBLANK('Post Process Calc.'!AD89),"",'Post Process Calc.'!AD89)</f>
        <v/>
      </c>
      <c r="FO89" s="245" t="str">
        <f>IF(ISBLANK('Post Process Calc.'!AE89),"",'Post Process Calc.'!AE89)</f>
        <v/>
      </c>
      <c r="FP89" s="245" t="str">
        <f>IF(ISBLANK('Post Process Calc.'!AF89),"",'Post Process Calc.'!AF89)</f>
        <v/>
      </c>
      <c r="FQ89" s="245" t="str">
        <f>IF(ISBLANK('Post Process Calc.'!AG89),"",'Post Process Calc.'!AG89)</f>
        <v/>
      </c>
      <c r="FR89" s="245" t="str">
        <f>IF(ISBLANK('Post Process Calc.'!AH89),"",'Post Process Calc.'!AH89)</f>
        <v/>
      </c>
      <c r="FS89" s="245" t="str">
        <f>IF(ISBLANK('Post Process Calc.'!AI89),"",'Post Process Calc.'!AI89)</f>
        <v/>
      </c>
    </row>
    <row r="90" spans="1:175" x14ac:dyDescent="0.15">
      <c r="A90" s="240" t="str">
        <f>IF(Glutamine!B81&lt;&gt;0,Glutamine!$B$1,"")</f>
        <v/>
      </c>
      <c r="B90" s="240" t="str">
        <f>IF(ISBLANK(Glutamine!A81),"",Glutamine!A81)</f>
        <v/>
      </c>
      <c r="C90" s="247" t="str">
        <f>IF(ISBLANK(Glutamine!B81),"",Glutamine!B81)</f>
        <v/>
      </c>
      <c r="D90" s="248" t="str">
        <f>IF(ISBLANK(Glutamine!C81),"",Glutamine!C81)</f>
        <v/>
      </c>
      <c r="E90" s="240" t="str">
        <f>IF(ISBLANK(Glutamine!D81),"",Glutamine!D81)</f>
        <v/>
      </c>
      <c r="F90" s="240" t="str">
        <f>IF(ISBLANK(Glutamine!E81),"",Glutamine!E81)</f>
        <v/>
      </c>
      <c r="G90" s="240" t="str">
        <f>IF(ISBLANK(Glutamine!G81),"",Glutamine!G81)</f>
        <v/>
      </c>
      <c r="H90" s="240" t="str">
        <f>IF(ISBLANK(Glutamine!H81),"",Glutamine!H81)</f>
        <v/>
      </c>
      <c r="I90" s="240" t="str">
        <f>IF(ISBLANK(Glutamine!I81),"",Glutamine!I81)</f>
        <v/>
      </c>
      <c r="J90" s="240" t="str">
        <f>IF(ISBLANK(Glutamine!J81),"",Glutamine!J81)</f>
        <v/>
      </c>
      <c r="K90" s="240" t="str">
        <f>IF(ISBLANK(Glutamine!K81),"",Glutamine!K81)</f>
        <v/>
      </c>
      <c r="L90" s="240" t="str">
        <f>IF(ISBLANK(Glutamine!L81),"",Glutamine!L81)</f>
        <v/>
      </c>
      <c r="M90" s="240" t="str">
        <f>IF(ISBLANK(Glutamine!M81),"",Glutamine!M81)</f>
        <v/>
      </c>
      <c r="N90" s="240" t="str">
        <f>IF(ISBLANK(Glutamine!N81),"",Glutamine!N81)</f>
        <v/>
      </c>
      <c r="O90" s="240" t="str">
        <f>IF(ISBLANK(Glutamine!O81),"",Glutamine!O81)</f>
        <v/>
      </c>
      <c r="P90" s="240" t="str">
        <f>IF(ISBLANK(Glutamine!P81),"",Glutamine!P81)</f>
        <v/>
      </c>
      <c r="Q90" s="240" t="str">
        <f>IF(ISBLANK(Glutamine!Q81),"",Glutamine!Q81)</f>
        <v/>
      </c>
      <c r="R90" s="240" t="str">
        <f>IF(ISBLANK(Glutamine!R81),"",Glutamine!R81)</f>
        <v/>
      </c>
      <c r="S90" s="240" t="str">
        <f>IF(ISBLANK(Glutamine!S81),"",Glutamine!S81)</f>
        <v/>
      </c>
      <c r="T90" s="240" t="str">
        <f>IF(ISBLANK(Glutamine!T81),"",Glutamine!T81)</f>
        <v/>
      </c>
      <c r="U90" s="240" t="str">
        <f>IF(ISBLANK(Glutamine!U81),"",Glutamine!U81)</f>
        <v/>
      </c>
      <c r="V90" s="240" t="str">
        <f>IF(ISBLANK(Glutamine!V81),"",Glutamine!V81)</f>
        <v/>
      </c>
      <c r="W90" s="240" t="str">
        <f>IF(ISBLANK(Glutamine!W81),"",Glutamine!W81)</f>
        <v/>
      </c>
      <c r="X90" s="240" t="str">
        <f>IF(ISBLANK(Glutamine!X81),"",Glutamine!X81)</f>
        <v/>
      </c>
      <c r="Y90" s="240" t="str">
        <f>IF(ISBLANK(Glutamine!Y81),"",Glutamine!Y81)</f>
        <v/>
      </c>
      <c r="Z90" s="240" t="str">
        <f>IF(ISBLANK(Glutamine!Z81),"",Glutamine!Z81)</f>
        <v/>
      </c>
      <c r="AA90" s="240" t="str">
        <f>IF(ISBLANK(Glutamine!AA81),"",Glutamine!AA81)</f>
        <v/>
      </c>
      <c r="AB90" s="240" t="str">
        <f>IF(ISBLANK(Glutamine!AB81),"",Glutamine!AB81)</f>
        <v/>
      </c>
      <c r="AC90" s="240" t="str">
        <f>IF(ISBLANK(Glutamine!AC81),"",Glutamine!AC81)</f>
        <v/>
      </c>
      <c r="AD90" s="240" t="str">
        <f>IF(ISBLANK(Glutamine!AD81),"",Glutamine!AD81)</f>
        <v/>
      </c>
      <c r="AE90" s="240" t="str">
        <f>IF(ISBLANK(Glutamine!AE81),"",Glutamine!AE81)</f>
        <v/>
      </c>
      <c r="AF90" s="240" t="str">
        <f>IF(ISBLANK(Glutamine!AF81),"",Glutamine!AF81)</f>
        <v/>
      </c>
      <c r="AG90" s="240" t="str">
        <f>IF(ISBLANK(Glutamine!AG81),"",Glutamine!AG81)</f>
        <v/>
      </c>
      <c r="AH90" s="240" t="str">
        <f>IF(ISBLANK(Glutamine!AH81),"",Glutamine!AH81)</f>
        <v/>
      </c>
      <c r="AI90" s="240" t="str">
        <f>IF(ISBLANK(Glutamine!AI81),"",Glutamine!AI81)</f>
        <v/>
      </c>
      <c r="AJ90" s="240" t="str">
        <f>IF(ISBLANK(Glutamine!AJ81),"",Glutamine!AJ81)</f>
        <v/>
      </c>
      <c r="AK90" s="240" t="str">
        <f>IF(ISBLANK(Glutamine!AK81),"",Glutamine!AK81)</f>
        <v/>
      </c>
      <c r="AL90" s="240" t="str">
        <f>IF(ISBLANK(Glutamine!AL81),"",Glutamine!AL81)</f>
        <v/>
      </c>
      <c r="AM90" s="240" t="str">
        <f>IF(ISBLANK(Glutamine!AM81),"",Glutamine!AM81)</f>
        <v/>
      </c>
      <c r="AN90" s="240" t="str">
        <f>IF(ISBLANK(Glutamine!AN81),"",Glutamine!AN81)</f>
        <v/>
      </c>
      <c r="AO90" s="240" t="str">
        <f>IF(ISBLANK(Glutamine!AO81),"",Glutamine!AO81)</f>
        <v/>
      </c>
      <c r="AP90" s="240" t="str">
        <f>IF(ISBLANK(Glutamine!AP81),"",Glutamine!AP81)</f>
        <v/>
      </c>
      <c r="AQ90" s="240" t="e">
        <f>IF(ISBLANK(Glutamine!#REF!),"",Glutamine!#REF!)</f>
        <v>#REF!</v>
      </c>
      <c r="AR90" s="240" t="e">
        <f>IF(ISBLANK(Glutamine!#REF!),"",Glutamine!#REF!)</f>
        <v>#REF!</v>
      </c>
      <c r="AS90" s="240" t="e">
        <f>IF(ISBLANK(Glutamine!#REF!),"",Glutamine!#REF!)</f>
        <v>#REF!</v>
      </c>
      <c r="AT90" s="240" t="e">
        <f>IF(ISBLANK(Glutamine!#REF!),"",Glutamine!#REF!)</f>
        <v>#REF!</v>
      </c>
      <c r="AU90" s="240" t="e">
        <f>IF(ISBLANK(Glutamine!#REF!),"",Glutamine!#REF!)</f>
        <v>#REF!</v>
      </c>
      <c r="AV90" s="240" t="e">
        <f>IF(ISBLANK(Glutamine!#REF!),"",Glutamine!#REF!)</f>
        <v>#REF!</v>
      </c>
      <c r="AW90" s="240" t="e">
        <f>IF(ISBLANK(Glutamine!#REF!),"",Glutamine!#REF!)</f>
        <v>#REF!</v>
      </c>
      <c r="AX90" s="240" t="e">
        <f>IF(ISBLANK(Glutamine!#REF!),"",Glutamine!#REF!)</f>
        <v>#REF!</v>
      </c>
      <c r="AY90" s="240" t="e">
        <f>IF(ISBLANK(Glutamine!#REF!),"",Glutamine!#REF!)</f>
        <v>#REF!</v>
      </c>
      <c r="AZ90" s="240" t="e">
        <f>IF(ISBLANK(Glutamine!#REF!),"",Glutamine!#REF!)</f>
        <v>#REF!</v>
      </c>
      <c r="BA90" s="240" t="e">
        <f>IF(ISBLANK(Glutamine!#REF!),"",Glutamine!#REF!)</f>
        <v>#REF!</v>
      </c>
      <c r="BB90" s="240" t="e">
        <f>IF(ISBLANK(Glutamine!#REF!),"",Glutamine!#REF!)</f>
        <v>#REF!</v>
      </c>
      <c r="BC90" s="240" t="e">
        <f>IF(ISBLANK(Glutamine!#REF!),"",Glutamine!#REF!)</f>
        <v>#REF!</v>
      </c>
      <c r="BD90" s="240" t="e">
        <f>IF(ISBLANK(Glutamine!#REF!),"",Glutamine!#REF!)</f>
        <v>#REF!</v>
      </c>
      <c r="BE90" s="240" t="e">
        <f>IF(ISBLANK(Glutamine!#REF!),"",Glutamine!#REF!)</f>
        <v>#REF!</v>
      </c>
      <c r="BF90" s="240" t="e">
        <f>IF(ISBLANK(Glutamine!#REF!),"",Glutamine!#REF!)</f>
        <v>#REF!</v>
      </c>
      <c r="BG90" s="240" t="e">
        <f>IF(ISBLANK(Glutamine!#REF!),"",Glutamine!#REF!)</f>
        <v>#REF!</v>
      </c>
      <c r="BH90" s="240" t="e">
        <f>IF(ISBLANK(Glutamine!#REF!),"",Glutamine!#REF!)</f>
        <v>#REF!</v>
      </c>
      <c r="BI90" s="240" t="e">
        <f>IF(ISBLANK(Glutamine!#REF!),"",Glutamine!#REF!)</f>
        <v>#REF!</v>
      </c>
      <c r="BJ90" s="240" t="e">
        <f>IF(ISBLANK(Glutamine!#REF!),"",Glutamine!#REF!)</f>
        <v>#REF!</v>
      </c>
      <c r="BK90" s="240" t="e">
        <f>IF(ISBLANK(Glutamine!#REF!),"",Glutamine!#REF!)</f>
        <v>#REF!</v>
      </c>
      <c r="BL90" s="240" t="e">
        <f>IF(ISBLANK(Glutamine!#REF!),"",Glutamine!#REF!)</f>
        <v>#REF!</v>
      </c>
      <c r="BM90" s="240" t="e">
        <f>IF(ISBLANK(Glutamine!#REF!),"",Glutamine!#REF!)</f>
        <v>#REF!</v>
      </c>
      <c r="BN90" s="240" t="str">
        <f>IF(ISBLANK('In Process Calc.'!B83),"",ROUND('In Process Calc.'!B83,2))</f>
        <v/>
      </c>
      <c r="BO90" s="240" t="str">
        <f>IF(ISBLANK('In Process Calc.'!C83),"",ROUND('In Process Calc.'!C83,2))</f>
        <v/>
      </c>
      <c r="BP90" s="240" t="str">
        <f>IF(ISBLANK('In Process Calc.'!D83),"",'In Process Calc.'!D83)</f>
        <v/>
      </c>
      <c r="BQ90" s="240" t="str">
        <f>IF(ISBLANK('In Process Calc.'!E83),"",'In Process Calc.'!E83)</f>
        <v/>
      </c>
      <c r="BR90" s="240" t="str">
        <f>IF(ISBLANK('In Process Calc.'!G83),"",'In Process Calc.'!G83)</f>
        <v/>
      </c>
      <c r="BS90" s="240" t="str">
        <f>IF(ISBLANK('In Process Calc.'!I83),"",'In Process Calc.'!I83)</f>
        <v/>
      </c>
      <c r="BT90" s="240" t="str">
        <f>IF(ISBLANK('In Process Calc.'!J83),"",'In Process Calc.'!J83)</f>
        <v/>
      </c>
      <c r="BU90" s="240" t="str">
        <f>IF(ISBLANK('In Process Calc.'!K83),"",'In Process Calc.'!K83)</f>
        <v/>
      </c>
      <c r="BV90" s="245" t="str">
        <f>IF(ISBLANK('In Process Calc.'!L83),"",'In Process Calc.'!L83)</f>
        <v/>
      </c>
      <c r="BW90" s="245" t="str">
        <f>IF(ISBLANK('In Process Calc.'!M83),"",'In Process Calc.'!M83)</f>
        <v/>
      </c>
      <c r="BX90" s="245" t="str">
        <f>IF(ISBLANK('In Process Calc.'!N83),"",'In Process Calc.'!N83)</f>
        <v/>
      </c>
      <c r="BY90" s="245" t="str">
        <f>IF(ISBLANK('In Process Calc.'!O83),"",'In Process Calc.'!O83)</f>
        <v/>
      </c>
      <c r="BZ90" s="245" t="str">
        <f>IF(ISBLANK('In Process Calc.'!P83),"",'In Process Calc.'!P83)</f>
        <v/>
      </c>
      <c r="CA90" s="245" t="str">
        <f>IF(ISBLANK('In Process Calc.'!Q83),"",'In Process Calc.'!Q83)</f>
        <v/>
      </c>
      <c r="CB90" s="245" t="str">
        <f>IF(ISBLANK('In Process Calc.'!R83),"",'In Process Calc.'!R83)</f>
        <v/>
      </c>
      <c r="CC90" s="245" t="str">
        <f>IF(ISBLANK('In Process Calc.'!S83),"",'In Process Calc.'!S83)</f>
        <v/>
      </c>
      <c r="CD90" s="245" t="str">
        <f>IF(ISBLANK('In Process Calc.'!T83),"",'In Process Calc.'!T83)</f>
        <v/>
      </c>
      <c r="CE90" s="245" t="str">
        <f>IF(ISBLANK('In Process Calc.'!U83),"",'In Process Calc.'!U83)</f>
        <v/>
      </c>
      <c r="CF90" s="245" t="str">
        <f>IF(ISBLANK('In Process Calc.'!V83),"",'In Process Calc.'!V83)</f>
        <v/>
      </c>
      <c r="CG90" s="245" t="str">
        <f>IF(ISBLANK('In Process Calc.'!W83),"",'In Process Calc.'!W83)</f>
        <v/>
      </c>
      <c r="CH90" s="245" t="str">
        <f>IF(ISBLANK('In Process Calc.'!X83),"",'In Process Calc.'!X83)</f>
        <v/>
      </c>
      <c r="CI90" s="245" t="str">
        <f>IF(ISBLANK('In Process Calc.'!Y83),"",'In Process Calc.'!Y83)</f>
        <v/>
      </c>
      <c r="CJ90" s="245" t="str">
        <f>IF(ISBLANK('In Process Calc.'!Z83),"",'In Process Calc.'!Z83)</f>
        <v/>
      </c>
      <c r="CK90" s="245" t="str">
        <f>IF(ISBLANK('In Process Calc.'!AA83),"",'In Process Calc.'!AA83)</f>
        <v/>
      </c>
      <c r="CL90" s="245" t="str">
        <f>IF(ISBLANK('In Process Calc.'!AB83),"",'In Process Calc.'!AB83)</f>
        <v/>
      </c>
      <c r="CM90" s="245" t="str">
        <f>IF(ISBLANK('In Process Calc.'!AC83),"",'In Process Calc.'!AC83)</f>
        <v/>
      </c>
      <c r="CN90" s="245" t="str">
        <f>IF(ISBLANK('In Process Calc.'!AD83),"",'In Process Calc.'!AD83)</f>
        <v/>
      </c>
      <c r="CO90" s="245" t="str">
        <f>IF(ISBLANK('In Process Calc.'!AE83),"",'In Process Calc.'!AE83)</f>
        <v/>
      </c>
      <c r="CP90" s="245" t="str">
        <f>IF(ISBLANK('In Process Calc.'!AF83),"",'In Process Calc.'!AF83)</f>
        <v/>
      </c>
      <c r="CQ90" s="245" t="str">
        <f>IF(ISBLANK('In Process Calc.'!AG83),"",'In Process Calc.'!AG83)</f>
        <v/>
      </c>
      <c r="CR90" s="245" t="str">
        <f>IF(ISBLANK('In Process Calc.'!AH83),"",'In Process Calc.'!AH83)</f>
        <v/>
      </c>
      <c r="CS90" s="245" t="str">
        <f>IF(ISBLANK('In Process Calc.'!AI83),"",'In Process Calc.'!AI83)</f>
        <v/>
      </c>
      <c r="CT90" s="245" t="str">
        <f>IF(ISBLANK('In Process Calc.'!AJ83),"",'In Process Calc.'!AJ83)</f>
        <v/>
      </c>
      <c r="CU90" s="245" t="str">
        <f>IF(ISBLANK('In Process Calc.'!AK83),"",'In Process Calc.'!AK83)</f>
        <v/>
      </c>
      <c r="CV90" s="245" t="str">
        <f>IF(ISBLANK('In Process Calc.'!AL83),"",'In Process Calc.'!AL83)</f>
        <v/>
      </c>
      <c r="CW90" s="245" t="str">
        <f>IF(ISBLANK('In Process Calc.'!AM83),"",'In Process Calc.'!AM83)</f>
        <v/>
      </c>
      <c r="CX90" s="245" t="str">
        <f>IF(ISBLANK('In Process Calc.'!AN83),"",'In Process Calc.'!AN83)</f>
        <v/>
      </c>
      <c r="CY90" s="245" t="str">
        <f>IF(ISBLANK('In Process Calc.'!AO83),"",'In Process Calc.'!AO83)</f>
        <v/>
      </c>
      <c r="CZ90" s="245" t="str">
        <f>IF(ISBLANK('In Process Calc.'!AP83),"",'In Process Calc.'!AP83)</f>
        <v/>
      </c>
      <c r="DA90" s="245" t="str">
        <f>IF(ISBLANK('In Process Calc.'!AQ83),"",'In Process Calc.'!AQ83)</f>
        <v/>
      </c>
      <c r="DB90" s="245" t="str">
        <f>IF(ISBLANK('In Process Calc.'!AR83),"",'In Process Calc.'!AR83)</f>
        <v/>
      </c>
      <c r="DC90" s="245" t="str">
        <f>IF(ISBLANK('In Process Calc.'!AS83),"",'In Process Calc.'!AS83)</f>
        <v/>
      </c>
      <c r="DD90" s="245" t="str">
        <f>IF(ISBLANK('In Process Calc.'!AT83),"",'In Process Calc.'!AT83)</f>
        <v/>
      </c>
      <c r="DE90" s="245" t="str">
        <f>IF(ISBLANK('In Process Calc.'!AU83),"",'In Process Calc.'!AU83)</f>
        <v/>
      </c>
      <c r="DF90" s="245" t="str">
        <f>IF(ISBLANK('In Process Calc.'!AV83),"",'In Process Calc.'!AV83)</f>
        <v/>
      </c>
      <c r="DG90" s="245" t="str">
        <f>IF(ISBLANK('In Process Calc.'!AW83),"",'In Process Calc.'!AW83)</f>
        <v/>
      </c>
      <c r="DH90" s="245" t="str">
        <f>IF(ISBLANK('In Process Calc.'!AX83),"",'In Process Calc.'!AX83)</f>
        <v/>
      </c>
      <c r="DI90" s="245" t="str">
        <f>IF(ISBLANK('In Process Calc.'!AY83),"",'In Process Calc.'!AY83)</f>
        <v/>
      </c>
      <c r="DJ90" s="245" t="str">
        <f>IF(ISBLANK('In Process Calc.'!AZ83),"",'In Process Calc.'!AZ83)</f>
        <v/>
      </c>
      <c r="DK90" s="245" t="str">
        <f>IF(ISBLANK('In Process Calc.'!BA83),"",'In Process Calc.'!BA83)</f>
        <v/>
      </c>
      <c r="DL90" s="245" t="str">
        <f>IF(ISBLANK('In Process Calc.'!BB83),"",'In Process Calc.'!BB83)</f>
        <v/>
      </c>
      <c r="DM90" s="245" t="str">
        <f>IF(ISBLANK('In Process Calc.'!BC83),"",'In Process Calc.'!BC83)</f>
        <v/>
      </c>
      <c r="DN90" s="245" t="str">
        <f>IF(ISBLANK('In Process Calc.'!BD83),"",'In Process Calc.'!BD83)</f>
        <v/>
      </c>
      <c r="DO90" s="245" t="str">
        <f>IF(ISBLANK('In Process Calc.'!BE83),"",'In Process Calc.'!BE83)</f>
        <v/>
      </c>
      <c r="DP90" s="245" t="str">
        <f>IF(ISBLANK('In Process Calc.'!BF83),"",'In Process Calc.'!BF83)</f>
        <v/>
      </c>
      <c r="DQ90" s="245" t="str">
        <f>IF(ISBLANK('In Process Calc.'!BG83),"",'In Process Calc.'!BG83)</f>
        <v/>
      </c>
      <c r="DR90" s="245" t="str">
        <f>IF(ISBLANK('In Process Calc.'!BH83),"",'In Process Calc.'!BH83)</f>
        <v/>
      </c>
      <c r="DS90" s="245" t="str">
        <f>IF(ISBLANK('In Process Calc.'!BI83),"",'In Process Calc.'!BI83)</f>
        <v/>
      </c>
      <c r="DT90" s="245" t="str">
        <f>IF(ISBLANK('In Process Calc.'!BJ83),"",'In Process Calc.'!BJ83)</f>
        <v/>
      </c>
      <c r="DU90" s="245" t="str">
        <f>IF(ISBLANK('In Process Calc.'!BK83),"",'In Process Calc.'!BK83)</f>
        <v/>
      </c>
      <c r="DV90" s="245" t="str">
        <f>IF(ISBLANK('In Process Calc.'!BL83),"",'In Process Calc.'!BL83)</f>
        <v/>
      </c>
      <c r="DW90" s="245" t="str">
        <f>IF(ISBLANK('In Process Calc.'!BM83),"",'In Process Calc.'!BM83)</f>
        <v/>
      </c>
      <c r="DX90" s="245" t="str">
        <f>IF(ISBLANK('In Process Calc.'!BN83),"",'In Process Calc.'!BN83)</f>
        <v/>
      </c>
      <c r="DY90" s="245" t="str">
        <f>IF(ISBLANK('In Process Calc.'!BO83),"",'In Process Calc.'!BO83)</f>
        <v/>
      </c>
      <c r="DZ90" s="245" t="str">
        <f>IF(ISBLANK('In Process Calc.'!BP83),"",'In Process Calc.'!BP83)</f>
        <v/>
      </c>
      <c r="EA90" s="245" t="str">
        <f>IF(ISBLANK('In Process Calc.'!BQ83),"",'In Process Calc.'!BQ83)</f>
        <v/>
      </c>
      <c r="EB90" s="245" t="str">
        <f>IF(ISBLANK('In Process Calc.'!BR83),"",'In Process Calc.'!BR83)</f>
        <v/>
      </c>
      <c r="EC90" s="245" t="str">
        <f>IF(ISBLANK('In Process Calc.'!BS83),"",'In Process Calc.'!BS83)</f>
        <v/>
      </c>
      <c r="ED90" s="245" t="str">
        <f>IF(ISBLANK('In Process Calc.'!BT83),"",'In Process Calc.'!BT83)</f>
        <v/>
      </c>
      <c r="EE90" s="245" t="str">
        <f>IF(ISBLANK('In Process Calc.'!BU83),"",'In Process Calc.'!BU83)</f>
        <v/>
      </c>
      <c r="EF90" s="245" t="str">
        <f>IF(ISBLANK('In Process Calc.'!BV83),"",'In Process Calc.'!BV83)</f>
        <v/>
      </c>
      <c r="EG90" s="245" t="str">
        <f>IF(ISBLANK('In Process Calc.'!BW83),"",'In Process Calc.'!BW83)</f>
        <v/>
      </c>
      <c r="EH90" s="245" t="str">
        <f>IF(ISBLANK('In Process Calc.'!BX83),"",'In Process Calc.'!BX83)</f>
        <v/>
      </c>
      <c r="EI90" s="245" t="str">
        <f>IF(ISBLANK('In Process Calc.'!BY83),"",'In Process Calc.'!BY83)</f>
        <v/>
      </c>
      <c r="EJ90" s="245" t="str">
        <f>IF(ISBLANK('In Process Calc.'!BZ83),"",'In Process Calc.'!BZ83)</f>
        <v/>
      </c>
      <c r="EK90" s="245" t="str">
        <f>IF(ISBLANK('Post Process Calc.'!A90),"",'Post Process Calc.'!A90)</f>
        <v/>
      </c>
      <c r="EL90" s="245" t="str">
        <f>IF(ISBLANK('Post Process Calc.'!B90),"",'Post Process Calc.'!B90)</f>
        <v/>
      </c>
      <c r="EM90" s="245" t="str">
        <f>IF(ISBLANK('Post Process Calc.'!C90),"",'Post Process Calc.'!C90)</f>
        <v/>
      </c>
      <c r="EN90" s="245" t="str">
        <f>IF(ISBLANK('Post Process Calc.'!D90),"",'Post Process Calc.'!D90)</f>
        <v/>
      </c>
      <c r="EO90" s="245" t="str">
        <f>IF(ISBLANK('Post Process Calc.'!E90),"",'Post Process Calc.'!E90)</f>
        <v/>
      </c>
      <c r="EP90" s="245" t="str">
        <f>IF(ISBLANK('Post Process Calc.'!F90),"",'Post Process Calc.'!F90)</f>
        <v/>
      </c>
      <c r="EQ90" s="245" t="str">
        <f>IF(ISBLANK('Post Process Calc.'!G90),"",'Post Process Calc.'!G90)</f>
        <v/>
      </c>
      <c r="ER90" s="245" t="str">
        <f>IF(ISBLANK('Post Process Calc.'!H90),"",'Post Process Calc.'!H90)</f>
        <v/>
      </c>
      <c r="ES90" s="245" t="str">
        <f>IF(ISBLANK('Post Process Calc.'!I90),"",'Post Process Calc.'!I90)</f>
        <v/>
      </c>
      <c r="ET90" s="245" t="str">
        <f>IF(ISBLANK('Post Process Calc.'!J90),"",'Post Process Calc.'!J90)</f>
        <v/>
      </c>
      <c r="EU90" s="245" t="str">
        <f>IF(ISBLANK('Post Process Calc.'!K90),"",'Post Process Calc.'!K90)</f>
        <v/>
      </c>
      <c r="EV90" s="245" t="str">
        <f>IF(ISBLANK('Post Process Calc.'!L90),"",'Post Process Calc.'!L90)</f>
        <v/>
      </c>
      <c r="EW90" s="245" t="str">
        <f>IF(ISBLANK('Post Process Calc.'!M90),"",'Post Process Calc.'!M90)</f>
        <v/>
      </c>
      <c r="EX90" s="245" t="str">
        <f>IF(ISBLANK('Post Process Calc.'!N90),"",'Post Process Calc.'!N90)</f>
        <v/>
      </c>
      <c r="EY90" s="245" t="str">
        <f>IF(ISBLANK('Post Process Calc.'!O90),"",'Post Process Calc.'!O90)</f>
        <v/>
      </c>
      <c r="EZ90" s="245" t="str">
        <f>IF(ISBLANK('Post Process Calc.'!P90),"",'Post Process Calc.'!P90)</f>
        <v/>
      </c>
      <c r="FA90" s="245" t="str">
        <f>IF(ISBLANK('Post Process Calc.'!Q90),"",'Post Process Calc.'!Q90)</f>
        <v/>
      </c>
      <c r="FB90" s="245" t="str">
        <f>IF(ISBLANK('Post Process Calc.'!R90),"",'Post Process Calc.'!R90)</f>
        <v/>
      </c>
      <c r="FC90" s="245" t="str">
        <f>IF(ISBLANK('Post Process Calc.'!S90),"",'Post Process Calc.'!S90)</f>
        <v/>
      </c>
      <c r="FD90" s="245" t="str">
        <f>IF(ISBLANK('Post Process Calc.'!T90),"",'Post Process Calc.'!T90)</f>
        <v/>
      </c>
      <c r="FE90" s="245" t="str">
        <f>IF(ISBLANK('Post Process Calc.'!U90),"",'Post Process Calc.'!U90)</f>
        <v/>
      </c>
      <c r="FF90" s="245" t="str">
        <f>IF(ISBLANK('Post Process Calc.'!V90),"",'Post Process Calc.'!V90)</f>
        <v/>
      </c>
      <c r="FG90" s="245" t="str">
        <f>IF(ISBLANK('Post Process Calc.'!W90),"",'Post Process Calc.'!W90)</f>
        <v/>
      </c>
      <c r="FH90" s="245" t="str">
        <f>IF(ISBLANK('Post Process Calc.'!X90),"",'Post Process Calc.'!X90)</f>
        <v/>
      </c>
      <c r="FI90" s="245" t="str">
        <f>IF(ISBLANK('Post Process Calc.'!Y90),"",'Post Process Calc.'!Y90)</f>
        <v/>
      </c>
      <c r="FJ90" s="245" t="str">
        <f>IF(ISBLANK('Post Process Calc.'!Z90),"",'Post Process Calc.'!Z90)</f>
        <v/>
      </c>
      <c r="FK90" s="245" t="str">
        <f>IF(ISBLANK('Post Process Calc.'!AA90),"",'Post Process Calc.'!AA90)</f>
        <v/>
      </c>
      <c r="FL90" s="245" t="str">
        <f>IF(ISBLANK('Post Process Calc.'!AB90),"",'Post Process Calc.'!AB90)</f>
        <v/>
      </c>
      <c r="FM90" s="245" t="str">
        <f>IF(ISBLANK('Post Process Calc.'!AC90),"",'Post Process Calc.'!AC90)</f>
        <v/>
      </c>
      <c r="FN90" s="245" t="str">
        <f>IF(ISBLANK('Post Process Calc.'!AD90),"",'Post Process Calc.'!AD90)</f>
        <v/>
      </c>
      <c r="FO90" s="245" t="str">
        <f>IF(ISBLANK('Post Process Calc.'!AE90),"",'Post Process Calc.'!AE90)</f>
        <v/>
      </c>
      <c r="FP90" s="245" t="str">
        <f>IF(ISBLANK('Post Process Calc.'!AF90),"",'Post Process Calc.'!AF90)</f>
        <v/>
      </c>
      <c r="FQ90" s="245" t="str">
        <f>IF(ISBLANK('Post Process Calc.'!AG90),"",'Post Process Calc.'!AG90)</f>
        <v/>
      </c>
      <c r="FR90" s="245" t="str">
        <f>IF(ISBLANK('Post Process Calc.'!AH90),"",'Post Process Calc.'!AH90)</f>
        <v/>
      </c>
      <c r="FS90" s="245" t="str">
        <f>IF(ISBLANK('Post Process Calc.'!AI90),"",'Post Process Calc.'!AI90)</f>
        <v/>
      </c>
    </row>
    <row r="91" spans="1:175" x14ac:dyDescent="0.15">
      <c r="A91" s="240" t="str">
        <f>IF(Glutamine!B82&lt;&gt;0,Glutamine!$B$1,"")</f>
        <v/>
      </c>
      <c r="B91" s="240" t="str">
        <f>IF(ISBLANK(Glutamine!A82),"",Glutamine!A82)</f>
        <v/>
      </c>
      <c r="C91" s="247" t="str">
        <f>IF(ISBLANK(Glutamine!B82),"",Glutamine!B82)</f>
        <v/>
      </c>
      <c r="D91" s="248" t="str">
        <f>IF(ISBLANK(Glutamine!C82),"",Glutamine!C82)</f>
        <v/>
      </c>
      <c r="E91" s="240" t="str">
        <f>IF(ISBLANK(Glutamine!D82),"",Glutamine!D82)</f>
        <v/>
      </c>
      <c r="F91" s="240" t="str">
        <f>IF(ISBLANK(Glutamine!E82),"",Glutamine!E82)</f>
        <v/>
      </c>
      <c r="G91" s="240" t="str">
        <f>IF(ISBLANK(Glutamine!G82),"",Glutamine!G82)</f>
        <v/>
      </c>
      <c r="H91" s="240" t="str">
        <f>IF(ISBLANK(Glutamine!H82),"",Glutamine!H82)</f>
        <v/>
      </c>
      <c r="I91" s="240" t="str">
        <f>IF(ISBLANK(Glutamine!I82),"",Glutamine!I82)</f>
        <v/>
      </c>
      <c r="J91" s="240" t="str">
        <f>IF(ISBLANK(Glutamine!J82),"",Glutamine!J82)</f>
        <v/>
      </c>
      <c r="K91" s="240" t="str">
        <f>IF(ISBLANK(Glutamine!K82),"",Glutamine!K82)</f>
        <v/>
      </c>
      <c r="L91" s="240" t="str">
        <f>IF(ISBLANK(Glutamine!L82),"",Glutamine!L82)</f>
        <v/>
      </c>
      <c r="M91" s="240" t="str">
        <f>IF(ISBLANK(Glutamine!M82),"",Glutamine!M82)</f>
        <v/>
      </c>
      <c r="N91" s="240" t="str">
        <f>IF(ISBLANK(Glutamine!N82),"",Glutamine!N82)</f>
        <v/>
      </c>
      <c r="O91" s="240" t="str">
        <f>IF(ISBLANK(Glutamine!O82),"",Glutamine!O82)</f>
        <v/>
      </c>
      <c r="P91" s="240" t="str">
        <f>IF(ISBLANK(Glutamine!P82),"",Glutamine!P82)</f>
        <v/>
      </c>
      <c r="Q91" s="240" t="str">
        <f>IF(ISBLANK(Glutamine!Q82),"",Glutamine!Q82)</f>
        <v/>
      </c>
      <c r="R91" s="240" t="str">
        <f>IF(ISBLANK(Glutamine!R82),"",Glutamine!R82)</f>
        <v/>
      </c>
      <c r="S91" s="240" t="str">
        <f>IF(ISBLANK(Glutamine!S82),"",Glutamine!S82)</f>
        <v/>
      </c>
      <c r="T91" s="240" t="str">
        <f>IF(ISBLANK(Glutamine!T82),"",Glutamine!T82)</f>
        <v/>
      </c>
      <c r="U91" s="240" t="str">
        <f>IF(ISBLANK(Glutamine!U82),"",Glutamine!U82)</f>
        <v/>
      </c>
      <c r="V91" s="240" t="str">
        <f>IF(ISBLANK(Glutamine!V82),"",Glutamine!V82)</f>
        <v/>
      </c>
      <c r="W91" s="240" t="str">
        <f>IF(ISBLANK(Glutamine!W82),"",Glutamine!W82)</f>
        <v/>
      </c>
      <c r="X91" s="240" t="str">
        <f>IF(ISBLANK(Glutamine!X82),"",Glutamine!X82)</f>
        <v/>
      </c>
      <c r="Y91" s="240" t="str">
        <f>IF(ISBLANK(Glutamine!Y82),"",Glutamine!Y82)</f>
        <v/>
      </c>
      <c r="Z91" s="240" t="str">
        <f>IF(ISBLANK(Glutamine!Z82),"",Glutamine!Z82)</f>
        <v/>
      </c>
      <c r="AA91" s="240" t="str">
        <f>IF(ISBLANK(Glutamine!AA82),"",Glutamine!AA82)</f>
        <v/>
      </c>
      <c r="AB91" s="240" t="str">
        <f>IF(ISBLANK(Glutamine!AB82),"",Glutamine!AB82)</f>
        <v/>
      </c>
      <c r="AC91" s="240" t="str">
        <f>IF(ISBLANK(Glutamine!AC82),"",Glutamine!AC82)</f>
        <v/>
      </c>
      <c r="AD91" s="240" t="str">
        <f>IF(ISBLANK(Glutamine!AD82),"",Glutamine!AD82)</f>
        <v/>
      </c>
      <c r="AE91" s="240" t="str">
        <f>IF(ISBLANK(Glutamine!AE82),"",Glutamine!AE82)</f>
        <v/>
      </c>
      <c r="AF91" s="240" t="str">
        <f>IF(ISBLANK(Glutamine!AF82),"",Glutamine!AF82)</f>
        <v/>
      </c>
      <c r="AG91" s="240" t="str">
        <f>IF(ISBLANK(Glutamine!AG82),"",Glutamine!AG82)</f>
        <v/>
      </c>
      <c r="AH91" s="240" t="str">
        <f>IF(ISBLANK(Glutamine!AH82),"",Glutamine!AH82)</f>
        <v/>
      </c>
      <c r="AI91" s="240" t="str">
        <f>IF(ISBLANK(Glutamine!AI82),"",Glutamine!AI82)</f>
        <v/>
      </c>
      <c r="AJ91" s="240" t="str">
        <f>IF(ISBLANK(Glutamine!AJ82),"",Glutamine!AJ82)</f>
        <v/>
      </c>
      <c r="AK91" s="240" t="str">
        <f>IF(ISBLANK(Glutamine!AK82),"",Glutamine!AK82)</f>
        <v/>
      </c>
      <c r="AL91" s="240" t="str">
        <f>IF(ISBLANK(Glutamine!AL82),"",Glutamine!AL82)</f>
        <v/>
      </c>
      <c r="AM91" s="240" t="str">
        <f>IF(ISBLANK(Glutamine!AM82),"",Glutamine!AM82)</f>
        <v/>
      </c>
      <c r="AN91" s="240" t="str">
        <f>IF(ISBLANK(Glutamine!AN82),"",Glutamine!AN82)</f>
        <v/>
      </c>
      <c r="AO91" s="240" t="str">
        <f>IF(ISBLANK(Glutamine!AO82),"",Glutamine!AO82)</f>
        <v/>
      </c>
      <c r="AP91" s="240" t="str">
        <f>IF(ISBLANK(Glutamine!AP82),"",Glutamine!AP82)</f>
        <v/>
      </c>
      <c r="AQ91" s="240" t="e">
        <f>IF(ISBLANK(Glutamine!#REF!),"",Glutamine!#REF!)</f>
        <v>#REF!</v>
      </c>
      <c r="AR91" s="240" t="e">
        <f>IF(ISBLANK(Glutamine!#REF!),"",Glutamine!#REF!)</f>
        <v>#REF!</v>
      </c>
      <c r="AS91" s="240" t="e">
        <f>IF(ISBLANK(Glutamine!#REF!),"",Glutamine!#REF!)</f>
        <v>#REF!</v>
      </c>
      <c r="AT91" s="240" t="e">
        <f>IF(ISBLANK(Glutamine!#REF!),"",Glutamine!#REF!)</f>
        <v>#REF!</v>
      </c>
      <c r="AU91" s="240" t="e">
        <f>IF(ISBLANK(Glutamine!#REF!),"",Glutamine!#REF!)</f>
        <v>#REF!</v>
      </c>
      <c r="AV91" s="240" t="e">
        <f>IF(ISBLANK(Glutamine!#REF!),"",Glutamine!#REF!)</f>
        <v>#REF!</v>
      </c>
      <c r="AW91" s="240" t="e">
        <f>IF(ISBLANK(Glutamine!#REF!),"",Glutamine!#REF!)</f>
        <v>#REF!</v>
      </c>
      <c r="AX91" s="240" t="e">
        <f>IF(ISBLANK(Glutamine!#REF!),"",Glutamine!#REF!)</f>
        <v>#REF!</v>
      </c>
      <c r="AY91" s="240" t="e">
        <f>IF(ISBLANK(Glutamine!#REF!),"",Glutamine!#REF!)</f>
        <v>#REF!</v>
      </c>
      <c r="AZ91" s="240" t="e">
        <f>IF(ISBLANK(Glutamine!#REF!),"",Glutamine!#REF!)</f>
        <v>#REF!</v>
      </c>
      <c r="BA91" s="240" t="e">
        <f>IF(ISBLANK(Glutamine!#REF!),"",Glutamine!#REF!)</f>
        <v>#REF!</v>
      </c>
      <c r="BB91" s="240" t="e">
        <f>IF(ISBLANK(Glutamine!#REF!),"",Glutamine!#REF!)</f>
        <v>#REF!</v>
      </c>
      <c r="BC91" s="240" t="e">
        <f>IF(ISBLANK(Glutamine!#REF!),"",Glutamine!#REF!)</f>
        <v>#REF!</v>
      </c>
      <c r="BD91" s="240" t="e">
        <f>IF(ISBLANK(Glutamine!#REF!),"",Glutamine!#REF!)</f>
        <v>#REF!</v>
      </c>
      <c r="BE91" s="240" t="e">
        <f>IF(ISBLANK(Glutamine!#REF!),"",Glutamine!#REF!)</f>
        <v>#REF!</v>
      </c>
      <c r="BF91" s="240" t="e">
        <f>IF(ISBLANK(Glutamine!#REF!),"",Glutamine!#REF!)</f>
        <v>#REF!</v>
      </c>
      <c r="BG91" s="240" t="e">
        <f>IF(ISBLANK(Glutamine!#REF!),"",Glutamine!#REF!)</f>
        <v>#REF!</v>
      </c>
      <c r="BH91" s="240" t="e">
        <f>IF(ISBLANK(Glutamine!#REF!),"",Glutamine!#REF!)</f>
        <v>#REF!</v>
      </c>
      <c r="BI91" s="240" t="e">
        <f>IF(ISBLANK(Glutamine!#REF!),"",Glutamine!#REF!)</f>
        <v>#REF!</v>
      </c>
      <c r="BJ91" s="240" t="e">
        <f>IF(ISBLANK(Glutamine!#REF!),"",Glutamine!#REF!)</f>
        <v>#REF!</v>
      </c>
      <c r="BK91" s="240" t="e">
        <f>IF(ISBLANK(Glutamine!#REF!),"",Glutamine!#REF!)</f>
        <v>#REF!</v>
      </c>
      <c r="BL91" s="240" t="e">
        <f>IF(ISBLANK(Glutamine!#REF!),"",Glutamine!#REF!)</f>
        <v>#REF!</v>
      </c>
      <c r="BM91" s="240" t="e">
        <f>IF(ISBLANK(Glutamine!#REF!),"",Glutamine!#REF!)</f>
        <v>#REF!</v>
      </c>
      <c r="BN91" s="240" t="str">
        <f>IF(ISBLANK('In Process Calc.'!B84),"",ROUND('In Process Calc.'!B84,2))</f>
        <v/>
      </c>
      <c r="BO91" s="240" t="str">
        <f>IF(ISBLANK('In Process Calc.'!C84),"",ROUND('In Process Calc.'!C84,2))</f>
        <v/>
      </c>
      <c r="BP91" s="240" t="str">
        <f>IF(ISBLANK('In Process Calc.'!D84),"",'In Process Calc.'!D84)</f>
        <v/>
      </c>
      <c r="BQ91" s="240" t="str">
        <f>IF(ISBLANK('In Process Calc.'!E84),"",'In Process Calc.'!E84)</f>
        <v/>
      </c>
      <c r="BR91" s="240" t="str">
        <f>IF(ISBLANK('In Process Calc.'!G84),"",'In Process Calc.'!G84)</f>
        <v/>
      </c>
      <c r="BS91" s="240" t="str">
        <f>IF(ISBLANK('In Process Calc.'!I84),"",'In Process Calc.'!I84)</f>
        <v/>
      </c>
      <c r="BT91" s="240" t="str">
        <f>IF(ISBLANK('In Process Calc.'!J84),"",'In Process Calc.'!J84)</f>
        <v/>
      </c>
      <c r="BU91" s="240" t="str">
        <f>IF(ISBLANK('In Process Calc.'!K84),"",'In Process Calc.'!K84)</f>
        <v/>
      </c>
      <c r="BV91" s="245" t="str">
        <f>IF(ISBLANK('In Process Calc.'!L84),"",'In Process Calc.'!L84)</f>
        <v/>
      </c>
      <c r="BW91" s="245" t="str">
        <f>IF(ISBLANK('In Process Calc.'!M84),"",'In Process Calc.'!M84)</f>
        <v/>
      </c>
      <c r="BX91" s="245" t="str">
        <f>IF(ISBLANK('In Process Calc.'!N84),"",'In Process Calc.'!N84)</f>
        <v/>
      </c>
      <c r="BY91" s="245" t="str">
        <f>IF(ISBLANK('In Process Calc.'!O84),"",'In Process Calc.'!O84)</f>
        <v/>
      </c>
      <c r="BZ91" s="245" t="str">
        <f>IF(ISBLANK('In Process Calc.'!P84),"",'In Process Calc.'!P84)</f>
        <v/>
      </c>
      <c r="CA91" s="245" t="str">
        <f>IF(ISBLANK('In Process Calc.'!Q84),"",'In Process Calc.'!Q84)</f>
        <v/>
      </c>
      <c r="CB91" s="245" t="str">
        <f>IF(ISBLANK('In Process Calc.'!R84),"",'In Process Calc.'!R84)</f>
        <v/>
      </c>
      <c r="CC91" s="245" t="str">
        <f>IF(ISBLANK('In Process Calc.'!S84),"",'In Process Calc.'!S84)</f>
        <v/>
      </c>
      <c r="CD91" s="245" t="str">
        <f>IF(ISBLANK('In Process Calc.'!T84),"",'In Process Calc.'!T84)</f>
        <v/>
      </c>
      <c r="CE91" s="245" t="str">
        <f>IF(ISBLANK('In Process Calc.'!U84),"",'In Process Calc.'!U84)</f>
        <v/>
      </c>
      <c r="CF91" s="245" t="str">
        <f>IF(ISBLANK('In Process Calc.'!V84),"",'In Process Calc.'!V84)</f>
        <v/>
      </c>
      <c r="CG91" s="245" t="str">
        <f>IF(ISBLANK('In Process Calc.'!W84),"",'In Process Calc.'!W84)</f>
        <v/>
      </c>
      <c r="CH91" s="245" t="str">
        <f>IF(ISBLANK('In Process Calc.'!X84),"",'In Process Calc.'!X84)</f>
        <v/>
      </c>
      <c r="CI91" s="245" t="str">
        <f>IF(ISBLANK('In Process Calc.'!Y84),"",'In Process Calc.'!Y84)</f>
        <v/>
      </c>
      <c r="CJ91" s="245" t="str">
        <f>IF(ISBLANK('In Process Calc.'!Z84),"",'In Process Calc.'!Z84)</f>
        <v/>
      </c>
      <c r="CK91" s="245" t="str">
        <f>IF(ISBLANK('In Process Calc.'!AA84),"",'In Process Calc.'!AA84)</f>
        <v/>
      </c>
      <c r="CL91" s="245" t="str">
        <f>IF(ISBLANK('In Process Calc.'!AB84),"",'In Process Calc.'!AB84)</f>
        <v/>
      </c>
      <c r="CM91" s="245" t="str">
        <f>IF(ISBLANK('In Process Calc.'!AC84),"",'In Process Calc.'!AC84)</f>
        <v/>
      </c>
      <c r="CN91" s="245" t="str">
        <f>IF(ISBLANK('In Process Calc.'!AD84),"",'In Process Calc.'!AD84)</f>
        <v/>
      </c>
      <c r="CO91" s="245" t="str">
        <f>IF(ISBLANK('In Process Calc.'!AE84),"",'In Process Calc.'!AE84)</f>
        <v/>
      </c>
      <c r="CP91" s="245" t="str">
        <f>IF(ISBLANK('In Process Calc.'!AF84),"",'In Process Calc.'!AF84)</f>
        <v/>
      </c>
      <c r="CQ91" s="245" t="str">
        <f>IF(ISBLANK('In Process Calc.'!AG84),"",'In Process Calc.'!AG84)</f>
        <v/>
      </c>
      <c r="CR91" s="245" t="str">
        <f>IF(ISBLANK('In Process Calc.'!AH84),"",'In Process Calc.'!AH84)</f>
        <v/>
      </c>
      <c r="CS91" s="245" t="str">
        <f>IF(ISBLANK('In Process Calc.'!AI84),"",'In Process Calc.'!AI84)</f>
        <v/>
      </c>
      <c r="CT91" s="245" t="str">
        <f>IF(ISBLANK('In Process Calc.'!AJ84),"",'In Process Calc.'!AJ84)</f>
        <v/>
      </c>
      <c r="CU91" s="245" t="str">
        <f>IF(ISBLANK('In Process Calc.'!AK84),"",'In Process Calc.'!AK84)</f>
        <v/>
      </c>
      <c r="CV91" s="245" t="str">
        <f>IF(ISBLANK('In Process Calc.'!AL84),"",'In Process Calc.'!AL84)</f>
        <v/>
      </c>
      <c r="CW91" s="245" t="str">
        <f>IF(ISBLANK('In Process Calc.'!AM84),"",'In Process Calc.'!AM84)</f>
        <v/>
      </c>
      <c r="CX91" s="245" t="str">
        <f>IF(ISBLANK('In Process Calc.'!AN84),"",'In Process Calc.'!AN84)</f>
        <v/>
      </c>
      <c r="CY91" s="245" t="str">
        <f>IF(ISBLANK('In Process Calc.'!AO84),"",'In Process Calc.'!AO84)</f>
        <v/>
      </c>
      <c r="CZ91" s="245" t="str">
        <f>IF(ISBLANK('In Process Calc.'!AP84),"",'In Process Calc.'!AP84)</f>
        <v/>
      </c>
      <c r="DA91" s="245" t="str">
        <f>IF(ISBLANK('In Process Calc.'!AQ84),"",'In Process Calc.'!AQ84)</f>
        <v/>
      </c>
      <c r="DB91" s="245" t="str">
        <f>IF(ISBLANK('In Process Calc.'!AR84),"",'In Process Calc.'!AR84)</f>
        <v/>
      </c>
      <c r="DC91" s="245" t="str">
        <f>IF(ISBLANK('In Process Calc.'!AS84),"",'In Process Calc.'!AS84)</f>
        <v/>
      </c>
      <c r="DD91" s="245" t="str">
        <f>IF(ISBLANK('In Process Calc.'!AT84),"",'In Process Calc.'!AT84)</f>
        <v/>
      </c>
      <c r="DE91" s="245" t="str">
        <f>IF(ISBLANK('In Process Calc.'!AU84),"",'In Process Calc.'!AU84)</f>
        <v/>
      </c>
      <c r="DF91" s="245" t="str">
        <f>IF(ISBLANK('In Process Calc.'!AV84),"",'In Process Calc.'!AV84)</f>
        <v/>
      </c>
      <c r="DG91" s="245" t="str">
        <f>IF(ISBLANK('In Process Calc.'!AW84),"",'In Process Calc.'!AW84)</f>
        <v/>
      </c>
      <c r="DH91" s="245" t="str">
        <f>IF(ISBLANK('In Process Calc.'!AX84),"",'In Process Calc.'!AX84)</f>
        <v/>
      </c>
      <c r="DI91" s="245" t="str">
        <f>IF(ISBLANK('In Process Calc.'!AY84),"",'In Process Calc.'!AY84)</f>
        <v/>
      </c>
      <c r="DJ91" s="245" t="str">
        <f>IF(ISBLANK('In Process Calc.'!AZ84),"",'In Process Calc.'!AZ84)</f>
        <v/>
      </c>
      <c r="DK91" s="245" t="str">
        <f>IF(ISBLANK('In Process Calc.'!BA84),"",'In Process Calc.'!BA84)</f>
        <v/>
      </c>
      <c r="DL91" s="245" t="str">
        <f>IF(ISBLANK('In Process Calc.'!BB84),"",'In Process Calc.'!BB84)</f>
        <v/>
      </c>
      <c r="DM91" s="245" t="str">
        <f>IF(ISBLANK('In Process Calc.'!BC84),"",'In Process Calc.'!BC84)</f>
        <v/>
      </c>
      <c r="DN91" s="245" t="str">
        <f>IF(ISBLANK('In Process Calc.'!BD84),"",'In Process Calc.'!BD84)</f>
        <v/>
      </c>
      <c r="DO91" s="245" t="str">
        <f>IF(ISBLANK('In Process Calc.'!BE84),"",'In Process Calc.'!BE84)</f>
        <v/>
      </c>
      <c r="DP91" s="245" t="str">
        <f>IF(ISBLANK('In Process Calc.'!BF84),"",'In Process Calc.'!BF84)</f>
        <v/>
      </c>
      <c r="DQ91" s="245" t="str">
        <f>IF(ISBLANK('In Process Calc.'!BG84),"",'In Process Calc.'!BG84)</f>
        <v/>
      </c>
      <c r="DR91" s="245" t="str">
        <f>IF(ISBLANK('In Process Calc.'!BH84),"",'In Process Calc.'!BH84)</f>
        <v/>
      </c>
      <c r="DS91" s="245" t="str">
        <f>IF(ISBLANK('In Process Calc.'!BI84),"",'In Process Calc.'!BI84)</f>
        <v/>
      </c>
      <c r="DT91" s="245" t="str">
        <f>IF(ISBLANK('In Process Calc.'!BJ84),"",'In Process Calc.'!BJ84)</f>
        <v/>
      </c>
      <c r="DU91" s="245" t="str">
        <f>IF(ISBLANK('In Process Calc.'!BK84),"",'In Process Calc.'!BK84)</f>
        <v/>
      </c>
      <c r="DV91" s="245" t="str">
        <f>IF(ISBLANK('In Process Calc.'!BL84),"",'In Process Calc.'!BL84)</f>
        <v/>
      </c>
      <c r="DW91" s="245" t="str">
        <f>IF(ISBLANK('In Process Calc.'!BM84),"",'In Process Calc.'!BM84)</f>
        <v/>
      </c>
      <c r="DX91" s="245" t="str">
        <f>IF(ISBLANK('In Process Calc.'!BN84),"",'In Process Calc.'!BN84)</f>
        <v/>
      </c>
      <c r="DY91" s="245" t="str">
        <f>IF(ISBLANK('In Process Calc.'!BO84),"",'In Process Calc.'!BO84)</f>
        <v/>
      </c>
      <c r="DZ91" s="245" t="str">
        <f>IF(ISBLANK('In Process Calc.'!BP84),"",'In Process Calc.'!BP84)</f>
        <v/>
      </c>
      <c r="EA91" s="245" t="str">
        <f>IF(ISBLANK('In Process Calc.'!BQ84),"",'In Process Calc.'!BQ84)</f>
        <v/>
      </c>
      <c r="EB91" s="245" t="str">
        <f>IF(ISBLANK('In Process Calc.'!BR84),"",'In Process Calc.'!BR84)</f>
        <v/>
      </c>
      <c r="EC91" s="245" t="str">
        <f>IF(ISBLANK('In Process Calc.'!BS84),"",'In Process Calc.'!BS84)</f>
        <v/>
      </c>
      <c r="ED91" s="245" t="str">
        <f>IF(ISBLANK('In Process Calc.'!BT84),"",'In Process Calc.'!BT84)</f>
        <v/>
      </c>
      <c r="EE91" s="245" t="str">
        <f>IF(ISBLANK('In Process Calc.'!BU84),"",'In Process Calc.'!BU84)</f>
        <v/>
      </c>
      <c r="EF91" s="245" t="str">
        <f>IF(ISBLANK('In Process Calc.'!BV84),"",'In Process Calc.'!BV84)</f>
        <v/>
      </c>
      <c r="EG91" s="245" t="str">
        <f>IF(ISBLANK('In Process Calc.'!BW84),"",'In Process Calc.'!BW84)</f>
        <v/>
      </c>
      <c r="EH91" s="245" t="str">
        <f>IF(ISBLANK('In Process Calc.'!BX84),"",'In Process Calc.'!BX84)</f>
        <v/>
      </c>
      <c r="EI91" s="245" t="str">
        <f>IF(ISBLANK('In Process Calc.'!BY84),"",'In Process Calc.'!BY84)</f>
        <v/>
      </c>
      <c r="EJ91" s="245" t="str">
        <f>IF(ISBLANK('In Process Calc.'!BZ84),"",'In Process Calc.'!BZ84)</f>
        <v/>
      </c>
      <c r="EK91" s="245" t="str">
        <f>IF(ISBLANK('Post Process Calc.'!A91),"",'Post Process Calc.'!A91)</f>
        <v/>
      </c>
      <c r="EL91" s="245" t="str">
        <f>IF(ISBLANK('Post Process Calc.'!B91),"",'Post Process Calc.'!B91)</f>
        <v/>
      </c>
      <c r="EM91" s="245" t="str">
        <f>IF(ISBLANK('Post Process Calc.'!C91),"",'Post Process Calc.'!C91)</f>
        <v/>
      </c>
      <c r="EN91" s="245" t="str">
        <f>IF(ISBLANK('Post Process Calc.'!D91),"",'Post Process Calc.'!D91)</f>
        <v/>
      </c>
      <c r="EO91" s="245" t="str">
        <f>IF(ISBLANK('Post Process Calc.'!E91),"",'Post Process Calc.'!E91)</f>
        <v/>
      </c>
      <c r="EP91" s="245" t="str">
        <f>IF(ISBLANK('Post Process Calc.'!F91),"",'Post Process Calc.'!F91)</f>
        <v/>
      </c>
      <c r="EQ91" s="245" t="str">
        <f>IF(ISBLANK('Post Process Calc.'!G91),"",'Post Process Calc.'!G91)</f>
        <v/>
      </c>
      <c r="ER91" s="245" t="str">
        <f>IF(ISBLANK('Post Process Calc.'!H91),"",'Post Process Calc.'!H91)</f>
        <v/>
      </c>
      <c r="ES91" s="245" t="str">
        <f>IF(ISBLANK('Post Process Calc.'!I91),"",'Post Process Calc.'!I91)</f>
        <v/>
      </c>
      <c r="ET91" s="245" t="str">
        <f>IF(ISBLANK('Post Process Calc.'!J91),"",'Post Process Calc.'!J91)</f>
        <v/>
      </c>
      <c r="EU91" s="245" t="str">
        <f>IF(ISBLANK('Post Process Calc.'!K91),"",'Post Process Calc.'!K91)</f>
        <v/>
      </c>
      <c r="EV91" s="245" t="str">
        <f>IF(ISBLANK('Post Process Calc.'!L91),"",'Post Process Calc.'!L91)</f>
        <v/>
      </c>
      <c r="EW91" s="245" t="str">
        <f>IF(ISBLANK('Post Process Calc.'!M91),"",'Post Process Calc.'!M91)</f>
        <v/>
      </c>
      <c r="EX91" s="245" t="str">
        <f>IF(ISBLANK('Post Process Calc.'!N91),"",'Post Process Calc.'!N91)</f>
        <v/>
      </c>
      <c r="EY91" s="245" t="str">
        <f>IF(ISBLANK('Post Process Calc.'!O91),"",'Post Process Calc.'!O91)</f>
        <v/>
      </c>
      <c r="EZ91" s="245" t="str">
        <f>IF(ISBLANK('Post Process Calc.'!P91),"",'Post Process Calc.'!P91)</f>
        <v/>
      </c>
      <c r="FA91" s="245" t="str">
        <f>IF(ISBLANK('Post Process Calc.'!Q91),"",'Post Process Calc.'!Q91)</f>
        <v/>
      </c>
      <c r="FB91" s="245" t="str">
        <f>IF(ISBLANK('Post Process Calc.'!R91),"",'Post Process Calc.'!R91)</f>
        <v/>
      </c>
      <c r="FC91" s="245" t="str">
        <f>IF(ISBLANK('Post Process Calc.'!S91),"",'Post Process Calc.'!S91)</f>
        <v/>
      </c>
      <c r="FD91" s="245" t="str">
        <f>IF(ISBLANK('Post Process Calc.'!T91),"",'Post Process Calc.'!T91)</f>
        <v/>
      </c>
      <c r="FE91" s="245" t="str">
        <f>IF(ISBLANK('Post Process Calc.'!U91),"",'Post Process Calc.'!U91)</f>
        <v/>
      </c>
      <c r="FF91" s="245" t="str">
        <f>IF(ISBLANK('Post Process Calc.'!V91),"",'Post Process Calc.'!V91)</f>
        <v/>
      </c>
      <c r="FG91" s="245" t="str">
        <f>IF(ISBLANK('Post Process Calc.'!W91),"",'Post Process Calc.'!W91)</f>
        <v/>
      </c>
      <c r="FH91" s="245" t="str">
        <f>IF(ISBLANK('Post Process Calc.'!X91),"",'Post Process Calc.'!X91)</f>
        <v/>
      </c>
      <c r="FI91" s="245" t="str">
        <f>IF(ISBLANK('Post Process Calc.'!Y91),"",'Post Process Calc.'!Y91)</f>
        <v/>
      </c>
      <c r="FJ91" s="245" t="str">
        <f>IF(ISBLANK('Post Process Calc.'!Z91),"",'Post Process Calc.'!Z91)</f>
        <v/>
      </c>
      <c r="FK91" s="245" t="str">
        <f>IF(ISBLANK('Post Process Calc.'!AA91),"",'Post Process Calc.'!AA91)</f>
        <v/>
      </c>
      <c r="FL91" s="245" t="str">
        <f>IF(ISBLANK('Post Process Calc.'!AB91),"",'Post Process Calc.'!AB91)</f>
        <v/>
      </c>
      <c r="FM91" s="245" t="str">
        <f>IF(ISBLANK('Post Process Calc.'!AC91),"",'Post Process Calc.'!AC91)</f>
        <v/>
      </c>
      <c r="FN91" s="245" t="str">
        <f>IF(ISBLANK('Post Process Calc.'!AD91),"",'Post Process Calc.'!AD91)</f>
        <v/>
      </c>
      <c r="FO91" s="245" t="str">
        <f>IF(ISBLANK('Post Process Calc.'!AE91),"",'Post Process Calc.'!AE91)</f>
        <v/>
      </c>
      <c r="FP91" s="245" t="str">
        <f>IF(ISBLANK('Post Process Calc.'!AF91),"",'Post Process Calc.'!AF91)</f>
        <v/>
      </c>
      <c r="FQ91" s="245" t="str">
        <f>IF(ISBLANK('Post Process Calc.'!AG91),"",'Post Process Calc.'!AG91)</f>
        <v/>
      </c>
      <c r="FR91" s="245" t="str">
        <f>IF(ISBLANK('Post Process Calc.'!AH91),"",'Post Process Calc.'!AH91)</f>
        <v/>
      </c>
      <c r="FS91" s="245" t="str">
        <f>IF(ISBLANK('Post Process Calc.'!AI91),"",'Post Process Calc.'!AI91)</f>
        <v/>
      </c>
    </row>
    <row r="92" spans="1:175" x14ac:dyDescent="0.15">
      <c r="A92" s="240" t="str">
        <f>IF(Glutamine!B83&lt;&gt;0,Glutamine!$B$1,"")</f>
        <v/>
      </c>
      <c r="B92" s="240" t="str">
        <f>IF(ISBLANK(Glutamine!A83),"",Glutamine!A83)</f>
        <v/>
      </c>
      <c r="C92" s="247" t="str">
        <f>IF(ISBLANK(Glutamine!B83),"",Glutamine!B83)</f>
        <v/>
      </c>
      <c r="D92" s="248" t="str">
        <f>IF(ISBLANK(Glutamine!C83),"",Glutamine!C83)</f>
        <v/>
      </c>
      <c r="E92" s="240" t="str">
        <f>IF(ISBLANK(Glutamine!D83),"",Glutamine!D83)</f>
        <v/>
      </c>
      <c r="F92" s="240" t="str">
        <f>IF(ISBLANK(Glutamine!E83),"",Glutamine!E83)</f>
        <v/>
      </c>
      <c r="G92" s="240" t="str">
        <f>IF(ISBLANK(Glutamine!G83),"",Glutamine!G83)</f>
        <v/>
      </c>
      <c r="H92" s="240" t="str">
        <f>IF(ISBLANK(Glutamine!H83),"",Glutamine!H83)</f>
        <v/>
      </c>
      <c r="I92" s="240" t="str">
        <f>IF(ISBLANK(Glutamine!I83),"",Glutamine!I83)</f>
        <v/>
      </c>
      <c r="J92" s="240" t="str">
        <f>IF(ISBLANK(Glutamine!J83),"",Glutamine!J83)</f>
        <v/>
      </c>
      <c r="K92" s="240" t="str">
        <f>IF(ISBLANK(Glutamine!K83),"",Glutamine!K83)</f>
        <v/>
      </c>
      <c r="L92" s="240" t="str">
        <f>IF(ISBLANK(Glutamine!L83),"",Glutamine!L83)</f>
        <v/>
      </c>
      <c r="M92" s="240" t="str">
        <f>IF(ISBLANK(Glutamine!M83),"",Glutamine!M83)</f>
        <v/>
      </c>
      <c r="N92" s="240" t="str">
        <f>IF(ISBLANK(Glutamine!N83),"",Glutamine!N83)</f>
        <v/>
      </c>
      <c r="O92" s="240" t="str">
        <f>IF(ISBLANK(Glutamine!O83),"",Glutamine!O83)</f>
        <v/>
      </c>
      <c r="P92" s="240" t="str">
        <f>IF(ISBLANK(Glutamine!P83),"",Glutamine!P83)</f>
        <v/>
      </c>
      <c r="Q92" s="240" t="str">
        <f>IF(ISBLANK(Glutamine!Q83),"",Glutamine!Q83)</f>
        <v/>
      </c>
      <c r="R92" s="240" t="str">
        <f>IF(ISBLANK(Glutamine!R83),"",Glutamine!R83)</f>
        <v/>
      </c>
      <c r="S92" s="240" t="str">
        <f>IF(ISBLANK(Glutamine!S83),"",Glutamine!S83)</f>
        <v/>
      </c>
      <c r="T92" s="240" t="str">
        <f>IF(ISBLANK(Glutamine!T83),"",Glutamine!T83)</f>
        <v/>
      </c>
      <c r="U92" s="240" t="str">
        <f>IF(ISBLANK(Glutamine!U83),"",Glutamine!U83)</f>
        <v/>
      </c>
      <c r="V92" s="240" t="str">
        <f>IF(ISBLANK(Glutamine!V83),"",Glutamine!V83)</f>
        <v/>
      </c>
      <c r="W92" s="240" t="str">
        <f>IF(ISBLANK(Glutamine!W83),"",Glutamine!W83)</f>
        <v/>
      </c>
      <c r="X92" s="240" t="str">
        <f>IF(ISBLANK(Glutamine!X83),"",Glutamine!X83)</f>
        <v/>
      </c>
      <c r="Y92" s="240" t="str">
        <f>IF(ISBLANK(Glutamine!Y83),"",Glutamine!Y83)</f>
        <v/>
      </c>
      <c r="Z92" s="240" t="str">
        <f>IF(ISBLANK(Glutamine!Z83),"",Glutamine!Z83)</f>
        <v/>
      </c>
      <c r="AA92" s="240" t="str">
        <f>IF(ISBLANK(Glutamine!AA83),"",Glutamine!AA83)</f>
        <v/>
      </c>
      <c r="AB92" s="240" t="str">
        <f>IF(ISBLANK(Glutamine!AB83),"",Glutamine!AB83)</f>
        <v/>
      </c>
      <c r="AC92" s="240" t="str">
        <f>IF(ISBLANK(Glutamine!AC83),"",Glutamine!AC83)</f>
        <v/>
      </c>
      <c r="AD92" s="240" t="str">
        <f>IF(ISBLANK(Glutamine!AD83),"",Glutamine!AD83)</f>
        <v/>
      </c>
      <c r="AE92" s="240" t="str">
        <f>IF(ISBLANK(Glutamine!AE83),"",Glutamine!AE83)</f>
        <v/>
      </c>
      <c r="AF92" s="240" t="str">
        <f>IF(ISBLANK(Glutamine!AF83),"",Glutamine!AF83)</f>
        <v/>
      </c>
      <c r="AG92" s="240" t="str">
        <f>IF(ISBLANK(Glutamine!AG83),"",Glutamine!AG83)</f>
        <v/>
      </c>
      <c r="AH92" s="240" t="str">
        <f>IF(ISBLANK(Glutamine!AH83),"",Glutamine!AH83)</f>
        <v/>
      </c>
      <c r="AI92" s="240" t="str">
        <f>IF(ISBLANK(Glutamine!AI83),"",Glutamine!AI83)</f>
        <v/>
      </c>
      <c r="AJ92" s="240" t="str">
        <f>IF(ISBLANK(Glutamine!AJ83),"",Glutamine!AJ83)</f>
        <v/>
      </c>
      <c r="AK92" s="240" t="str">
        <f>IF(ISBLANK(Glutamine!AK83),"",Glutamine!AK83)</f>
        <v/>
      </c>
      <c r="AL92" s="240" t="str">
        <f>IF(ISBLANK(Glutamine!AL83),"",Glutamine!AL83)</f>
        <v/>
      </c>
      <c r="AM92" s="240" t="str">
        <f>IF(ISBLANK(Glutamine!AM83),"",Glutamine!AM83)</f>
        <v/>
      </c>
      <c r="AN92" s="240" t="str">
        <f>IF(ISBLANK(Glutamine!AN83),"",Glutamine!AN83)</f>
        <v/>
      </c>
      <c r="AO92" s="240" t="str">
        <f>IF(ISBLANK(Glutamine!AO83),"",Glutamine!AO83)</f>
        <v/>
      </c>
      <c r="AP92" s="240" t="str">
        <f>IF(ISBLANK(Glutamine!AP83),"",Glutamine!AP83)</f>
        <v/>
      </c>
      <c r="AQ92" s="240" t="e">
        <f>IF(ISBLANK(Glutamine!#REF!),"",Glutamine!#REF!)</f>
        <v>#REF!</v>
      </c>
      <c r="AR92" s="240" t="e">
        <f>IF(ISBLANK(Glutamine!#REF!),"",Glutamine!#REF!)</f>
        <v>#REF!</v>
      </c>
      <c r="AS92" s="240" t="e">
        <f>IF(ISBLANK(Glutamine!#REF!),"",Glutamine!#REF!)</f>
        <v>#REF!</v>
      </c>
      <c r="AT92" s="240" t="e">
        <f>IF(ISBLANK(Glutamine!#REF!),"",Glutamine!#REF!)</f>
        <v>#REF!</v>
      </c>
      <c r="AU92" s="240" t="e">
        <f>IF(ISBLANK(Glutamine!#REF!),"",Glutamine!#REF!)</f>
        <v>#REF!</v>
      </c>
      <c r="AV92" s="240" t="e">
        <f>IF(ISBLANK(Glutamine!#REF!),"",Glutamine!#REF!)</f>
        <v>#REF!</v>
      </c>
      <c r="AW92" s="240" t="e">
        <f>IF(ISBLANK(Glutamine!#REF!),"",Glutamine!#REF!)</f>
        <v>#REF!</v>
      </c>
      <c r="AX92" s="240" t="e">
        <f>IF(ISBLANK(Glutamine!#REF!),"",Glutamine!#REF!)</f>
        <v>#REF!</v>
      </c>
      <c r="AY92" s="240" t="e">
        <f>IF(ISBLANK(Glutamine!#REF!),"",Glutamine!#REF!)</f>
        <v>#REF!</v>
      </c>
      <c r="AZ92" s="240" t="e">
        <f>IF(ISBLANK(Glutamine!#REF!),"",Glutamine!#REF!)</f>
        <v>#REF!</v>
      </c>
      <c r="BA92" s="240" t="e">
        <f>IF(ISBLANK(Glutamine!#REF!),"",Glutamine!#REF!)</f>
        <v>#REF!</v>
      </c>
      <c r="BB92" s="240" t="e">
        <f>IF(ISBLANK(Glutamine!#REF!),"",Glutamine!#REF!)</f>
        <v>#REF!</v>
      </c>
      <c r="BC92" s="240" t="e">
        <f>IF(ISBLANK(Glutamine!#REF!),"",Glutamine!#REF!)</f>
        <v>#REF!</v>
      </c>
      <c r="BD92" s="240" t="e">
        <f>IF(ISBLANK(Glutamine!#REF!),"",Glutamine!#REF!)</f>
        <v>#REF!</v>
      </c>
      <c r="BE92" s="240" t="e">
        <f>IF(ISBLANK(Glutamine!#REF!),"",Glutamine!#REF!)</f>
        <v>#REF!</v>
      </c>
      <c r="BF92" s="240" t="e">
        <f>IF(ISBLANK(Glutamine!#REF!),"",Glutamine!#REF!)</f>
        <v>#REF!</v>
      </c>
      <c r="BG92" s="240" t="e">
        <f>IF(ISBLANK(Glutamine!#REF!),"",Glutamine!#REF!)</f>
        <v>#REF!</v>
      </c>
      <c r="BH92" s="240" t="e">
        <f>IF(ISBLANK(Glutamine!#REF!),"",Glutamine!#REF!)</f>
        <v>#REF!</v>
      </c>
      <c r="BI92" s="240" t="e">
        <f>IF(ISBLANK(Glutamine!#REF!),"",Glutamine!#REF!)</f>
        <v>#REF!</v>
      </c>
      <c r="BJ92" s="240" t="e">
        <f>IF(ISBLANK(Glutamine!#REF!),"",Glutamine!#REF!)</f>
        <v>#REF!</v>
      </c>
      <c r="BK92" s="240" t="e">
        <f>IF(ISBLANK(Glutamine!#REF!),"",Glutamine!#REF!)</f>
        <v>#REF!</v>
      </c>
      <c r="BL92" s="240" t="e">
        <f>IF(ISBLANK(Glutamine!#REF!),"",Glutamine!#REF!)</f>
        <v>#REF!</v>
      </c>
      <c r="BM92" s="240" t="e">
        <f>IF(ISBLANK(Glutamine!#REF!),"",Glutamine!#REF!)</f>
        <v>#REF!</v>
      </c>
      <c r="BN92" s="240" t="str">
        <f>IF(ISBLANK('In Process Calc.'!B85),"",ROUND('In Process Calc.'!B85,2))</f>
        <v/>
      </c>
      <c r="BO92" s="240" t="str">
        <f>IF(ISBLANK('In Process Calc.'!C85),"",ROUND('In Process Calc.'!C85,2))</f>
        <v/>
      </c>
      <c r="BP92" s="240" t="str">
        <f>IF(ISBLANK('In Process Calc.'!D85),"",'In Process Calc.'!D85)</f>
        <v/>
      </c>
      <c r="BQ92" s="240" t="str">
        <f>IF(ISBLANK('In Process Calc.'!E85),"",'In Process Calc.'!E85)</f>
        <v/>
      </c>
      <c r="BR92" s="240" t="str">
        <f>IF(ISBLANK('In Process Calc.'!G85),"",'In Process Calc.'!G85)</f>
        <v/>
      </c>
      <c r="BS92" s="240" t="str">
        <f>IF(ISBLANK('In Process Calc.'!I85),"",'In Process Calc.'!I85)</f>
        <v/>
      </c>
      <c r="BT92" s="240" t="str">
        <f>IF(ISBLANK('In Process Calc.'!J85),"",'In Process Calc.'!J85)</f>
        <v/>
      </c>
      <c r="BU92" s="240" t="str">
        <f>IF(ISBLANK('In Process Calc.'!K85),"",'In Process Calc.'!K85)</f>
        <v/>
      </c>
      <c r="BV92" s="245" t="str">
        <f>IF(ISBLANK('In Process Calc.'!L85),"",'In Process Calc.'!L85)</f>
        <v/>
      </c>
      <c r="BW92" s="245" t="str">
        <f>IF(ISBLANK('In Process Calc.'!M85),"",'In Process Calc.'!M85)</f>
        <v/>
      </c>
      <c r="BX92" s="245" t="str">
        <f>IF(ISBLANK('In Process Calc.'!N85),"",'In Process Calc.'!N85)</f>
        <v/>
      </c>
      <c r="BY92" s="245" t="str">
        <f>IF(ISBLANK('In Process Calc.'!O85),"",'In Process Calc.'!O85)</f>
        <v/>
      </c>
      <c r="BZ92" s="245" t="str">
        <f>IF(ISBLANK('In Process Calc.'!P85),"",'In Process Calc.'!P85)</f>
        <v/>
      </c>
      <c r="CA92" s="245" t="str">
        <f>IF(ISBLANK('In Process Calc.'!Q85),"",'In Process Calc.'!Q85)</f>
        <v/>
      </c>
      <c r="CB92" s="245" t="str">
        <f>IF(ISBLANK('In Process Calc.'!R85),"",'In Process Calc.'!R85)</f>
        <v/>
      </c>
      <c r="CC92" s="245" t="str">
        <f>IF(ISBLANK('In Process Calc.'!S85),"",'In Process Calc.'!S85)</f>
        <v/>
      </c>
      <c r="CD92" s="245" t="str">
        <f>IF(ISBLANK('In Process Calc.'!T85),"",'In Process Calc.'!T85)</f>
        <v/>
      </c>
      <c r="CE92" s="245" t="str">
        <f>IF(ISBLANK('In Process Calc.'!U85),"",'In Process Calc.'!U85)</f>
        <v/>
      </c>
      <c r="CF92" s="245" t="str">
        <f>IF(ISBLANK('In Process Calc.'!V85),"",'In Process Calc.'!V85)</f>
        <v/>
      </c>
      <c r="CG92" s="245" t="str">
        <f>IF(ISBLANK('In Process Calc.'!W85),"",'In Process Calc.'!W85)</f>
        <v/>
      </c>
      <c r="CH92" s="245" t="str">
        <f>IF(ISBLANK('In Process Calc.'!X85),"",'In Process Calc.'!X85)</f>
        <v/>
      </c>
      <c r="CI92" s="245" t="str">
        <f>IF(ISBLANK('In Process Calc.'!Y85),"",'In Process Calc.'!Y85)</f>
        <v/>
      </c>
      <c r="CJ92" s="245" t="str">
        <f>IF(ISBLANK('In Process Calc.'!Z85),"",'In Process Calc.'!Z85)</f>
        <v/>
      </c>
      <c r="CK92" s="245" t="str">
        <f>IF(ISBLANK('In Process Calc.'!AA85),"",'In Process Calc.'!AA85)</f>
        <v/>
      </c>
      <c r="CL92" s="245" t="str">
        <f>IF(ISBLANK('In Process Calc.'!AB85),"",'In Process Calc.'!AB85)</f>
        <v/>
      </c>
      <c r="CM92" s="245" t="str">
        <f>IF(ISBLANK('In Process Calc.'!AC85),"",'In Process Calc.'!AC85)</f>
        <v/>
      </c>
      <c r="CN92" s="245" t="str">
        <f>IF(ISBLANK('In Process Calc.'!AD85),"",'In Process Calc.'!AD85)</f>
        <v/>
      </c>
      <c r="CO92" s="245" t="str">
        <f>IF(ISBLANK('In Process Calc.'!AE85),"",'In Process Calc.'!AE85)</f>
        <v/>
      </c>
      <c r="CP92" s="245" t="str">
        <f>IF(ISBLANK('In Process Calc.'!AF85),"",'In Process Calc.'!AF85)</f>
        <v/>
      </c>
      <c r="CQ92" s="245" t="str">
        <f>IF(ISBLANK('In Process Calc.'!AG85),"",'In Process Calc.'!AG85)</f>
        <v/>
      </c>
      <c r="CR92" s="245" t="str">
        <f>IF(ISBLANK('In Process Calc.'!AH85),"",'In Process Calc.'!AH85)</f>
        <v/>
      </c>
      <c r="CS92" s="245" t="str">
        <f>IF(ISBLANK('In Process Calc.'!AI85),"",'In Process Calc.'!AI85)</f>
        <v/>
      </c>
      <c r="CT92" s="245" t="str">
        <f>IF(ISBLANK('In Process Calc.'!AJ85),"",'In Process Calc.'!AJ85)</f>
        <v/>
      </c>
      <c r="CU92" s="245" t="str">
        <f>IF(ISBLANK('In Process Calc.'!AK85),"",'In Process Calc.'!AK85)</f>
        <v/>
      </c>
      <c r="CV92" s="245" t="str">
        <f>IF(ISBLANK('In Process Calc.'!AL85),"",'In Process Calc.'!AL85)</f>
        <v/>
      </c>
      <c r="CW92" s="245" t="str">
        <f>IF(ISBLANK('In Process Calc.'!AM85),"",'In Process Calc.'!AM85)</f>
        <v/>
      </c>
      <c r="CX92" s="245" t="str">
        <f>IF(ISBLANK('In Process Calc.'!AN85),"",'In Process Calc.'!AN85)</f>
        <v/>
      </c>
      <c r="CY92" s="245" t="str">
        <f>IF(ISBLANK('In Process Calc.'!AO85),"",'In Process Calc.'!AO85)</f>
        <v/>
      </c>
      <c r="CZ92" s="245" t="str">
        <f>IF(ISBLANK('In Process Calc.'!AP85),"",'In Process Calc.'!AP85)</f>
        <v/>
      </c>
      <c r="DA92" s="245" t="str">
        <f>IF(ISBLANK('In Process Calc.'!AQ85),"",'In Process Calc.'!AQ85)</f>
        <v/>
      </c>
      <c r="DB92" s="245" t="str">
        <f>IF(ISBLANK('In Process Calc.'!AR85),"",'In Process Calc.'!AR85)</f>
        <v/>
      </c>
      <c r="DC92" s="245" t="str">
        <f>IF(ISBLANK('In Process Calc.'!AS85),"",'In Process Calc.'!AS85)</f>
        <v/>
      </c>
      <c r="DD92" s="245" t="str">
        <f>IF(ISBLANK('In Process Calc.'!AT85),"",'In Process Calc.'!AT85)</f>
        <v/>
      </c>
      <c r="DE92" s="245" t="str">
        <f>IF(ISBLANK('In Process Calc.'!AU85),"",'In Process Calc.'!AU85)</f>
        <v/>
      </c>
      <c r="DF92" s="245" t="str">
        <f>IF(ISBLANK('In Process Calc.'!AV85),"",'In Process Calc.'!AV85)</f>
        <v/>
      </c>
      <c r="DG92" s="245" t="str">
        <f>IF(ISBLANK('In Process Calc.'!AW85),"",'In Process Calc.'!AW85)</f>
        <v/>
      </c>
      <c r="DH92" s="245" t="str">
        <f>IF(ISBLANK('In Process Calc.'!AX85),"",'In Process Calc.'!AX85)</f>
        <v/>
      </c>
      <c r="DI92" s="245" t="str">
        <f>IF(ISBLANK('In Process Calc.'!AY85),"",'In Process Calc.'!AY85)</f>
        <v/>
      </c>
      <c r="DJ92" s="245" t="str">
        <f>IF(ISBLANK('In Process Calc.'!AZ85),"",'In Process Calc.'!AZ85)</f>
        <v/>
      </c>
      <c r="DK92" s="245" t="str">
        <f>IF(ISBLANK('In Process Calc.'!BA85),"",'In Process Calc.'!BA85)</f>
        <v/>
      </c>
      <c r="DL92" s="245" t="str">
        <f>IF(ISBLANK('In Process Calc.'!BB85),"",'In Process Calc.'!BB85)</f>
        <v/>
      </c>
      <c r="DM92" s="245" t="str">
        <f>IF(ISBLANK('In Process Calc.'!BC85),"",'In Process Calc.'!BC85)</f>
        <v/>
      </c>
      <c r="DN92" s="245" t="str">
        <f>IF(ISBLANK('In Process Calc.'!BD85),"",'In Process Calc.'!BD85)</f>
        <v/>
      </c>
      <c r="DO92" s="245" t="str">
        <f>IF(ISBLANK('In Process Calc.'!BE85),"",'In Process Calc.'!BE85)</f>
        <v/>
      </c>
      <c r="DP92" s="245" t="str">
        <f>IF(ISBLANK('In Process Calc.'!BF85),"",'In Process Calc.'!BF85)</f>
        <v/>
      </c>
      <c r="DQ92" s="245" t="str">
        <f>IF(ISBLANK('In Process Calc.'!BG85),"",'In Process Calc.'!BG85)</f>
        <v/>
      </c>
      <c r="DR92" s="245" t="str">
        <f>IF(ISBLANK('In Process Calc.'!BH85),"",'In Process Calc.'!BH85)</f>
        <v/>
      </c>
      <c r="DS92" s="245" t="str">
        <f>IF(ISBLANK('In Process Calc.'!BI85),"",'In Process Calc.'!BI85)</f>
        <v/>
      </c>
      <c r="DT92" s="245" t="str">
        <f>IF(ISBLANK('In Process Calc.'!BJ85),"",'In Process Calc.'!BJ85)</f>
        <v/>
      </c>
      <c r="DU92" s="245" t="str">
        <f>IF(ISBLANK('In Process Calc.'!BK85),"",'In Process Calc.'!BK85)</f>
        <v/>
      </c>
      <c r="DV92" s="245" t="str">
        <f>IF(ISBLANK('In Process Calc.'!BL85),"",'In Process Calc.'!BL85)</f>
        <v/>
      </c>
      <c r="DW92" s="245" t="str">
        <f>IF(ISBLANK('In Process Calc.'!BM85),"",'In Process Calc.'!BM85)</f>
        <v/>
      </c>
      <c r="DX92" s="245" t="str">
        <f>IF(ISBLANK('In Process Calc.'!BN85),"",'In Process Calc.'!BN85)</f>
        <v/>
      </c>
      <c r="DY92" s="245" t="str">
        <f>IF(ISBLANK('In Process Calc.'!BO85),"",'In Process Calc.'!BO85)</f>
        <v/>
      </c>
      <c r="DZ92" s="245" t="str">
        <f>IF(ISBLANK('In Process Calc.'!BP85),"",'In Process Calc.'!BP85)</f>
        <v/>
      </c>
      <c r="EA92" s="245" t="str">
        <f>IF(ISBLANK('In Process Calc.'!BQ85),"",'In Process Calc.'!BQ85)</f>
        <v/>
      </c>
      <c r="EB92" s="245" t="str">
        <f>IF(ISBLANK('In Process Calc.'!BR85),"",'In Process Calc.'!BR85)</f>
        <v/>
      </c>
      <c r="EC92" s="245" t="str">
        <f>IF(ISBLANK('In Process Calc.'!BS85),"",'In Process Calc.'!BS85)</f>
        <v/>
      </c>
      <c r="ED92" s="245" t="str">
        <f>IF(ISBLANK('In Process Calc.'!BT85),"",'In Process Calc.'!BT85)</f>
        <v/>
      </c>
      <c r="EE92" s="245" t="str">
        <f>IF(ISBLANK('In Process Calc.'!BU85),"",'In Process Calc.'!BU85)</f>
        <v/>
      </c>
      <c r="EF92" s="245" t="str">
        <f>IF(ISBLANK('In Process Calc.'!BV85),"",'In Process Calc.'!BV85)</f>
        <v/>
      </c>
      <c r="EG92" s="245" t="str">
        <f>IF(ISBLANK('In Process Calc.'!BW85),"",'In Process Calc.'!BW85)</f>
        <v/>
      </c>
      <c r="EH92" s="245" t="str">
        <f>IF(ISBLANK('In Process Calc.'!BX85),"",'In Process Calc.'!BX85)</f>
        <v/>
      </c>
      <c r="EI92" s="245" t="str">
        <f>IF(ISBLANK('In Process Calc.'!BY85),"",'In Process Calc.'!BY85)</f>
        <v/>
      </c>
      <c r="EJ92" s="245" t="str">
        <f>IF(ISBLANK('In Process Calc.'!BZ85),"",'In Process Calc.'!BZ85)</f>
        <v/>
      </c>
      <c r="EK92" s="245" t="str">
        <f>IF(ISBLANK('Post Process Calc.'!A92),"",'Post Process Calc.'!A92)</f>
        <v/>
      </c>
      <c r="EL92" s="245" t="str">
        <f>IF(ISBLANK('Post Process Calc.'!B92),"",'Post Process Calc.'!B92)</f>
        <v/>
      </c>
      <c r="EM92" s="245" t="str">
        <f>IF(ISBLANK('Post Process Calc.'!C92),"",'Post Process Calc.'!C92)</f>
        <v/>
      </c>
      <c r="EN92" s="245" t="str">
        <f>IF(ISBLANK('Post Process Calc.'!D92),"",'Post Process Calc.'!D92)</f>
        <v/>
      </c>
      <c r="EO92" s="245" t="str">
        <f>IF(ISBLANK('Post Process Calc.'!E92),"",'Post Process Calc.'!E92)</f>
        <v/>
      </c>
      <c r="EP92" s="245" t="str">
        <f>IF(ISBLANK('Post Process Calc.'!F92),"",'Post Process Calc.'!F92)</f>
        <v/>
      </c>
      <c r="EQ92" s="245" t="str">
        <f>IF(ISBLANK('Post Process Calc.'!G92),"",'Post Process Calc.'!G92)</f>
        <v/>
      </c>
      <c r="ER92" s="245" t="str">
        <f>IF(ISBLANK('Post Process Calc.'!H92),"",'Post Process Calc.'!H92)</f>
        <v/>
      </c>
      <c r="ES92" s="245" t="str">
        <f>IF(ISBLANK('Post Process Calc.'!I92),"",'Post Process Calc.'!I92)</f>
        <v/>
      </c>
      <c r="ET92" s="245" t="str">
        <f>IF(ISBLANK('Post Process Calc.'!J92),"",'Post Process Calc.'!J92)</f>
        <v/>
      </c>
      <c r="EU92" s="245" t="str">
        <f>IF(ISBLANK('Post Process Calc.'!K92),"",'Post Process Calc.'!K92)</f>
        <v/>
      </c>
      <c r="EV92" s="245" t="str">
        <f>IF(ISBLANK('Post Process Calc.'!L92),"",'Post Process Calc.'!L92)</f>
        <v/>
      </c>
      <c r="EW92" s="245" t="str">
        <f>IF(ISBLANK('Post Process Calc.'!M92),"",'Post Process Calc.'!M92)</f>
        <v/>
      </c>
      <c r="EX92" s="245" t="str">
        <f>IF(ISBLANK('Post Process Calc.'!N92),"",'Post Process Calc.'!N92)</f>
        <v/>
      </c>
      <c r="EY92" s="245" t="str">
        <f>IF(ISBLANK('Post Process Calc.'!O92),"",'Post Process Calc.'!O92)</f>
        <v/>
      </c>
      <c r="EZ92" s="245" t="str">
        <f>IF(ISBLANK('Post Process Calc.'!P92),"",'Post Process Calc.'!P92)</f>
        <v/>
      </c>
      <c r="FA92" s="245" t="str">
        <f>IF(ISBLANK('Post Process Calc.'!Q92),"",'Post Process Calc.'!Q92)</f>
        <v/>
      </c>
      <c r="FB92" s="245" t="str">
        <f>IF(ISBLANK('Post Process Calc.'!R92),"",'Post Process Calc.'!R92)</f>
        <v/>
      </c>
      <c r="FC92" s="245" t="str">
        <f>IF(ISBLANK('Post Process Calc.'!S92),"",'Post Process Calc.'!S92)</f>
        <v/>
      </c>
      <c r="FD92" s="245" t="str">
        <f>IF(ISBLANK('Post Process Calc.'!T92),"",'Post Process Calc.'!T92)</f>
        <v/>
      </c>
      <c r="FE92" s="245" t="str">
        <f>IF(ISBLANK('Post Process Calc.'!U92),"",'Post Process Calc.'!U92)</f>
        <v/>
      </c>
      <c r="FF92" s="245" t="str">
        <f>IF(ISBLANK('Post Process Calc.'!V92),"",'Post Process Calc.'!V92)</f>
        <v/>
      </c>
      <c r="FG92" s="245" t="str">
        <f>IF(ISBLANK('Post Process Calc.'!W92),"",'Post Process Calc.'!W92)</f>
        <v/>
      </c>
      <c r="FH92" s="245" t="str">
        <f>IF(ISBLANK('Post Process Calc.'!X92),"",'Post Process Calc.'!X92)</f>
        <v/>
      </c>
      <c r="FI92" s="245" t="str">
        <f>IF(ISBLANK('Post Process Calc.'!Y92),"",'Post Process Calc.'!Y92)</f>
        <v/>
      </c>
      <c r="FJ92" s="245" t="str">
        <f>IF(ISBLANK('Post Process Calc.'!Z92),"",'Post Process Calc.'!Z92)</f>
        <v/>
      </c>
      <c r="FK92" s="245" t="str">
        <f>IF(ISBLANK('Post Process Calc.'!AA92),"",'Post Process Calc.'!AA92)</f>
        <v/>
      </c>
      <c r="FL92" s="245" t="str">
        <f>IF(ISBLANK('Post Process Calc.'!AB92),"",'Post Process Calc.'!AB92)</f>
        <v/>
      </c>
      <c r="FM92" s="245" t="str">
        <f>IF(ISBLANK('Post Process Calc.'!AC92),"",'Post Process Calc.'!AC92)</f>
        <v/>
      </c>
      <c r="FN92" s="245" t="str">
        <f>IF(ISBLANK('Post Process Calc.'!AD92),"",'Post Process Calc.'!AD92)</f>
        <v/>
      </c>
      <c r="FO92" s="245" t="str">
        <f>IF(ISBLANK('Post Process Calc.'!AE92),"",'Post Process Calc.'!AE92)</f>
        <v/>
      </c>
      <c r="FP92" s="245" t="str">
        <f>IF(ISBLANK('Post Process Calc.'!AF92),"",'Post Process Calc.'!AF92)</f>
        <v/>
      </c>
      <c r="FQ92" s="245" t="str">
        <f>IF(ISBLANK('Post Process Calc.'!AG92),"",'Post Process Calc.'!AG92)</f>
        <v/>
      </c>
      <c r="FR92" s="245" t="str">
        <f>IF(ISBLANK('Post Process Calc.'!AH92),"",'Post Process Calc.'!AH92)</f>
        <v/>
      </c>
      <c r="FS92" s="245" t="str">
        <f>IF(ISBLANK('Post Process Calc.'!AI92),"",'Post Process Calc.'!AI92)</f>
        <v/>
      </c>
    </row>
    <row r="93" spans="1:175" x14ac:dyDescent="0.15">
      <c r="A93" s="240" t="str">
        <f>IF(Glutamine!B84&lt;&gt;0,Glutamine!$B$1,"")</f>
        <v/>
      </c>
      <c r="B93" s="240" t="str">
        <f>IF(ISBLANK(Glutamine!A84),"",Glutamine!A84)</f>
        <v/>
      </c>
      <c r="C93" s="247" t="str">
        <f>IF(ISBLANK(Glutamine!B84),"",Glutamine!B84)</f>
        <v/>
      </c>
      <c r="D93" s="248" t="str">
        <f>IF(ISBLANK(Glutamine!C84),"",Glutamine!C84)</f>
        <v/>
      </c>
      <c r="E93" s="240" t="str">
        <f>IF(ISBLANK(Glutamine!D84),"",Glutamine!D84)</f>
        <v/>
      </c>
      <c r="F93" s="240" t="str">
        <f>IF(ISBLANK(Glutamine!E84),"",Glutamine!E84)</f>
        <v/>
      </c>
      <c r="G93" s="240" t="str">
        <f>IF(ISBLANK(Glutamine!G84),"",Glutamine!G84)</f>
        <v/>
      </c>
      <c r="H93" s="240" t="str">
        <f>IF(ISBLANK(Glutamine!H84),"",Glutamine!H84)</f>
        <v/>
      </c>
      <c r="I93" s="240" t="str">
        <f>IF(ISBLANK(Glutamine!I84),"",Glutamine!I84)</f>
        <v/>
      </c>
      <c r="J93" s="240" t="str">
        <f>IF(ISBLANK(Glutamine!J84),"",Glutamine!J84)</f>
        <v/>
      </c>
      <c r="K93" s="240" t="str">
        <f>IF(ISBLANK(Glutamine!K84),"",Glutamine!K84)</f>
        <v/>
      </c>
      <c r="L93" s="240" t="str">
        <f>IF(ISBLANK(Glutamine!L84),"",Glutamine!L84)</f>
        <v/>
      </c>
      <c r="M93" s="240" t="str">
        <f>IF(ISBLANK(Glutamine!M84),"",Glutamine!M84)</f>
        <v/>
      </c>
      <c r="N93" s="240" t="str">
        <f>IF(ISBLANK(Glutamine!N84),"",Glutamine!N84)</f>
        <v/>
      </c>
      <c r="O93" s="240" t="str">
        <f>IF(ISBLANK(Glutamine!O84),"",Glutamine!O84)</f>
        <v/>
      </c>
      <c r="P93" s="240" t="str">
        <f>IF(ISBLANK(Glutamine!P84),"",Glutamine!P84)</f>
        <v/>
      </c>
      <c r="Q93" s="240" t="str">
        <f>IF(ISBLANK(Glutamine!Q84),"",Glutamine!Q84)</f>
        <v/>
      </c>
      <c r="R93" s="240" t="str">
        <f>IF(ISBLANK(Glutamine!R84),"",Glutamine!R84)</f>
        <v/>
      </c>
      <c r="S93" s="240" t="str">
        <f>IF(ISBLANK(Glutamine!S84),"",Glutamine!S84)</f>
        <v/>
      </c>
      <c r="T93" s="240" t="str">
        <f>IF(ISBLANK(Glutamine!T84),"",Glutamine!T84)</f>
        <v/>
      </c>
      <c r="U93" s="240" t="str">
        <f>IF(ISBLANK(Glutamine!U84),"",Glutamine!U84)</f>
        <v/>
      </c>
      <c r="V93" s="240" t="str">
        <f>IF(ISBLANK(Glutamine!V84),"",Glutamine!V84)</f>
        <v/>
      </c>
      <c r="W93" s="240" t="str">
        <f>IF(ISBLANK(Glutamine!W84),"",Glutamine!W84)</f>
        <v/>
      </c>
      <c r="X93" s="240" t="str">
        <f>IF(ISBLANK(Glutamine!X84),"",Glutamine!X84)</f>
        <v/>
      </c>
      <c r="Y93" s="240" t="str">
        <f>IF(ISBLANK(Glutamine!Y84),"",Glutamine!Y84)</f>
        <v/>
      </c>
      <c r="Z93" s="240" t="str">
        <f>IF(ISBLANK(Glutamine!Z84),"",Glutamine!Z84)</f>
        <v/>
      </c>
      <c r="AA93" s="240" t="str">
        <f>IF(ISBLANK(Glutamine!AA84),"",Glutamine!AA84)</f>
        <v/>
      </c>
      <c r="AB93" s="240" t="str">
        <f>IF(ISBLANK(Glutamine!AB84),"",Glutamine!AB84)</f>
        <v/>
      </c>
      <c r="AC93" s="240" t="str">
        <f>IF(ISBLANK(Glutamine!AC84),"",Glutamine!AC84)</f>
        <v/>
      </c>
      <c r="AD93" s="240" t="str">
        <f>IF(ISBLANK(Glutamine!AD84),"",Glutamine!AD84)</f>
        <v/>
      </c>
      <c r="AE93" s="240" t="str">
        <f>IF(ISBLANK(Glutamine!AE84),"",Glutamine!AE84)</f>
        <v/>
      </c>
      <c r="AF93" s="240" t="str">
        <f>IF(ISBLANK(Glutamine!AF84),"",Glutamine!AF84)</f>
        <v/>
      </c>
      <c r="AG93" s="240" t="str">
        <f>IF(ISBLANK(Glutamine!AG84),"",Glutamine!AG84)</f>
        <v/>
      </c>
      <c r="AH93" s="240" t="str">
        <f>IF(ISBLANK(Glutamine!AH84),"",Glutamine!AH84)</f>
        <v/>
      </c>
      <c r="AI93" s="240" t="str">
        <f>IF(ISBLANK(Glutamine!AI84),"",Glutamine!AI84)</f>
        <v/>
      </c>
      <c r="AJ93" s="240" t="str">
        <f>IF(ISBLANK(Glutamine!AJ84),"",Glutamine!AJ84)</f>
        <v/>
      </c>
      <c r="AK93" s="240" t="str">
        <f>IF(ISBLANK(Glutamine!AK84),"",Glutamine!AK84)</f>
        <v/>
      </c>
      <c r="AL93" s="240" t="str">
        <f>IF(ISBLANK(Glutamine!AL84),"",Glutamine!AL84)</f>
        <v/>
      </c>
      <c r="AM93" s="240" t="str">
        <f>IF(ISBLANK(Glutamine!AM84),"",Glutamine!AM84)</f>
        <v/>
      </c>
      <c r="AN93" s="240" t="str">
        <f>IF(ISBLANK(Glutamine!AN84),"",Glutamine!AN84)</f>
        <v/>
      </c>
      <c r="AO93" s="240" t="str">
        <f>IF(ISBLANK(Glutamine!AO84),"",Glutamine!AO84)</f>
        <v/>
      </c>
      <c r="AP93" s="240" t="str">
        <f>IF(ISBLANK(Glutamine!AP84),"",Glutamine!AP84)</f>
        <v/>
      </c>
      <c r="AQ93" s="240" t="e">
        <f>IF(ISBLANK(Glutamine!#REF!),"",Glutamine!#REF!)</f>
        <v>#REF!</v>
      </c>
      <c r="AR93" s="240" t="e">
        <f>IF(ISBLANK(Glutamine!#REF!),"",Glutamine!#REF!)</f>
        <v>#REF!</v>
      </c>
      <c r="AS93" s="240" t="e">
        <f>IF(ISBLANK(Glutamine!#REF!),"",Glutamine!#REF!)</f>
        <v>#REF!</v>
      </c>
      <c r="AT93" s="240" t="e">
        <f>IF(ISBLANK(Glutamine!#REF!),"",Glutamine!#REF!)</f>
        <v>#REF!</v>
      </c>
      <c r="AU93" s="240" t="e">
        <f>IF(ISBLANK(Glutamine!#REF!),"",Glutamine!#REF!)</f>
        <v>#REF!</v>
      </c>
      <c r="AV93" s="240" t="e">
        <f>IF(ISBLANK(Glutamine!#REF!),"",Glutamine!#REF!)</f>
        <v>#REF!</v>
      </c>
      <c r="AW93" s="240" t="e">
        <f>IF(ISBLANK(Glutamine!#REF!),"",Glutamine!#REF!)</f>
        <v>#REF!</v>
      </c>
      <c r="AX93" s="240" t="e">
        <f>IF(ISBLANK(Glutamine!#REF!),"",Glutamine!#REF!)</f>
        <v>#REF!</v>
      </c>
      <c r="AY93" s="240" t="e">
        <f>IF(ISBLANK(Glutamine!#REF!),"",Glutamine!#REF!)</f>
        <v>#REF!</v>
      </c>
      <c r="AZ93" s="240" t="e">
        <f>IF(ISBLANK(Glutamine!#REF!),"",Glutamine!#REF!)</f>
        <v>#REF!</v>
      </c>
      <c r="BA93" s="240" t="e">
        <f>IF(ISBLANK(Glutamine!#REF!),"",Glutamine!#REF!)</f>
        <v>#REF!</v>
      </c>
      <c r="BB93" s="240" t="e">
        <f>IF(ISBLANK(Glutamine!#REF!),"",Glutamine!#REF!)</f>
        <v>#REF!</v>
      </c>
      <c r="BC93" s="240" t="e">
        <f>IF(ISBLANK(Glutamine!#REF!),"",Glutamine!#REF!)</f>
        <v>#REF!</v>
      </c>
      <c r="BD93" s="240" t="e">
        <f>IF(ISBLANK(Glutamine!#REF!),"",Glutamine!#REF!)</f>
        <v>#REF!</v>
      </c>
      <c r="BE93" s="240" t="e">
        <f>IF(ISBLANK(Glutamine!#REF!),"",Glutamine!#REF!)</f>
        <v>#REF!</v>
      </c>
      <c r="BF93" s="240" t="e">
        <f>IF(ISBLANK(Glutamine!#REF!),"",Glutamine!#REF!)</f>
        <v>#REF!</v>
      </c>
      <c r="BG93" s="240" t="e">
        <f>IF(ISBLANK(Glutamine!#REF!),"",Glutamine!#REF!)</f>
        <v>#REF!</v>
      </c>
      <c r="BH93" s="240" t="e">
        <f>IF(ISBLANK(Glutamine!#REF!),"",Glutamine!#REF!)</f>
        <v>#REF!</v>
      </c>
      <c r="BI93" s="240" t="e">
        <f>IF(ISBLANK(Glutamine!#REF!),"",Glutamine!#REF!)</f>
        <v>#REF!</v>
      </c>
      <c r="BJ93" s="240" t="e">
        <f>IF(ISBLANK(Glutamine!#REF!),"",Glutamine!#REF!)</f>
        <v>#REF!</v>
      </c>
      <c r="BK93" s="240" t="e">
        <f>IF(ISBLANK(Glutamine!#REF!),"",Glutamine!#REF!)</f>
        <v>#REF!</v>
      </c>
      <c r="BL93" s="240" t="e">
        <f>IF(ISBLANK(Glutamine!#REF!),"",Glutamine!#REF!)</f>
        <v>#REF!</v>
      </c>
      <c r="BM93" s="240" t="e">
        <f>IF(ISBLANK(Glutamine!#REF!),"",Glutamine!#REF!)</f>
        <v>#REF!</v>
      </c>
      <c r="BN93" s="240" t="str">
        <f>IF(ISBLANK('In Process Calc.'!B86),"",ROUND('In Process Calc.'!B86,2))</f>
        <v/>
      </c>
      <c r="BO93" s="240" t="str">
        <f>IF(ISBLANK('In Process Calc.'!C86),"",ROUND('In Process Calc.'!C86,2))</f>
        <v/>
      </c>
      <c r="BP93" s="240" t="str">
        <f>IF(ISBLANK('In Process Calc.'!D86),"",'In Process Calc.'!D86)</f>
        <v/>
      </c>
      <c r="BQ93" s="240" t="str">
        <f>IF(ISBLANK('In Process Calc.'!E86),"",'In Process Calc.'!E86)</f>
        <v/>
      </c>
      <c r="BR93" s="240" t="str">
        <f>IF(ISBLANK('In Process Calc.'!G86),"",'In Process Calc.'!G86)</f>
        <v/>
      </c>
      <c r="BS93" s="240" t="str">
        <f>IF(ISBLANK('In Process Calc.'!I86),"",'In Process Calc.'!I86)</f>
        <v/>
      </c>
      <c r="BT93" s="240" t="str">
        <f>IF(ISBLANK('In Process Calc.'!J86),"",'In Process Calc.'!J86)</f>
        <v/>
      </c>
      <c r="BU93" s="240" t="str">
        <f>IF(ISBLANK('In Process Calc.'!K86),"",'In Process Calc.'!K86)</f>
        <v/>
      </c>
      <c r="BV93" s="245" t="str">
        <f>IF(ISBLANK('In Process Calc.'!L86),"",'In Process Calc.'!L86)</f>
        <v/>
      </c>
      <c r="BW93" s="245" t="str">
        <f>IF(ISBLANK('In Process Calc.'!M86),"",'In Process Calc.'!M86)</f>
        <v/>
      </c>
      <c r="BX93" s="245" t="str">
        <f>IF(ISBLANK('In Process Calc.'!N86),"",'In Process Calc.'!N86)</f>
        <v/>
      </c>
      <c r="BY93" s="245" t="str">
        <f>IF(ISBLANK('In Process Calc.'!O86),"",'In Process Calc.'!O86)</f>
        <v/>
      </c>
      <c r="BZ93" s="245" t="str">
        <f>IF(ISBLANK('In Process Calc.'!P86),"",'In Process Calc.'!P86)</f>
        <v/>
      </c>
      <c r="CA93" s="245" t="str">
        <f>IF(ISBLANK('In Process Calc.'!Q86),"",'In Process Calc.'!Q86)</f>
        <v/>
      </c>
      <c r="CB93" s="245" t="str">
        <f>IF(ISBLANK('In Process Calc.'!R86),"",'In Process Calc.'!R86)</f>
        <v/>
      </c>
      <c r="CC93" s="245" t="str">
        <f>IF(ISBLANK('In Process Calc.'!S86),"",'In Process Calc.'!S86)</f>
        <v/>
      </c>
      <c r="CD93" s="245" t="str">
        <f>IF(ISBLANK('In Process Calc.'!T86),"",'In Process Calc.'!T86)</f>
        <v/>
      </c>
      <c r="CE93" s="245" t="str">
        <f>IF(ISBLANK('In Process Calc.'!U86),"",'In Process Calc.'!U86)</f>
        <v/>
      </c>
      <c r="CF93" s="245" t="str">
        <f>IF(ISBLANK('In Process Calc.'!V86),"",'In Process Calc.'!V86)</f>
        <v/>
      </c>
      <c r="CG93" s="245" t="str">
        <f>IF(ISBLANK('In Process Calc.'!W86),"",'In Process Calc.'!W86)</f>
        <v/>
      </c>
      <c r="CH93" s="245" t="str">
        <f>IF(ISBLANK('In Process Calc.'!X86),"",'In Process Calc.'!X86)</f>
        <v/>
      </c>
      <c r="CI93" s="245" t="str">
        <f>IF(ISBLANK('In Process Calc.'!Y86),"",'In Process Calc.'!Y86)</f>
        <v/>
      </c>
      <c r="CJ93" s="245" t="str">
        <f>IF(ISBLANK('In Process Calc.'!Z86),"",'In Process Calc.'!Z86)</f>
        <v/>
      </c>
      <c r="CK93" s="245" t="str">
        <f>IF(ISBLANK('In Process Calc.'!AA86),"",'In Process Calc.'!AA86)</f>
        <v/>
      </c>
      <c r="CL93" s="245" t="str">
        <f>IF(ISBLANK('In Process Calc.'!AB86),"",'In Process Calc.'!AB86)</f>
        <v/>
      </c>
      <c r="CM93" s="245" t="str">
        <f>IF(ISBLANK('In Process Calc.'!AC86),"",'In Process Calc.'!AC86)</f>
        <v/>
      </c>
      <c r="CN93" s="245" t="str">
        <f>IF(ISBLANK('In Process Calc.'!AD86),"",'In Process Calc.'!AD86)</f>
        <v/>
      </c>
      <c r="CO93" s="245" t="str">
        <f>IF(ISBLANK('In Process Calc.'!AE86),"",'In Process Calc.'!AE86)</f>
        <v/>
      </c>
      <c r="CP93" s="245" t="str">
        <f>IF(ISBLANK('In Process Calc.'!AF86),"",'In Process Calc.'!AF86)</f>
        <v/>
      </c>
      <c r="CQ93" s="245" t="str">
        <f>IF(ISBLANK('In Process Calc.'!AG86),"",'In Process Calc.'!AG86)</f>
        <v/>
      </c>
      <c r="CR93" s="245" t="str">
        <f>IF(ISBLANK('In Process Calc.'!AH86),"",'In Process Calc.'!AH86)</f>
        <v/>
      </c>
      <c r="CS93" s="245" t="str">
        <f>IF(ISBLANK('In Process Calc.'!AI86),"",'In Process Calc.'!AI86)</f>
        <v/>
      </c>
      <c r="CT93" s="245" t="str">
        <f>IF(ISBLANK('In Process Calc.'!AJ86),"",'In Process Calc.'!AJ86)</f>
        <v/>
      </c>
      <c r="CU93" s="245" t="str">
        <f>IF(ISBLANK('In Process Calc.'!AK86),"",'In Process Calc.'!AK86)</f>
        <v/>
      </c>
      <c r="CV93" s="245" t="str">
        <f>IF(ISBLANK('In Process Calc.'!AL86),"",'In Process Calc.'!AL86)</f>
        <v/>
      </c>
      <c r="CW93" s="245" t="str">
        <f>IF(ISBLANK('In Process Calc.'!AM86),"",'In Process Calc.'!AM86)</f>
        <v/>
      </c>
      <c r="CX93" s="245" t="str">
        <f>IF(ISBLANK('In Process Calc.'!AN86),"",'In Process Calc.'!AN86)</f>
        <v/>
      </c>
      <c r="CY93" s="245" t="str">
        <f>IF(ISBLANK('In Process Calc.'!AO86),"",'In Process Calc.'!AO86)</f>
        <v/>
      </c>
      <c r="CZ93" s="245" t="str">
        <f>IF(ISBLANK('In Process Calc.'!AP86),"",'In Process Calc.'!AP86)</f>
        <v/>
      </c>
      <c r="DA93" s="245" t="str">
        <f>IF(ISBLANK('In Process Calc.'!AQ86),"",'In Process Calc.'!AQ86)</f>
        <v/>
      </c>
      <c r="DB93" s="245" t="str">
        <f>IF(ISBLANK('In Process Calc.'!AR86),"",'In Process Calc.'!AR86)</f>
        <v/>
      </c>
      <c r="DC93" s="245" t="str">
        <f>IF(ISBLANK('In Process Calc.'!AS86),"",'In Process Calc.'!AS86)</f>
        <v/>
      </c>
      <c r="DD93" s="245" t="str">
        <f>IF(ISBLANK('In Process Calc.'!AT86),"",'In Process Calc.'!AT86)</f>
        <v/>
      </c>
      <c r="DE93" s="245" t="str">
        <f>IF(ISBLANK('In Process Calc.'!AU86),"",'In Process Calc.'!AU86)</f>
        <v/>
      </c>
      <c r="DF93" s="245" t="str">
        <f>IF(ISBLANK('In Process Calc.'!AV86),"",'In Process Calc.'!AV86)</f>
        <v/>
      </c>
      <c r="DG93" s="245" t="str">
        <f>IF(ISBLANK('In Process Calc.'!AW86),"",'In Process Calc.'!AW86)</f>
        <v/>
      </c>
      <c r="DH93" s="245" t="str">
        <f>IF(ISBLANK('In Process Calc.'!AX86),"",'In Process Calc.'!AX86)</f>
        <v/>
      </c>
      <c r="DI93" s="245" t="str">
        <f>IF(ISBLANK('In Process Calc.'!AY86),"",'In Process Calc.'!AY86)</f>
        <v/>
      </c>
      <c r="DJ93" s="245" t="str">
        <f>IF(ISBLANK('In Process Calc.'!AZ86),"",'In Process Calc.'!AZ86)</f>
        <v/>
      </c>
      <c r="DK93" s="245" t="str">
        <f>IF(ISBLANK('In Process Calc.'!BA86),"",'In Process Calc.'!BA86)</f>
        <v/>
      </c>
      <c r="DL93" s="245" t="str">
        <f>IF(ISBLANK('In Process Calc.'!BB86),"",'In Process Calc.'!BB86)</f>
        <v/>
      </c>
      <c r="DM93" s="245" t="str">
        <f>IF(ISBLANK('In Process Calc.'!BC86),"",'In Process Calc.'!BC86)</f>
        <v/>
      </c>
      <c r="DN93" s="245" t="str">
        <f>IF(ISBLANK('In Process Calc.'!BD86),"",'In Process Calc.'!BD86)</f>
        <v/>
      </c>
      <c r="DO93" s="245" t="str">
        <f>IF(ISBLANK('In Process Calc.'!BE86),"",'In Process Calc.'!BE86)</f>
        <v/>
      </c>
      <c r="DP93" s="245" t="str">
        <f>IF(ISBLANK('In Process Calc.'!BF86),"",'In Process Calc.'!BF86)</f>
        <v/>
      </c>
      <c r="DQ93" s="245" t="str">
        <f>IF(ISBLANK('In Process Calc.'!BG86),"",'In Process Calc.'!BG86)</f>
        <v/>
      </c>
      <c r="DR93" s="245" t="str">
        <f>IF(ISBLANK('In Process Calc.'!BH86),"",'In Process Calc.'!BH86)</f>
        <v/>
      </c>
      <c r="DS93" s="245" t="str">
        <f>IF(ISBLANK('In Process Calc.'!BI86),"",'In Process Calc.'!BI86)</f>
        <v/>
      </c>
      <c r="DT93" s="245" t="str">
        <f>IF(ISBLANK('In Process Calc.'!BJ86),"",'In Process Calc.'!BJ86)</f>
        <v/>
      </c>
      <c r="DU93" s="245" t="str">
        <f>IF(ISBLANK('In Process Calc.'!BK86),"",'In Process Calc.'!BK86)</f>
        <v/>
      </c>
      <c r="DV93" s="245" t="str">
        <f>IF(ISBLANK('In Process Calc.'!BL86),"",'In Process Calc.'!BL86)</f>
        <v/>
      </c>
      <c r="DW93" s="245" t="str">
        <f>IF(ISBLANK('In Process Calc.'!BM86),"",'In Process Calc.'!BM86)</f>
        <v/>
      </c>
      <c r="DX93" s="245" t="str">
        <f>IF(ISBLANK('In Process Calc.'!BN86),"",'In Process Calc.'!BN86)</f>
        <v/>
      </c>
      <c r="DY93" s="245" t="str">
        <f>IF(ISBLANK('In Process Calc.'!BO86),"",'In Process Calc.'!BO86)</f>
        <v/>
      </c>
      <c r="DZ93" s="245" t="str">
        <f>IF(ISBLANK('In Process Calc.'!BP86),"",'In Process Calc.'!BP86)</f>
        <v/>
      </c>
      <c r="EA93" s="245" t="str">
        <f>IF(ISBLANK('In Process Calc.'!BQ86),"",'In Process Calc.'!BQ86)</f>
        <v/>
      </c>
      <c r="EB93" s="245" t="str">
        <f>IF(ISBLANK('In Process Calc.'!BR86),"",'In Process Calc.'!BR86)</f>
        <v/>
      </c>
      <c r="EC93" s="245" t="str">
        <f>IF(ISBLANK('In Process Calc.'!BS86),"",'In Process Calc.'!BS86)</f>
        <v/>
      </c>
      <c r="ED93" s="245" t="str">
        <f>IF(ISBLANK('In Process Calc.'!BT86),"",'In Process Calc.'!BT86)</f>
        <v/>
      </c>
      <c r="EE93" s="245" t="str">
        <f>IF(ISBLANK('In Process Calc.'!BU86),"",'In Process Calc.'!BU86)</f>
        <v/>
      </c>
      <c r="EF93" s="245" t="str">
        <f>IF(ISBLANK('In Process Calc.'!BV86),"",'In Process Calc.'!BV86)</f>
        <v/>
      </c>
      <c r="EG93" s="245" t="str">
        <f>IF(ISBLANK('In Process Calc.'!BW86),"",'In Process Calc.'!BW86)</f>
        <v/>
      </c>
      <c r="EH93" s="245" t="str">
        <f>IF(ISBLANK('In Process Calc.'!BX86),"",'In Process Calc.'!BX86)</f>
        <v/>
      </c>
      <c r="EI93" s="245" t="str">
        <f>IF(ISBLANK('In Process Calc.'!BY86),"",'In Process Calc.'!BY86)</f>
        <v/>
      </c>
      <c r="EJ93" s="245" t="str">
        <f>IF(ISBLANK('In Process Calc.'!BZ86),"",'In Process Calc.'!BZ86)</f>
        <v/>
      </c>
      <c r="EK93" s="245" t="str">
        <f>IF(ISBLANK('Post Process Calc.'!A93),"",'Post Process Calc.'!A93)</f>
        <v/>
      </c>
      <c r="EL93" s="245" t="str">
        <f>IF(ISBLANK('Post Process Calc.'!B93),"",'Post Process Calc.'!B93)</f>
        <v/>
      </c>
      <c r="EM93" s="245" t="str">
        <f>IF(ISBLANK('Post Process Calc.'!C93),"",'Post Process Calc.'!C93)</f>
        <v/>
      </c>
      <c r="EN93" s="245" t="str">
        <f>IF(ISBLANK('Post Process Calc.'!D93),"",'Post Process Calc.'!D93)</f>
        <v/>
      </c>
      <c r="EO93" s="245" t="str">
        <f>IF(ISBLANK('Post Process Calc.'!E93),"",'Post Process Calc.'!E93)</f>
        <v/>
      </c>
      <c r="EP93" s="245" t="str">
        <f>IF(ISBLANK('Post Process Calc.'!F93),"",'Post Process Calc.'!F93)</f>
        <v/>
      </c>
      <c r="EQ93" s="245" t="str">
        <f>IF(ISBLANK('Post Process Calc.'!G93),"",'Post Process Calc.'!G93)</f>
        <v/>
      </c>
      <c r="ER93" s="245" t="str">
        <f>IF(ISBLANK('Post Process Calc.'!H93),"",'Post Process Calc.'!H93)</f>
        <v/>
      </c>
      <c r="ES93" s="245" t="str">
        <f>IF(ISBLANK('Post Process Calc.'!I93),"",'Post Process Calc.'!I93)</f>
        <v/>
      </c>
      <c r="ET93" s="245" t="str">
        <f>IF(ISBLANK('Post Process Calc.'!J93),"",'Post Process Calc.'!J93)</f>
        <v/>
      </c>
      <c r="EU93" s="245" t="str">
        <f>IF(ISBLANK('Post Process Calc.'!K93),"",'Post Process Calc.'!K93)</f>
        <v/>
      </c>
      <c r="EV93" s="245" t="str">
        <f>IF(ISBLANK('Post Process Calc.'!L93),"",'Post Process Calc.'!L93)</f>
        <v/>
      </c>
      <c r="EW93" s="245" t="str">
        <f>IF(ISBLANK('Post Process Calc.'!M93),"",'Post Process Calc.'!M93)</f>
        <v/>
      </c>
      <c r="EX93" s="245" t="str">
        <f>IF(ISBLANK('Post Process Calc.'!N93),"",'Post Process Calc.'!N93)</f>
        <v/>
      </c>
      <c r="EY93" s="245" t="str">
        <f>IF(ISBLANK('Post Process Calc.'!O93),"",'Post Process Calc.'!O93)</f>
        <v/>
      </c>
      <c r="EZ93" s="245" t="str">
        <f>IF(ISBLANK('Post Process Calc.'!P93),"",'Post Process Calc.'!P93)</f>
        <v/>
      </c>
      <c r="FA93" s="245" t="str">
        <f>IF(ISBLANK('Post Process Calc.'!Q93),"",'Post Process Calc.'!Q93)</f>
        <v/>
      </c>
      <c r="FB93" s="245" t="str">
        <f>IF(ISBLANK('Post Process Calc.'!R93),"",'Post Process Calc.'!R93)</f>
        <v/>
      </c>
      <c r="FC93" s="245" t="str">
        <f>IF(ISBLANK('Post Process Calc.'!S93),"",'Post Process Calc.'!S93)</f>
        <v/>
      </c>
      <c r="FD93" s="245" t="str">
        <f>IF(ISBLANK('Post Process Calc.'!T93),"",'Post Process Calc.'!T93)</f>
        <v/>
      </c>
      <c r="FE93" s="245" t="str">
        <f>IF(ISBLANK('Post Process Calc.'!U93),"",'Post Process Calc.'!U93)</f>
        <v/>
      </c>
      <c r="FF93" s="245" t="str">
        <f>IF(ISBLANK('Post Process Calc.'!V93),"",'Post Process Calc.'!V93)</f>
        <v/>
      </c>
      <c r="FG93" s="245" t="str">
        <f>IF(ISBLANK('Post Process Calc.'!W93),"",'Post Process Calc.'!W93)</f>
        <v/>
      </c>
      <c r="FH93" s="245" t="str">
        <f>IF(ISBLANK('Post Process Calc.'!X93),"",'Post Process Calc.'!X93)</f>
        <v/>
      </c>
      <c r="FI93" s="245" t="str">
        <f>IF(ISBLANK('Post Process Calc.'!Y93),"",'Post Process Calc.'!Y93)</f>
        <v/>
      </c>
      <c r="FJ93" s="245" t="str">
        <f>IF(ISBLANK('Post Process Calc.'!Z93),"",'Post Process Calc.'!Z93)</f>
        <v/>
      </c>
      <c r="FK93" s="245" t="str">
        <f>IF(ISBLANK('Post Process Calc.'!AA93),"",'Post Process Calc.'!AA93)</f>
        <v/>
      </c>
      <c r="FL93" s="245" t="str">
        <f>IF(ISBLANK('Post Process Calc.'!AB93),"",'Post Process Calc.'!AB93)</f>
        <v/>
      </c>
      <c r="FM93" s="245" t="str">
        <f>IF(ISBLANK('Post Process Calc.'!AC93),"",'Post Process Calc.'!AC93)</f>
        <v/>
      </c>
      <c r="FN93" s="245" t="str">
        <f>IF(ISBLANK('Post Process Calc.'!AD93),"",'Post Process Calc.'!AD93)</f>
        <v/>
      </c>
      <c r="FO93" s="245" t="str">
        <f>IF(ISBLANK('Post Process Calc.'!AE93),"",'Post Process Calc.'!AE93)</f>
        <v/>
      </c>
      <c r="FP93" s="245" t="str">
        <f>IF(ISBLANK('Post Process Calc.'!AF93),"",'Post Process Calc.'!AF93)</f>
        <v/>
      </c>
      <c r="FQ93" s="245" t="str">
        <f>IF(ISBLANK('Post Process Calc.'!AG93),"",'Post Process Calc.'!AG93)</f>
        <v/>
      </c>
      <c r="FR93" s="245" t="str">
        <f>IF(ISBLANK('Post Process Calc.'!AH93),"",'Post Process Calc.'!AH93)</f>
        <v/>
      </c>
      <c r="FS93" s="245" t="str">
        <f>IF(ISBLANK('Post Process Calc.'!AI93),"",'Post Process Calc.'!AI93)</f>
        <v/>
      </c>
    </row>
    <row r="94" spans="1:175" x14ac:dyDescent="0.15">
      <c r="A94" s="240" t="str">
        <f>IF(Glutamine!B85&lt;&gt;0,Glutamine!$B$1,"")</f>
        <v/>
      </c>
      <c r="B94" s="240" t="str">
        <f>IF(ISBLANK(Glutamine!A85),"",Glutamine!A85)</f>
        <v/>
      </c>
      <c r="C94" s="247" t="str">
        <f>IF(ISBLANK(Glutamine!B85),"",Glutamine!B85)</f>
        <v/>
      </c>
      <c r="D94" s="248" t="str">
        <f>IF(ISBLANK(Glutamine!C85),"",Glutamine!C85)</f>
        <v/>
      </c>
      <c r="E94" s="240" t="str">
        <f>IF(ISBLANK(Glutamine!D85),"",Glutamine!D85)</f>
        <v/>
      </c>
      <c r="F94" s="240" t="str">
        <f>IF(ISBLANK(Glutamine!E85),"",Glutamine!E85)</f>
        <v/>
      </c>
      <c r="G94" s="240" t="str">
        <f>IF(ISBLANK(Glutamine!G85),"",Glutamine!G85)</f>
        <v/>
      </c>
      <c r="H94" s="240" t="str">
        <f>IF(ISBLANK(Glutamine!H85),"",Glutamine!H85)</f>
        <v/>
      </c>
      <c r="I94" s="240" t="str">
        <f>IF(ISBLANK(Glutamine!I85),"",Glutamine!I85)</f>
        <v/>
      </c>
      <c r="J94" s="240" t="str">
        <f>IF(ISBLANK(Glutamine!J85),"",Glutamine!J85)</f>
        <v/>
      </c>
      <c r="K94" s="240" t="str">
        <f>IF(ISBLANK(Glutamine!K85),"",Glutamine!K85)</f>
        <v/>
      </c>
      <c r="L94" s="240" t="str">
        <f>IF(ISBLANK(Glutamine!L85),"",Glutamine!L85)</f>
        <v/>
      </c>
      <c r="M94" s="240" t="str">
        <f>IF(ISBLANK(Glutamine!M85),"",Glutamine!M85)</f>
        <v/>
      </c>
      <c r="N94" s="240" t="str">
        <f>IF(ISBLANK(Glutamine!N85),"",Glutamine!N85)</f>
        <v/>
      </c>
      <c r="O94" s="240" t="str">
        <f>IF(ISBLANK(Glutamine!O85),"",Glutamine!O85)</f>
        <v/>
      </c>
      <c r="P94" s="240" t="str">
        <f>IF(ISBLANK(Glutamine!P85),"",Glutamine!P85)</f>
        <v/>
      </c>
      <c r="Q94" s="240" t="str">
        <f>IF(ISBLANK(Glutamine!Q85),"",Glutamine!Q85)</f>
        <v/>
      </c>
      <c r="R94" s="240" t="str">
        <f>IF(ISBLANK(Glutamine!R85),"",Glutamine!R85)</f>
        <v/>
      </c>
      <c r="S94" s="240" t="str">
        <f>IF(ISBLANK(Glutamine!S85),"",Glutamine!S85)</f>
        <v/>
      </c>
      <c r="T94" s="240" t="str">
        <f>IF(ISBLANK(Glutamine!T85),"",Glutamine!T85)</f>
        <v/>
      </c>
      <c r="U94" s="240" t="str">
        <f>IF(ISBLANK(Glutamine!U85),"",Glutamine!U85)</f>
        <v/>
      </c>
      <c r="V94" s="240" t="str">
        <f>IF(ISBLANK(Glutamine!V85),"",Glutamine!V85)</f>
        <v/>
      </c>
      <c r="W94" s="240" t="str">
        <f>IF(ISBLANK(Glutamine!W85),"",Glutamine!W85)</f>
        <v/>
      </c>
      <c r="X94" s="240" t="str">
        <f>IF(ISBLANK(Glutamine!X85),"",Glutamine!X85)</f>
        <v/>
      </c>
      <c r="Y94" s="240" t="str">
        <f>IF(ISBLANK(Glutamine!Y85),"",Glutamine!Y85)</f>
        <v/>
      </c>
      <c r="Z94" s="240" t="str">
        <f>IF(ISBLANK(Glutamine!Z85),"",Glutamine!Z85)</f>
        <v/>
      </c>
      <c r="AA94" s="240" t="str">
        <f>IF(ISBLANK(Glutamine!AA85),"",Glutamine!AA85)</f>
        <v/>
      </c>
      <c r="AB94" s="240" t="str">
        <f>IF(ISBLANK(Glutamine!AB85),"",Glutamine!AB85)</f>
        <v/>
      </c>
      <c r="AC94" s="240" t="str">
        <f>IF(ISBLANK(Glutamine!AC85),"",Glutamine!AC85)</f>
        <v/>
      </c>
      <c r="AD94" s="240" t="str">
        <f>IF(ISBLANK(Glutamine!AD85),"",Glutamine!AD85)</f>
        <v/>
      </c>
      <c r="AE94" s="240" t="str">
        <f>IF(ISBLANK(Glutamine!AE85),"",Glutamine!AE85)</f>
        <v/>
      </c>
      <c r="AF94" s="240" t="str">
        <f>IF(ISBLANK(Glutamine!AF85),"",Glutamine!AF85)</f>
        <v/>
      </c>
      <c r="AG94" s="240" t="str">
        <f>IF(ISBLANK(Glutamine!AG85),"",Glutamine!AG85)</f>
        <v/>
      </c>
      <c r="AH94" s="240" t="str">
        <f>IF(ISBLANK(Glutamine!AH85),"",Glutamine!AH85)</f>
        <v/>
      </c>
      <c r="AI94" s="240" t="str">
        <f>IF(ISBLANK(Glutamine!AI85),"",Glutamine!AI85)</f>
        <v/>
      </c>
      <c r="AJ94" s="240" t="str">
        <f>IF(ISBLANK(Glutamine!AJ85),"",Glutamine!AJ85)</f>
        <v/>
      </c>
      <c r="AK94" s="240" t="str">
        <f>IF(ISBLANK(Glutamine!AK85),"",Glutamine!AK85)</f>
        <v/>
      </c>
      <c r="AL94" s="240" t="str">
        <f>IF(ISBLANK(Glutamine!AL85),"",Glutamine!AL85)</f>
        <v/>
      </c>
      <c r="AM94" s="240" t="str">
        <f>IF(ISBLANK(Glutamine!AM85),"",Glutamine!AM85)</f>
        <v/>
      </c>
      <c r="AN94" s="240" t="str">
        <f>IF(ISBLANK(Glutamine!AN85),"",Glutamine!AN85)</f>
        <v/>
      </c>
      <c r="AO94" s="240" t="str">
        <f>IF(ISBLANK(Glutamine!AO85),"",Glutamine!AO85)</f>
        <v/>
      </c>
      <c r="AP94" s="240" t="str">
        <f>IF(ISBLANK(Glutamine!AP85),"",Glutamine!AP85)</f>
        <v/>
      </c>
      <c r="AQ94" s="240" t="e">
        <f>IF(ISBLANK(Glutamine!#REF!),"",Glutamine!#REF!)</f>
        <v>#REF!</v>
      </c>
      <c r="AR94" s="240" t="e">
        <f>IF(ISBLANK(Glutamine!#REF!),"",Glutamine!#REF!)</f>
        <v>#REF!</v>
      </c>
      <c r="AS94" s="240" t="e">
        <f>IF(ISBLANK(Glutamine!#REF!),"",Glutamine!#REF!)</f>
        <v>#REF!</v>
      </c>
      <c r="AT94" s="240" t="e">
        <f>IF(ISBLANK(Glutamine!#REF!),"",Glutamine!#REF!)</f>
        <v>#REF!</v>
      </c>
      <c r="AU94" s="240" t="e">
        <f>IF(ISBLANK(Glutamine!#REF!),"",Glutamine!#REF!)</f>
        <v>#REF!</v>
      </c>
      <c r="AV94" s="240" t="e">
        <f>IF(ISBLANK(Glutamine!#REF!),"",Glutamine!#REF!)</f>
        <v>#REF!</v>
      </c>
      <c r="AW94" s="240" t="e">
        <f>IF(ISBLANK(Glutamine!#REF!),"",Glutamine!#REF!)</f>
        <v>#REF!</v>
      </c>
      <c r="AX94" s="240" t="e">
        <f>IF(ISBLANK(Glutamine!#REF!),"",Glutamine!#REF!)</f>
        <v>#REF!</v>
      </c>
      <c r="AY94" s="240" t="e">
        <f>IF(ISBLANK(Glutamine!#REF!),"",Glutamine!#REF!)</f>
        <v>#REF!</v>
      </c>
      <c r="AZ94" s="240" t="e">
        <f>IF(ISBLANK(Glutamine!#REF!),"",Glutamine!#REF!)</f>
        <v>#REF!</v>
      </c>
      <c r="BA94" s="240" t="e">
        <f>IF(ISBLANK(Glutamine!#REF!),"",Glutamine!#REF!)</f>
        <v>#REF!</v>
      </c>
      <c r="BB94" s="240" t="e">
        <f>IF(ISBLANK(Glutamine!#REF!),"",Glutamine!#REF!)</f>
        <v>#REF!</v>
      </c>
      <c r="BC94" s="240" t="e">
        <f>IF(ISBLANK(Glutamine!#REF!),"",Glutamine!#REF!)</f>
        <v>#REF!</v>
      </c>
      <c r="BD94" s="240" t="e">
        <f>IF(ISBLANK(Glutamine!#REF!),"",Glutamine!#REF!)</f>
        <v>#REF!</v>
      </c>
      <c r="BE94" s="240" t="e">
        <f>IF(ISBLANK(Glutamine!#REF!),"",Glutamine!#REF!)</f>
        <v>#REF!</v>
      </c>
      <c r="BF94" s="240" t="e">
        <f>IF(ISBLANK(Glutamine!#REF!),"",Glutamine!#REF!)</f>
        <v>#REF!</v>
      </c>
      <c r="BG94" s="240" t="e">
        <f>IF(ISBLANK(Glutamine!#REF!),"",Glutamine!#REF!)</f>
        <v>#REF!</v>
      </c>
      <c r="BH94" s="240" t="e">
        <f>IF(ISBLANK(Glutamine!#REF!),"",Glutamine!#REF!)</f>
        <v>#REF!</v>
      </c>
      <c r="BI94" s="240" t="e">
        <f>IF(ISBLANK(Glutamine!#REF!),"",Glutamine!#REF!)</f>
        <v>#REF!</v>
      </c>
      <c r="BJ94" s="240" t="e">
        <f>IF(ISBLANK(Glutamine!#REF!),"",Glutamine!#REF!)</f>
        <v>#REF!</v>
      </c>
      <c r="BK94" s="240" t="e">
        <f>IF(ISBLANK(Glutamine!#REF!),"",Glutamine!#REF!)</f>
        <v>#REF!</v>
      </c>
      <c r="BL94" s="240" t="e">
        <f>IF(ISBLANK(Glutamine!#REF!),"",Glutamine!#REF!)</f>
        <v>#REF!</v>
      </c>
      <c r="BM94" s="240" t="e">
        <f>IF(ISBLANK(Glutamine!#REF!),"",Glutamine!#REF!)</f>
        <v>#REF!</v>
      </c>
      <c r="BN94" s="240" t="str">
        <f>IF(ISBLANK('In Process Calc.'!B87),"",ROUND('In Process Calc.'!B87,2))</f>
        <v/>
      </c>
      <c r="BO94" s="240" t="str">
        <f>IF(ISBLANK('In Process Calc.'!C87),"",ROUND('In Process Calc.'!C87,2))</f>
        <v/>
      </c>
      <c r="BP94" s="240" t="str">
        <f>IF(ISBLANK('In Process Calc.'!D87),"",'In Process Calc.'!D87)</f>
        <v/>
      </c>
      <c r="BQ94" s="240" t="str">
        <f>IF(ISBLANK('In Process Calc.'!E87),"",'In Process Calc.'!E87)</f>
        <v/>
      </c>
      <c r="BR94" s="240" t="str">
        <f>IF(ISBLANK('In Process Calc.'!G87),"",'In Process Calc.'!G87)</f>
        <v/>
      </c>
      <c r="BS94" s="240" t="str">
        <f>IF(ISBLANK('In Process Calc.'!I87),"",'In Process Calc.'!I87)</f>
        <v/>
      </c>
      <c r="BT94" s="240" t="str">
        <f>IF(ISBLANK('In Process Calc.'!J87),"",'In Process Calc.'!J87)</f>
        <v/>
      </c>
      <c r="BU94" s="240" t="str">
        <f>IF(ISBLANK('In Process Calc.'!K87),"",'In Process Calc.'!K87)</f>
        <v/>
      </c>
      <c r="BV94" s="245" t="str">
        <f>IF(ISBLANK('In Process Calc.'!L87),"",'In Process Calc.'!L87)</f>
        <v/>
      </c>
      <c r="BW94" s="245" t="str">
        <f>IF(ISBLANK('In Process Calc.'!M87),"",'In Process Calc.'!M87)</f>
        <v/>
      </c>
      <c r="BX94" s="245" t="str">
        <f>IF(ISBLANK('In Process Calc.'!N87),"",'In Process Calc.'!N87)</f>
        <v/>
      </c>
      <c r="BY94" s="245" t="str">
        <f>IF(ISBLANK('In Process Calc.'!O87),"",'In Process Calc.'!O87)</f>
        <v/>
      </c>
      <c r="BZ94" s="245" t="str">
        <f>IF(ISBLANK('In Process Calc.'!P87),"",'In Process Calc.'!P87)</f>
        <v/>
      </c>
      <c r="CA94" s="245" t="str">
        <f>IF(ISBLANK('In Process Calc.'!Q87),"",'In Process Calc.'!Q87)</f>
        <v/>
      </c>
      <c r="CB94" s="245" t="str">
        <f>IF(ISBLANK('In Process Calc.'!R87),"",'In Process Calc.'!R87)</f>
        <v/>
      </c>
      <c r="CC94" s="245" t="str">
        <f>IF(ISBLANK('In Process Calc.'!S87),"",'In Process Calc.'!S87)</f>
        <v/>
      </c>
      <c r="CD94" s="245" t="str">
        <f>IF(ISBLANK('In Process Calc.'!T87),"",'In Process Calc.'!T87)</f>
        <v/>
      </c>
      <c r="CE94" s="245" t="str">
        <f>IF(ISBLANK('In Process Calc.'!U87),"",'In Process Calc.'!U87)</f>
        <v/>
      </c>
      <c r="CF94" s="245" t="str">
        <f>IF(ISBLANK('In Process Calc.'!V87),"",'In Process Calc.'!V87)</f>
        <v/>
      </c>
      <c r="CG94" s="245" t="str">
        <f>IF(ISBLANK('In Process Calc.'!W87),"",'In Process Calc.'!W87)</f>
        <v/>
      </c>
      <c r="CH94" s="245" t="str">
        <f>IF(ISBLANK('In Process Calc.'!X87),"",'In Process Calc.'!X87)</f>
        <v/>
      </c>
      <c r="CI94" s="245" t="str">
        <f>IF(ISBLANK('In Process Calc.'!Y87),"",'In Process Calc.'!Y87)</f>
        <v/>
      </c>
      <c r="CJ94" s="245" t="str">
        <f>IF(ISBLANK('In Process Calc.'!Z87),"",'In Process Calc.'!Z87)</f>
        <v/>
      </c>
      <c r="CK94" s="245" t="str">
        <f>IF(ISBLANK('In Process Calc.'!AA87),"",'In Process Calc.'!AA87)</f>
        <v/>
      </c>
      <c r="CL94" s="245" t="str">
        <f>IF(ISBLANK('In Process Calc.'!AB87),"",'In Process Calc.'!AB87)</f>
        <v/>
      </c>
      <c r="CM94" s="245" t="str">
        <f>IF(ISBLANK('In Process Calc.'!AC87),"",'In Process Calc.'!AC87)</f>
        <v/>
      </c>
      <c r="CN94" s="245" t="str">
        <f>IF(ISBLANK('In Process Calc.'!AD87),"",'In Process Calc.'!AD87)</f>
        <v/>
      </c>
      <c r="CO94" s="245" t="str">
        <f>IF(ISBLANK('In Process Calc.'!AE87),"",'In Process Calc.'!AE87)</f>
        <v/>
      </c>
      <c r="CP94" s="245" t="str">
        <f>IF(ISBLANK('In Process Calc.'!AF87),"",'In Process Calc.'!AF87)</f>
        <v/>
      </c>
      <c r="CQ94" s="245" t="str">
        <f>IF(ISBLANK('In Process Calc.'!AG87),"",'In Process Calc.'!AG87)</f>
        <v/>
      </c>
      <c r="CR94" s="245" t="str">
        <f>IF(ISBLANK('In Process Calc.'!AH87),"",'In Process Calc.'!AH87)</f>
        <v/>
      </c>
      <c r="CS94" s="245" t="str">
        <f>IF(ISBLANK('In Process Calc.'!AI87),"",'In Process Calc.'!AI87)</f>
        <v/>
      </c>
      <c r="CT94" s="245" t="str">
        <f>IF(ISBLANK('In Process Calc.'!AJ87),"",'In Process Calc.'!AJ87)</f>
        <v/>
      </c>
      <c r="CU94" s="245" t="str">
        <f>IF(ISBLANK('In Process Calc.'!AK87),"",'In Process Calc.'!AK87)</f>
        <v/>
      </c>
      <c r="CV94" s="245" t="str">
        <f>IF(ISBLANK('In Process Calc.'!AL87),"",'In Process Calc.'!AL87)</f>
        <v/>
      </c>
      <c r="CW94" s="245" t="str">
        <f>IF(ISBLANK('In Process Calc.'!AM87),"",'In Process Calc.'!AM87)</f>
        <v/>
      </c>
      <c r="CX94" s="245" t="str">
        <f>IF(ISBLANK('In Process Calc.'!AN87),"",'In Process Calc.'!AN87)</f>
        <v/>
      </c>
      <c r="CY94" s="245" t="str">
        <f>IF(ISBLANK('In Process Calc.'!AO87),"",'In Process Calc.'!AO87)</f>
        <v/>
      </c>
      <c r="CZ94" s="245" t="str">
        <f>IF(ISBLANK('In Process Calc.'!AP87),"",'In Process Calc.'!AP87)</f>
        <v/>
      </c>
      <c r="DA94" s="245" t="str">
        <f>IF(ISBLANK('In Process Calc.'!AQ87),"",'In Process Calc.'!AQ87)</f>
        <v/>
      </c>
      <c r="DB94" s="245" t="str">
        <f>IF(ISBLANK('In Process Calc.'!AR87),"",'In Process Calc.'!AR87)</f>
        <v/>
      </c>
      <c r="DC94" s="245" t="str">
        <f>IF(ISBLANK('In Process Calc.'!AS87),"",'In Process Calc.'!AS87)</f>
        <v/>
      </c>
      <c r="DD94" s="245" t="str">
        <f>IF(ISBLANK('In Process Calc.'!AT87),"",'In Process Calc.'!AT87)</f>
        <v/>
      </c>
      <c r="DE94" s="245" t="str">
        <f>IF(ISBLANK('In Process Calc.'!AU87),"",'In Process Calc.'!AU87)</f>
        <v/>
      </c>
      <c r="DF94" s="245" t="str">
        <f>IF(ISBLANK('In Process Calc.'!AV87),"",'In Process Calc.'!AV87)</f>
        <v/>
      </c>
      <c r="DG94" s="245" t="str">
        <f>IF(ISBLANK('In Process Calc.'!AW87),"",'In Process Calc.'!AW87)</f>
        <v/>
      </c>
      <c r="DH94" s="245" t="str">
        <f>IF(ISBLANK('In Process Calc.'!AX87),"",'In Process Calc.'!AX87)</f>
        <v/>
      </c>
      <c r="DI94" s="245" t="str">
        <f>IF(ISBLANK('In Process Calc.'!AY87),"",'In Process Calc.'!AY87)</f>
        <v/>
      </c>
      <c r="DJ94" s="245" t="str">
        <f>IF(ISBLANK('In Process Calc.'!AZ87),"",'In Process Calc.'!AZ87)</f>
        <v/>
      </c>
      <c r="DK94" s="245" t="str">
        <f>IF(ISBLANK('In Process Calc.'!BA87),"",'In Process Calc.'!BA87)</f>
        <v/>
      </c>
      <c r="DL94" s="245" t="str">
        <f>IF(ISBLANK('In Process Calc.'!BB87),"",'In Process Calc.'!BB87)</f>
        <v/>
      </c>
      <c r="DM94" s="245" t="str">
        <f>IF(ISBLANK('In Process Calc.'!BC87),"",'In Process Calc.'!BC87)</f>
        <v/>
      </c>
      <c r="DN94" s="245" t="str">
        <f>IF(ISBLANK('In Process Calc.'!BD87),"",'In Process Calc.'!BD87)</f>
        <v/>
      </c>
      <c r="DO94" s="245" t="str">
        <f>IF(ISBLANK('In Process Calc.'!BE87),"",'In Process Calc.'!BE87)</f>
        <v/>
      </c>
      <c r="DP94" s="245" t="str">
        <f>IF(ISBLANK('In Process Calc.'!BF87),"",'In Process Calc.'!BF87)</f>
        <v/>
      </c>
      <c r="DQ94" s="245" t="str">
        <f>IF(ISBLANK('In Process Calc.'!BG87),"",'In Process Calc.'!BG87)</f>
        <v/>
      </c>
      <c r="DR94" s="245" t="str">
        <f>IF(ISBLANK('In Process Calc.'!BH87),"",'In Process Calc.'!BH87)</f>
        <v/>
      </c>
      <c r="DS94" s="245" t="str">
        <f>IF(ISBLANK('In Process Calc.'!BI87),"",'In Process Calc.'!BI87)</f>
        <v/>
      </c>
      <c r="DT94" s="245" t="str">
        <f>IF(ISBLANK('In Process Calc.'!BJ87),"",'In Process Calc.'!BJ87)</f>
        <v/>
      </c>
      <c r="DU94" s="245" t="str">
        <f>IF(ISBLANK('In Process Calc.'!BK87),"",'In Process Calc.'!BK87)</f>
        <v/>
      </c>
      <c r="DV94" s="245" t="str">
        <f>IF(ISBLANK('In Process Calc.'!BL87),"",'In Process Calc.'!BL87)</f>
        <v/>
      </c>
      <c r="DW94" s="245" t="str">
        <f>IF(ISBLANK('In Process Calc.'!BM87),"",'In Process Calc.'!BM87)</f>
        <v/>
      </c>
      <c r="DX94" s="245" t="str">
        <f>IF(ISBLANK('In Process Calc.'!BN87),"",'In Process Calc.'!BN87)</f>
        <v/>
      </c>
      <c r="DY94" s="245" t="str">
        <f>IF(ISBLANK('In Process Calc.'!BO87),"",'In Process Calc.'!BO87)</f>
        <v/>
      </c>
      <c r="DZ94" s="245" t="str">
        <f>IF(ISBLANK('In Process Calc.'!BP87),"",'In Process Calc.'!BP87)</f>
        <v/>
      </c>
      <c r="EA94" s="245" t="str">
        <f>IF(ISBLANK('In Process Calc.'!BQ87),"",'In Process Calc.'!BQ87)</f>
        <v/>
      </c>
      <c r="EB94" s="245" t="str">
        <f>IF(ISBLANK('In Process Calc.'!BR87),"",'In Process Calc.'!BR87)</f>
        <v/>
      </c>
      <c r="EC94" s="245" t="str">
        <f>IF(ISBLANK('In Process Calc.'!BS87),"",'In Process Calc.'!BS87)</f>
        <v/>
      </c>
      <c r="ED94" s="245" t="str">
        <f>IF(ISBLANK('In Process Calc.'!BT87),"",'In Process Calc.'!BT87)</f>
        <v/>
      </c>
      <c r="EE94" s="245" t="str">
        <f>IF(ISBLANK('In Process Calc.'!BU87),"",'In Process Calc.'!BU87)</f>
        <v/>
      </c>
      <c r="EF94" s="245" t="str">
        <f>IF(ISBLANK('In Process Calc.'!BV87),"",'In Process Calc.'!BV87)</f>
        <v/>
      </c>
      <c r="EG94" s="245" t="str">
        <f>IF(ISBLANK('In Process Calc.'!BW87),"",'In Process Calc.'!BW87)</f>
        <v/>
      </c>
      <c r="EH94" s="245" t="str">
        <f>IF(ISBLANK('In Process Calc.'!BX87),"",'In Process Calc.'!BX87)</f>
        <v/>
      </c>
      <c r="EI94" s="245" t="str">
        <f>IF(ISBLANK('In Process Calc.'!BY87),"",'In Process Calc.'!BY87)</f>
        <v/>
      </c>
      <c r="EJ94" s="245" t="str">
        <f>IF(ISBLANK('In Process Calc.'!BZ87),"",'In Process Calc.'!BZ87)</f>
        <v/>
      </c>
      <c r="EK94" s="245" t="str">
        <f>IF(ISBLANK('Post Process Calc.'!A94),"",'Post Process Calc.'!A94)</f>
        <v/>
      </c>
      <c r="EL94" s="245" t="str">
        <f>IF(ISBLANK('Post Process Calc.'!B94),"",'Post Process Calc.'!B94)</f>
        <v/>
      </c>
      <c r="EM94" s="245" t="str">
        <f>IF(ISBLANK('Post Process Calc.'!C94),"",'Post Process Calc.'!C94)</f>
        <v/>
      </c>
      <c r="EN94" s="245" t="str">
        <f>IF(ISBLANK('Post Process Calc.'!D94),"",'Post Process Calc.'!D94)</f>
        <v/>
      </c>
      <c r="EO94" s="245" t="str">
        <f>IF(ISBLANK('Post Process Calc.'!E94),"",'Post Process Calc.'!E94)</f>
        <v/>
      </c>
      <c r="EP94" s="245" t="str">
        <f>IF(ISBLANK('Post Process Calc.'!F94),"",'Post Process Calc.'!F94)</f>
        <v/>
      </c>
      <c r="EQ94" s="245" t="str">
        <f>IF(ISBLANK('Post Process Calc.'!G94),"",'Post Process Calc.'!G94)</f>
        <v/>
      </c>
      <c r="ER94" s="245" t="str">
        <f>IF(ISBLANK('Post Process Calc.'!H94),"",'Post Process Calc.'!H94)</f>
        <v/>
      </c>
      <c r="ES94" s="245" t="str">
        <f>IF(ISBLANK('Post Process Calc.'!I94),"",'Post Process Calc.'!I94)</f>
        <v/>
      </c>
      <c r="ET94" s="245" t="str">
        <f>IF(ISBLANK('Post Process Calc.'!J94),"",'Post Process Calc.'!J94)</f>
        <v/>
      </c>
      <c r="EU94" s="245" t="str">
        <f>IF(ISBLANK('Post Process Calc.'!K94),"",'Post Process Calc.'!K94)</f>
        <v/>
      </c>
      <c r="EV94" s="245" t="str">
        <f>IF(ISBLANK('Post Process Calc.'!L94),"",'Post Process Calc.'!L94)</f>
        <v/>
      </c>
      <c r="EW94" s="245" t="str">
        <f>IF(ISBLANK('Post Process Calc.'!M94),"",'Post Process Calc.'!M94)</f>
        <v/>
      </c>
      <c r="EX94" s="245" t="str">
        <f>IF(ISBLANK('Post Process Calc.'!N94),"",'Post Process Calc.'!N94)</f>
        <v/>
      </c>
      <c r="EY94" s="245" t="str">
        <f>IF(ISBLANK('Post Process Calc.'!O94),"",'Post Process Calc.'!O94)</f>
        <v/>
      </c>
      <c r="EZ94" s="245" t="str">
        <f>IF(ISBLANK('Post Process Calc.'!P94),"",'Post Process Calc.'!P94)</f>
        <v/>
      </c>
      <c r="FA94" s="245" t="str">
        <f>IF(ISBLANK('Post Process Calc.'!Q94),"",'Post Process Calc.'!Q94)</f>
        <v/>
      </c>
      <c r="FB94" s="245" t="str">
        <f>IF(ISBLANK('Post Process Calc.'!R94),"",'Post Process Calc.'!R94)</f>
        <v/>
      </c>
      <c r="FC94" s="245" t="str">
        <f>IF(ISBLANK('Post Process Calc.'!S94),"",'Post Process Calc.'!S94)</f>
        <v/>
      </c>
      <c r="FD94" s="245" t="str">
        <f>IF(ISBLANK('Post Process Calc.'!T94),"",'Post Process Calc.'!T94)</f>
        <v/>
      </c>
      <c r="FE94" s="245" t="str">
        <f>IF(ISBLANK('Post Process Calc.'!U94),"",'Post Process Calc.'!U94)</f>
        <v/>
      </c>
      <c r="FF94" s="245" t="str">
        <f>IF(ISBLANK('Post Process Calc.'!V94),"",'Post Process Calc.'!V94)</f>
        <v/>
      </c>
      <c r="FG94" s="245" t="str">
        <f>IF(ISBLANK('Post Process Calc.'!W94),"",'Post Process Calc.'!W94)</f>
        <v/>
      </c>
      <c r="FH94" s="245" t="str">
        <f>IF(ISBLANK('Post Process Calc.'!X94),"",'Post Process Calc.'!X94)</f>
        <v/>
      </c>
      <c r="FI94" s="245" t="str">
        <f>IF(ISBLANK('Post Process Calc.'!Y94),"",'Post Process Calc.'!Y94)</f>
        <v/>
      </c>
      <c r="FJ94" s="245" t="str">
        <f>IF(ISBLANK('Post Process Calc.'!Z94),"",'Post Process Calc.'!Z94)</f>
        <v/>
      </c>
      <c r="FK94" s="245" t="str">
        <f>IF(ISBLANK('Post Process Calc.'!AA94),"",'Post Process Calc.'!AA94)</f>
        <v/>
      </c>
      <c r="FL94" s="245" t="str">
        <f>IF(ISBLANK('Post Process Calc.'!AB94),"",'Post Process Calc.'!AB94)</f>
        <v/>
      </c>
      <c r="FM94" s="245" t="str">
        <f>IF(ISBLANK('Post Process Calc.'!AC94),"",'Post Process Calc.'!AC94)</f>
        <v/>
      </c>
      <c r="FN94" s="245" t="str">
        <f>IF(ISBLANK('Post Process Calc.'!AD94),"",'Post Process Calc.'!AD94)</f>
        <v/>
      </c>
      <c r="FO94" s="245" t="str">
        <f>IF(ISBLANK('Post Process Calc.'!AE94),"",'Post Process Calc.'!AE94)</f>
        <v/>
      </c>
      <c r="FP94" s="245" t="str">
        <f>IF(ISBLANK('Post Process Calc.'!AF94),"",'Post Process Calc.'!AF94)</f>
        <v/>
      </c>
      <c r="FQ94" s="245" t="str">
        <f>IF(ISBLANK('Post Process Calc.'!AG94),"",'Post Process Calc.'!AG94)</f>
        <v/>
      </c>
      <c r="FR94" s="245" t="str">
        <f>IF(ISBLANK('Post Process Calc.'!AH94),"",'Post Process Calc.'!AH94)</f>
        <v/>
      </c>
      <c r="FS94" s="245" t="str">
        <f>IF(ISBLANK('Post Process Calc.'!AI94),"",'Post Process Calc.'!AI94)</f>
        <v/>
      </c>
    </row>
    <row r="95" spans="1:175" x14ac:dyDescent="0.15">
      <c r="A95" s="240" t="str">
        <f>IF(Glutamine!B86&lt;&gt;0,Glutamine!$B$1,"")</f>
        <v/>
      </c>
      <c r="B95" s="240" t="str">
        <f>IF(ISBLANK(Glutamine!A86),"",Glutamine!A86)</f>
        <v/>
      </c>
      <c r="C95" s="247" t="str">
        <f>IF(ISBLANK(Glutamine!B86),"",Glutamine!B86)</f>
        <v/>
      </c>
      <c r="D95" s="248" t="str">
        <f>IF(ISBLANK(Glutamine!C86),"",Glutamine!C86)</f>
        <v/>
      </c>
      <c r="E95" s="240" t="str">
        <f>IF(ISBLANK(Glutamine!D86),"",Glutamine!D86)</f>
        <v/>
      </c>
      <c r="F95" s="240" t="str">
        <f>IF(ISBLANK(Glutamine!E86),"",Glutamine!E86)</f>
        <v/>
      </c>
      <c r="G95" s="240" t="str">
        <f>IF(ISBLANK(Glutamine!G86),"",Glutamine!G86)</f>
        <v/>
      </c>
      <c r="H95" s="240" t="str">
        <f>IF(ISBLANK(Glutamine!H86),"",Glutamine!H86)</f>
        <v/>
      </c>
      <c r="I95" s="240" t="str">
        <f>IF(ISBLANK(Glutamine!I86),"",Glutamine!I86)</f>
        <v/>
      </c>
      <c r="J95" s="240" t="str">
        <f>IF(ISBLANK(Glutamine!J86),"",Glutamine!J86)</f>
        <v/>
      </c>
      <c r="K95" s="240" t="str">
        <f>IF(ISBLANK(Glutamine!K86),"",Glutamine!K86)</f>
        <v/>
      </c>
      <c r="L95" s="240" t="str">
        <f>IF(ISBLANK(Glutamine!L86),"",Glutamine!L86)</f>
        <v/>
      </c>
      <c r="M95" s="240" t="str">
        <f>IF(ISBLANK(Glutamine!M86),"",Glutamine!M86)</f>
        <v/>
      </c>
      <c r="N95" s="240" t="str">
        <f>IF(ISBLANK(Glutamine!N86),"",Glutamine!N86)</f>
        <v/>
      </c>
      <c r="O95" s="240" t="str">
        <f>IF(ISBLANK(Glutamine!O86),"",Glutamine!O86)</f>
        <v/>
      </c>
      <c r="P95" s="240" t="str">
        <f>IF(ISBLANK(Glutamine!P86),"",Glutamine!P86)</f>
        <v/>
      </c>
      <c r="Q95" s="240" t="str">
        <f>IF(ISBLANK(Glutamine!Q86),"",Glutamine!Q86)</f>
        <v/>
      </c>
      <c r="R95" s="240" t="str">
        <f>IF(ISBLANK(Glutamine!R86),"",Glutamine!R86)</f>
        <v/>
      </c>
      <c r="S95" s="240" t="str">
        <f>IF(ISBLANK(Glutamine!S86),"",Glutamine!S86)</f>
        <v/>
      </c>
      <c r="T95" s="240" t="str">
        <f>IF(ISBLANK(Glutamine!T86),"",Glutamine!T86)</f>
        <v/>
      </c>
      <c r="U95" s="240" t="str">
        <f>IF(ISBLANK(Glutamine!U86),"",Glutamine!U86)</f>
        <v/>
      </c>
      <c r="V95" s="240" t="str">
        <f>IF(ISBLANK(Glutamine!V86),"",Glutamine!V86)</f>
        <v/>
      </c>
      <c r="W95" s="240" t="str">
        <f>IF(ISBLANK(Glutamine!W86),"",Glutamine!W86)</f>
        <v/>
      </c>
      <c r="X95" s="240" t="str">
        <f>IF(ISBLANK(Glutamine!X86),"",Glutamine!X86)</f>
        <v/>
      </c>
      <c r="Y95" s="240" t="str">
        <f>IF(ISBLANK(Glutamine!Y86),"",Glutamine!Y86)</f>
        <v/>
      </c>
      <c r="Z95" s="240" t="str">
        <f>IF(ISBLANK(Glutamine!Z86),"",Glutamine!Z86)</f>
        <v/>
      </c>
      <c r="AA95" s="240" t="str">
        <f>IF(ISBLANK(Glutamine!AA86),"",Glutamine!AA86)</f>
        <v/>
      </c>
      <c r="AB95" s="240" t="str">
        <f>IF(ISBLANK(Glutamine!AB86),"",Glutamine!AB86)</f>
        <v/>
      </c>
      <c r="AC95" s="240" t="str">
        <f>IF(ISBLANK(Glutamine!AC86),"",Glutamine!AC86)</f>
        <v/>
      </c>
      <c r="AD95" s="240" t="str">
        <f>IF(ISBLANK(Glutamine!AD86),"",Glutamine!AD86)</f>
        <v/>
      </c>
      <c r="AE95" s="240" t="str">
        <f>IF(ISBLANK(Glutamine!AE86),"",Glutamine!AE86)</f>
        <v/>
      </c>
      <c r="AF95" s="240" t="str">
        <f>IF(ISBLANK(Glutamine!AF86),"",Glutamine!AF86)</f>
        <v/>
      </c>
      <c r="AG95" s="240" t="str">
        <f>IF(ISBLANK(Glutamine!AG86),"",Glutamine!AG86)</f>
        <v/>
      </c>
      <c r="AH95" s="240" t="str">
        <f>IF(ISBLANK(Glutamine!AH86),"",Glutamine!AH86)</f>
        <v/>
      </c>
      <c r="AI95" s="240" t="str">
        <f>IF(ISBLANK(Glutamine!AI86),"",Glutamine!AI86)</f>
        <v/>
      </c>
      <c r="AJ95" s="240" t="str">
        <f>IF(ISBLANK(Glutamine!AJ86),"",Glutamine!AJ86)</f>
        <v/>
      </c>
      <c r="AK95" s="240" t="str">
        <f>IF(ISBLANK(Glutamine!AK86),"",Glutamine!AK86)</f>
        <v/>
      </c>
      <c r="AL95" s="240" t="str">
        <f>IF(ISBLANK(Glutamine!AL86),"",Glutamine!AL86)</f>
        <v/>
      </c>
      <c r="AM95" s="240" t="str">
        <f>IF(ISBLANK(Glutamine!AM86),"",Glutamine!AM86)</f>
        <v/>
      </c>
      <c r="AN95" s="240" t="str">
        <f>IF(ISBLANK(Glutamine!AN86),"",Glutamine!AN86)</f>
        <v/>
      </c>
      <c r="AO95" s="240" t="str">
        <f>IF(ISBLANK(Glutamine!AO86),"",Glutamine!AO86)</f>
        <v/>
      </c>
      <c r="AP95" s="240" t="str">
        <f>IF(ISBLANK(Glutamine!AP86),"",Glutamine!AP86)</f>
        <v/>
      </c>
      <c r="AQ95" s="240" t="e">
        <f>IF(ISBLANK(Glutamine!#REF!),"",Glutamine!#REF!)</f>
        <v>#REF!</v>
      </c>
      <c r="AR95" s="240" t="e">
        <f>IF(ISBLANK(Glutamine!#REF!),"",Glutamine!#REF!)</f>
        <v>#REF!</v>
      </c>
      <c r="AS95" s="240" t="e">
        <f>IF(ISBLANK(Glutamine!#REF!),"",Glutamine!#REF!)</f>
        <v>#REF!</v>
      </c>
      <c r="AT95" s="240" t="e">
        <f>IF(ISBLANK(Glutamine!#REF!),"",Glutamine!#REF!)</f>
        <v>#REF!</v>
      </c>
      <c r="AU95" s="240" t="e">
        <f>IF(ISBLANK(Glutamine!#REF!),"",Glutamine!#REF!)</f>
        <v>#REF!</v>
      </c>
      <c r="AV95" s="240" t="e">
        <f>IF(ISBLANK(Glutamine!#REF!),"",Glutamine!#REF!)</f>
        <v>#REF!</v>
      </c>
      <c r="AW95" s="240" t="e">
        <f>IF(ISBLANK(Glutamine!#REF!),"",Glutamine!#REF!)</f>
        <v>#REF!</v>
      </c>
      <c r="AX95" s="240" t="e">
        <f>IF(ISBLANK(Glutamine!#REF!),"",Glutamine!#REF!)</f>
        <v>#REF!</v>
      </c>
      <c r="AY95" s="240" t="e">
        <f>IF(ISBLANK(Glutamine!#REF!),"",Glutamine!#REF!)</f>
        <v>#REF!</v>
      </c>
      <c r="AZ95" s="240" t="e">
        <f>IF(ISBLANK(Glutamine!#REF!),"",Glutamine!#REF!)</f>
        <v>#REF!</v>
      </c>
      <c r="BA95" s="240" t="e">
        <f>IF(ISBLANK(Glutamine!#REF!),"",Glutamine!#REF!)</f>
        <v>#REF!</v>
      </c>
      <c r="BB95" s="240" t="e">
        <f>IF(ISBLANK(Glutamine!#REF!),"",Glutamine!#REF!)</f>
        <v>#REF!</v>
      </c>
      <c r="BC95" s="240" t="e">
        <f>IF(ISBLANK(Glutamine!#REF!),"",Glutamine!#REF!)</f>
        <v>#REF!</v>
      </c>
      <c r="BD95" s="240" t="e">
        <f>IF(ISBLANK(Glutamine!#REF!),"",Glutamine!#REF!)</f>
        <v>#REF!</v>
      </c>
      <c r="BE95" s="240" t="e">
        <f>IF(ISBLANK(Glutamine!#REF!),"",Glutamine!#REF!)</f>
        <v>#REF!</v>
      </c>
      <c r="BF95" s="240" t="e">
        <f>IF(ISBLANK(Glutamine!#REF!),"",Glutamine!#REF!)</f>
        <v>#REF!</v>
      </c>
      <c r="BG95" s="240" t="e">
        <f>IF(ISBLANK(Glutamine!#REF!),"",Glutamine!#REF!)</f>
        <v>#REF!</v>
      </c>
      <c r="BH95" s="240" t="e">
        <f>IF(ISBLANK(Glutamine!#REF!),"",Glutamine!#REF!)</f>
        <v>#REF!</v>
      </c>
      <c r="BI95" s="240" t="e">
        <f>IF(ISBLANK(Glutamine!#REF!),"",Glutamine!#REF!)</f>
        <v>#REF!</v>
      </c>
      <c r="BJ95" s="240" t="e">
        <f>IF(ISBLANK(Glutamine!#REF!),"",Glutamine!#REF!)</f>
        <v>#REF!</v>
      </c>
      <c r="BK95" s="240" t="e">
        <f>IF(ISBLANK(Glutamine!#REF!),"",Glutamine!#REF!)</f>
        <v>#REF!</v>
      </c>
      <c r="BL95" s="240" t="e">
        <f>IF(ISBLANK(Glutamine!#REF!),"",Glutamine!#REF!)</f>
        <v>#REF!</v>
      </c>
      <c r="BM95" s="240" t="e">
        <f>IF(ISBLANK(Glutamine!#REF!),"",Glutamine!#REF!)</f>
        <v>#REF!</v>
      </c>
      <c r="BN95" s="240" t="str">
        <f>IF(ISBLANK('In Process Calc.'!B88),"",ROUND('In Process Calc.'!B88,2))</f>
        <v/>
      </c>
      <c r="BO95" s="240" t="str">
        <f>IF(ISBLANK('In Process Calc.'!C88),"",ROUND('In Process Calc.'!C88,2))</f>
        <v/>
      </c>
      <c r="BP95" s="240" t="str">
        <f>IF(ISBLANK('In Process Calc.'!D88),"",'In Process Calc.'!D88)</f>
        <v/>
      </c>
      <c r="BQ95" s="240" t="str">
        <f>IF(ISBLANK('In Process Calc.'!E88),"",'In Process Calc.'!E88)</f>
        <v/>
      </c>
      <c r="BR95" s="240" t="str">
        <f>IF(ISBLANK('In Process Calc.'!G88),"",'In Process Calc.'!G88)</f>
        <v/>
      </c>
      <c r="BS95" s="240" t="str">
        <f>IF(ISBLANK('In Process Calc.'!I88),"",'In Process Calc.'!I88)</f>
        <v/>
      </c>
      <c r="BT95" s="240" t="str">
        <f>IF(ISBLANK('In Process Calc.'!J88),"",'In Process Calc.'!J88)</f>
        <v/>
      </c>
      <c r="BU95" s="240" t="str">
        <f>IF(ISBLANK('In Process Calc.'!K88),"",'In Process Calc.'!K88)</f>
        <v/>
      </c>
      <c r="BV95" s="245" t="str">
        <f>IF(ISBLANK('In Process Calc.'!L88),"",'In Process Calc.'!L88)</f>
        <v/>
      </c>
      <c r="BW95" s="245" t="str">
        <f>IF(ISBLANK('In Process Calc.'!M88),"",'In Process Calc.'!M88)</f>
        <v/>
      </c>
      <c r="BX95" s="245" t="str">
        <f>IF(ISBLANK('In Process Calc.'!N88),"",'In Process Calc.'!N88)</f>
        <v/>
      </c>
      <c r="BY95" s="245" t="str">
        <f>IF(ISBLANK('In Process Calc.'!O88),"",'In Process Calc.'!O88)</f>
        <v/>
      </c>
      <c r="BZ95" s="245" t="str">
        <f>IF(ISBLANK('In Process Calc.'!P88),"",'In Process Calc.'!P88)</f>
        <v/>
      </c>
      <c r="CA95" s="245" t="str">
        <f>IF(ISBLANK('In Process Calc.'!Q88),"",'In Process Calc.'!Q88)</f>
        <v/>
      </c>
      <c r="CB95" s="245" t="str">
        <f>IF(ISBLANK('In Process Calc.'!R88),"",'In Process Calc.'!R88)</f>
        <v/>
      </c>
      <c r="CC95" s="245" t="str">
        <f>IF(ISBLANK('In Process Calc.'!S88),"",'In Process Calc.'!S88)</f>
        <v/>
      </c>
      <c r="CD95" s="245" t="str">
        <f>IF(ISBLANK('In Process Calc.'!T88),"",'In Process Calc.'!T88)</f>
        <v/>
      </c>
      <c r="CE95" s="245" t="str">
        <f>IF(ISBLANK('In Process Calc.'!U88),"",'In Process Calc.'!U88)</f>
        <v/>
      </c>
      <c r="CF95" s="245" t="str">
        <f>IF(ISBLANK('In Process Calc.'!V88),"",'In Process Calc.'!V88)</f>
        <v/>
      </c>
      <c r="CG95" s="245" t="str">
        <f>IF(ISBLANK('In Process Calc.'!W88),"",'In Process Calc.'!W88)</f>
        <v/>
      </c>
      <c r="CH95" s="245" t="str">
        <f>IF(ISBLANK('In Process Calc.'!X88),"",'In Process Calc.'!X88)</f>
        <v/>
      </c>
      <c r="CI95" s="245" t="str">
        <f>IF(ISBLANK('In Process Calc.'!Y88),"",'In Process Calc.'!Y88)</f>
        <v/>
      </c>
      <c r="CJ95" s="245" t="str">
        <f>IF(ISBLANK('In Process Calc.'!Z88),"",'In Process Calc.'!Z88)</f>
        <v/>
      </c>
      <c r="CK95" s="245" t="str">
        <f>IF(ISBLANK('In Process Calc.'!AA88),"",'In Process Calc.'!AA88)</f>
        <v/>
      </c>
      <c r="CL95" s="245" t="str">
        <f>IF(ISBLANK('In Process Calc.'!AB88),"",'In Process Calc.'!AB88)</f>
        <v/>
      </c>
      <c r="CM95" s="245" t="str">
        <f>IF(ISBLANK('In Process Calc.'!AC88),"",'In Process Calc.'!AC88)</f>
        <v/>
      </c>
      <c r="CN95" s="245" t="str">
        <f>IF(ISBLANK('In Process Calc.'!AD88),"",'In Process Calc.'!AD88)</f>
        <v/>
      </c>
      <c r="CO95" s="245" t="str">
        <f>IF(ISBLANK('In Process Calc.'!AE88),"",'In Process Calc.'!AE88)</f>
        <v/>
      </c>
      <c r="CP95" s="245" t="str">
        <f>IF(ISBLANK('In Process Calc.'!AF88),"",'In Process Calc.'!AF88)</f>
        <v/>
      </c>
      <c r="CQ95" s="245" t="str">
        <f>IF(ISBLANK('In Process Calc.'!AG88),"",'In Process Calc.'!AG88)</f>
        <v/>
      </c>
      <c r="CR95" s="245" t="str">
        <f>IF(ISBLANK('In Process Calc.'!AH88),"",'In Process Calc.'!AH88)</f>
        <v/>
      </c>
      <c r="CS95" s="245" t="str">
        <f>IF(ISBLANK('In Process Calc.'!AI88),"",'In Process Calc.'!AI88)</f>
        <v/>
      </c>
      <c r="CT95" s="245" t="str">
        <f>IF(ISBLANK('In Process Calc.'!AJ88),"",'In Process Calc.'!AJ88)</f>
        <v/>
      </c>
      <c r="CU95" s="245" t="str">
        <f>IF(ISBLANK('In Process Calc.'!AK88),"",'In Process Calc.'!AK88)</f>
        <v/>
      </c>
      <c r="CV95" s="245" t="str">
        <f>IF(ISBLANK('In Process Calc.'!AL88),"",'In Process Calc.'!AL88)</f>
        <v/>
      </c>
      <c r="CW95" s="245" t="str">
        <f>IF(ISBLANK('In Process Calc.'!AM88),"",'In Process Calc.'!AM88)</f>
        <v/>
      </c>
      <c r="CX95" s="245" t="str">
        <f>IF(ISBLANK('In Process Calc.'!AN88),"",'In Process Calc.'!AN88)</f>
        <v/>
      </c>
      <c r="CY95" s="245" t="str">
        <f>IF(ISBLANK('In Process Calc.'!AO88),"",'In Process Calc.'!AO88)</f>
        <v/>
      </c>
      <c r="CZ95" s="245" t="str">
        <f>IF(ISBLANK('In Process Calc.'!AP88),"",'In Process Calc.'!AP88)</f>
        <v/>
      </c>
      <c r="DA95" s="245" t="str">
        <f>IF(ISBLANK('In Process Calc.'!AQ88),"",'In Process Calc.'!AQ88)</f>
        <v/>
      </c>
      <c r="DB95" s="245" t="str">
        <f>IF(ISBLANK('In Process Calc.'!AR88),"",'In Process Calc.'!AR88)</f>
        <v/>
      </c>
      <c r="DC95" s="245" t="str">
        <f>IF(ISBLANK('In Process Calc.'!AS88),"",'In Process Calc.'!AS88)</f>
        <v/>
      </c>
      <c r="DD95" s="245" t="str">
        <f>IF(ISBLANK('In Process Calc.'!AT88),"",'In Process Calc.'!AT88)</f>
        <v/>
      </c>
      <c r="DE95" s="245" t="str">
        <f>IF(ISBLANK('In Process Calc.'!AU88),"",'In Process Calc.'!AU88)</f>
        <v/>
      </c>
      <c r="DF95" s="245" t="str">
        <f>IF(ISBLANK('In Process Calc.'!AV88),"",'In Process Calc.'!AV88)</f>
        <v/>
      </c>
      <c r="DG95" s="245" t="str">
        <f>IF(ISBLANK('In Process Calc.'!AW88),"",'In Process Calc.'!AW88)</f>
        <v/>
      </c>
      <c r="DH95" s="245" t="str">
        <f>IF(ISBLANK('In Process Calc.'!AX88),"",'In Process Calc.'!AX88)</f>
        <v/>
      </c>
      <c r="DI95" s="245" t="str">
        <f>IF(ISBLANK('In Process Calc.'!AY88),"",'In Process Calc.'!AY88)</f>
        <v/>
      </c>
      <c r="DJ95" s="245" t="str">
        <f>IF(ISBLANK('In Process Calc.'!AZ88),"",'In Process Calc.'!AZ88)</f>
        <v/>
      </c>
      <c r="DK95" s="245" t="str">
        <f>IF(ISBLANK('In Process Calc.'!BA88),"",'In Process Calc.'!BA88)</f>
        <v/>
      </c>
      <c r="DL95" s="245" t="str">
        <f>IF(ISBLANK('In Process Calc.'!BB88),"",'In Process Calc.'!BB88)</f>
        <v/>
      </c>
      <c r="DM95" s="245" t="str">
        <f>IF(ISBLANK('In Process Calc.'!BC88),"",'In Process Calc.'!BC88)</f>
        <v/>
      </c>
      <c r="DN95" s="245" t="str">
        <f>IF(ISBLANK('In Process Calc.'!BD88),"",'In Process Calc.'!BD88)</f>
        <v/>
      </c>
      <c r="DO95" s="245" t="str">
        <f>IF(ISBLANK('In Process Calc.'!BE88),"",'In Process Calc.'!BE88)</f>
        <v/>
      </c>
      <c r="DP95" s="245" t="str">
        <f>IF(ISBLANK('In Process Calc.'!BF88),"",'In Process Calc.'!BF88)</f>
        <v/>
      </c>
      <c r="DQ95" s="245" t="str">
        <f>IF(ISBLANK('In Process Calc.'!BG88),"",'In Process Calc.'!BG88)</f>
        <v/>
      </c>
      <c r="DR95" s="245" t="str">
        <f>IF(ISBLANK('In Process Calc.'!BH88),"",'In Process Calc.'!BH88)</f>
        <v/>
      </c>
      <c r="DS95" s="245" t="str">
        <f>IF(ISBLANK('In Process Calc.'!BI88),"",'In Process Calc.'!BI88)</f>
        <v/>
      </c>
      <c r="DT95" s="245" t="str">
        <f>IF(ISBLANK('In Process Calc.'!BJ88),"",'In Process Calc.'!BJ88)</f>
        <v/>
      </c>
      <c r="DU95" s="245" t="str">
        <f>IF(ISBLANK('In Process Calc.'!BK88),"",'In Process Calc.'!BK88)</f>
        <v/>
      </c>
      <c r="DV95" s="245" t="str">
        <f>IF(ISBLANK('In Process Calc.'!BL88),"",'In Process Calc.'!BL88)</f>
        <v/>
      </c>
      <c r="DW95" s="245" t="str">
        <f>IF(ISBLANK('In Process Calc.'!BM88),"",'In Process Calc.'!BM88)</f>
        <v/>
      </c>
      <c r="DX95" s="245" t="str">
        <f>IF(ISBLANK('In Process Calc.'!BN88),"",'In Process Calc.'!BN88)</f>
        <v/>
      </c>
      <c r="DY95" s="245" t="str">
        <f>IF(ISBLANK('In Process Calc.'!BO88),"",'In Process Calc.'!BO88)</f>
        <v/>
      </c>
      <c r="DZ95" s="245" t="str">
        <f>IF(ISBLANK('In Process Calc.'!BP88),"",'In Process Calc.'!BP88)</f>
        <v/>
      </c>
      <c r="EA95" s="245" t="str">
        <f>IF(ISBLANK('In Process Calc.'!BQ88),"",'In Process Calc.'!BQ88)</f>
        <v/>
      </c>
      <c r="EB95" s="245" t="str">
        <f>IF(ISBLANK('In Process Calc.'!BR88),"",'In Process Calc.'!BR88)</f>
        <v/>
      </c>
      <c r="EC95" s="245" t="str">
        <f>IF(ISBLANK('In Process Calc.'!BS88),"",'In Process Calc.'!BS88)</f>
        <v/>
      </c>
      <c r="ED95" s="245" t="str">
        <f>IF(ISBLANK('In Process Calc.'!BT88),"",'In Process Calc.'!BT88)</f>
        <v/>
      </c>
      <c r="EE95" s="245" t="str">
        <f>IF(ISBLANK('In Process Calc.'!BU88),"",'In Process Calc.'!BU88)</f>
        <v/>
      </c>
      <c r="EF95" s="245" t="str">
        <f>IF(ISBLANK('In Process Calc.'!BV88),"",'In Process Calc.'!BV88)</f>
        <v/>
      </c>
      <c r="EG95" s="245" t="str">
        <f>IF(ISBLANK('In Process Calc.'!BW88),"",'In Process Calc.'!BW88)</f>
        <v/>
      </c>
      <c r="EH95" s="245" t="str">
        <f>IF(ISBLANK('In Process Calc.'!BX88),"",'In Process Calc.'!BX88)</f>
        <v/>
      </c>
      <c r="EI95" s="245" t="str">
        <f>IF(ISBLANK('In Process Calc.'!BY88),"",'In Process Calc.'!BY88)</f>
        <v/>
      </c>
      <c r="EJ95" s="245" t="str">
        <f>IF(ISBLANK('In Process Calc.'!BZ88),"",'In Process Calc.'!BZ88)</f>
        <v/>
      </c>
      <c r="EK95" s="245" t="str">
        <f>IF(ISBLANK('Post Process Calc.'!A95),"",'Post Process Calc.'!A95)</f>
        <v/>
      </c>
      <c r="EL95" s="245" t="str">
        <f>IF(ISBLANK('Post Process Calc.'!B95),"",'Post Process Calc.'!B95)</f>
        <v/>
      </c>
      <c r="EM95" s="245" t="str">
        <f>IF(ISBLANK('Post Process Calc.'!C95),"",'Post Process Calc.'!C95)</f>
        <v/>
      </c>
      <c r="EN95" s="245" t="str">
        <f>IF(ISBLANK('Post Process Calc.'!D95),"",'Post Process Calc.'!D95)</f>
        <v/>
      </c>
      <c r="EO95" s="245" t="str">
        <f>IF(ISBLANK('Post Process Calc.'!E95),"",'Post Process Calc.'!E95)</f>
        <v/>
      </c>
      <c r="EP95" s="245" t="str">
        <f>IF(ISBLANK('Post Process Calc.'!F95),"",'Post Process Calc.'!F95)</f>
        <v/>
      </c>
      <c r="EQ95" s="245" t="str">
        <f>IF(ISBLANK('Post Process Calc.'!G95),"",'Post Process Calc.'!G95)</f>
        <v/>
      </c>
      <c r="ER95" s="245" t="str">
        <f>IF(ISBLANK('Post Process Calc.'!H95),"",'Post Process Calc.'!H95)</f>
        <v/>
      </c>
      <c r="ES95" s="245" t="str">
        <f>IF(ISBLANK('Post Process Calc.'!I95),"",'Post Process Calc.'!I95)</f>
        <v/>
      </c>
      <c r="ET95" s="245" t="str">
        <f>IF(ISBLANK('Post Process Calc.'!J95),"",'Post Process Calc.'!J95)</f>
        <v/>
      </c>
      <c r="EU95" s="245" t="str">
        <f>IF(ISBLANK('Post Process Calc.'!K95),"",'Post Process Calc.'!K95)</f>
        <v/>
      </c>
      <c r="EV95" s="245" t="str">
        <f>IF(ISBLANK('Post Process Calc.'!L95),"",'Post Process Calc.'!L95)</f>
        <v/>
      </c>
      <c r="EW95" s="245" t="str">
        <f>IF(ISBLANK('Post Process Calc.'!M95),"",'Post Process Calc.'!M95)</f>
        <v/>
      </c>
      <c r="EX95" s="245" t="str">
        <f>IF(ISBLANK('Post Process Calc.'!N95),"",'Post Process Calc.'!N95)</f>
        <v/>
      </c>
      <c r="EY95" s="245" t="str">
        <f>IF(ISBLANK('Post Process Calc.'!O95),"",'Post Process Calc.'!O95)</f>
        <v/>
      </c>
      <c r="EZ95" s="245" t="str">
        <f>IF(ISBLANK('Post Process Calc.'!P95),"",'Post Process Calc.'!P95)</f>
        <v/>
      </c>
      <c r="FA95" s="245" t="str">
        <f>IF(ISBLANK('Post Process Calc.'!Q95),"",'Post Process Calc.'!Q95)</f>
        <v/>
      </c>
      <c r="FB95" s="245" t="str">
        <f>IF(ISBLANK('Post Process Calc.'!R95),"",'Post Process Calc.'!R95)</f>
        <v/>
      </c>
      <c r="FC95" s="245" t="str">
        <f>IF(ISBLANK('Post Process Calc.'!S95),"",'Post Process Calc.'!S95)</f>
        <v/>
      </c>
      <c r="FD95" s="245" t="str">
        <f>IF(ISBLANK('Post Process Calc.'!T95),"",'Post Process Calc.'!T95)</f>
        <v/>
      </c>
      <c r="FE95" s="245" t="str">
        <f>IF(ISBLANK('Post Process Calc.'!U95),"",'Post Process Calc.'!U95)</f>
        <v/>
      </c>
      <c r="FF95" s="245" t="str">
        <f>IF(ISBLANK('Post Process Calc.'!V95),"",'Post Process Calc.'!V95)</f>
        <v/>
      </c>
      <c r="FG95" s="245" t="str">
        <f>IF(ISBLANK('Post Process Calc.'!W95),"",'Post Process Calc.'!W95)</f>
        <v/>
      </c>
      <c r="FH95" s="245" t="str">
        <f>IF(ISBLANK('Post Process Calc.'!X95),"",'Post Process Calc.'!X95)</f>
        <v/>
      </c>
      <c r="FI95" s="245" t="str">
        <f>IF(ISBLANK('Post Process Calc.'!Y95),"",'Post Process Calc.'!Y95)</f>
        <v/>
      </c>
      <c r="FJ95" s="245" t="str">
        <f>IF(ISBLANK('Post Process Calc.'!Z95),"",'Post Process Calc.'!Z95)</f>
        <v/>
      </c>
      <c r="FK95" s="245" t="str">
        <f>IF(ISBLANK('Post Process Calc.'!AA95),"",'Post Process Calc.'!AA95)</f>
        <v/>
      </c>
      <c r="FL95" s="245" t="str">
        <f>IF(ISBLANK('Post Process Calc.'!AB95),"",'Post Process Calc.'!AB95)</f>
        <v/>
      </c>
      <c r="FM95" s="245" t="str">
        <f>IF(ISBLANK('Post Process Calc.'!AC95),"",'Post Process Calc.'!AC95)</f>
        <v/>
      </c>
      <c r="FN95" s="245" t="str">
        <f>IF(ISBLANK('Post Process Calc.'!AD95),"",'Post Process Calc.'!AD95)</f>
        <v/>
      </c>
      <c r="FO95" s="245" t="str">
        <f>IF(ISBLANK('Post Process Calc.'!AE95),"",'Post Process Calc.'!AE95)</f>
        <v/>
      </c>
      <c r="FP95" s="245" t="str">
        <f>IF(ISBLANK('Post Process Calc.'!AF95),"",'Post Process Calc.'!AF95)</f>
        <v/>
      </c>
      <c r="FQ95" s="245" t="str">
        <f>IF(ISBLANK('Post Process Calc.'!AG95),"",'Post Process Calc.'!AG95)</f>
        <v/>
      </c>
      <c r="FR95" s="245" t="str">
        <f>IF(ISBLANK('Post Process Calc.'!AH95),"",'Post Process Calc.'!AH95)</f>
        <v/>
      </c>
      <c r="FS95" s="245" t="str">
        <f>IF(ISBLANK('Post Process Calc.'!AI95),"",'Post Process Calc.'!AI95)</f>
        <v/>
      </c>
    </row>
    <row r="96" spans="1:175" x14ac:dyDescent="0.15">
      <c r="A96" s="240" t="str">
        <f>IF(Glutamine!B87&lt;&gt;0,Glutamine!$B$1,"")</f>
        <v/>
      </c>
      <c r="B96" s="240" t="str">
        <f>IF(ISBLANK(Glutamine!A87),"",Glutamine!A87)</f>
        <v/>
      </c>
      <c r="C96" s="247" t="str">
        <f>IF(ISBLANK(Glutamine!B87),"",Glutamine!B87)</f>
        <v/>
      </c>
      <c r="D96" s="248" t="str">
        <f>IF(ISBLANK(Glutamine!C87),"",Glutamine!C87)</f>
        <v/>
      </c>
      <c r="E96" s="240" t="str">
        <f>IF(ISBLANK(Glutamine!D87),"",Glutamine!D87)</f>
        <v/>
      </c>
      <c r="F96" s="240" t="str">
        <f>IF(ISBLANK(Glutamine!E87),"",Glutamine!E87)</f>
        <v/>
      </c>
      <c r="G96" s="240" t="str">
        <f>IF(ISBLANK(Glutamine!G87),"",Glutamine!G87)</f>
        <v/>
      </c>
      <c r="H96" s="240" t="str">
        <f>IF(ISBLANK(Glutamine!H87),"",Glutamine!H87)</f>
        <v/>
      </c>
      <c r="I96" s="240" t="str">
        <f>IF(ISBLANK(Glutamine!I87),"",Glutamine!I87)</f>
        <v/>
      </c>
      <c r="J96" s="240" t="str">
        <f>IF(ISBLANK(Glutamine!J87),"",Glutamine!J87)</f>
        <v/>
      </c>
      <c r="K96" s="240" t="str">
        <f>IF(ISBLANK(Glutamine!K87),"",Glutamine!K87)</f>
        <v/>
      </c>
      <c r="L96" s="240" t="str">
        <f>IF(ISBLANK(Glutamine!L87),"",Glutamine!L87)</f>
        <v/>
      </c>
      <c r="M96" s="240" t="str">
        <f>IF(ISBLANK(Glutamine!M87),"",Glutamine!M87)</f>
        <v/>
      </c>
      <c r="N96" s="240" t="str">
        <f>IF(ISBLANK(Glutamine!N87),"",Glutamine!N87)</f>
        <v/>
      </c>
      <c r="O96" s="240" t="str">
        <f>IF(ISBLANK(Glutamine!O87),"",Glutamine!O87)</f>
        <v/>
      </c>
      <c r="P96" s="240" t="str">
        <f>IF(ISBLANK(Glutamine!P87),"",Glutamine!P87)</f>
        <v/>
      </c>
      <c r="Q96" s="240" t="str">
        <f>IF(ISBLANK(Glutamine!Q87),"",Glutamine!Q87)</f>
        <v/>
      </c>
      <c r="R96" s="240" t="str">
        <f>IF(ISBLANK(Glutamine!R87),"",Glutamine!R87)</f>
        <v/>
      </c>
      <c r="S96" s="240" t="str">
        <f>IF(ISBLANK(Glutamine!S87),"",Glutamine!S87)</f>
        <v/>
      </c>
      <c r="T96" s="240" t="str">
        <f>IF(ISBLANK(Glutamine!T87),"",Glutamine!T87)</f>
        <v/>
      </c>
      <c r="U96" s="240" t="str">
        <f>IF(ISBLANK(Glutamine!U87),"",Glutamine!U87)</f>
        <v/>
      </c>
      <c r="V96" s="240" t="str">
        <f>IF(ISBLANK(Glutamine!V87),"",Glutamine!V87)</f>
        <v/>
      </c>
      <c r="W96" s="240" t="str">
        <f>IF(ISBLANK(Glutamine!W87),"",Glutamine!W87)</f>
        <v/>
      </c>
      <c r="X96" s="240" t="str">
        <f>IF(ISBLANK(Glutamine!X87),"",Glutamine!X87)</f>
        <v/>
      </c>
      <c r="Y96" s="240" t="str">
        <f>IF(ISBLANK(Glutamine!Y87),"",Glutamine!Y87)</f>
        <v/>
      </c>
      <c r="Z96" s="240" t="str">
        <f>IF(ISBLANK(Glutamine!Z87),"",Glutamine!Z87)</f>
        <v/>
      </c>
      <c r="AA96" s="240" t="str">
        <f>IF(ISBLANK(Glutamine!AA87),"",Glutamine!AA87)</f>
        <v/>
      </c>
      <c r="AB96" s="240" t="str">
        <f>IF(ISBLANK(Glutamine!AB87),"",Glutamine!AB87)</f>
        <v/>
      </c>
      <c r="AC96" s="240" t="str">
        <f>IF(ISBLANK(Glutamine!AC87),"",Glutamine!AC87)</f>
        <v/>
      </c>
      <c r="AD96" s="240" t="str">
        <f>IF(ISBLANK(Glutamine!AD87),"",Glutamine!AD87)</f>
        <v/>
      </c>
      <c r="AE96" s="240" t="str">
        <f>IF(ISBLANK(Glutamine!AE87),"",Glutamine!AE87)</f>
        <v/>
      </c>
      <c r="AF96" s="240" t="str">
        <f>IF(ISBLANK(Glutamine!AF87),"",Glutamine!AF87)</f>
        <v/>
      </c>
      <c r="AG96" s="240" t="str">
        <f>IF(ISBLANK(Glutamine!AG87),"",Glutamine!AG87)</f>
        <v/>
      </c>
      <c r="AH96" s="240" t="str">
        <f>IF(ISBLANK(Glutamine!AH87),"",Glutamine!AH87)</f>
        <v/>
      </c>
      <c r="AI96" s="240" t="str">
        <f>IF(ISBLANK(Glutamine!AI87),"",Glutamine!AI87)</f>
        <v/>
      </c>
      <c r="AJ96" s="240" t="str">
        <f>IF(ISBLANK(Glutamine!AJ87),"",Glutamine!AJ87)</f>
        <v/>
      </c>
      <c r="AK96" s="240" t="str">
        <f>IF(ISBLANK(Glutamine!AK87),"",Glutamine!AK87)</f>
        <v/>
      </c>
      <c r="AL96" s="240" t="str">
        <f>IF(ISBLANK(Glutamine!AL87),"",Glutamine!AL87)</f>
        <v/>
      </c>
      <c r="AM96" s="240" t="str">
        <f>IF(ISBLANK(Glutamine!AM87),"",Glutamine!AM87)</f>
        <v/>
      </c>
      <c r="AN96" s="240" t="str">
        <f>IF(ISBLANK(Glutamine!AN87),"",Glutamine!AN87)</f>
        <v/>
      </c>
      <c r="AO96" s="240" t="str">
        <f>IF(ISBLANK(Glutamine!AO87),"",Glutamine!AO87)</f>
        <v/>
      </c>
      <c r="AP96" s="240" t="str">
        <f>IF(ISBLANK(Glutamine!AP87),"",Glutamine!AP87)</f>
        <v/>
      </c>
      <c r="AQ96" s="240" t="e">
        <f>IF(ISBLANK(Glutamine!#REF!),"",Glutamine!#REF!)</f>
        <v>#REF!</v>
      </c>
      <c r="AR96" s="240" t="e">
        <f>IF(ISBLANK(Glutamine!#REF!),"",Glutamine!#REF!)</f>
        <v>#REF!</v>
      </c>
      <c r="AS96" s="240" t="e">
        <f>IF(ISBLANK(Glutamine!#REF!),"",Glutamine!#REF!)</f>
        <v>#REF!</v>
      </c>
      <c r="AT96" s="240" t="e">
        <f>IF(ISBLANK(Glutamine!#REF!),"",Glutamine!#REF!)</f>
        <v>#REF!</v>
      </c>
      <c r="AU96" s="240" t="e">
        <f>IF(ISBLANK(Glutamine!#REF!),"",Glutamine!#REF!)</f>
        <v>#REF!</v>
      </c>
      <c r="AV96" s="240" t="e">
        <f>IF(ISBLANK(Glutamine!#REF!),"",Glutamine!#REF!)</f>
        <v>#REF!</v>
      </c>
      <c r="AW96" s="240" t="e">
        <f>IF(ISBLANK(Glutamine!#REF!),"",Glutamine!#REF!)</f>
        <v>#REF!</v>
      </c>
      <c r="AX96" s="240" t="e">
        <f>IF(ISBLANK(Glutamine!#REF!),"",Glutamine!#REF!)</f>
        <v>#REF!</v>
      </c>
      <c r="AY96" s="240" t="e">
        <f>IF(ISBLANK(Glutamine!#REF!),"",Glutamine!#REF!)</f>
        <v>#REF!</v>
      </c>
      <c r="AZ96" s="240" t="e">
        <f>IF(ISBLANK(Glutamine!#REF!),"",Glutamine!#REF!)</f>
        <v>#REF!</v>
      </c>
      <c r="BA96" s="240" t="e">
        <f>IF(ISBLANK(Glutamine!#REF!),"",Glutamine!#REF!)</f>
        <v>#REF!</v>
      </c>
      <c r="BB96" s="240" t="e">
        <f>IF(ISBLANK(Glutamine!#REF!),"",Glutamine!#REF!)</f>
        <v>#REF!</v>
      </c>
      <c r="BC96" s="240" t="e">
        <f>IF(ISBLANK(Glutamine!#REF!),"",Glutamine!#REF!)</f>
        <v>#REF!</v>
      </c>
      <c r="BD96" s="240" t="e">
        <f>IF(ISBLANK(Glutamine!#REF!),"",Glutamine!#REF!)</f>
        <v>#REF!</v>
      </c>
      <c r="BE96" s="240" t="e">
        <f>IF(ISBLANK(Glutamine!#REF!),"",Glutamine!#REF!)</f>
        <v>#REF!</v>
      </c>
      <c r="BF96" s="240" t="e">
        <f>IF(ISBLANK(Glutamine!#REF!),"",Glutamine!#REF!)</f>
        <v>#REF!</v>
      </c>
      <c r="BG96" s="240" t="e">
        <f>IF(ISBLANK(Glutamine!#REF!),"",Glutamine!#REF!)</f>
        <v>#REF!</v>
      </c>
      <c r="BH96" s="240" t="e">
        <f>IF(ISBLANK(Glutamine!#REF!),"",Glutamine!#REF!)</f>
        <v>#REF!</v>
      </c>
      <c r="BI96" s="240" t="e">
        <f>IF(ISBLANK(Glutamine!#REF!),"",Glutamine!#REF!)</f>
        <v>#REF!</v>
      </c>
      <c r="BJ96" s="240" t="e">
        <f>IF(ISBLANK(Glutamine!#REF!),"",Glutamine!#REF!)</f>
        <v>#REF!</v>
      </c>
      <c r="BK96" s="240" t="e">
        <f>IF(ISBLANK(Glutamine!#REF!),"",Glutamine!#REF!)</f>
        <v>#REF!</v>
      </c>
      <c r="BL96" s="240" t="e">
        <f>IF(ISBLANK(Glutamine!#REF!),"",Glutamine!#REF!)</f>
        <v>#REF!</v>
      </c>
      <c r="BM96" s="240" t="e">
        <f>IF(ISBLANK(Glutamine!#REF!),"",Glutamine!#REF!)</f>
        <v>#REF!</v>
      </c>
      <c r="BN96" s="240" t="str">
        <f>IF(ISBLANK('In Process Calc.'!B89),"",ROUND('In Process Calc.'!B89,2))</f>
        <v/>
      </c>
      <c r="BO96" s="240" t="str">
        <f>IF(ISBLANK('In Process Calc.'!C89),"",ROUND('In Process Calc.'!C89,2))</f>
        <v/>
      </c>
      <c r="BP96" s="240" t="str">
        <f>IF(ISBLANK('In Process Calc.'!D89),"",'In Process Calc.'!D89)</f>
        <v/>
      </c>
      <c r="BQ96" s="240" t="str">
        <f>IF(ISBLANK('In Process Calc.'!E89),"",'In Process Calc.'!E89)</f>
        <v/>
      </c>
      <c r="BR96" s="240" t="str">
        <f>IF(ISBLANK('In Process Calc.'!G89),"",'In Process Calc.'!G89)</f>
        <v/>
      </c>
      <c r="BS96" s="240" t="str">
        <f>IF(ISBLANK('In Process Calc.'!I89),"",'In Process Calc.'!I89)</f>
        <v/>
      </c>
      <c r="BT96" s="240" t="str">
        <f>IF(ISBLANK('In Process Calc.'!J89),"",'In Process Calc.'!J89)</f>
        <v/>
      </c>
      <c r="BU96" s="240" t="str">
        <f>IF(ISBLANK('In Process Calc.'!K89),"",'In Process Calc.'!K89)</f>
        <v/>
      </c>
      <c r="BV96" s="245" t="str">
        <f>IF(ISBLANK('In Process Calc.'!L89),"",'In Process Calc.'!L89)</f>
        <v/>
      </c>
      <c r="BW96" s="245" t="str">
        <f>IF(ISBLANK('In Process Calc.'!M89),"",'In Process Calc.'!M89)</f>
        <v/>
      </c>
      <c r="BX96" s="245" t="str">
        <f>IF(ISBLANK('In Process Calc.'!N89),"",'In Process Calc.'!N89)</f>
        <v/>
      </c>
      <c r="BY96" s="245" t="str">
        <f>IF(ISBLANK('In Process Calc.'!O89),"",'In Process Calc.'!O89)</f>
        <v/>
      </c>
      <c r="BZ96" s="245" t="str">
        <f>IF(ISBLANK('In Process Calc.'!P89),"",'In Process Calc.'!P89)</f>
        <v/>
      </c>
      <c r="CA96" s="245" t="str">
        <f>IF(ISBLANK('In Process Calc.'!Q89),"",'In Process Calc.'!Q89)</f>
        <v/>
      </c>
      <c r="CB96" s="245" t="str">
        <f>IF(ISBLANK('In Process Calc.'!R89),"",'In Process Calc.'!R89)</f>
        <v/>
      </c>
      <c r="CC96" s="245" t="str">
        <f>IF(ISBLANK('In Process Calc.'!S89),"",'In Process Calc.'!S89)</f>
        <v/>
      </c>
      <c r="CD96" s="245" t="str">
        <f>IF(ISBLANK('In Process Calc.'!T89),"",'In Process Calc.'!T89)</f>
        <v/>
      </c>
      <c r="CE96" s="245" t="str">
        <f>IF(ISBLANK('In Process Calc.'!U89),"",'In Process Calc.'!U89)</f>
        <v/>
      </c>
      <c r="CF96" s="245" t="str">
        <f>IF(ISBLANK('In Process Calc.'!V89),"",'In Process Calc.'!V89)</f>
        <v/>
      </c>
      <c r="CG96" s="245" t="str">
        <f>IF(ISBLANK('In Process Calc.'!W89),"",'In Process Calc.'!W89)</f>
        <v/>
      </c>
      <c r="CH96" s="245" t="str">
        <f>IF(ISBLANK('In Process Calc.'!X89),"",'In Process Calc.'!X89)</f>
        <v/>
      </c>
      <c r="CI96" s="245" t="str">
        <f>IF(ISBLANK('In Process Calc.'!Y89),"",'In Process Calc.'!Y89)</f>
        <v/>
      </c>
      <c r="CJ96" s="245" t="str">
        <f>IF(ISBLANK('In Process Calc.'!Z89),"",'In Process Calc.'!Z89)</f>
        <v/>
      </c>
      <c r="CK96" s="245" t="str">
        <f>IF(ISBLANK('In Process Calc.'!AA89),"",'In Process Calc.'!AA89)</f>
        <v/>
      </c>
      <c r="CL96" s="245" t="str">
        <f>IF(ISBLANK('In Process Calc.'!AB89),"",'In Process Calc.'!AB89)</f>
        <v/>
      </c>
      <c r="CM96" s="245" t="str">
        <f>IF(ISBLANK('In Process Calc.'!AC89),"",'In Process Calc.'!AC89)</f>
        <v/>
      </c>
      <c r="CN96" s="245" t="str">
        <f>IF(ISBLANK('In Process Calc.'!AD89),"",'In Process Calc.'!AD89)</f>
        <v/>
      </c>
      <c r="CO96" s="245" t="str">
        <f>IF(ISBLANK('In Process Calc.'!AE89),"",'In Process Calc.'!AE89)</f>
        <v/>
      </c>
      <c r="CP96" s="245" t="str">
        <f>IF(ISBLANK('In Process Calc.'!AF89),"",'In Process Calc.'!AF89)</f>
        <v/>
      </c>
      <c r="CQ96" s="245" t="str">
        <f>IF(ISBLANK('In Process Calc.'!AG89),"",'In Process Calc.'!AG89)</f>
        <v/>
      </c>
      <c r="CR96" s="245" t="str">
        <f>IF(ISBLANK('In Process Calc.'!AH89),"",'In Process Calc.'!AH89)</f>
        <v/>
      </c>
      <c r="CS96" s="245" t="str">
        <f>IF(ISBLANK('In Process Calc.'!AI89),"",'In Process Calc.'!AI89)</f>
        <v/>
      </c>
      <c r="CT96" s="245" t="str">
        <f>IF(ISBLANK('In Process Calc.'!AJ89),"",'In Process Calc.'!AJ89)</f>
        <v/>
      </c>
      <c r="CU96" s="245" t="str">
        <f>IF(ISBLANK('In Process Calc.'!AK89),"",'In Process Calc.'!AK89)</f>
        <v/>
      </c>
      <c r="CV96" s="245" t="str">
        <f>IF(ISBLANK('In Process Calc.'!AL89),"",'In Process Calc.'!AL89)</f>
        <v/>
      </c>
      <c r="CW96" s="245" t="str">
        <f>IF(ISBLANK('In Process Calc.'!AM89),"",'In Process Calc.'!AM89)</f>
        <v/>
      </c>
      <c r="CX96" s="245" t="str">
        <f>IF(ISBLANK('In Process Calc.'!AN89),"",'In Process Calc.'!AN89)</f>
        <v/>
      </c>
      <c r="CY96" s="245" t="str">
        <f>IF(ISBLANK('In Process Calc.'!AO89),"",'In Process Calc.'!AO89)</f>
        <v/>
      </c>
      <c r="CZ96" s="245" t="str">
        <f>IF(ISBLANK('In Process Calc.'!AP89),"",'In Process Calc.'!AP89)</f>
        <v/>
      </c>
      <c r="DA96" s="245" t="str">
        <f>IF(ISBLANK('In Process Calc.'!AQ89),"",'In Process Calc.'!AQ89)</f>
        <v/>
      </c>
      <c r="DB96" s="245" t="str">
        <f>IF(ISBLANK('In Process Calc.'!AR89),"",'In Process Calc.'!AR89)</f>
        <v/>
      </c>
      <c r="DC96" s="245" t="str">
        <f>IF(ISBLANK('In Process Calc.'!AS89),"",'In Process Calc.'!AS89)</f>
        <v/>
      </c>
      <c r="DD96" s="245" t="str">
        <f>IF(ISBLANK('In Process Calc.'!AT89),"",'In Process Calc.'!AT89)</f>
        <v/>
      </c>
      <c r="DE96" s="245" t="str">
        <f>IF(ISBLANK('In Process Calc.'!AU89),"",'In Process Calc.'!AU89)</f>
        <v/>
      </c>
      <c r="DF96" s="245" t="str">
        <f>IF(ISBLANK('In Process Calc.'!AV89),"",'In Process Calc.'!AV89)</f>
        <v/>
      </c>
      <c r="DG96" s="245" t="str">
        <f>IF(ISBLANK('In Process Calc.'!AW89),"",'In Process Calc.'!AW89)</f>
        <v/>
      </c>
      <c r="DH96" s="245" t="str">
        <f>IF(ISBLANK('In Process Calc.'!AX89),"",'In Process Calc.'!AX89)</f>
        <v/>
      </c>
      <c r="DI96" s="245" t="str">
        <f>IF(ISBLANK('In Process Calc.'!AY89),"",'In Process Calc.'!AY89)</f>
        <v/>
      </c>
      <c r="DJ96" s="245" t="str">
        <f>IF(ISBLANK('In Process Calc.'!AZ89),"",'In Process Calc.'!AZ89)</f>
        <v/>
      </c>
      <c r="DK96" s="245" t="str">
        <f>IF(ISBLANK('In Process Calc.'!BA89),"",'In Process Calc.'!BA89)</f>
        <v/>
      </c>
      <c r="DL96" s="245" t="str">
        <f>IF(ISBLANK('In Process Calc.'!BB89),"",'In Process Calc.'!BB89)</f>
        <v/>
      </c>
      <c r="DM96" s="245" t="str">
        <f>IF(ISBLANK('In Process Calc.'!BC89),"",'In Process Calc.'!BC89)</f>
        <v/>
      </c>
      <c r="DN96" s="245" t="str">
        <f>IF(ISBLANK('In Process Calc.'!BD89),"",'In Process Calc.'!BD89)</f>
        <v/>
      </c>
      <c r="DO96" s="245" t="str">
        <f>IF(ISBLANK('In Process Calc.'!BE89),"",'In Process Calc.'!BE89)</f>
        <v/>
      </c>
      <c r="DP96" s="245" t="str">
        <f>IF(ISBLANK('In Process Calc.'!BF89),"",'In Process Calc.'!BF89)</f>
        <v/>
      </c>
      <c r="DQ96" s="245" t="str">
        <f>IF(ISBLANK('In Process Calc.'!BG89),"",'In Process Calc.'!BG89)</f>
        <v/>
      </c>
      <c r="DR96" s="245" t="str">
        <f>IF(ISBLANK('In Process Calc.'!BH89),"",'In Process Calc.'!BH89)</f>
        <v/>
      </c>
      <c r="DS96" s="245" t="str">
        <f>IF(ISBLANK('In Process Calc.'!BI89),"",'In Process Calc.'!BI89)</f>
        <v/>
      </c>
      <c r="DT96" s="245" t="str">
        <f>IF(ISBLANK('In Process Calc.'!BJ89),"",'In Process Calc.'!BJ89)</f>
        <v/>
      </c>
      <c r="DU96" s="245" t="str">
        <f>IF(ISBLANK('In Process Calc.'!BK89),"",'In Process Calc.'!BK89)</f>
        <v/>
      </c>
      <c r="DV96" s="245" t="str">
        <f>IF(ISBLANK('In Process Calc.'!BL89),"",'In Process Calc.'!BL89)</f>
        <v/>
      </c>
      <c r="DW96" s="245" t="str">
        <f>IF(ISBLANK('In Process Calc.'!BM89),"",'In Process Calc.'!BM89)</f>
        <v/>
      </c>
      <c r="DX96" s="245" t="str">
        <f>IF(ISBLANK('In Process Calc.'!BN89),"",'In Process Calc.'!BN89)</f>
        <v/>
      </c>
      <c r="DY96" s="245" t="str">
        <f>IF(ISBLANK('In Process Calc.'!BO89),"",'In Process Calc.'!BO89)</f>
        <v/>
      </c>
      <c r="DZ96" s="245" t="str">
        <f>IF(ISBLANK('In Process Calc.'!BP89),"",'In Process Calc.'!BP89)</f>
        <v/>
      </c>
      <c r="EA96" s="245" t="str">
        <f>IF(ISBLANK('In Process Calc.'!BQ89),"",'In Process Calc.'!BQ89)</f>
        <v/>
      </c>
      <c r="EB96" s="245" t="str">
        <f>IF(ISBLANK('In Process Calc.'!BR89),"",'In Process Calc.'!BR89)</f>
        <v/>
      </c>
      <c r="EC96" s="245" t="str">
        <f>IF(ISBLANK('In Process Calc.'!BS89),"",'In Process Calc.'!BS89)</f>
        <v/>
      </c>
      <c r="ED96" s="245" t="str">
        <f>IF(ISBLANK('In Process Calc.'!BT89),"",'In Process Calc.'!BT89)</f>
        <v/>
      </c>
      <c r="EE96" s="245" t="str">
        <f>IF(ISBLANK('In Process Calc.'!BU89),"",'In Process Calc.'!BU89)</f>
        <v/>
      </c>
      <c r="EF96" s="245" t="str">
        <f>IF(ISBLANK('In Process Calc.'!BV89),"",'In Process Calc.'!BV89)</f>
        <v/>
      </c>
      <c r="EG96" s="245" t="str">
        <f>IF(ISBLANK('In Process Calc.'!BW89),"",'In Process Calc.'!BW89)</f>
        <v/>
      </c>
      <c r="EH96" s="245" t="str">
        <f>IF(ISBLANK('In Process Calc.'!BX89),"",'In Process Calc.'!BX89)</f>
        <v/>
      </c>
      <c r="EI96" s="245" t="str">
        <f>IF(ISBLANK('In Process Calc.'!BY89),"",'In Process Calc.'!BY89)</f>
        <v/>
      </c>
      <c r="EJ96" s="245" t="str">
        <f>IF(ISBLANK('In Process Calc.'!BZ89),"",'In Process Calc.'!BZ89)</f>
        <v/>
      </c>
      <c r="EK96" s="245" t="str">
        <f>IF(ISBLANK('Post Process Calc.'!A96),"",'Post Process Calc.'!A96)</f>
        <v/>
      </c>
      <c r="EL96" s="245" t="str">
        <f>IF(ISBLANK('Post Process Calc.'!B96),"",'Post Process Calc.'!B96)</f>
        <v/>
      </c>
      <c r="EM96" s="245" t="str">
        <f>IF(ISBLANK('Post Process Calc.'!C96),"",'Post Process Calc.'!C96)</f>
        <v/>
      </c>
      <c r="EN96" s="245" t="str">
        <f>IF(ISBLANK('Post Process Calc.'!D96),"",'Post Process Calc.'!D96)</f>
        <v/>
      </c>
      <c r="EO96" s="245" t="str">
        <f>IF(ISBLANK('Post Process Calc.'!E96),"",'Post Process Calc.'!E96)</f>
        <v/>
      </c>
      <c r="EP96" s="245" t="str">
        <f>IF(ISBLANK('Post Process Calc.'!F96),"",'Post Process Calc.'!F96)</f>
        <v/>
      </c>
      <c r="EQ96" s="245" t="str">
        <f>IF(ISBLANK('Post Process Calc.'!G96),"",'Post Process Calc.'!G96)</f>
        <v/>
      </c>
      <c r="ER96" s="245" t="str">
        <f>IF(ISBLANK('Post Process Calc.'!H96),"",'Post Process Calc.'!H96)</f>
        <v/>
      </c>
      <c r="ES96" s="245" t="str">
        <f>IF(ISBLANK('Post Process Calc.'!I96),"",'Post Process Calc.'!I96)</f>
        <v/>
      </c>
      <c r="ET96" s="245" t="str">
        <f>IF(ISBLANK('Post Process Calc.'!J96),"",'Post Process Calc.'!J96)</f>
        <v/>
      </c>
      <c r="EU96" s="245" t="str">
        <f>IF(ISBLANK('Post Process Calc.'!K96),"",'Post Process Calc.'!K96)</f>
        <v/>
      </c>
      <c r="EV96" s="245" t="str">
        <f>IF(ISBLANK('Post Process Calc.'!L96),"",'Post Process Calc.'!L96)</f>
        <v/>
      </c>
      <c r="EW96" s="245" t="str">
        <f>IF(ISBLANK('Post Process Calc.'!M96),"",'Post Process Calc.'!M96)</f>
        <v/>
      </c>
      <c r="EX96" s="245" t="str">
        <f>IF(ISBLANK('Post Process Calc.'!N96),"",'Post Process Calc.'!N96)</f>
        <v/>
      </c>
      <c r="EY96" s="245" t="str">
        <f>IF(ISBLANK('Post Process Calc.'!O96),"",'Post Process Calc.'!O96)</f>
        <v/>
      </c>
      <c r="EZ96" s="245" t="str">
        <f>IF(ISBLANK('Post Process Calc.'!P96),"",'Post Process Calc.'!P96)</f>
        <v/>
      </c>
      <c r="FA96" s="245" t="str">
        <f>IF(ISBLANK('Post Process Calc.'!Q96),"",'Post Process Calc.'!Q96)</f>
        <v/>
      </c>
      <c r="FB96" s="245" t="str">
        <f>IF(ISBLANK('Post Process Calc.'!R96),"",'Post Process Calc.'!R96)</f>
        <v/>
      </c>
      <c r="FC96" s="245" t="str">
        <f>IF(ISBLANK('Post Process Calc.'!S96),"",'Post Process Calc.'!S96)</f>
        <v/>
      </c>
      <c r="FD96" s="245" t="str">
        <f>IF(ISBLANK('Post Process Calc.'!T96),"",'Post Process Calc.'!T96)</f>
        <v/>
      </c>
      <c r="FE96" s="245" t="str">
        <f>IF(ISBLANK('Post Process Calc.'!U96),"",'Post Process Calc.'!U96)</f>
        <v/>
      </c>
      <c r="FF96" s="245" t="str">
        <f>IF(ISBLANK('Post Process Calc.'!V96),"",'Post Process Calc.'!V96)</f>
        <v/>
      </c>
      <c r="FG96" s="245" t="str">
        <f>IF(ISBLANK('Post Process Calc.'!W96),"",'Post Process Calc.'!W96)</f>
        <v/>
      </c>
      <c r="FH96" s="245" t="str">
        <f>IF(ISBLANK('Post Process Calc.'!X96),"",'Post Process Calc.'!X96)</f>
        <v/>
      </c>
      <c r="FI96" s="245" t="str">
        <f>IF(ISBLANK('Post Process Calc.'!Y96),"",'Post Process Calc.'!Y96)</f>
        <v/>
      </c>
      <c r="FJ96" s="245" t="str">
        <f>IF(ISBLANK('Post Process Calc.'!Z96),"",'Post Process Calc.'!Z96)</f>
        <v/>
      </c>
      <c r="FK96" s="245" t="str">
        <f>IF(ISBLANK('Post Process Calc.'!AA96),"",'Post Process Calc.'!AA96)</f>
        <v/>
      </c>
      <c r="FL96" s="245" t="str">
        <f>IF(ISBLANK('Post Process Calc.'!AB96),"",'Post Process Calc.'!AB96)</f>
        <v/>
      </c>
      <c r="FM96" s="245" t="str">
        <f>IF(ISBLANK('Post Process Calc.'!AC96),"",'Post Process Calc.'!AC96)</f>
        <v/>
      </c>
      <c r="FN96" s="245" t="str">
        <f>IF(ISBLANK('Post Process Calc.'!AD96),"",'Post Process Calc.'!AD96)</f>
        <v/>
      </c>
      <c r="FO96" s="245" t="str">
        <f>IF(ISBLANK('Post Process Calc.'!AE96),"",'Post Process Calc.'!AE96)</f>
        <v/>
      </c>
      <c r="FP96" s="245" t="str">
        <f>IF(ISBLANK('Post Process Calc.'!AF96),"",'Post Process Calc.'!AF96)</f>
        <v/>
      </c>
      <c r="FQ96" s="245" t="str">
        <f>IF(ISBLANK('Post Process Calc.'!AG96),"",'Post Process Calc.'!AG96)</f>
        <v/>
      </c>
      <c r="FR96" s="245" t="str">
        <f>IF(ISBLANK('Post Process Calc.'!AH96),"",'Post Process Calc.'!AH96)</f>
        <v/>
      </c>
      <c r="FS96" s="245" t="str">
        <f>IF(ISBLANK('Post Process Calc.'!AI96),"",'Post Process Calc.'!AI96)</f>
        <v/>
      </c>
    </row>
    <row r="97" spans="1:175" x14ac:dyDescent="0.15">
      <c r="A97" s="240" t="str">
        <f>IF(Glutamine!B88&lt;&gt;0,Glutamine!$B$1,"")</f>
        <v/>
      </c>
      <c r="B97" s="240" t="str">
        <f>IF(ISBLANK(Glutamine!A88),"",Glutamine!A88)</f>
        <v/>
      </c>
      <c r="C97" s="247" t="str">
        <f>IF(ISBLANK(Glutamine!B88),"",Glutamine!B88)</f>
        <v/>
      </c>
      <c r="D97" s="248" t="str">
        <f>IF(ISBLANK(Glutamine!C88),"",Glutamine!C88)</f>
        <v/>
      </c>
      <c r="E97" s="240" t="str">
        <f>IF(ISBLANK(Glutamine!D88),"",Glutamine!D88)</f>
        <v/>
      </c>
      <c r="F97" s="240" t="str">
        <f>IF(ISBLANK(Glutamine!E88),"",Glutamine!E88)</f>
        <v/>
      </c>
      <c r="G97" s="240" t="str">
        <f>IF(ISBLANK(Glutamine!G88),"",Glutamine!G88)</f>
        <v/>
      </c>
      <c r="H97" s="240" t="str">
        <f>IF(ISBLANK(Glutamine!H88),"",Glutamine!H88)</f>
        <v/>
      </c>
      <c r="I97" s="240" t="str">
        <f>IF(ISBLANK(Glutamine!I88),"",Glutamine!I88)</f>
        <v/>
      </c>
      <c r="J97" s="240" t="str">
        <f>IF(ISBLANK(Glutamine!J88),"",Glutamine!J88)</f>
        <v/>
      </c>
      <c r="K97" s="240" t="str">
        <f>IF(ISBLANK(Glutamine!K88),"",Glutamine!K88)</f>
        <v/>
      </c>
      <c r="L97" s="240" t="str">
        <f>IF(ISBLANK(Glutamine!L88),"",Glutamine!L88)</f>
        <v/>
      </c>
      <c r="M97" s="240" t="str">
        <f>IF(ISBLANK(Glutamine!M88),"",Glutamine!M88)</f>
        <v/>
      </c>
      <c r="N97" s="240" t="str">
        <f>IF(ISBLANK(Glutamine!N88),"",Glutamine!N88)</f>
        <v/>
      </c>
      <c r="O97" s="240" t="str">
        <f>IF(ISBLANK(Glutamine!O88),"",Glutamine!O88)</f>
        <v/>
      </c>
      <c r="P97" s="240" t="str">
        <f>IF(ISBLANK(Glutamine!P88),"",Glutamine!P88)</f>
        <v/>
      </c>
      <c r="Q97" s="240" t="str">
        <f>IF(ISBLANK(Glutamine!Q88),"",Glutamine!Q88)</f>
        <v/>
      </c>
      <c r="R97" s="240" t="str">
        <f>IF(ISBLANK(Glutamine!R88),"",Glutamine!R88)</f>
        <v/>
      </c>
      <c r="S97" s="240" t="str">
        <f>IF(ISBLANK(Glutamine!S88),"",Glutamine!S88)</f>
        <v/>
      </c>
      <c r="T97" s="240" t="str">
        <f>IF(ISBLANK(Glutamine!T88),"",Glutamine!T88)</f>
        <v/>
      </c>
      <c r="U97" s="240" t="str">
        <f>IF(ISBLANK(Glutamine!U88),"",Glutamine!U88)</f>
        <v/>
      </c>
      <c r="V97" s="240" t="str">
        <f>IF(ISBLANK(Glutamine!V88),"",Glutamine!V88)</f>
        <v/>
      </c>
      <c r="W97" s="240" t="str">
        <f>IF(ISBLANK(Glutamine!W88),"",Glutamine!W88)</f>
        <v/>
      </c>
      <c r="X97" s="240" t="str">
        <f>IF(ISBLANK(Glutamine!X88),"",Glutamine!X88)</f>
        <v/>
      </c>
      <c r="Y97" s="240" t="str">
        <f>IF(ISBLANK(Glutamine!Y88),"",Glutamine!Y88)</f>
        <v/>
      </c>
      <c r="Z97" s="240" t="str">
        <f>IF(ISBLANK(Glutamine!Z88),"",Glutamine!Z88)</f>
        <v/>
      </c>
      <c r="AA97" s="240" t="str">
        <f>IF(ISBLANK(Glutamine!AA88),"",Glutamine!AA88)</f>
        <v/>
      </c>
      <c r="AB97" s="240" t="str">
        <f>IF(ISBLANK(Glutamine!AB88),"",Glutamine!AB88)</f>
        <v/>
      </c>
      <c r="AC97" s="240" t="str">
        <f>IF(ISBLANK(Glutamine!AC88),"",Glutamine!AC88)</f>
        <v/>
      </c>
      <c r="AD97" s="240" t="str">
        <f>IF(ISBLANK(Glutamine!AD88),"",Glutamine!AD88)</f>
        <v/>
      </c>
      <c r="AE97" s="240" t="str">
        <f>IF(ISBLANK(Glutamine!AE88),"",Glutamine!AE88)</f>
        <v/>
      </c>
      <c r="AF97" s="240" t="str">
        <f>IF(ISBLANK(Glutamine!AF88),"",Glutamine!AF88)</f>
        <v/>
      </c>
      <c r="AG97" s="240" t="str">
        <f>IF(ISBLANK(Glutamine!AG88),"",Glutamine!AG88)</f>
        <v/>
      </c>
      <c r="AH97" s="240" t="str">
        <f>IF(ISBLANK(Glutamine!AH88),"",Glutamine!AH88)</f>
        <v/>
      </c>
      <c r="AI97" s="240" t="str">
        <f>IF(ISBLANK(Glutamine!AI88),"",Glutamine!AI88)</f>
        <v/>
      </c>
      <c r="AJ97" s="240" t="str">
        <f>IF(ISBLANK(Glutamine!AJ88),"",Glutamine!AJ88)</f>
        <v/>
      </c>
      <c r="AK97" s="240" t="str">
        <f>IF(ISBLANK(Glutamine!AK88),"",Glutamine!AK88)</f>
        <v/>
      </c>
      <c r="AL97" s="240" t="str">
        <f>IF(ISBLANK(Glutamine!AL88),"",Glutamine!AL88)</f>
        <v/>
      </c>
      <c r="AM97" s="240" t="str">
        <f>IF(ISBLANK(Glutamine!AM88),"",Glutamine!AM88)</f>
        <v/>
      </c>
      <c r="AN97" s="240" t="str">
        <f>IF(ISBLANK(Glutamine!AN88),"",Glutamine!AN88)</f>
        <v/>
      </c>
      <c r="AO97" s="240" t="str">
        <f>IF(ISBLANK(Glutamine!AO88),"",Glutamine!AO88)</f>
        <v/>
      </c>
      <c r="AP97" s="240" t="str">
        <f>IF(ISBLANK(Glutamine!AP88),"",Glutamine!AP88)</f>
        <v/>
      </c>
      <c r="AQ97" s="240" t="e">
        <f>IF(ISBLANK(Glutamine!#REF!),"",Glutamine!#REF!)</f>
        <v>#REF!</v>
      </c>
      <c r="AR97" s="240" t="e">
        <f>IF(ISBLANK(Glutamine!#REF!),"",Glutamine!#REF!)</f>
        <v>#REF!</v>
      </c>
      <c r="AS97" s="240" t="e">
        <f>IF(ISBLANK(Glutamine!#REF!),"",Glutamine!#REF!)</f>
        <v>#REF!</v>
      </c>
      <c r="AT97" s="240" t="e">
        <f>IF(ISBLANK(Glutamine!#REF!),"",Glutamine!#REF!)</f>
        <v>#REF!</v>
      </c>
      <c r="AU97" s="240" t="e">
        <f>IF(ISBLANK(Glutamine!#REF!),"",Glutamine!#REF!)</f>
        <v>#REF!</v>
      </c>
      <c r="AV97" s="240" t="e">
        <f>IF(ISBLANK(Glutamine!#REF!),"",Glutamine!#REF!)</f>
        <v>#REF!</v>
      </c>
      <c r="AW97" s="240" t="e">
        <f>IF(ISBLANK(Glutamine!#REF!),"",Glutamine!#REF!)</f>
        <v>#REF!</v>
      </c>
      <c r="AX97" s="240" t="e">
        <f>IF(ISBLANK(Glutamine!#REF!),"",Glutamine!#REF!)</f>
        <v>#REF!</v>
      </c>
      <c r="AY97" s="240" t="e">
        <f>IF(ISBLANK(Glutamine!#REF!),"",Glutamine!#REF!)</f>
        <v>#REF!</v>
      </c>
      <c r="AZ97" s="240" t="e">
        <f>IF(ISBLANK(Glutamine!#REF!),"",Glutamine!#REF!)</f>
        <v>#REF!</v>
      </c>
      <c r="BA97" s="240" t="e">
        <f>IF(ISBLANK(Glutamine!#REF!),"",Glutamine!#REF!)</f>
        <v>#REF!</v>
      </c>
      <c r="BB97" s="240" t="e">
        <f>IF(ISBLANK(Glutamine!#REF!),"",Glutamine!#REF!)</f>
        <v>#REF!</v>
      </c>
      <c r="BC97" s="240" t="e">
        <f>IF(ISBLANK(Glutamine!#REF!),"",Glutamine!#REF!)</f>
        <v>#REF!</v>
      </c>
      <c r="BD97" s="240" t="e">
        <f>IF(ISBLANK(Glutamine!#REF!),"",Glutamine!#REF!)</f>
        <v>#REF!</v>
      </c>
      <c r="BE97" s="240" t="e">
        <f>IF(ISBLANK(Glutamine!#REF!),"",Glutamine!#REF!)</f>
        <v>#REF!</v>
      </c>
      <c r="BF97" s="240" t="e">
        <f>IF(ISBLANK(Glutamine!#REF!),"",Glutamine!#REF!)</f>
        <v>#REF!</v>
      </c>
      <c r="BG97" s="240" t="e">
        <f>IF(ISBLANK(Glutamine!#REF!),"",Glutamine!#REF!)</f>
        <v>#REF!</v>
      </c>
      <c r="BH97" s="240" t="e">
        <f>IF(ISBLANK(Glutamine!#REF!),"",Glutamine!#REF!)</f>
        <v>#REF!</v>
      </c>
      <c r="BI97" s="240" t="e">
        <f>IF(ISBLANK(Glutamine!#REF!),"",Glutamine!#REF!)</f>
        <v>#REF!</v>
      </c>
      <c r="BJ97" s="240" t="e">
        <f>IF(ISBLANK(Glutamine!#REF!),"",Glutamine!#REF!)</f>
        <v>#REF!</v>
      </c>
      <c r="BK97" s="240" t="e">
        <f>IF(ISBLANK(Glutamine!#REF!),"",Glutamine!#REF!)</f>
        <v>#REF!</v>
      </c>
      <c r="BL97" s="240" t="e">
        <f>IF(ISBLANK(Glutamine!#REF!),"",Glutamine!#REF!)</f>
        <v>#REF!</v>
      </c>
      <c r="BM97" s="240" t="e">
        <f>IF(ISBLANK(Glutamine!#REF!),"",Glutamine!#REF!)</f>
        <v>#REF!</v>
      </c>
      <c r="BN97" s="240" t="str">
        <f>IF(ISBLANK('In Process Calc.'!B90),"",ROUND('In Process Calc.'!B90,2))</f>
        <v/>
      </c>
      <c r="BO97" s="240" t="str">
        <f>IF(ISBLANK('In Process Calc.'!C90),"",ROUND('In Process Calc.'!C90,2))</f>
        <v/>
      </c>
      <c r="BP97" s="240" t="str">
        <f>IF(ISBLANK('In Process Calc.'!D90),"",'In Process Calc.'!D90)</f>
        <v/>
      </c>
      <c r="BQ97" s="240" t="str">
        <f>IF(ISBLANK('In Process Calc.'!E90),"",'In Process Calc.'!E90)</f>
        <v/>
      </c>
      <c r="BR97" s="240" t="str">
        <f>IF(ISBLANK('In Process Calc.'!G90),"",'In Process Calc.'!G90)</f>
        <v/>
      </c>
      <c r="BS97" s="240" t="str">
        <f>IF(ISBLANK('In Process Calc.'!I90),"",'In Process Calc.'!I90)</f>
        <v/>
      </c>
      <c r="BT97" s="240" t="str">
        <f>IF(ISBLANK('In Process Calc.'!J90),"",'In Process Calc.'!J90)</f>
        <v/>
      </c>
      <c r="BU97" s="240" t="str">
        <f>IF(ISBLANK('In Process Calc.'!K90),"",'In Process Calc.'!K90)</f>
        <v/>
      </c>
      <c r="BV97" s="245" t="str">
        <f>IF(ISBLANK('In Process Calc.'!L90),"",'In Process Calc.'!L90)</f>
        <v/>
      </c>
      <c r="BW97" s="245" t="str">
        <f>IF(ISBLANK('In Process Calc.'!M90),"",'In Process Calc.'!M90)</f>
        <v/>
      </c>
      <c r="BX97" s="245" t="str">
        <f>IF(ISBLANK('In Process Calc.'!N90),"",'In Process Calc.'!N90)</f>
        <v/>
      </c>
      <c r="BY97" s="245" t="str">
        <f>IF(ISBLANK('In Process Calc.'!O90),"",'In Process Calc.'!O90)</f>
        <v/>
      </c>
      <c r="BZ97" s="245" t="str">
        <f>IF(ISBLANK('In Process Calc.'!P90),"",'In Process Calc.'!P90)</f>
        <v/>
      </c>
      <c r="CA97" s="245" t="str">
        <f>IF(ISBLANK('In Process Calc.'!Q90),"",'In Process Calc.'!Q90)</f>
        <v/>
      </c>
      <c r="CB97" s="245" t="str">
        <f>IF(ISBLANK('In Process Calc.'!R90),"",'In Process Calc.'!R90)</f>
        <v/>
      </c>
      <c r="CC97" s="245" t="str">
        <f>IF(ISBLANK('In Process Calc.'!S90),"",'In Process Calc.'!S90)</f>
        <v/>
      </c>
      <c r="CD97" s="245" t="str">
        <f>IF(ISBLANK('In Process Calc.'!T90),"",'In Process Calc.'!T90)</f>
        <v/>
      </c>
      <c r="CE97" s="245" t="str">
        <f>IF(ISBLANK('In Process Calc.'!U90),"",'In Process Calc.'!U90)</f>
        <v/>
      </c>
      <c r="CF97" s="245" t="str">
        <f>IF(ISBLANK('In Process Calc.'!V90),"",'In Process Calc.'!V90)</f>
        <v/>
      </c>
      <c r="CG97" s="245" t="str">
        <f>IF(ISBLANK('In Process Calc.'!W90),"",'In Process Calc.'!W90)</f>
        <v/>
      </c>
      <c r="CH97" s="245" t="str">
        <f>IF(ISBLANK('In Process Calc.'!X90),"",'In Process Calc.'!X90)</f>
        <v/>
      </c>
      <c r="CI97" s="245" t="str">
        <f>IF(ISBLANK('In Process Calc.'!Y90),"",'In Process Calc.'!Y90)</f>
        <v/>
      </c>
      <c r="CJ97" s="245" t="str">
        <f>IF(ISBLANK('In Process Calc.'!Z90),"",'In Process Calc.'!Z90)</f>
        <v/>
      </c>
      <c r="CK97" s="245" t="str">
        <f>IF(ISBLANK('In Process Calc.'!AA90),"",'In Process Calc.'!AA90)</f>
        <v/>
      </c>
      <c r="CL97" s="245" t="str">
        <f>IF(ISBLANK('In Process Calc.'!AB90),"",'In Process Calc.'!AB90)</f>
        <v/>
      </c>
      <c r="CM97" s="245" t="str">
        <f>IF(ISBLANK('In Process Calc.'!AC90),"",'In Process Calc.'!AC90)</f>
        <v/>
      </c>
      <c r="CN97" s="245" t="str">
        <f>IF(ISBLANK('In Process Calc.'!AD90),"",'In Process Calc.'!AD90)</f>
        <v/>
      </c>
      <c r="CO97" s="245" t="str">
        <f>IF(ISBLANK('In Process Calc.'!AE90),"",'In Process Calc.'!AE90)</f>
        <v/>
      </c>
      <c r="CP97" s="245" t="str">
        <f>IF(ISBLANK('In Process Calc.'!AF90),"",'In Process Calc.'!AF90)</f>
        <v/>
      </c>
      <c r="CQ97" s="245" t="str">
        <f>IF(ISBLANK('In Process Calc.'!AG90),"",'In Process Calc.'!AG90)</f>
        <v/>
      </c>
      <c r="CR97" s="245" t="str">
        <f>IF(ISBLANK('In Process Calc.'!AH90),"",'In Process Calc.'!AH90)</f>
        <v/>
      </c>
      <c r="CS97" s="245" t="str">
        <f>IF(ISBLANK('In Process Calc.'!AI90),"",'In Process Calc.'!AI90)</f>
        <v/>
      </c>
      <c r="CT97" s="245" t="str">
        <f>IF(ISBLANK('In Process Calc.'!AJ90),"",'In Process Calc.'!AJ90)</f>
        <v/>
      </c>
      <c r="CU97" s="245" t="str">
        <f>IF(ISBLANK('In Process Calc.'!AK90),"",'In Process Calc.'!AK90)</f>
        <v/>
      </c>
      <c r="CV97" s="245" t="str">
        <f>IF(ISBLANK('In Process Calc.'!AL90),"",'In Process Calc.'!AL90)</f>
        <v/>
      </c>
      <c r="CW97" s="245" t="str">
        <f>IF(ISBLANK('In Process Calc.'!AM90),"",'In Process Calc.'!AM90)</f>
        <v/>
      </c>
      <c r="CX97" s="245" t="str">
        <f>IF(ISBLANK('In Process Calc.'!AN90),"",'In Process Calc.'!AN90)</f>
        <v/>
      </c>
      <c r="CY97" s="245" t="str">
        <f>IF(ISBLANK('In Process Calc.'!AO90),"",'In Process Calc.'!AO90)</f>
        <v/>
      </c>
      <c r="CZ97" s="245" t="str">
        <f>IF(ISBLANK('In Process Calc.'!AP90),"",'In Process Calc.'!AP90)</f>
        <v/>
      </c>
      <c r="DA97" s="245" t="str">
        <f>IF(ISBLANK('In Process Calc.'!AQ90),"",'In Process Calc.'!AQ90)</f>
        <v/>
      </c>
      <c r="DB97" s="245" t="str">
        <f>IF(ISBLANK('In Process Calc.'!AR90),"",'In Process Calc.'!AR90)</f>
        <v/>
      </c>
      <c r="DC97" s="245" t="str">
        <f>IF(ISBLANK('In Process Calc.'!AS90),"",'In Process Calc.'!AS90)</f>
        <v/>
      </c>
      <c r="DD97" s="245" t="str">
        <f>IF(ISBLANK('In Process Calc.'!AT90),"",'In Process Calc.'!AT90)</f>
        <v/>
      </c>
      <c r="DE97" s="245" t="str">
        <f>IF(ISBLANK('In Process Calc.'!AU90),"",'In Process Calc.'!AU90)</f>
        <v/>
      </c>
      <c r="DF97" s="245" t="str">
        <f>IF(ISBLANK('In Process Calc.'!AV90),"",'In Process Calc.'!AV90)</f>
        <v/>
      </c>
      <c r="DG97" s="245" t="str">
        <f>IF(ISBLANK('In Process Calc.'!AW90),"",'In Process Calc.'!AW90)</f>
        <v/>
      </c>
      <c r="DH97" s="245" t="str">
        <f>IF(ISBLANK('In Process Calc.'!AX90),"",'In Process Calc.'!AX90)</f>
        <v/>
      </c>
      <c r="DI97" s="245" t="str">
        <f>IF(ISBLANK('In Process Calc.'!AY90),"",'In Process Calc.'!AY90)</f>
        <v/>
      </c>
      <c r="DJ97" s="245" t="str">
        <f>IF(ISBLANK('In Process Calc.'!AZ90),"",'In Process Calc.'!AZ90)</f>
        <v/>
      </c>
      <c r="DK97" s="245" t="str">
        <f>IF(ISBLANK('In Process Calc.'!BA90),"",'In Process Calc.'!BA90)</f>
        <v/>
      </c>
      <c r="DL97" s="245" t="str">
        <f>IF(ISBLANK('In Process Calc.'!BB90),"",'In Process Calc.'!BB90)</f>
        <v/>
      </c>
      <c r="DM97" s="245" t="str">
        <f>IF(ISBLANK('In Process Calc.'!BC90),"",'In Process Calc.'!BC90)</f>
        <v/>
      </c>
      <c r="DN97" s="245" t="str">
        <f>IF(ISBLANK('In Process Calc.'!BD90),"",'In Process Calc.'!BD90)</f>
        <v/>
      </c>
      <c r="DO97" s="245" t="str">
        <f>IF(ISBLANK('In Process Calc.'!BE90),"",'In Process Calc.'!BE90)</f>
        <v/>
      </c>
      <c r="DP97" s="245" t="str">
        <f>IF(ISBLANK('In Process Calc.'!BF90),"",'In Process Calc.'!BF90)</f>
        <v/>
      </c>
      <c r="DQ97" s="245" t="str">
        <f>IF(ISBLANK('In Process Calc.'!BG90),"",'In Process Calc.'!BG90)</f>
        <v/>
      </c>
      <c r="DR97" s="245" t="str">
        <f>IF(ISBLANK('In Process Calc.'!BH90),"",'In Process Calc.'!BH90)</f>
        <v/>
      </c>
      <c r="DS97" s="245" t="str">
        <f>IF(ISBLANK('In Process Calc.'!BI90),"",'In Process Calc.'!BI90)</f>
        <v/>
      </c>
      <c r="DT97" s="245" t="str">
        <f>IF(ISBLANK('In Process Calc.'!BJ90),"",'In Process Calc.'!BJ90)</f>
        <v/>
      </c>
      <c r="DU97" s="245" t="str">
        <f>IF(ISBLANK('In Process Calc.'!BK90),"",'In Process Calc.'!BK90)</f>
        <v/>
      </c>
      <c r="DV97" s="245" t="str">
        <f>IF(ISBLANK('In Process Calc.'!BL90),"",'In Process Calc.'!BL90)</f>
        <v/>
      </c>
      <c r="DW97" s="245" t="str">
        <f>IF(ISBLANK('In Process Calc.'!BM90),"",'In Process Calc.'!BM90)</f>
        <v/>
      </c>
      <c r="DX97" s="245" t="str">
        <f>IF(ISBLANK('In Process Calc.'!BN90),"",'In Process Calc.'!BN90)</f>
        <v/>
      </c>
      <c r="DY97" s="245" t="str">
        <f>IF(ISBLANK('In Process Calc.'!BO90),"",'In Process Calc.'!BO90)</f>
        <v/>
      </c>
      <c r="DZ97" s="245" t="str">
        <f>IF(ISBLANK('In Process Calc.'!BP90),"",'In Process Calc.'!BP90)</f>
        <v/>
      </c>
      <c r="EA97" s="245" t="str">
        <f>IF(ISBLANK('In Process Calc.'!BQ90),"",'In Process Calc.'!BQ90)</f>
        <v/>
      </c>
      <c r="EB97" s="245" t="str">
        <f>IF(ISBLANK('In Process Calc.'!BR90),"",'In Process Calc.'!BR90)</f>
        <v/>
      </c>
      <c r="EC97" s="245" t="str">
        <f>IF(ISBLANK('In Process Calc.'!BS90),"",'In Process Calc.'!BS90)</f>
        <v/>
      </c>
      <c r="ED97" s="245" t="str">
        <f>IF(ISBLANK('In Process Calc.'!BT90),"",'In Process Calc.'!BT90)</f>
        <v/>
      </c>
      <c r="EE97" s="245" t="str">
        <f>IF(ISBLANK('In Process Calc.'!BU90),"",'In Process Calc.'!BU90)</f>
        <v/>
      </c>
      <c r="EF97" s="245" t="str">
        <f>IF(ISBLANK('In Process Calc.'!BV90),"",'In Process Calc.'!BV90)</f>
        <v/>
      </c>
      <c r="EG97" s="245" t="str">
        <f>IF(ISBLANK('In Process Calc.'!BW90),"",'In Process Calc.'!BW90)</f>
        <v/>
      </c>
      <c r="EH97" s="245" t="str">
        <f>IF(ISBLANK('In Process Calc.'!BX90),"",'In Process Calc.'!BX90)</f>
        <v/>
      </c>
      <c r="EI97" s="245" t="str">
        <f>IF(ISBLANK('In Process Calc.'!BY90),"",'In Process Calc.'!BY90)</f>
        <v/>
      </c>
      <c r="EJ97" s="245" t="str">
        <f>IF(ISBLANK('In Process Calc.'!BZ90),"",'In Process Calc.'!BZ90)</f>
        <v/>
      </c>
      <c r="EK97" s="245" t="str">
        <f>IF(ISBLANK('Post Process Calc.'!A97),"",'Post Process Calc.'!A97)</f>
        <v/>
      </c>
      <c r="EL97" s="245" t="str">
        <f>IF(ISBLANK('Post Process Calc.'!B97),"",'Post Process Calc.'!B97)</f>
        <v/>
      </c>
      <c r="EM97" s="245" t="str">
        <f>IF(ISBLANK('Post Process Calc.'!C97),"",'Post Process Calc.'!C97)</f>
        <v/>
      </c>
      <c r="EN97" s="245" t="str">
        <f>IF(ISBLANK('Post Process Calc.'!D97),"",'Post Process Calc.'!D97)</f>
        <v/>
      </c>
      <c r="EO97" s="245" t="str">
        <f>IF(ISBLANK('Post Process Calc.'!E97),"",'Post Process Calc.'!E97)</f>
        <v/>
      </c>
      <c r="EP97" s="245" t="str">
        <f>IF(ISBLANK('Post Process Calc.'!F97),"",'Post Process Calc.'!F97)</f>
        <v/>
      </c>
      <c r="EQ97" s="245" t="str">
        <f>IF(ISBLANK('Post Process Calc.'!G97),"",'Post Process Calc.'!G97)</f>
        <v/>
      </c>
      <c r="ER97" s="245" t="str">
        <f>IF(ISBLANK('Post Process Calc.'!H97),"",'Post Process Calc.'!H97)</f>
        <v/>
      </c>
      <c r="ES97" s="245" t="str">
        <f>IF(ISBLANK('Post Process Calc.'!I97),"",'Post Process Calc.'!I97)</f>
        <v/>
      </c>
      <c r="ET97" s="245" t="str">
        <f>IF(ISBLANK('Post Process Calc.'!J97),"",'Post Process Calc.'!J97)</f>
        <v/>
      </c>
      <c r="EU97" s="245" t="str">
        <f>IF(ISBLANK('Post Process Calc.'!K97),"",'Post Process Calc.'!K97)</f>
        <v/>
      </c>
      <c r="EV97" s="245" t="str">
        <f>IF(ISBLANK('Post Process Calc.'!L97),"",'Post Process Calc.'!L97)</f>
        <v/>
      </c>
      <c r="EW97" s="245" t="str">
        <f>IF(ISBLANK('Post Process Calc.'!M97),"",'Post Process Calc.'!M97)</f>
        <v/>
      </c>
      <c r="EX97" s="245" t="str">
        <f>IF(ISBLANK('Post Process Calc.'!N97),"",'Post Process Calc.'!N97)</f>
        <v/>
      </c>
      <c r="EY97" s="245" t="str">
        <f>IF(ISBLANK('Post Process Calc.'!O97),"",'Post Process Calc.'!O97)</f>
        <v/>
      </c>
      <c r="EZ97" s="245" t="str">
        <f>IF(ISBLANK('Post Process Calc.'!P97),"",'Post Process Calc.'!P97)</f>
        <v/>
      </c>
      <c r="FA97" s="245" t="str">
        <f>IF(ISBLANK('Post Process Calc.'!Q97),"",'Post Process Calc.'!Q97)</f>
        <v/>
      </c>
      <c r="FB97" s="245" t="str">
        <f>IF(ISBLANK('Post Process Calc.'!R97),"",'Post Process Calc.'!R97)</f>
        <v/>
      </c>
      <c r="FC97" s="245" t="str">
        <f>IF(ISBLANK('Post Process Calc.'!S97),"",'Post Process Calc.'!S97)</f>
        <v/>
      </c>
      <c r="FD97" s="245" t="str">
        <f>IF(ISBLANK('Post Process Calc.'!T97),"",'Post Process Calc.'!T97)</f>
        <v/>
      </c>
      <c r="FE97" s="245" t="str">
        <f>IF(ISBLANK('Post Process Calc.'!U97),"",'Post Process Calc.'!U97)</f>
        <v/>
      </c>
      <c r="FF97" s="245" t="str">
        <f>IF(ISBLANK('Post Process Calc.'!V97),"",'Post Process Calc.'!V97)</f>
        <v/>
      </c>
      <c r="FG97" s="245" t="str">
        <f>IF(ISBLANK('Post Process Calc.'!W97),"",'Post Process Calc.'!W97)</f>
        <v/>
      </c>
      <c r="FH97" s="245" t="str">
        <f>IF(ISBLANK('Post Process Calc.'!X97),"",'Post Process Calc.'!X97)</f>
        <v/>
      </c>
      <c r="FI97" s="245" t="str">
        <f>IF(ISBLANK('Post Process Calc.'!Y97),"",'Post Process Calc.'!Y97)</f>
        <v/>
      </c>
      <c r="FJ97" s="245" t="str">
        <f>IF(ISBLANK('Post Process Calc.'!Z97),"",'Post Process Calc.'!Z97)</f>
        <v/>
      </c>
      <c r="FK97" s="245" t="str">
        <f>IF(ISBLANK('Post Process Calc.'!AA97),"",'Post Process Calc.'!AA97)</f>
        <v/>
      </c>
      <c r="FL97" s="245" t="str">
        <f>IF(ISBLANK('Post Process Calc.'!AB97),"",'Post Process Calc.'!AB97)</f>
        <v/>
      </c>
      <c r="FM97" s="245" t="str">
        <f>IF(ISBLANK('Post Process Calc.'!AC97),"",'Post Process Calc.'!AC97)</f>
        <v/>
      </c>
      <c r="FN97" s="245" t="str">
        <f>IF(ISBLANK('Post Process Calc.'!AD97),"",'Post Process Calc.'!AD97)</f>
        <v/>
      </c>
      <c r="FO97" s="245" t="str">
        <f>IF(ISBLANK('Post Process Calc.'!AE97),"",'Post Process Calc.'!AE97)</f>
        <v/>
      </c>
      <c r="FP97" s="245" t="str">
        <f>IF(ISBLANK('Post Process Calc.'!AF97),"",'Post Process Calc.'!AF97)</f>
        <v/>
      </c>
      <c r="FQ97" s="245" t="str">
        <f>IF(ISBLANK('Post Process Calc.'!AG97),"",'Post Process Calc.'!AG97)</f>
        <v/>
      </c>
      <c r="FR97" s="245" t="str">
        <f>IF(ISBLANK('Post Process Calc.'!AH97),"",'Post Process Calc.'!AH97)</f>
        <v/>
      </c>
      <c r="FS97" s="245" t="str">
        <f>IF(ISBLANK('Post Process Calc.'!AI97),"",'Post Process Calc.'!AI97)</f>
        <v/>
      </c>
    </row>
    <row r="98" spans="1:175" x14ac:dyDescent="0.15">
      <c r="A98" s="240" t="str">
        <f>IF(Glutamine!B89&lt;&gt;0,Glutamine!$B$1,"")</f>
        <v/>
      </c>
      <c r="B98" s="240" t="str">
        <f>IF(ISBLANK(Glutamine!A89),"",Glutamine!A89)</f>
        <v/>
      </c>
      <c r="C98" s="247" t="str">
        <f>IF(ISBLANK(Glutamine!B89),"",Glutamine!B89)</f>
        <v/>
      </c>
      <c r="D98" s="248" t="str">
        <f>IF(ISBLANK(Glutamine!C89),"",Glutamine!C89)</f>
        <v/>
      </c>
      <c r="E98" s="240" t="str">
        <f>IF(ISBLANK(Glutamine!D89),"",Glutamine!D89)</f>
        <v/>
      </c>
      <c r="F98" s="240" t="str">
        <f>IF(ISBLANK(Glutamine!E89),"",Glutamine!E89)</f>
        <v/>
      </c>
      <c r="G98" s="240" t="str">
        <f>IF(ISBLANK(Glutamine!G89),"",Glutamine!G89)</f>
        <v/>
      </c>
      <c r="H98" s="240" t="str">
        <f>IF(ISBLANK(Glutamine!H89),"",Glutamine!H89)</f>
        <v/>
      </c>
      <c r="I98" s="240" t="str">
        <f>IF(ISBLANK(Glutamine!I89),"",Glutamine!I89)</f>
        <v/>
      </c>
      <c r="J98" s="240" t="str">
        <f>IF(ISBLANK(Glutamine!J89),"",Glutamine!J89)</f>
        <v/>
      </c>
      <c r="K98" s="240" t="str">
        <f>IF(ISBLANK(Glutamine!K89),"",Glutamine!K89)</f>
        <v/>
      </c>
      <c r="L98" s="240" t="str">
        <f>IF(ISBLANK(Glutamine!L89),"",Glutamine!L89)</f>
        <v/>
      </c>
      <c r="M98" s="240" t="str">
        <f>IF(ISBLANK(Glutamine!M89),"",Glutamine!M89)</f>
        <v/>
      </c>
      <c r="N98" s="240" t="str">
        <f>IF(ISBLANK(Glutamine!N89),"",Glutamine!N89)</f>
        <v/>
      </c>
      <c r="O98" s="240" t="str">
        <f>IF(ISBLANK(Glutamine!O89),"",Glutamine!O89)</f>
        <v/>
      </c>
      <c r="P98" s="240" t="str">
        <f>IF(ISBLANK(Glutamine!P89),"",Glutamine!P89)</f>
        <v/>
      </c>
      <c r="Q98" s="240" t="str">
        <f>IF(ISBLANK(Glutamine!Q89),"",Glutamine!Q89)</f>
        <v/>
      </c>
      <c r="R98" s="240" t="str">
        <f>IF(ISBLANK(Glutamine!R89),"",Glutamine!R89)</f>
        <v/>
      </c>
      <c r="S98" s="240" t="str">
        <f>IF(ISBLANK(Glutamine!S89),"",Glutamine!S89)</f>
        <v/>
      </c>
      <c r="T98" s="240" t="str">
        <f>IF(ISBLANK(Glutamine!T89),"",Glutamine!T89)</f>
        <v/>
      </c>
      <c r="U98" s="240" t="str">
        <f>IF(ISBLANK(Glutamine!U89),"",Glutamine!U89)</f>
        <v/>
      </c>
      <c r="V98" s="240" t="str">
        <f>IF(ISBLANK(Glutamine!V89),"",Glutamine!V89)</f>
        <v/>
      </c>
      <c r="W98" s="240" t="str">
        <f>IF(ISBLANK(Glutamine!W89),"",Glutamine!W89)</f>
        <v/>
      </c>
      <c r="X98" s="240" t="str">
        <f>IF(ISBLANK(Glutamine!X89),"",Glutamine!X89)</f>
        <v/>
      </c>
      <c r="Y98" s="240" t="str">
        <f>IF(ISBLANK(Glutamine!Y89),"",Glutamine!Y89)</f>
        <v/>
      </c>
      <c r="Z98" s="240" t="str">
        <f>IF(ISBLANK(Glutamine!Z89),"",Glutamine!Z89)</f>
        <v/>
      </c>
      <c r="AA98" s="240" t="str">
        <f>IF(ISBLANK(Glutamine!AA89),"",Glutamine!AA89)</f>
        <v/>
      </c>
      <c r="AB98" s="240" t="str">
        <f>IF(ISBLANK(Glutamine!AB89),"",Glutamine!AB89)</f>
        <v/>
      </c>
      <c r="AC98" s="240" t="str">
        <f>IF(ISBLANK(Glutamine!AC89),"",Glutamine!AC89)</f>
        <v/>
      </c>
      <c r="AD98" s="240" t="str">
        <f>IF(ISBLANK(Glutamine!AD89),"",Glutamine!AD89)</f>
        <v/>
      </c>
      <c r="AE98" s="240" t="str">
        <f>IF(ISBLANK(Glutamine!AE89),"",Glutamine!AE89)</f>
        <v/>
      </c>
      <c r="AF98" s="240" t="str">
        <f>IF(ISBLANK(Glutamine!AF89),"",Glutamine!AF89)</f>
        <v/>
      </c>
      <c r="AG98" s="240" t="str">
        <f>IF(ISBLANK(Glutamine!AG89),"",Glutamine!AG89)</f>
        <v/>
      </c>
      <c r="AH98" s="240" t="str">
        <f>IF(ISBLANK(Glutamine!AH89),"",Glutamine!AH89)</f>
        <v/>
      </c>
      <c r="AI98" s="240" t="str">
        <f>IF(ISBLANK(Glutamine!AI89),"",Glutamine!AI89)</f>
        <v/>
      </c>
      <c r="AJ98" s="240" t="str">
        <f>IF(ISBLANK(Glutamine!AJ89),"",Glutamine!AJ89)</f>
        <v/>
      </c>
      <c r="AK98" s="240" t="str">
        <f>IF(ISBLANK(Glutamine!AK89),"",Glutamine!AK89)</f>
        <v/>
      </c>
      <c r="AL98" s="240" t="str">
        <f>IF(ISBLANK(Glutamine!AL89),"",Glutamine!AL89)</f>
        <v/>
      </c>
      <c r="AM98" s="240" t="str">
        <f>IF(ISBLANK(Glutamine!AM89),"",Glutamine!AM89)</f>
        <v/>
      </c>
      <c r="AN98" s="240" t="str">
        <f>IF(ISBLANK(Glutamine!AN89),"",Glutamine!AN89)</f>
        <v/>
      </c>
      <c r="AO98" s="240" t="str">
        <f>IF(ISBLANK(Glutamine!AO89),"",Glutamine!AO89)</f>
        <v/>
      </c>
      <c r="AP98" s="240" t="str">
        <f>IF(ISBLANK(Glutamine!AP89),"",Glutamine!AP89)</f>
        <v/>
      </c>
      <c r="AQ98" s="240" t="e">
        <f>IF(ISBLANK(Glutamine!#REF!),"",Glutamine!#REF!)</f>
        <v>#REF!</v>
      </c>
      <c r="AR98" s="240" t="e">
        <f>IF(ISBLANK(Glutamine!#REF!),"",Glutamine!#REF!)</f>
        <v>#REF!</v>
      </c>
      <c r="AS98" s="240" t="e">
        <f>IF(ISBLANK(Glutamine!#REF!),"",Glutamine!#REF!)</f>
        <v>#REF!</v>
      </c>
      <c r="AT98" s="240" t="e">
        <f>IF(ISBLANK(Glutamine!#REF!),"",Glutamine!#REF!)</f>
        <v>#REF!</v>
      </c>
      <c r="AU98" s="240" t="e">
        <f>IF(ISBLANK(Glutamine!#REF!),"",Glutamine!#REF!)</f>
        <v>#REF!</v>
      </c>
      <c r="AV98" s="240" t="e">
        <f>IF(ISBLANK(Glutamine!#REF!),"",Glutamine!#REF!)</f>
        <v>#REF!</v>
      </c>
      <c r="AW98" s="240" t="e">
        <f>IF(ISBLANK(Glutamine!#REF!),"",Glutamine!#REF!)</f>
        <v>#REF!</v>
      </c>
      <c r="AX98" s="240" t="e">
        <f>IF(ISBLANK(Glutamine!#REF!),"",Glutamine!#REF!)</f>
        <v>#REF!</v>
      </c>
      <c r="AY98" s="240" t="e">
        <f>IF(ISBLANK(Glutamine!#REF!),"",Glutamine!#REF!)</f>
        <v>#REF!</v>
      </c>
      <c r="AZ98" s="240" t="e">
        <f>IF(ISBLANK(Glutamine!#REF!),"",Glutamine!#REF!)</f>
        <v>#REF!</v>
      </c>
      <c r="BA98" s="240" t="e">
        <f>IF(ISBLANK(Glutamine!#REF!),"",Glutamine!#REF!)</f>
        <v>#REF!</v>
      </c>
      <c r="BB98" s="240" t="e">
        <f>IF(ISBLANK(Glutamine!#REF!),"",Glutamine!#REF!)</f>
        <v>#REF!</v>
      </c>
      <c r="BC98" s="240" t="e">
        <f>IF(ISBLANK(Glutamine!#REF!),"",Glutamine!#REF!)</f>
        <v>#REF!</v>
      </c>
      <c r="BD98" s="240" t="e">
        <f>IF(ISBLANK(Glutamine!#REF!),"",Glutamine!#REF!)</f>
        <v>#REF!</v>
      </c>
      <c r="BE98" s="240" t="e">
        <f>IF(ISBLANK(Glutamine!#REF!),"",Glutamine!#REF!)</f>
        <v>#REF!</v>
      </c>
      <c r="BF98" s="240" t="e">
        <f>IF(ISBLANK(Glutamine!#REF!),"",Glutamine!#REF!)</f>
        <v>#REF!</v>
      </c>
      <c r="BG98" s="240" t="e">
        <f>IF(ISBLANK(Glutamine!#REF!),"",Glutamine!#REF!)</f>
        <v>#REF!</v>
      </c>
      <c r="BH98" s="240" t="e">
        <f>IF(ISBLANK(Glutamine!#REF!),"",Glutamine!#REF!)</f>
        <v>#REF!</v>
      </c>
      <c r="BI98" s="240" t="e">
        <f>IF(ISBLANK(Glutamine!#REF!),"",Glutamine!#REF!)</f>
        <v>#REF!</v>
      </c>
      <c r="BJ98" s="240" t="e">
        <f>IF(ISBLANK(Glutamine!#REF!),"",Glutamine!#REF!)</f>
        <v>#REF!</v>
      </c>
      <c r="BK98" s="240" t="e">
        <f>IF(ISBLANK(Glutamine!#REF!),"",Glutamine!#REF!)</f>
        <v>#REF!</v>
      </c>
      <c r="BL98" s="240" t="e">
        <f>IF(ISBLANK(Glutamine!#REF!),"",Glutamine!#REF!)</f>
        <v>#REF!</v>
      </c>
      <c r="BM98" s="240" t="e">
        <f>IF(ISBLANK(Glutamine!#REF!),"",Glutamine!#REF!)</f>
        <v>#REF!</v>
      </c>
      <c r="BN98" s="240" t="str">
        <f>IF(ISBLANK('In Process Calc.'!B91),"",ROUND('In Process Calc.'!B91,2))</f>
        <v/>
      </c>
      <c r="BO98" s="240" t="str">
        <f>IF(ISBLANK('In Process Calc.'!C91),"",ROUND('In Process Calc.'!C91,2))</f>
        <v/>
      </c>
      <c r="BP98" s="240" t="str">
        <f>IF(ISBLANK('In Process Calc.'!D91),"",'In Process Calc.'!D91)</f>
        <v/>
      </c>
      <c r="BQ98" s="240" t="str">
        <f>IF(ISBLANK('In Process Calc.'!E91),"",'In Process Calc.'!E91)</f>
        <v/>
      </c>
      <c r="BR98" s="240" t="str">
        <f>IF(ISBLANK('In Process Calc.'!G91),"",'In Process Calc.'!G91)</f>
        <v/>
      </c>
      <c r="BS98" s="240" t="str">
        <f>IF(ISBLANK('In Process Calc.'!I91),"",'In Process Calc.'!I91)</f>
        <v/>
      </c>
      <c r="BT98" s="240" t="str">
        <f>IF(ISBLANK('In Process Calc.'!J91),"",'In Process Calc.'!J91)</f>
        <v/>
      </c>
      <c r="BU98" s="240" t="str">
        <f>IF(ISBLANK('In Process Calc.'!K91),"",'In Process Calc.'!K91)</f>
        <v/>
      </c>
      <c r="BV98" s="245" t="str">
        <f>IF(ISBLANK('In Process Calc.'!L91),"",'In Process Calc.'!L91)</f>
        <v/>
      </c>
      <c r="BW98" s="245" t="str">
        <f>IF(ISBLANK('In Process Calc.'!M91),"",'In Process Calc.'!M91)</f>
        <v/>
      </c>
      <c r="BX98" s="245" t="str">
        <f>IF(ISBLANK('In Process Calc.'!N91),"",'In Process Calc.'!N91)</f>
        <v/>
      </c>
      <c r="BY98" s="245" t="str">
        <f>IF(ISBLANK('In Process Calc.'!O91),"",'In Process Calc.'!O91)</f>
        <v/>
      </c>
      <c r="BZ98" s="245" t="str">
        <f>IF(ISBLANK('In Process Calc.'!P91),"",'In Process Calc.'!P91)</f>
        <v/>
      </c>
      <c r="CA98" s="245" t="str">
        <f>IF(ISBLANK('In Process Calc.'!Q91),"",'In Process Calc.'!Q91)</f>
        <v/>
      </c>
      <c r="CB98" s="245" t="str">
        <f>IF(ISBLANK('In Process Calc.'!R91),"",'In Process Calc.'!R91)</f>
        <v/>
      </c>
      <c r="CC98" s="245" t="str">
        <f>IF(ISBLANK('In Process Calc.'!S91),"",'In Process Calc.'!S91)</f>
        <v/>
      </c>
      <c r="CD98" s="245" t="str">
        <f>IF(ISBLANK('In Process Calc.'!T91),"",'In Process Calc.'!T91)</f>
        <v/>
      </c>
      <c r="CE98" s="245" t="str">
        <f>IF(ISBLANK('In Process Calc.'!U91),"",'In Process Calc.'!U91)</f>
        <v/>
      </c>
      <c r="CF98" s="245" t="str">
        <f>IF(ISBLANK('In Process Calc.'!V91),"",'In Process Calc.'!V91)</f>
        <v/>
      </c>
      <c r="CG98" s="245" t="str">
        <f>IF(ISBLANK('In Process Calc.'!W91),"",'In Process Calc.'!W91)</f>
        <v/>
      </c>
      <c r="CH98" s="245" t="str">
        <f>IF(ISBLANK('In Process Calc.'!X91),"",'In Process Calc.'!X91)</f>
        <v/>
      </c>
      <c r="CI98" s="245" t="str">
        <f>IF(ISBLANK('In Process Calc.'!Y91),"",'In Process Calc.'!Y91)</f>
        <v/>
      </c>
      <c r="CJ98" s="245" t="str">
        <f>IF(ISBLANK('In Process Calc.'!Z91),"",'In Process Calc.'!Z91)</f>
        <v/>
      </c>
      <c r="CK98" s="245" t="str">
        <f>IF(ISBLANK('In Process Calc.'!AA91),"",'In Process Calc.'!AA91)</f>
        <v/>
      </c>
      <c r="CL98" s="245" t="str">
        <f>IF(ISBLANK('In Process Calc.'!AB91),"",'In Process Calc.'!AB91)</f>
        <v/>
      </c>
      <c r="CM98" s="245" t="str">
        <f>IF(ISBLANK('In Process Calc.'!AC91),"",'In Process Calc.'!AC91)</f>
        <v/>
      </c>
      <c r="CN98" s="245" t="str">
        <f>IF(ISBLANK('In Process Calc.'!AD91),"",'In Process Calc.'!AD91)</f>
        <v/>
      </c>
      <c r="CO98" s="245" t="str">
        <f>IF(ISBLANK('In Process Calc.'!AE91),"",'In Process Calc.'!AE91)</f>
        <v/>
      </c>
      <c r="CP98" s="245" t="str">
        <f>IF(ISBLANK('In Process Calc.'!AF91),"",'In Process Calc.'!AF91)</f>
        <v/>
      </c>
      <c r="CQ98" s="245" t="str">
        <f>IF(ISBLANK('In Process Calc.'!AG91),"",'In Process Calc.'!AG91)</f>
        <v/>
      </c>
      <c r="CR98" s="245" t="str">
        <f>IF(ISBLANK('In Process Calc.'!AH91),"",'In Process Calc.'!AH91)</f>
        <v/>
      </c>
      <c r="CS98" s="245" t="str">
        <f>IF(ISBLANK('In Process Calc.'!AI91),"",'In Process Calc.'!AI91)</f>
        <v/>
      </c>
      <c r="CT98" s="245" t="str">
        <f>IF(ISBLANK('In Process Calc.'!AJ91),"",'In Process Calc.'!AJ91)</f>
        <v/>
      </c>
      <c r="CU98" s="245" t="str">
        <f>IF(ISBLANK('In Process Calc.'!AK91),"",'In Process Calc.'!AK91)</f>
        <v/>
      </c>
      <c r="CV98" s="245" t="str">
        <f>IF(ISBLANK('In Process Calc.'!AL91),"",'In Process Calc.'!AL91)</f>
        <v/>
      </c>
      <c r="CW98" s="245" t="str">
        <f>IF(ISBLANK('In Process Calc.'!AM91),"",'In Process Calc.'!AM91)</f>
        <v/>
      </c>
      <c r="CX98" s="245" t="str">
        <f>IF(ISBLANK('In Process Calc.'!AN91),"",'In Process Calc.'!AN91)</f>
        <v/>
      </c>
      <c r="CY98" s="245" t="str">
        <f>IF(ISBLANK('In Process Calc.'!AO91),"",'In Process Calc.'!AO91)</f>
        <v/>
      </c>
      <c r="CZ98" s="245" t="str">
        <f>IF(ISBLANK('In Process Calc.'!AP91),"",'In Process Calc.'!AP91)</f>
        <v/>
      </c>
      <c r="DA98" s="245" t="str">
        <f>IF(ISBLANK('In Process Calc.'!AQ91),"",'In Process Calc.'!AQ91)</f>
        <v/>
      </c>
      <c r="DB98" s="245" t="str">
        <f>IF(ISBLANK('In Process Calc.'!AR91),"",'In Process Calc.'!AR91)</f>
        <v/>
      </c>
      <c r="DC98" s="245" t="str">
        <f>IF(ISBLANK('In Process Calc.'!AS91),"",'In Process Calc.'!AS91)</f>
        <v/>
      </c>
      <c r="DD98" s="245" t="str">
        <f>IF(ISBLANK('In Process Calc.'!AT91),"",'In Process Calc.'!AT91)</f>
        <v/>
      </c>
      <c r="DE98" s="245" t="str">
        <f>IF(ISBLANK('In Process Calc.'!AU91),"",'In Process Calc.'!AU91)</f>
        <v/>
      </c>
      <c r="DF98" s="245" t="str">
        <f>IF(ISBLANK('In Process Calc.'!AV91),"",'In Process Calc.'!AV91)</f>
        <v/>
      </c>
      <c r="DG98" s="245" t="str">
        <f>IF(ISBLANK('In Process Calc.'!AW91),"",'In Process Calc.'!AW91)</f>
        <v/>
      </c>
      <c r="DH98" s="245" t="str">
        <f>IF(ISBLANK('In Process Calc.'!AX91),"",'In Process Calc.'!AX91)</f>
        <v/>
      </c>
      <c r="DI98" s="245" t="str">
        <f>IF(ISBLANK('In Process Calc.'!AY91),"",'In Process Calc.'!AY91)</f>
        <v/>
      </c>
      <c r="DJ98" s="245" t="str">
        <f>IF(ISBLANK('In Process Calc.'!AZ91),"",'In Process Calc.'!AZ91)</f>
        <v/>
      </c>
      <c r="DK98" s="245" t="str">
        <f>IF(ISBLANK('In Process Calc.'!BA91),"",'In Process Calc.'!BA91)</f>
        <v/>
      </c>
      <c r="DL98" s="245" t="str">
        <f>IF(ISBLANK('In Process Calc.'!BB91),"",'In Process Calc.'!BB91)</f>
        <v/>
      </c>
      <c r="DM98" s="245" t="str">
        <f>IF(ISBLANK('In Process Calc.'!BC91),"",'In Process Calc.'!BC91)</f>
        <v/>
      </c>
      <c r="DN98" s="245" t="str">
        <f>IF(ISBLANK('In Process Calc.'!BD91),"",'In Process Calc.'!BD91)</f>
        <v/>
      </c>
      <c r="DO98" s="245" t="str">
        <f>IF(ISBLANK('In Process Calc.'!BE91),"",'In Process Calc.'!BE91)</f>
        <v/>
      </c>
      <c r="DP98" s="245" t="str">
        <f>IF(ISBLANK('In Process Calc.'!BF91),"",'In Process Calc.'!BF91)</f>
        <v/>
      </c>
      <c r="DQ98" s="245" t="str">
        <f>IF(ISBLANK('In Process Calc.'!BG91),"",'In Process Calc.'!BG91)</f>
        <v/>
      </c>
      <c r="DR98" s="245" t="str">
        <f>IF(ISBLANK('In Process Calc.'!BH91),"",'In Process Calc.'!BH91)</f>
        <v/>
      </c>
      <c r="DS98" s="245" t="str">
        <f>IF(ISBLANK('In Process Calc.'!BI91),"",'In Process Calc.'!BI91)</f>
        <v/>
      </c>
      <c r="DT98" s="245" t="str">
        <f>IF(ISBLANK('In Process Calc.'!BJ91),"",'In Process Calc.'!BJ91)</f>
        <v/>
      </c>
      <c r="DU98" s="245" t="str">
        <f>IF(ISBLANK('In Process Calc.'!BK91),"",'In Process Calc.'!BK91)</f>
        <v/>
      </c>
      <c r="DV98" s="245" t="str">
        <f>IF(ISBLANK('In Process Calc.'!BL91),"",'In Process Calc.'!BL91)</f>
        <v/>
      </c>
      <c r="DW98" s="245" t="str">
        <f>IF(ISBLANK('In Process Calc.'!BM91),"",'In Process Calc.'!BM91)</f>
        <v/>
      </c>
      <c r="DX98" s="245" t="str">
        <f>IF(ISBLANK('In Process Calc.'!BN91),"",'In Process Calc.'!BN91)</f>
        <v/>
      </c>
      <c r="DY98" s="245" t="str">
        <f>IF(ISBLANK('In Process Calc.'!BO91),"",'In Process Calc.'!BO91)</f>
        <v/>
      </c>
      <c r="DZ98" s="245" t="str">
        <f>IF(ISBLANK('In Process Calc.'!BP91),"",'In Process Calc.'!BP91)</f>
        <v/>
      </c>
      <c r="EA98" s="245" t="str">
        <f>IF(ISBLANK('In Process Calc.'!BQ91),"",'In Process Calc.'!BQ91)</f>
        <v/>
      </c>
      <c r="EB98" s="245" t="str">
        <f>IF(ISBLANK('In Process Calc.'!BR91),"",'In Process Calc.'!BR91)</f>
        <v/>
      </c>
      <c r="EC98" s="245" t="str">
        <f>IF(ISBLANK('In Process Calc.'!BS91),"",'In Process Calc.'!BS91)</f>
        <v/>
      </c>
      <c r="ED98" s="245" t="str">
        <f>IF(ISBLANK('In Process Calc.'!BT91),"",'In Process Calc.'!BT91)</f>
        <v/>
      </c>
      <c r="EE98" s="245" t="str">
        <f>IF(ISBLANK('In Process Calc.'!BU91),"",'In Process Calc.'!BU91)</f>
        <v/>
      </c>
      <c r="EF98" s="245" t="str">
        <f>IF(ISBLANK('In Process Calc.'!BV91),"",'In Process Calc.'!BV91)</f>
        <v/>
      </c>
      <c r="EG98" s="245" t="str">
        <f>IF(ISBLANK('In Process Calc.'!BW91),"",'In Process Calc.'!BW91)</f>
        <v/>
      </c>
      <c r="EH98" s="245" t="str">
        <f>IF(ISBLANK('In Process Calc.'!BX91),"",'In Process Calc.'!BX91)</f>
        <v/>
      </c>
      <c r="EI98" s="245" t="str">
        <f>IF(ISBLANK('In Process Calc.'!BY91),"",'In Process Calc.'!BY91)</f>
        <v/>
      </c>
      <c r="EJ98" s="245" t="str">
        <f>IF(ISBLANK('In Process Calc.'!BZ91),"",'In Process Calc.'!BZ91)</f>
        <v/>
      </c>
      <c r="EK98" s="245" t="str">
        <f>IF(ISBLANK('Post Process Calc.'!A98),"",'Post Process Calc.'!A98)</f>
        <v/>
      </c>
      <c r="EL98" s="245" t="str">
        <f>IF(ISBLANK('Post Process Calc.'!B98),"",'Post Process Calc.'!B98)</f>
        <v/>
      </c>
      <c r="EM98" s="245" t="str">
        <f>IF(ISBLANK('Post Process Calc.'!C98),"",'Post Process Calc.'!C98)</f>
        <v/>
      </c>
      <c r="EN98" s="245" t="str">
        <f>IF(ISBLANK('Post Process Calc.'!D98),"",'Post Process Calc.'!D98)</f>
        <v/>
      </c>
      <c r="EO98" s="245" t="str">
        <f>IF(ISBLANK('Post Process Calc.'!E98),"",'Post Process Calc.'!E98)</f>
        <v/>
      </c>
      <c r="EP98" s="245" t="str">
        <f>IF(ISBLANK('Post Process Calc.'!F98),"",'Post Process Calc.'!F98)</f>
        <v/>
      </c>
      <c r="EQ98" s="245" t="str">
        <f>IF(ISBLANK('Post Process Calc.'!G98),"",'Post Process Calc.'!G98)</f>
        <v/>
      </c>
      <c r="ER98" s="245" t="str">
        <f>IF(ISBLANK('Post Process Calc.'!H98),"",'Post Process Calc.'!H98)</f>
        <v/>
      </c>
      <c r="ES98" s="245" t="str">
        <f>IF(ISBLANK('Post Process Calc.'!I98),"",'Post Process Calc.'!I98)</f>
        <v/>
      </c>
      <c r="ET98" s="245" t="str">
        <f>IF(ISBLANK('Post Process Calc.'!J98),"",'Post Process Calc.'!J98)</f>
        <v/>
      </c>
      <c r="EU98" s="245" t="str">
        <f>IF(ISBLANK('Post Process Calc.'!K98),"",'Post Process Calc.'!K98)</f>
        <v/>
      </c>
      <c r="EV98" s="245" t="str">
        <f>IF(ISBLANK('Post Process Calc.'!L98),"",'Post Process Calc.'!L98)</f>
        <v/>
      </c>
      <c r="EW98" s="245" t="str">
        <f>IF(ISBLANK('Post Process Calc.'!M98),"",'Post Process Calc.'!M98)</f>
        <v/>
      </c>
      <c r="EX98" s="245" t="str">
        <f>IF(ISBLANK('Post Process Calc.'!N98),"",'Post Process Calc.'!N98)</f>
        <v/>
      </c>
      <c r="EY98" s="245" t="str">
        <f>IF(ISBLANK('Post Process Calc.'!O98),"",'Post Process Calc.'!O98)</f>
        <v/>
      </c>
      <c r="EZ98" s="245" t="str">
        <f>IF(ISBLANK('Post Process Calc.'!P98),"",'Post Process Calc.'!P98)</f>
        <v/>
      </c>
      <c r="FA98" s="245" t="str">
        <f>IF(ISBLANK('Post Process Calc.'!Q98),"",'Post Process Calc.'!Q98)</f>
        <v/>
      </c>
      <c r="FB98" s="245" t="str">
        <f>IF(ISBLANK('Post Process Calc.'!R98),"",'Post Process Calc.'!R98)</f>
        <v/>
      </c>
      <c r="FC98" s="245" t="str">
        <f>IF(ISBLANK('Post Process Calc.'!S98),"",'Post Process Calc.'!S98)</f>
        <v/>
      </c>
      <c r="FD98" s="245" t="str">
        <f>IF(ISBLANK('Post Process Calc.'!T98),"",'Post Process Calc.'!T98)</f>
        <v/>
      </c>
      <c r="FE98" s="245" t="str">
        <f>IF(ISBLANK('Post Process Calc.'!U98),"",'Post Process Calc.'!U98)</f>
        <v/>
      </c>
      <c r="FF98" s="245" t="str">
        <f>IF(ISBLANK('Post Process Calc.'!V98),"",'Post Process Calc.'!V98)</f>
        <v/>
      </c>
      <c r="FG98" s="245" t="str">
        <f>IF(ISBLANK('Post Process Calc.'!W98),"",'Post Process Calc.'!W98)</f>
        <v/>
      </c>
      <c r="FH98" s="245" t="str">
        <f>IF(ISBLANK('Post Process Calc.'!X98),"",'Post Process Calc.'!X98)</f>
        <v/>
      </c>
      <c r="FI98" s="245" t="str">
        <f>IF(ISBLANK('Post Process Calc.'!Y98),"",'Post Process Calc.'!Y98)</f>
        <v/>
      </c>
      <c r="FJ98" s="245" t="str">
        <f>IF(ISBLANK('Post Process Calc.'!Z98),"",'Post Process Calc.'!Z98)</f>
        <v/>
      </c>
      <c r="FK98" s="245" t="str">
        <f>IF(ISBLANK('Post Process Calc.'!AA98),"",'Post Process Calc.'!AA98)</f>
        <v/>
      </c>
      <c r="FL98" s="245" t="str">
        <f>IF(ISBLANK('Post Process Calc.'!AB98),"",'Post Process Calc.'!AB98)</f>
        <v/>
      </c>
      <c r="FM98" s="245" t="str">
        <f>IF(ISBLANK('Post Process Calc.'!AC98),"",'Post Process Calc.'!AC98)</f>
        <v/>
      </c>
      <c r="FN98" s="245" t="str">
        <f>IF(ISBLANK('Post Process Calc.'!AD98),"",'Post Process Calc.'!AD98)</f>
        <v/>
      </c>
      <c r="FO98" s="245" t="str">
        <f>IF(ISBLANK('Post Process Calc.'!AE98),"",'Post Process Calc.'!AE98)</f>
        <v/>
      </c>
      <c r="FP98" s="245" t="str">
        <f>IF(ISBLANK('Post Process Calc.'!AF98),"",'Post Process Calc.'!AF98)</f>
        <v/>
      </c>
      <c r="FQ98" s="245" t="str">
        <f>IF(ISBLANK('Post Process Calc.'!AG98),"",'Post Process Calc.'!AG98)</f>
        <v/>
      </c>
      <c r="FR98" s="245" t="str">
        <f>IF(ISBLANK('Post Process Calc.'!AH98),"",'Post Process Calc.'!AH98)</f>
        <v/>
      </c>
      <c r="FS98" s="245" t="str">
        <f>IF(ISBLANK('Post Process Calc.'!AI98),"",'Post Process Calc.'!AI98)</f>
        <v/>
      </c>
    </row>
    <row r="99" spans="1:175" x14ac:dyDescent="0.15">
      <c r="A99" s="240" t="str">
        <f>IF(Glutamine!B90&lt;&gt;0,Glutamine!$B$1,"")</f>
        <v/>
      </c>
      <c r="B99" s="240" t="str">
        <f>IF(ISBLANK(Glutamine!A90),"",Glutamine!A90)</f>
        <v/>
      </c>
      <c r="C99" s="247" t="str">
        <f>IF(ISBLANK(Glutamine!B90),"",Glutamine!B90)</f>
        <v/>
      </c>
      <c r="D99" s="248" t="str">
        <f>IF(ISBLANK(Glutamine!C90),"",Glutamine!C90)</f>
        <v/>
      </c>
      <c r="E99" s="240" t="str">
        <f>IF(ISBLANK(Glutamine!D90),"",Glutamine!D90)</f>
        <v/>
      </c>
      <c r="F99" s="240" t="str">
        <f>IF(ISBLANK(Glutamine!E90),"",Glutamine!E90)</f>
        <v/>
      </c>
      <c r="G99" s="240" t="str">
        <f>IF(ISBLANK(Glutamine!G90),"",Glutamine!G90)</f>
        <v/>
      </c>
      <c r="H99" s="240" t="str">
        <f>IF(ISBLANK(Glutamine!H90),"",Glutamine!H90)</f>
        <v/>
      </c>
      <c r="I99" s="240" t="str">
        <f>IF(ISBLANK(Glutamine!I90),"",Glutamine!I90)</f>
        <v/>
      </c>
      <c r="J99" s="240" t="str">
        <f>IF(ISBLANK(Glutamine!J90),"",Glutamine!J90)</f>
        <v/>
      </c>
      <c r="K99" s="240" t="str">
        <f>IF(ISBLANK(Glutamine!K90),"",Glutamine!K90)</f>
        <v/>
      </c>
      <c r="L99" s="240" t="str">
        <f>IF(ISBLANK(Glutamine!L90),"",Glutamine!L90)</f>
        <v/>
      </c>
      <c r="M99" s="240" t="str">
        <f>IF(ISBLANK(Glutamine!M90),"",Glutamine!M90)</f>
        <v/>
      </c>
      <c r="N99" s="240" t="str">
        <f>IF(ISBLANK(Glutamine!N90),"",Glutamine!N90)</f>
        <v/>
      </c>
      <c r="O99" s="240" t="str">
        <f>IF(ISBLANK(Glutamine!O90),"",Glutamine!O90)</f>
        <v/>
      </c>
      <c r="P99" s="240" t="str">
        <f>IF(ISBLANK(Glutamine!P90),"",Glutamine!P90)</f>
        <v/>
      </c>
      <c r="Q99" s="240" t="str">
        <f>IF(ISBLANK(Glutamine!Q90),"",Glutamine!Q90)</f>
        <v/>
      </c>
      <c r="R99" s="240" t="str">
        <f>IF(ISBLANK(Glutamine!R90),"",Glutamine!R90)</f>
        <v/>
      </c>
      <c r="S99" s="240" t="str">
        <f>IF(ISBLANK(Glutamine!S90),"",Glutamine!S90)</f>
        <v/>
      </c>
      <c r="T99" s="240" t="str">
        <f>IF(ISBLANK(Glutamine!T90),"",Glutamine!T90)</f>
        <v/>
      </c>
      <c r="U99" s="240" t="str">
        <f>IF(ISBLANK(Glutamine!U90),"",Glutamine!U90)</f>
        <v/>
      </c>
      <c r="V99" s="240" t="str">
        <f>IF(ISBLANK(Glutamine!V90),"",Glutamine!V90)</f>
        <v/>
      </c>
      <c r="W99" s="240" t="str">
        <f>IF(ISBLANK(Glutamine!W90),"",Glutamine!W90)</f>
        <v/>
      </c>
      <c r="X99" s="240" t="str">
        <f>IF(ISBLANK(Glutamine!X90),"",Glutamine!X90)</f>
        <v/>
      </c>
      <c r="Y99" s="240" t="str">
        <f>IF(ISBLANK(Glutamine!Y90),"",Glutamine!Y90)</f>
        <v/>
      </c>
      <c r="Z99" s="240" t="str">
        <f>IF(ISBLANK(Glutamine!Z90),"",Glutamine!Z90)</f>
        <v/>
      </c>
      <c r="AA99" s="240" t="str">
        <f>IF(ISBLANK(Glutamine!AA90),"",Glutamine!AA90)</f>
        <v/>
      </c>
      <c r="AB99" s="240" t="str">
        <f>IF(ISBLANK(Glutamine!AB90),"",Glutamine!AB90)</f>
        <v/>
      </c>
      <c r="AC99" s="240" t="str">
        <f>IF(ISBLANK(Glutamine!AC90),"",Glutamine!AC90)</f>
        <v/>
      </c>
      <c r="AD99" s="240" t="str">
        <f>IF(ISBLANK(Glutamine!AD90),"",Glutamine!AD90)</f>
        <v/>
      </c>
      <c r="AE99" s="240" t="str">
        <f>IF(ISBLANK(Glutamine!AE90),"",Glutamine!AE90)</f>
        <v/>
      </c>
      <c r="AF99" s="240" t="str">
        <f>IF(ISBLANK(Glutamine!AF90),"",Glutamine!AF90)</f>
        <v/>
      </c>
      <c r="AG99" s="240" t="str">
        <f>IF(ISBLANK(Glutamine!AG90),"",Glutamine!AG90)</f>
        <v/>
      </c>
      <c r="AH99" s="240" t="str">
        <f>IF(ISBLANK(Glutamine!AH90),"",Glutamine!AH90)</f>
        <v/>
      </c>
      <c r="AI99" s="240" t="str">
        <f>IF(ISBLANK(Glutamine!AI90),"",Glutamine!AI90)</f>
        <v/>
      </c>
      <c r="AJ99" s="240" t="str">
        <f>IF(ISBLANK(Glutamine!AJ90),"",Glutamine!AJ90)</f>
        <v/>
      </c>
      <c r="AK99" s="240" t="str">
        <f>IF(ISBLANK(Glutamine!AK90),"",Glutamine!AK90)</f>
        <v/>
      </c>
      <c r="AL99" s="240" t="str">
        <f>IF(ISBLANK(Glutamine!AL90),"",Glutamine!AL90)</f>
        <v/>
      </c>
      <c r="AM99" s="240" t="str">
        <f>IF(ISBLANK(Glutamine!AM90),"",Glutamine!AM90)</f>
        <v/>
      </c>
      <c r="AN99" s="240" t="str">
        <f>IF(ISBLANK(Glutamine!AN90),"",Glutamine!AN90)</f>
        <v/>
      </c>
      <c r="AO99" s="240" t="str">
        <f>IF(ISBLANK(Glutamine!AO90),"",Glutamine!AO90)</f>
        <v/>
      </c>
      <c r="AP99" s="240" t="str">
        <f>IF(ISBLANK(Glutamine!AP90),"",Glutamine!AP90)</f>
        <v/>
      </c>
      <c r="AQ99" s="240" t="e">
        <f>IF(ISBLANK(Glutamine!#REF!),"",Glutamine!#REF!)</f>
        <v>#REF!</v>
      </c>
      <c r="AR99" s="240" t="e">
        <f>IF(ISBLANK(Glutamine!#REF!),"",Glutamine!#REF!)</f>
        <v>#REF!</v>
      </c>
      <c r="AS99" s="240" t="e">
        <f>IF(ISBLANK(Glutamine!#REF!),"",Glutamine!#REF!)</f>
        <v>#REF!</v>
      </c>
      <c r="AT99" s="240" t="e">
        <f>IF(ISBLANK(Glutamine!#REF!),"",Glutamine!#REF!)</f>
        <v>#REF!</v>
      </c>
      <c r="AU99" s="240" t="e">
        <f>IF(ISBLANK(Glutamine!#REF!),"",Glutamine!#REF!)</f>
        <v>#REF!</v>
      </c>
      <c r="AV99" s="240" t="e">
        <f>IF(ISBLANK(Glutamine!#REF!),"",Glutamine!#REF!)</f>
        <v>#REF!</v>
      </c>
      <c r="AW99" s="240" t="e">
        <f>IF(ISBLANK(Glutamine!#REF!),"",Glutamine!#REF!)</f>
        <v>#REF!</v>
      </c>
      <c r="AX99" s="240" t="e">
        <f>IF(ISBLANK(Glutamine!#REF!),"",Glutamine!#REF!)</f>
        <v>#REF!</v>
      </c>
      <c r="AY99" s="240" t="e">
        <f>IF(ISBLANK(Glutamine!#REF!),"",Glutamine!#REF!)</f>
        <v>#REF!</v>
      </c>
      <c r="AZ99" s="240" t="e">
        <f>IF(ISBLANK(Glutamine!#REF!),"",Glutamine!#REF!)</f>
        <v>#REF!</v>
      </c>
      <c r="BA99" s="240" t="e">
        <f>IF(ISBLANK(Glutamine!#REF!),"",Glutamine!#REF!)</f>
        <v>#REF!</v>
      </c>
      <c r="BB99" s="240" t="e">
        <f>IF(ISBLANK(Glutamine!#REF!),"",Glutamine!#REF!)</f>
        <v>#REF!</v>
      </c>
      <c r="BC99" s="240" t="e">
        <f>IF(ISBLANK(Glutamine!#REF!),"",Glutamine!#REF!)</f>
        <v>#REF!</v>
      </c>
      <c r="BD99" s="240" t="e">
        <f>IF(ISBLANK(Glutamine!#REF!),"",Glutamine!#REF!)</f>
        <v>#REF!</v>
      </c>
      <c r="BE99" s="240" t="e">
        <f>IF(ISBLANK(Glutamine!#REF!),"",Glutamine!#REF!)</f>
        <v>#REF!</v>
      </c>
      <c r="BF99" s="240" t="e">
        <f>IF(ISBLANK(Glutamine!#REF!),"",Glutamine!#REF!)</f>
        <v>#REF!</v>
      </c>
      <c r="BG99" s="240" t="e">
        <f>IF(ISBLANK(Glutamine!#REF!),"",Glutamine!#REF!)</f>
        <v>#REF!</v>
      </c>
      <c r="BH99" s="240" t="e">
        <f>IF(ISBLANK(Glutamine!#REF!),"",Glutamine!#REF!)</f>
        <v>#REF!</v>
      </c>
      <c r="BI99" s="240" t="e">
        <f>IF(ISBLANK(Glutamine!#REF!),"",Glutamine!#REF!)</f>
        <v>#REF!</v>
      </c>
      <c r="BJ99" s="240" t="e">
        <f>IF(ISBLANK(Glutamine!#REF!),"",Glutamine!#REF!)</f>
        <v>#REF!</v>
      </c>
      <c r="BK99" s="240" t="e">
        <f>IF(ISBLANK(Glutamine!#REF!),"",Glutamine!#REF!)</f>
        <v>#REF!</v>
      </c>
      <c r="BL99" s="240" t="e">
        <f>IF(ISBLANK(Glutamine!#REF!),"",Glutamine!#REF!)</f>
        <v>#REF!</v>
      </c>
      <c r="BM99" s="240" t="e">
        <f>IF(ISBLANK(Glutamine!#REF!),"",Glutamine!#REF!)</f>
        <v>#REF!</v>
      </c>
      <c r="BN99" s="240" t="str">
        <f>IF(ISBLANK('In Process Calc.'!B92),"",ROUND('In Process Calc.'!B92,2))</f>
        <v/>
      </c>
      <c r="BO99" s="240" t="str">
        <f>IF(ISBLANK('In Process Calc.'!C92),"",ROUND('In Process Calc.'!C92,2))</f>
        <v/>
      </c>
      <c r="BP99" s="240" t="str">
        <f>IF(ISBLANK('In Process Calc.'!D92),"",'In Process Calc.'!D92)</f>
        <v/>
      </c>
      <c r="BQ99" s="240" t="str">
        <f>IF(ISBLANK('In Process Calc.'!E92),"",'In Process Calc.'!E92)</f>
        <v/>
      </c>
      <c r="BR99" s="240" t="str">
        <f>IF(ISBLANK('In Process Calc.'!G92),"",'In Process Calc.'!G92)</f>
        <v/>
      </c>
      <c r="BS99" s="240" t="str">
        <f>IF(ISBLANK('In Process Calc.'!I92),"",'In Process Calc.'!I92)</f>
        <v/>
      </c>
      <c r="BT99" s="240" t="str">
        <f>IF(ISBLANK('In Process Calc.'!J92),"",'In Process Calc.'!J92)</f>
        <v/>
      </c>
      <c r="BU99" s="240" t="str">
        <f>IF(ISBLANK('In Process Calc.'!K92),"",'In Process Calc.'!K92)</f>
        <v/>
      </c>
      <c r="BV99" s="245" t="str">
        <f>IF(ISBLANK('In Process Calc.'!L92),"",'In Process Calc.'!L92)</f>
        <v/>
      </c>
      <c r="BW99" s="245" t="str">
        <f>IF(ISBLANK('In Process Calc.'!M92),"",'In Process Calc.'!M92)</f>
        <v/>
      </c>
      <c r="BX99" s="245" t="str">
        <f>IF(ISBLANK('In Process Calc.'!N92),"",'In Process Calc.'!N92)</f>
        <v/>
      </c>
      <c r="BY99" s="245" t="str">
        <f>IF(ISBLANK('In Process Calc.'!O92),"",'In Process Calc.'!O92)</f>
        <v/>
      </c>
      <c r="BZ99" s="245" t="str">
        <f>IF(ISBLANK('In Process Calc.'!P92),"",'In Process Calc.'!P92)</f>
        <v/>
      </c>
      <c r="CA99" s="245" t="str">
        <f>IF(ISBLANK('In Process Calc.'!Q92),"",'In Process Calc.'!Q92)</f>
        <v/>
      </c>
      <c r="CB99" s="245" t="str">
        <f>IF(ISBLANK('In Process Calc.'!R92),"",'In Process Calc.'!R92)</f>
        <v/>
      </c>
      <c r="CC99" s="245" t="str">
        <f>IF(ISBLANK('In Process Calc.'!S92),"",'In Process Calc.'!S92)</f>
        <v/>
      </c>
      <c r="CD99" s="245" t="str">
        <f>IF(ISBLANK('In Process Calc.'!T92),"",'In Process Calc.'!T92)</f>
        <v/>
      </c>
      <c r="CE99" s="245" t="str">
        <f>IF(ISBLANK('In Process Calc.'!U92),"",'In Process Calc.'!U92)</f>
        <v/>
      </c>
      <c r="CF99" s="245" t="str">
        <f>IF(ISBLANK('In Process Calc.'!V92),"",'In Process Calc.'!V92)</f>
        <v/>
      </c>
      <c r="CG99" s="245" t="str">
        <f>IF(ISBLANK('In Process Calc.'!W92),"",'In Process Calc.'!W92)</f>
        <v/>
      </c>
      <c r="CH99" s="245" t="str">
        <f>IF(ISBLANK('In Process Calc.'!X92),"",'In Process Calc.'!X92)</f>
        <v/>
      </c>
      <c r="CI99" s="245" t="str">
        <f>IF(ISBLANK('In Process Calc.'!Y92),"",'In Process Calc.'!Y92)</f>
        <v/>
      </c>
      <c r="CJ99" s="245" t="str">
        <f>IF(ISBLANK('In Process Calc.'!Z92),"",'In Process Calc.'!Z92)</f>
        <v/>
      </c>
      <c r="CK99" s="245" t="str">
        <f>IF(ISBLANK('In Process Calc.'!AA92),"",'In Process Calc.'!AA92)</f>
        <v/>
      </c>
      <c r="CL99" s="245" t="str">
        <f>IF(ISBLANK('In Process Calc.'!AB92),"",'In Process Calc.'!AB92)</f>
        <v/>
      </c>
      <c r="CM99" s="245" t="str">
        <f>IF(ISBLANK('In Process Calc.'!AC92),"",'In Process Calc.'!AC92)</f>
        <v/>
      </c>
      <c r="CN99" s="245" t="str">
        <f>IF(ISBLANK('In Process Calc.'!AD92),"",'In Process Calc.'!AD92)</f>
        <v/>
      </c>
      <c r="CO99" s="245" t="str">
        <f>IF(ISBLANK('In Process Calc.'!AE92),"",'In Process Calc.'!AE92)</f>
        <v/>
      </c>
      <c r="CP99" s="245" t="str">
        <f>IF(ISBLANK('In Process Calc.'!AF92),"",'In Process Calc.'!AF92)</f>
        <v/>
      </c>
      <c r="CQ99" s="245" t="str">
        <f>IF(ISBLANK('In Process Calc.'!AG92),"",'In Process Calc.'!AG92)</f>
        <v/>
      </c>
      <c r="CR99" s="245" t="str">
        <f>IF(ISBLANK('In Process Calc.'!AH92),"",'In Process Calc.'!AH92)</f>
        <v/>
      </c>
      <c r="CS99" s="245" t="str">
        <f>IF(ISBLANK('In Process Calc.'!AI92),"",'In Process Calc.'!AI92)</f>
        <v/>
      </c>
      <c r="CT99" s="245" t="str">
        <f>IF(ISBLANK('In Process Calc.'!AJ92),"",'In Process Calc.'!AJ92)</f>
        <v/>
      </c>
      <c r="CU99" s="245" t="str">
        <f>IF(ISBLANK('In Process Calc.'!AK92),"",'In Process Calc.'!AK92)</f>
        <v/>
      </c>
      <c r="CV99" s="245" t="str">
        <f>IF(ISBLANK('In Process Calc.'!AL92),"",'In Process Calc.'!AL92)</f>
        <v/>
      </c>
      <c r="CW99" s="245" t="str">
        <f>IF(ISBLANK('In Process Calc.'!AM92),"",'In Process Calc.'!AM92)</f>
        <v/>
      </c>
      <c r="CX99" s="245" t="str">
        <f>IF(ISBLANK('In Process Calc.'!AN92),"",'In Process Calc.'!AN92)</f>
        <v/>
      </c>
      <c r="CY99" s="245" t="str">
        <f>IF(ISBLANK('In Process Calc.'!AO92),"",'In Process Calc.'!AO92)</f>
        <v/>
      </c>
      <c r="CZ99" s="245" t="str">
        <f>IF(ISBLANK('In Process Calc.'!AP92),"",'In Process Calc.'!AP92)</f>
        <v/>
      </c>
      <c r="DA99" s="245" t="str">
        <f>IF(ISBLANK('In Process Calc.'!AQ92),"",'In Process Calc.'!AQ92)</f>
        <v/>
      </c>
      <c r="DB99" s="245" t="str">
        <f>IF(ISBLANK('In Process Calc.'!AR92),"",'In Process Calc.'!AR92)</f>
        <v/>
      </c>
      <c r="DC99" s="245" t="str">
        <f>IF(ISBLANK('In Process Calc.'!AS92),"",'In Process Calc.'!AS92)</f>
        <v/>
      </c>
      <c r="DD99" s="245" t="str">
        <f>IF(ISBLANK('In Process Calc.'!AT92),"",'In Process Calc.'!AT92)</f>
        <v/>
      </c>
      <c r="DE99" s="245" t="str">
        <f>IF(ISBLANK('In Process Calc.'!AU92),"",'In Process Calc.'!AU92)</f>
        <v/>
      </c>
      <c r="DF99" s="245" t="str">
        <f>IF(ISBLANK('In Process Calc.'!AV92),"",'In Process Calc.'!AV92)</f>
        <v/>
      </c>
      <c r="DG99" s="245" t="str">
        <f>IF(ISBLANK('In Process Calc.'!AW92),"",'In Process Calc.'!AW92)</f>
        <v/>
      </c>
      <c r="DH99" s="245" t="str">
        <f>IF(ISBLANK('In Process Calc.'!AX92),"",'In Process Calc.'!AX92)</f>
        <v/>
      </c>
      <c r="DI99" s="245" t="str">
        <f>IF(ISBLANK('In Process Calc.'!AY92),"",'In Process Calc.'!AY92)</f>
        <v/>
      </c>
      <c r="DJ99" s="245" t="str">
        <f>IF(ISBLANK('In Process Calc.'!AZ92),"",'In Process Calc.'!AZ92)</f>
        <v/>
      </c>
      <c r="DK99" s="245" t="str">
        <f>IF(ISBLANK('In Process Calc.'!BA92),"",'In Process Calc.'!BA92)</f>
        <v/>
      </c>
      <c r="DL99" s="245" t="str">
        <f>IF(ISBLANK('In Process Calc.'!BB92),"",'In Process Calc.'!BB92)</f>
        <v/>
      </c>
      <c r="DM99" s="245" t="str">
        <f>IF(ISBLANK('In Process Calc.'!BC92),"",'In Process Calc.'!BC92)</f>
        <v/>
      </c>
      <c r="DN99" s="245" t="str">
        <f>IF(ISBLANK('In Process Calc.'!BD92),"",'In Process Calc.'!BD92)</f>
        <v/>
      </c>
      <c r="DO99" s="245" t="str">
        <f>IF(ISBLANK('In Process Calc.'!BE92),"",'In Process Calc.'!BE92)</f>
        <v/>
      </c>
      <c r="DP99" s="245" t="str">
        <f>IF(ISBLANK('In Process Calc.'!BF92),"",'In Process Calc.'!BF92)</f>
        <v/>
      </c>
      <c r="DQ99" s="245" t="str">
        <f>IF(ISBLANK('In Process Calc.'!BG92),"",'In Process Calc.'!BG92)</f>
        <v/>
      </c>
      <c r="DR99" s="245" t="str">
        <f>IF(ISBLANK('In Process Calc.'!BH92),"",'In Process Calc.'!BH92)</f>
        <v/>
      </c>
      <c r="DS99" s="245" t="str">
        <f>IF(ISBLANK('In Process Calc.'!BI92),"",'In Process Calc.'!BI92)</f>
        <v/>
      </c>
      <c r="DT99" s="245" t="str">
        <f>IF(ISBLANK('In Process Calc.'!BJ92),"",'In Process Calc.'!BJ92)</f>
        <v/>
      </c>
      <c r="DU99" s="245" t="str">
        <f>IF(ISBLANK('In Process Calc.'!BK92),"",'In Process Calc.'!BK92)</f>
        <v/>
      </c>
      <c r="DV99" s="245" t="str">
        <f>IF(ISBLANK('In Process Calc.'!BL92),"",'In Process Calc.'!BL92)</f>
        <v/>
      </c>
      <c r="DW99" s="245" t="str">
        <f>IF(ISBLANK('In Process Calc.'!BM92),"",'In Process Calc.'!BM92)</f>
        <v/>
      </c>
      <c r="DX99" s="245" t="str">
        <f>IF(ISBLANK('In Process Calc.'!BN92),"",'In Process Calc.'!BN92)</f>
        <v/>
      </c>
      <c r="DY99" s="245" t="str">
        <f>IF(ISBLANK('In Process Calc.'!BO92),"",'In Process Calc.'!BO92)</f>
        <v/>
      </c>
      <c r="DZ99" s="245" t="str">
        <f>IF(ISBLANK('In Process Calc.'!BP92),"",'In Process Calc.'!BP92)</f>
        <v/>
      </c>
      <c r="EA99" s="245" t="str">
        <f>IF(ISBLANK('In Process Calc.'!BQ92),"",'In Process Calc.'!BQ92)</f>
        <v/>
      </c>
      <c r="EB99" s="245" t="str">
        <f>IF(ISBLANK('In Process Calc.'!BR92),"",'In Process Calc.'!BR92)</f>
        <v/>
      </c>
      <c r="EC99" s="245" t="str">
        <f>IF(ISBLANK('In Process Calc.'!BS92),"",'In Process Calc.'!BS92)</f>
        <v/>
      </c>
      <c r="ED99" s="245" t="str">
        <f>IF(ISBLANK('In Process Calc.'!BT92),"",'In Process Calc.'!BT92)</f>
        <v/>
      </c>
      <c r="EE99" s="245" t="str">
        <f>IF(ISBLANK('In Process Calc.'!BU92),"",'In Process Calc.'!BU92)</f>
        <v/>
      </c>
      <c r="EF99" s="245" t="str">
        <f>IF(ISBLANK('In Process Calc.'!BV92),"",'In Process Calc.'!BV92)</f>
        <v/>
      </c>
      <c r="EG99" s="245" t="str">
        <f>IF(ISBLANK('In Process Calc.'!BW92),"",'In Process Calc.'!BW92)</f>
        <v/>
      </c>
      <c r="EH99" s="245" t="str">
        <f>IF(ISBLANK('In Process Calc.'!BX92),"",'In Process Calc.'!BX92)</f>
        <v/>
      </c>
      <c r="EI99" s="245" t="str">
        <f>IF(ISBLANK('In Process Calc.'!BY92),"",'In Process Calc.'!BY92)</f>
        <v/>
      </c>
      <c r="EJ99" s="245" t="str">
        <f>IF(ISBLANK('In Process Calc.'!BZ92),"",'In Process Calc.'!BZ92)</f>
        <v/>
      </c>
      <c r="EK99" s="245" t="str">
        <f>IF(ISBLANK('Post Process Calc.'!A99),"",'Post Process Calc.'!A99)</f>
        <v/>
      </c>
      <c r="EL99" s="245" t="str">
        <f>IF(ISBLANK('Post Process Calc.'!B99),"",'Post Process Calc.'!B99)</f>
        <v/>
      </c>
      <c r="EM99" s="245" t="str">
        <f>IF(ISBLANK('Post Process Calc.'!C99),"",'Post Process Calc.'!C99)</f>
        <v/>
      </c>
      <c r="EN99" s="245" t="str">
        <f>IF(ISBLANK('Post Process Calc.'!D99),"",'Post Process Calc.'!D99)</f>
        <v/>
      </c>
      <c r="EO99" s="245" t="str">
        <f>IF(ISBLANK('Post Process Calc.'!E99),"",'Post Process Calc.'!E99)</f>
        <v/>
      </c>
      <c r="EP99" s="245" t="str">
        <f>IF(ISBLANK('Post Process Calc.'!F99),"",'Post Process Calc.'!F99)</f>
        <v/>
      </c>
      <c r="EQ99" s="245" t="str">
        <f>IF(ISBLANK('Post Process Calc.'!G99),"",'Post Process Calc.'!G99)</f>
        <v/>
      </c>
      <c r="ER99" s="245" t="str">
        <f>IF(ISBLANK('Post Process Calc.'!H99),"",'Post Process Calc.'!H99)</f>
        <v/>
      </c>
      <c r="ES99" s="245" t="str">
        <f>IF(ISBLANK('Post Process Calc.'!I99),"",'Post Process Calc.'!I99)</f>
        <v/>
      </c>
      <c r="ET99" s="245" t="str">
        <f>IF(ISBLANK('Post Process Calc.'!J99),"",'Post Process Calc.'!J99)</f>
        <v/>
      </c>
      <c r="EU99" s="245" t="str">
        <f>IF(ISBLANK('Post Process Calc.'!K99),"",'Post Process Calc.'!K99)</f>
        <v/>
      </c>
      <c r="EV99" s="245" t="str">
        <f>IF(ISBLANK('Post Process Calc.'!L99),"",'Post Process Calc.'!L99)</f>
        <v/>
      </c>
      <c r="EW99" s="245" t="str">
        <f>IF(ISBLANK('Post Process Calc.'!M99),"",'Post Process Calc.'!M99)</f>
        <v/>
      </c>
      <c r="EX99" s="245" t="str">
        <f>IF(ISBLANK('Post Process Calc.'!N99),"",'Post Process Calc.'!N99)</f>
        <v/>
      </c>
      <c r="EY99" s="245" t="str">
        <f>IF(ISBLANK('Post Process Calc.'!O99),"",'Post Process Calc.'!O99)</f>
        <v/>
      </c>
      <c r="EZ99" s="245" t="str">
        <f>IF(ISBLANK('Post Process Calc.'!P99),"",'Post Process Calc.'!P99)</f>
        <v/>
      </c>
      <c r="FA99" s="245" t="str">
        <f>IF(ISBLANK('Post Process Calc.'!Q99),"",'Post Process Calc.'!Q99)</f>
        <v/>
      </c>
      <c r="FB99" s="245" t="str">
        <f>IF(ISBLANK('Post Process Calc.'!R99),"",'Post Process Calc.'!R99)</f>
        <v/>
      </c>
      <c r="FC99" s="245" t="str">
        <f>IF(ISBLANK('Post Process Calc.'!S99),"",'Post Process Calc.'!S99)</f>
        <v/>
      </c>
      <c r="FD99" s="245" t="str">
        <f>IF(ISBLANK('Post Process Calc.'!T99),"",'Post Process Calc.'!T99)</f>
        <v/>
      </c>
      <c r="FE99" s="245" t="str">
        <f>IF(ISBLANK('Post Process Calc.'!U99),"",'Post Process Calc.'!U99)</f>
        <v/>
      </c>
      <c r="FF99" s="245" t="str">
        <f>IF(ISBLANK('Post Process Calc.'!V99),"",'Post Process Calc.'!V99)</f>
        <v/>
      </c>
      <c r="FG99" s="245" t="str">
        <f>IF(ISBLANK('Post Process Calc.'!W99),"",'Post Process Calc.'!W99)</f>
        <v/>
      </c>
      <c r="FH99" s="245" t="str">
        <f>IF(ISBLANK('Post Process Calc.'!X99),"",'Post Process Calc.'!X99)</f>
        <v/>
      </c>
      <c r="FI99" s="245" t="str">
        <f>IF(ISBLANK('Post Process Calc.'!Y99),"",'Post Process Calc.'!Y99)</f>
        <v/>
      </c>
      <c r="FJ99" s="245" t="str">
        <f>IF(ISBLANK('Post Process Calc.'!Z99),"",'Post Process Calc.'!Z99)</f>
        <v/>
      </c>
      <c r="FK99" s="245" t="str">
        <f>IF(ISBLANK('Post Process Calc.'!AA99),"",'Post Process Calc.'!AA99)</f>
        <v/>
      </c>
      <c r="FL99" s="245" t="str">
        <f>IF(ISBLANK('Post Process Calc.'!AB99),"",'Post Process Calc.'!AB99)</f>
        <v/>
      </c>
      <c r="FM99" s="245" t="str">
        <f>IF(ISBLANK('Post Process Calc.'!AC99),"",'Post Process Calc.'!AC99)</f>
        <v/>
      </c>
      <c r="FN99" s="245" t="str">
        <f>IF(ISBLANK('Post Process Calc.'!AD99),"",'Post Process Calc.'!AD99)</f>
        <v/>
      </c>
      <c r="FO99" s="245" t="str">
        <f>IF(ISBLANK('Post Process Calc.'!AE99),"",'Post Process Calc.'!AE99)</f>
        <v/>
      </c>
      <c r="FP99" s="245" t="str">
        <f>IF(ISBLANK('Post Process Calc.'!AF99),"",'Post Process Calc.'!AF99)</f>
        <v/>
      </c>
      <c r="FQ99" s="245" t="str">
        <f>IF(ISBLANK('Post Process Calc.'!AG99),"",'Post Process Calc.'!AG99)</f>
        <v/>
      </c>
      <c r="FR99" s="245" t="str">
        <f>IF(ISBLANK('Post Process Calc.'!AH99),"",'Post Process Calc.'!AH99)</f>
        <v/>
      </c>
      <c r="FS99" s="245" t="str">
        <f>IF(ISBLANK('Post Process Calc.'!AI99),"",'Post Process Calc.'!AI99)</f>
        <v/>
      </c>
    </row>
    <row r="100" spans="1:175" x14ac:dyDescent="0.15">
      <c r="A100" s="240" t="str">
        <f>IF(Glutamine!B91&lt;&gt;0,Glutamine!$B$1,"")</f>
        <v/>
      </c>
      <c r="B100" s="240" t="str">
        <f>IF(ISBLANK(Glutamine!A91),"",Glutamine!A91)</f>
        <v/>
      </c>
      <c r="C100" s="247" t="str">
        <f>IF(ISBLANK(Glutamine!B91),"",Glutamine!B91)</f>
        <v/>
      </c>
      <c r="D100" s="248" t="str">
        <f>IF(ISBLANK(Glutamine!C91),"",Glutamine!C91)</f>
        <v/>
      </c>
      <c r="E100" s="240" t="str">
        <f>IF(ISBLANK(Glutamine!D91),"",Glutamine!D91)</f>
        <v/>
      </c>
      <c r="F100" s="240" t="str">
        <f>IF(ISBLANK(Glutamine!E91),"",Glutamine!E91)</f>
        <v/>
      </c>
      <c r="G100" s="240" t="str">
        <f>IF(ISBLANK(Glutamine!G91),"",Glutamine!G91)</f>
        <v/>
      </c>
      <c r="H100" s="240" t="str">
        <f>IF(ISBLANK(Glutamine!H91),"",Glutamine!H91)</f>
        <v/>
      </c>
      <c r="I100" s="240" t="str">
        <f>IF(ISBLANK(Glutamine!I91),"",Glutamine!I91)</f>
        <v/>
      </c>
      <c r="J100" s="240" t="str">
        <f>IF(ISBLANK(Glutamine!J91),"",Glutamine!J91)</f>
        <v/>
      </c>
      <c r="K100" s="240" t="str">
        <f>IF(ISBLANK(Glutamine!K91),"",Glutamine!K91)</f>
        <v/>
      </c>
      <c r="L100" s="240" t="str">
        <f>IF(ISBLANK(Glutamine!L91),"",Glutamine!L91)</f>
        <v/>
      </c>
      <c r="M100" s="240" t="str">
        <f>IF(ISBLANK(Glutamine!M91),"",Glutamine!M91)</f>
        <v/>
      </c>
      <c r="N100" s="240" t="str">
        <f>IF(ISBLANK(Glutamine!N91),"",Glutamine!N91)</f>
        <v/>
      </c>
      <c r="O100" s="240" t="str">
        <f>IF(ISBLANK(Glutamine!O91),"",Glutamine!O91)</f>
        <v/>
      </c>
      <c r="P100" s="240" t="str">
        <f>IF(ISBLANK(Glutamine!P91),"",Glutamine!P91)</f>
        <v/>
      </c>
      <c r="Q100" s="240" t="str">
        <f>IF(ISBLANK(Glutamine!Q91),"",Glutamine!Q91)</f>
        <v/>
      </c>
      <c r="R100" s="240" t="str">
        <f>IF(ISBLANK(Glutamine!R91),"",Glutamine!R91)</f>
        <v/>
      </c>
      <c r="S100" s="240" t="str">
        <f>IF(ISBLANK(Glutamine!S91),"",Glutamine!S91)</f>
        <v/>
      </c>
      <c r="T100" s="240" t="str">
        <f>IF(ISBLANK(Glutamine!T91),"",Glutamine!T91)</f>
        <v/>
      </c>
      <c r="U100" s="240" t="str">
        <f>IF(ISBLANK(Glutamine!U91),"",Glutamine!U91)</f>
        <v/>
      </c>
      <c r="V100" s="240" t="str">
        <f>IF(ISBLANK(Glutamine!V91),"",Glutamine!V91)</f>
        <v/>
      </c>
      <c r="W100" s="240" t="str">
        <f>IF(ISBLANK(Glutamine!W91),"",Glutamine!W91)</f>
        <v/>
      </c>
      <c r="X100" s="240" t="str">
        <f>IF(ISBLANK(Glutamine!X91),"",Glutamine!X91)</f>
        <v/>
      </c>
      <c r="Y100" s="240" t="str">
        <f>IF(ISBLANK(Glutamine!Y91),"",Glutamine!Y91)</f>
        <v/>
      </c>
      <c r="Z100" s="240" t="str">
        <f>IF(ISBLANK(Glutamine!Z91),"",Glutamine!Z91)</f>
        <v/>
      </c>
      <c r="AA100" s="240" t="str">
        <f>IF(ISBLANK(Glutamine!AA91),"",Glutamine!AA91)</f>
        <v/>
      </c>
      <c r="AB100" s="240" t="str">
        <f>IF(ISBLANK(Glutamine!AB91),"",Glutamine!AB91)</f>
        <v/>
      </c>
      <c r="AC100" s="240" t="str">
        <f>IF(ISBLANK(Glutamine!AC91),"",Glutamine!AC91)</f>
        <v/>
      </c>
      <c r="AD100" s="240" t="str">
        <f>IF(ISBLANK(Glutamine!AD91),"",Glutamine!AD91)</f>
        <v/>
      </c>
      <c r="AE100" s="240" t="str">
        <f>IF(ISBLANK(Glutamine!AE91),"",Glutamine!AE91)</f>
        <v/>
      </c>
      <c r="AF100" s="240" t="str">
        <f>IF(ISBLANK(Glutamine!AF91),"",Glutamine!AF91)</f>
        <v/>
      </c>
      <c r="AG100" s="240" t="str">
        <f>IF(ISBLANK(Glutamine!AG91),"",Glutamine!AG91)</f>
        <v/>
      </c>
      <c r="AH100" s="240" t="str">
        <f>IF(ISBLANK(Glutamine!AH91),"",Glutamine!AH91)</f>
        <v/>
      </c>
      <c r="AI100" s="240" t="str">
        <f>IF(ISBLANK(Glutamine!AI91),"",Glutamine!AI91)</f>
        <v/>
      </c>
      <c r="AJ100" s="240" t="str">
        <f>IF(ISBLANK(Glutamine!AJ91),"",Glutamine!AJ91)</f>
        <v/>
      </c>
      <c r="AK100" s="240" t="str">
        <f>IF(ISBLANK(Glutamine!AK91),"",Glutamine!AK91)</f>
        <v/>
      </c>
      <c r="AL100" s="240" t="str">
        <f>IF(ISBLANK(Glutamine!AL91),"",Glutamine!AL91)</f>
        <v/>
      </c>
      <c r="AM100" s="240" t="str">
        <f>IF(ISBLANK(Glutamine!AM91),"",Glutamine!AM91)</f>
        <v/>
      </c>
      <c r="AN100" s="240" t="str">
        <f>IF(ISBLANK(Glutamine!AN91),"",Glutamine!AN91)</f>
        <v/>
      </c>
      <c r="AO100" s="240" t="str">
        <f>IF(ISBLANK(Glutamine!AO91),"",Glutamine!AO91)</f>
        <v/>
      </c>
      <c r="AP100" s="240" t="str">
        <f>IF(ISBLANK(Glutamine!AP91),"",Glutamine!AP91)</f>
        <v/>
      </c>
      <c r="AQ100" s="240" t="e">
        <f>IF(ISBLANK(Glutamine!#REF!),"",Glutamine!#REF!)</f>
        <v>#REF!</v>
      </c>
      <c r="AR100" s="240" t="e">
        <f>IF(ISBLANK(Glutamine!#REF!),"",Glutamine!#REF!)</f>
        <v>#REF!</v>
      </c>
      <c r="AS100" s="240" t="e">
        <f>IF(ISBLANK(Glutamine!#REF!),"",Glutamine!#REF!)</f>
        <v>#REF!</v>
      </c>
      <c r="AT100" s="240" t="e">
        <f>IF(ISBLANK(Glutamine!#REF!),"",Glutamine!#REF!)</f>
        <v>#REF!</v>
      </c>
      <c r="AU100" s="240" t="e">
        <f>IF(ISBLANK(Glutamine!#REF!),"",Glutamine!#REF!)</f>
        <v>#REF!</v>
      </c>
      <c r="AV100" s="240" t="e">
        <f>IF(ISBLANK(Glutamine!#REF!),"",Glutamine!#REF!)</f>
        <v>#REF!</v>
      </c>
      <c r="AW100" s="240" t="e">
        <f>IF(ISBLANK(Glutamine!#REF!),"",Glutamine!#REF!)</f>
        <v>#REF!</v>
      </c>
      <c r="AX100" s="240" t="e">
        <f>IF(ISBLANK(Glutamine!#REF!),"",Glutamine!#REF!)</f>
        <v>#REF!</v>
      </c>
      <c r="AY100" s="240" t="e">
        <f>IF(ISBLANK(Glutamine!#REF!),"",Glutamine!#REF!)</f>
        <v>#REF!</v>
      </c>
      <c r="AZ100" s="240" t="e">
        <f>IF(ISBLANK(Glutamine!#REF!),"",Glutamine!#REF!)</f>
        <v>#REF!</v>
      </c>
      <c r="BA100" s="240" t="e">
        <f>IF(ISBLANK(Glutamine!#REF!),"",Glutamine!#REF!)</f>
        <v>#REF!</v>
      </c>
      <c r="BB100" s="240" t="e">
        <f>IF(ISBLANK(Glutamine!#REF!),"",Glutamine!#REF!)</f>
        <v>#REF!</v>
      </c>
      <c r="BC100" s="240" t="e">
        <f>IF(ISBLANK(Glutamine!#REF!),"",Glutamine!#REF!)</f>
        <v>#REF!</v>
      </c>
      <c r="BD100" s="240" t="e">
        <f>IF(ISBLANK(Glutamine!#REF!),"",Glutamine!#REF!)</f>
        <v>#REF!</v>
      </c>
      <c r="BE100" s="240" t="e">
        <f>IF(ISBLANK(Glutamine!#REF!),"",Glutamine!#REF!)</f>
        <v>#REF!</v>
      </c>
      <c r="BF100" s="240" t="e">
        <f>IF(ISBLANK(Glutamine!#REF!),"",Glutamine!#REF!)</f>
        <v>#REF!</v>
      </c>
      <c r="BG100" s="240" t="e">
        <f>IF(ISBLANK(Glutamine!#REF!),"",Glutamine!#REF!)</f>
        <v>#REF!</v>
      </c>
      <c r="BH100" s="240" t="e">
        <f>IF(ISBLANK(Glutamine!#REF!),"",Glutamine!#REF!)</f>
        <v>#REF!</v>
      </c>
      <c r="BI100" s="240" t="e">
        <f>IF(ISBLANK(Glutamine!#REF!),"",Glutamine!#REF!)</f>
        <v>#REF!</v>
      </c>
      <c r="BJ100" s="240" t="e">
        <f>IF(ISBLANK(Glutamine!#REF!),"",Glutamine!#REF!)</f>
        <v>#REF!</v>
      </c>
      <c r="BK100" s="240" t="e">
        <f>IF(ISBLANK(Glutamine!#REF!),"",Glutamine!#REF!)</f>
        <v>#REF!</v>
      </c>
      <c r="BL100" s="240" t="e">
        <f>IF(ISBLANK(Glutamine!#REF!),"",Glutamine!#REF!)</f>
        <v>#REF!</v>
      </c>
      <c r="BM100" s="240" t="e">
        <f>IF(ISBLANK(Glutamine!#REF!),"",Glutamine!#REF!)</f>
        <v>#REF!</v>
      </c>
      <c r="BN100" s="240" t="str">
        <f>IF(ISBLANK('In Process Calc.'!B93),"",ROUND('In Process Calc.'!B93,2))</f>
        <v/>
      </c>
      <c r="BO100" s="240" t="str">
        <f>IF(ISBLANK('In Process Calc.'!C93),"",ROUND('In Process Calc.'!C93,2))</f>
        <v/>
      </c>
      <c r="BP100" s="240" t="str">
        <f>IF(ISBLANK('In Process Calc.'!D93),"",'In Process Calc.'!D93)</f>
        <v/>
      </c>
      <c r="BQ100" s="240" t="str">
        <f>IF(ISBLANK('In Process Calc.'!E93),"",'In Process Calc.'!E93)</f>
        <v/>
      </c>
      <c r="BR100" s="240" t="str">
        <f>IF(ISBLANK('In Process Calc.'!G93),"",'In Process Calc.'!G93)</f>
        <v/>
      </c>
      <c r="BS100" s="240" t="str">
        <f>IF(ISBLANK('In Process Calc.'!I93),"",'In Process Calc.'!I93)</f>
        <v/>
      </c>
      <c r="BT100" s="240" t="str">
        <f>IF(ISBLANK('In Process Calc.'!J93),"",'In Process Calc.'!J93)</f>
        <v/>
      </c>
      <c r="BU100" s="240" t="str">
        <f>IF(ISBLANK('In Process Calc.'!K93),"",'In Process Calc.'!K93)</f>
        <v/>
      </c>
      <c r="BV100" s="245" t="str">
        <f>IF(ISBLANK('In Process Calc.'!L93),"",'In Process Calc.'!L93)</f>
        <v/>
      </c>
      <c r="BW100" s="245" t="str">
        <f>IF(ISBLANK('In Process Calc.'!M93),"",'In Process Calc.'!M93)</f>
        <v/>
      </c>
      <c r="BX100" s="245" t="str">
        <f>IF(ISBLANK('In Process Calc.'!N93),"",'In Process Calc.'!N93)</f>
        <v/>
      </c>
      <c r="BY100" s="245" t="str">
        <f>IF(ISBLANK('In Process Calc.'!O93),"",'In Process Calc.'!O93)</f>
        <v/>
      </c>
      <c r="BZ100" s="245" t="str">
        <f>IF(ISBLANK('In Process Calc.'!P93),"",'In Process Calc.'!P93)</f>
        <v/>
      </c>
      <c r="CA100" s="245" t="str">
        <f>IF(ISBLANK('In Process Calc.'!Q93),"",'In Process Calc.'!Q93)</f>
        <v/>
      </c>
      <c r="CB100" s="245" t="str">
        <f>IF(ISBLANK('In Process Calc.'!R93),"",'In Process Calc.'!R93)</f>
        <v/>
      </c>
      <c r="CC100" s="245" t="str">
        <f>IF(ISBLANK('In Process Calc.'!S93),"",'In Process Calc.'!S93)</f>
        <v/>
      </c>
      <c r="CD100" s="245" t="str">
        <f>IF(ISBLANK('In Process Calc.'!T93),"",'In Process Calc.'!T93)</f>
        <v/>
      </c>
      <c r="CE100" s="245" t="str">
        <f>IF(ISBLANK('In Process Calc.'!U93),"",'In Process Calc.'!U93)</f>
        <v/>
      </c>
      <c r="CF100" s="245" t="str">
        <f>IF(ISBLANK('In Process Calc.'!V93),"",'In Process Calc.'!V93)</f>
        <v/>
      </c>
      <c r="CG100" s="245" t="str">
        <f>IF(ISBLANK('In Process Calc.'!W93),"",'In Process Calc.'!W93)</f>
        <v/>
      </c>
      <c r="CH100" s="245" t="str">
        <f>IF(ISBLANK('In Process Calc.'!X93),"",'In Process Calc.'!X93)</f>
        <v/>
      </c>
      <c r="CI100" s="245" t="str">
        <f>IF(ISBLANK('In Process Calc.'!Y93),"",'In Process Calc.'!Y93)</f>
        <v/>
      </c>
      <c r="CJ100" s="245" t="str">
        <f>IF(ISBLANK('In Process Calc.'!Z93),"",'In Process Calc.'!Z93)</f>
        <v/>
      </c>
      <c r="CK100" s="245" t="str">
        <f>IF(ISBLANK('In Process Calc.'!AA93),"",'In Process Calc.'!AA93)</f>
        <v/>
      </c>
      <c r="CL100" s="245" t="str">
        <f>IF(ISBLANK('In Process Calc.'!AB93),"",'In Process Calc.'!AB93)</f>
        <v/>
      </c>
      <c r="CM100" s="245" t="str">
        <f>IF(ISBLANK('In Process Calc.'!AC93),"",'In Process Calc.'!AC93)</f>
        <v/>
      </c>
      <c r="CN100" s="245" t="str">
        <f>IF(ISBLANK('In Process Calc.'!AD93),"",'In Process Calc.'!AD93)</f>
        <v/>
      </c>
      <c r="CO100" s="245" t="str">
        <f>IF(ISBLANK('In Process Calc.'!AE93),"",'In Process Calc.'!AE93)</f>
        <v/>
      </c>
      <c r="CP100" s="245" t="str">
        <f>IF(ISBLANK('In Process Calc.'!AF93),"",'In Process Calc.'!AF93)</f>
        <v/>
      </c>
      <c r="CQ100" s="245" t="str">
        <f>IF(ISBLANK('In Process Calc.'!AG93),"",'In Process Calc.'!AG93)</f>
        <v/>
      </c>
      <c r="CR100" s="245" t="str">
        <f>IF(ISBLANK('In Process Calc.'!AH93),"",'In Process Calc.'!AH93)</f>
        <v/>
      </c>
      <c r="CS100" s="245" t="str">
        <f>IF(ISBLANK('In Process Calc.'!AI93),"",'In Process Calc.'!AI93)</f>
        <v/>
      </c>
      <c r="CT100" s="245" t="str">
        <f>IF(ISBLANK('In Process Calc.'!AJ93),"",'In Process Calc.'!AJ93)</f>
        <v/>
      </c>
      <c r="CU100" s="245" t="str">
        <f>IF(ISBLANK('In Process Calc.'!AK93),"",'In Process Calc.'!AK93)</f>
        <v/>
      </c>
      <c r="CV100" s="245" t="str">
        <f>IF(ISBLANK('In Process Calc.'!AL93),"",'In Process Calc.'!AL93)</f>
        <v/>
      </c>
      <c r="CW100" s="245" t="str">
        <f>IF(ISBLANK('In Process Calc.'!AM93),"",'In Process Calc.'!AM93)</f>
        <v/>
      </c>
      <c r="CX100" s="245" t="str">
        <f>IF(ISBLANK('In Process Calc.'!AN93),"",'In Process Calc.'!AN93)</f>
        <v/>
      </c>
      <c r="CY100" s="245" t="str">
        <f>IF(ISBLANK('In Process Calc.'!AO93),"",'In Process Calc.'!AO93)</f>
        <v/>
      </c>
      <c r="CZ100" s="245" t="str">
        <f>IF(ISBLANK('In Process Calc.'!AP93),"",'In Process Calc.'!AP93)</f>
        <v/>
      </c>
      <c r="DA100" s="245" t="str">
        <f>IF(ISBLANK('In Process Calc.'!AQ93),"",'In Process Calc.'!AQ93)</f>
        <v/>
      </c>
      <c r="DB100" s="245" t="str">
        <f>IF(ISBLANK('In Process Calc.'!AR93),"",'In Process Calc.'!AR93)</f>
        <v/>
      </c>
      <c r="DC100" s="245" t="str">
        <f>IF(ISBLANK('In Process Calc.'!AS93),"",'In Process Calc.'!AS93)</f>
        <v/>
      </c>
      <c r="DD100" s="245" t="str">
        <f>IF(ISBLANK('In Process Calc.'!AT93),"",'In Process Calc.'!AT93)</f>
        <v/>
      </c>
      <c r="DE100" s="245" t="str">
        <f>IF(ISBLANK('In Process Calc.'!AU93),"",'In Process Calc.'!AU93)</f>
        <v/>
      </c>
      <c r="DF100" s="245" t="str">
        <f>IF(ISBLANK('In Process Calc.'!AV93),"",'In Process Calc.'!AV93)</f>
        <v/>
      </c>
      <c r="DG100" s="245" t="str">
        <f>IF(ISBLANK('In Process Calc.'!AW93),"",'In Process Calc.'!AW93)</f>
        <v/>
      </c>
      <c r="DH100" s="245" t="str">
        <f>IF(ISBLANK('In Process Calc.'!AX93),"",'In Process Calc.'!AX93)</f>
        <v/>
      </c>
      <c r="DI100" s="245" t="str">
        <f>IF(ISBLANK('In Process Calc.'!AY93),"",'In Process Calc.'!AY93)</f>
        <v/>
      </c>
      <c r="DJ100" s="245" t="str">
        <f>IF(ISBLANK('In Process Calc.'!AZ93),"",'In Process Calc.'!AZ93)</f>
        <v/>
      </c>
      <c r="DK100" s="245" t="str">
        <f>IF(ISBLANK('In Process Calc.'!BA93),"",'In Process Calc.'!BA93)</f>
        <v/>
      </c>
      <c r="DL100" s="245" t="str">
        <f>IF(ISBLANK('In Process Calc.'!BB93),"",'In Process Calc.'!BB93)</f>
        <v/>
      </c>
      <c r="DM100" s="245" t="str">
        <f>IF(ISBLANK('In Process Calc.'!BC93),"",'In Process Calc.'!BC93)</f>
        <v/>
      </c>
      <c r="DN100" s="245" t="str">
        <f>IF(ISBLANK('In Process Calc.'!BD93),"",'In Process Calc.'!BD93)</f>
        <v/>
      </c>
      <c r="DO100" s="245" t="str">
        <f>IF(ISBLANK('In Process Calc.'!BE93),"",'In Process Calc.'!BE93)</f>
        <v/>
      </c>
      <c r="DP100" s="245" t="str">
        <f>IF(ISBLANK('In Process Calc.'!BF93),"",'In Process Calc.'!BF93)</f>
        <v/>
      </c>
      <c r="DQ100" s="245" t="str">
        <f>IF(ISBLANK('In Process Calc.'!BG93),"",'In Process Calc.'!BG93)</f>
        <v/>
      </c>
      <c r="DR100" s="245" t="str">
        <f>IF(ISBLANK('In Process Calc.'!BH93),"",'In Process Calc.'!BH93)</f>
        <v/>
      </c>
      <c r="DS100" s="245" t="str">
        <f>IF(ISBLANK('In Process Calc.'!BI93),"",'In Process Calc.'!BI93)</f>
        <v/>
      </c>
      <c r="DT100" s="245" t="str">
        <f>IF(ISBLANK('In Process Calc.'!BJ93),"",'In Process Calc.'!BJ93)</f>
        <v/>
      </c>
      <c r="DU100" s="245" t="str">
        <f>IF(ISBLANK('In Process Calc.'!BK93),"",'In Process Calc.'!BK93)</f>
        <v/>
      </c>
      <c r="DV100" s="245" t="str">
        <f>IF(ISBLANK('In Process Calc.'!BL93),"",'In Process Calc.'!BL93)</f>
        <v/>
      </c>
      <c r="DW100" s="245" t="str">
        <f>IF(ISBLANK('In Process Calc.'!BM93),"",'In Process Calc.'!BM93)</f>
        <v/>
      </c>
      <c r="DX100" s="245" t="str">
        <f>IF(ISBLANK('In Process Calc.'!BN93),"",'In Process Calc.'!BN93)</f>
        <v/>
      </c>
      <c r="DY100" s="245" t="str">
        <f>IF(ISBLANK('In Process Calc.'!BO93),"",'In Process Calc.'!BO93)</f>
        <v/>
      </c>
      <c r="DZ100" s="245" t="str">
        <f>IF(ISBLANK('In Process Calc.'!BP93),"",'In Process Calc.'!BP93)</f>
        <v/>
      </c>
      <c r="EA100" s="245" t="str">
        <f>IF(ISBLANK('In Process Calc.'!BQ93),"",'In Process Calc.'!BQ93)</f>
        <v/>
      </c>
      <c r="EB100" s="245" t="str">
        <f>IF(ISBLANK('In Process Calc.'!BR93),"",'In Process Calc.'!BR93)</f>
        <v/>
      </c>
      <c r="EC100" s="245" t="str">
        <f>IF(ISBLANK('In Process Calc.'!BS93),"",'In Process Calc.'!BS93)</f>
        <v/>
      </c>
      <c r="ED100" s="245" t="str">
        <f>IF(ISBLANK('In Process Calc.'!BT93),"",'In Process Calc.'!BT93)</f>
        <v/>
      </c>
      <c r="EE100" s="245" t="str">
        <f>IF(ISBLANK('In Process Calc.'!BU93),"",'In Process Calc.'!BU93)</f>
        <v/>
      </c>
      <c r="EF100" s="245" t="str">
        <f>IF(ISBLANK('In Process Calc.'!BV93),"",'In Process Calc.'!BV93)</f>
        <v/>
      </c>
      <c r="EG100" s="245" t="str">
        <f>IF(ISBLANK('In Process Calc.'!BW93),"",'In Process Calc.'!BW93)</f>
        <v/>
      </c>
      <c r="EH100" s="245" t="str">
        <f>IF(ISBLANK('In Process Calc.'!BX93),"",'In Process Calc.'!BX93)</f>
        <v/>
      </c>
      <c r="EI100" s="245" t="str">
        <f>IF(ISBLANK('In Process Calc.'!BY93),"",'In Process Calc.'!BY93)</f>
        <v/>
      </c>
      <c r="EJ100" s="245" t="str">
        <f>IF(ISBLANK('In Process Calc.'!BZ93),"",'In Process Calc.'!BZ93)</f>
        <v/>
      </c>
      <c r="EK100" s="245" t="str">
        <f>IF(ISBLANK('Post Process Calc.'!A100),"",'Post Process Calc.'!A100)</f>
        <v/>
      </c>
      <c r="EL100" s="245" t="str">
        <f>IF(ISBLANK('Post Process Calc.'!B100),"",'Post Process Calc.'!B100)</f>
        <v/>
      </c>
      <c r="EM100" s="245" t="str">
        <f>IF(ISBLANK('Post Process Calc.'!C100),"",'Post Process Calc.'!C100)</f>
        <v/>
      </c>
      <c r="EN100" s="245" t="str">
        <f>IF(ISBLANK('Post Process Calc.'!D100),"",'Post Process Calc.'!D100)</f>
        <v/>
      </c>
      <c r="EO100" s="245" t="str">
        <f>IF(ISBLANK('Post Process Calc.'!E100),"",'Post Process Calc.'!E100)</f>
        <v/>
      </c>
      <c r="EP100" s="245" t="str">
        <f>IF(ISBLANK('Post Process Calc.'!F100),"",'Post Process Calc.'!F100)</f>
        <v/>
      </c>
      <c r="EQ100" s="245" t="str">
        <f>IF(ISBLANK('Post Process Calc.'!G100),"",'Post Process Calc.'!G100)</f>
        <v/>
      </c>
      <c r="ER100" s="245" t="str">
        <f>IF(ISBLANK('Post Process Calc.'!H100),"",'Post Process Calc.'!H100)</f>
        <v/>
      </c>
      <c r="ES100" s="245" t="str">
        <f>IF(ISBLANK('Post Process Calc.'!I100),"",'Post Process Calc.'!I100)</f>
        <v/>
      </c>
      <c r="ET100" s="245" t="str">
        <f>IF(ISBLANK('Post Process Calc.'!J100),"",'Post Process Calc.'!J100)</f>
        <v/>
      </c>
      <c r="EU100" s="245" t="str">
        <f>IF(ISBLANK('Post Process Calc.'!K100),"",'Post Process Calc.'!K100)</f>
        <v/>
      </c>
      <c r="EV100" s="245" t="str">
        <f>IF(ISBLANK('Post Process Calc.'!L100),"",'Post Process Calc.'!L100)</f>
        <v/>
      </c>
      <c r="EW100" s="245" t="str">
        <f>IF(ISBLANK('Post Process Calc.'!M100),"",'Post Process Calc.'!M100)</f>
        <v/>
      </c>
      <c r="EX100" s="245" t="str">
        <f>IF(ISBLANK('Post Process Calc.'!N100),"",'Post Process Calc.'!N100)</f>
        <v/>
      </c>
      <c r="EY100" s="245" t="str">
        <f>IF(ISBLANK('Post Process Calc.'!O100),"",'Post Process Calc.'!O100)</f>
        <v/>
      </c>
      <c r="EZ100" s="245" t="str">
        <f>IF(ISBLANK('Post Process Calc.'!P100),"",'Post Process Calc.'!P100)</f>
        <v/>
      </c>
      <c r="FA100" s="245" t="str">
        <f>IF(ISBLANK('Post Process Calc.'!Q100),"",'Post Process Calc.'!Q100)</f>
        <v/>
      </c>
      <c r="FB100" s="245" t="str">
        <f>IF(ISBLANK('Post Process Calc.'!R100),"",'Post Process Calc.'!R100)</f>
        <v/>
      </c>
      <c r="FC100" s="245" t="str">
        <f>IF(ISBLANK('Post Process Calc.'!S100),"",'Post Process Calc.'!S100)</f>
        <v/>
      </c>
      <c r="FD100" s="245" t="str">
        <f>IF(ISBLANK('Post Process Calc.'!T100),"",'Post Process Calc.'!T100)</f>
        <v/>
      </c>
      <c r="FE100" s="245" t="str">
        <f>IF(ISBLANK('Post Process Calc.'!U100),"",'Post Process Calc.'!U100)</f>
        <v/>
      </c>
      <c r="FF100" s="245" t="str">
        <f>IF(ISBLANK('Post Process Calc.'!V100),"",'Post Process Calc.'!V100)</f>
        <v/>
      </c>
      <c r="FG100" s="245" t="str">
        <f>IF(ISBLANK('Post Process Calc.'!W100),"",'Post Process Calc.'!W100)</f>
        <v/>
      </c>
      <c r="FH100" s="245" t="str">
        <f>IF(ISBLANK('Post Process Calc.'!X100),"",'Post Process Calc.'!X100)</f>
        <v/>
      </c>
      <c r="FI100" s="245" t="str">
        <f>IF(ISBLANK('Post Process Calc.'!Y100),"",'Post Process Calc.'!Y100)</f>
        <v/>
      </c>
      <c r="FJ100" s="245" t="str">
        <f>IF(ISBLANK('Post Process Calc.'!Z100),"",'Post Process Calc.'!Z100)</f>
        <v/>
      </c>
      <c r="FK100" s="245" t="str">
        <f>IF(ISBLANK('Post Process Calc.'!AA100),"",'Post Process Calc.'!AA100)</f>
        <v/>
      </c>
      <c r="FL100" s="245" t="str">
        <f>IF(ISBLANK('Post Process Calc.'!AB100),"",'Post Process Calc.'!AB100)</f>
        <v/>
      </c>
      <c r="FM100" s="245" t="str">
        <f>IF(ISBLANK('Post Process Calc.'!AC100),"",'Post Process Calc.'!AC100)</f>
        <v/>
      </c>
      <c r="FN100" s="245" t="str">
        <f>IF(ISBLANK('Post Process Calc.'!AD100),"",'Post Process Calc.'!AD100)</f>
        <v/>
      </c>
      <c r="FO100" s="245" t="str">
        <f>IF(ISBLANK('Post Process Calc.'!AE100),"",'Post Process Calc.'!AE100)</f>
        <v/>
      </c>
      <c r="FP100" s="245" t="str">
        <f>IF(ISBLANK('Post Process Calc.'!AF100),"",'Post Process Calc.'!AF100)</f>
        <v/>
      </c>
      <c r="FQ100" s="245" t="str">
        <f>IF(ISBLANK('Post Process Calc.'!AG100),"",'Post Process Calc.'!AG100)</f>
        <v/>
      </c>
      <c r="FR100" s="245" t="str">
        <f>IF(ISBLANK('Post Process Calc.'!AH100),"",'Post Process Calc.'!AH100)</f>
        <v/>
      </c>
      <c r="FS100" s="245" t="str">
        <f>IF(ISBLANK('Post Process Calc.'!AI100),"",'Post Process Calc.'!AI100)</f>
        <v/>
      </c>
    </row>
    <row r="101" spans="1:175" x14ac:dyDescent="0.15">
      <c r="A101" s="240" t="str">
        <f>IF(Glutamine!B92&lt;&gt;0,Glutamine!$B$1,"")</f>
        <v/>
      </c>
      <c r="B101" s="240" t="str">
        <f>IF(ISBLANK(Glutamine!A92),"",Glutamine!A92)</f>
        <v/>
      </c>
      <c r="C101" s="247" t="str">
        <f>IF(ISBLANK(Glutamine!B92),"",Glutamine!B92)</f>
        <v/>
      </c>
      <c r="D101" s="248" t="str">
        <f>IF(ISBLANK(Glutamine!C92),"",Glutamine!C92)</f>
        <v/>
      </c>
      <c r="E101" s="240" t="str">
        <f>IF(ISBLANK(Glutamine!D92),"",Glutamine!D92)</f>
        <v/>
      </c>
      <c r="F101" s="240" t="str">
        <f>IF(ISBLANK(Glutamine!E92),"",Glutamine!E92)</f>
        <v/>
      </c>
      <c r="G101" s="240" t="str">
        <f>IF(ISBLANK(Glutamine!G92),"",Glutamine!G92)</f>
        <v/>
      </c>
      <c r="H101" s="240" t="str">
        <f>IF(ISBLANK(Glutamine!H92),"",Glutamine!H92)</f>
        <v/>
      </c>
      <c r="I101" s="240" t="str">
        <f>IF(ISBLANK(Glutamine!I92),"",Glutamine!I92)</f>
        <v/>
      </c>
      <c r="J101" s="240" t="str">
        <f>IF(ISBLANK(Glutamine!J92),"",Glutamine!J92)</f>
        <v/>
      </c>
      <c r="K101" s="240" t="str">
        <f>IF(ISBLANK(Glutamine!K92),"",Glutamine!K92)</f>
        <v/>
      </c>
      <c r="L101" s="240" t="str">
        <f>IF(ISBLANK(Glutamine!L92),"",Glutamine!L92)</f>
        <v/>
      </c>
      <c r="M101" s="240" t="str">
        <f>IF(ISBLANK(Glutamine!M92),"",Glutamine!M92)</f>
        <v/>
      </c>
      <c r="N101" s="240" t="str">
        <f>IF(ISBLANK(Glutamine!N92),"",Glutamine!N92)</f>
        <v/>
      </c>
      <c r="O101" s="240" t="str">
        <f>IF(ISBLANK(Glutamine!O92),"",Glutamine!O92)</f>
        <v/>
      </c>
      <c r="P101" s="240" t="str">
        <f>IF(ISBLANK(Glutamine!P92),"",Glutamine!P92)</f>
        <v/>
      </c>
      <c r="Q101" s="240" t="str">
        <f>IF(ISBLANK(Glutamine!Q92),"",Glutamine!Q92)</f>
        <v/>
      </c>
      <c r="R101" s="240" t="str">
        <f>IF(ISBLANK(Glutamine!R92),"",Glutamine!R92)</f>
        <v/>
      </c>
      <c r="S101" s="240" t="str">
        <f>IF(ISBLANK(Glutamine!S92),"",Glutamine!S92)</f>
        <v/>
      </c>
      <c r="T101" s="240" t="str">
        <f>IF(ISBLANK(Glutamine!T92),"",Glutamine!T92)</f>
        <v/>
      </c>
      <c r="U101" s="240" t="str">
        <f>IF(ISBLANK(Glutamine!U92),"",Glutamine!U92)</f>
        <v/>
      </c>
      <c r="V101" s="240" t="str">
        <f>IF(ISBLANK(Glutamine!V92),"",Glutamine!V92)</f>
        <v/>
      </c>
      <c r="W101" s="240" t="str">
        <f>IF(ISBLANK(Glutamine!W92),"",Glutamine!W92)</f>
        <v/>
      </c>
      <c r="X101" s="240" t="str">
        <f>IF(ISBLANK(Glutamine!X92),"",Glutamine!X92)</f>
        <v/>
      </c>
      <c r="Y101" s="240" t="str">
        <f>IF(ISBLANK(Glutamine!Y92),"",Glutamine!Y92)</f>
        <v/>
      </c>
      <c r="Z101" s="240" t="str">
        <f>IF(ISBLANK(Glutamine!Z92),"",Glutamine!Z92)</f>
        <v/>
      </c>
      <c r="AA101" s="240" t="str">
        <f>IF(ISBLANK(Glutamine!AA92),"",Glutamine!AA92)</f>
        <v/>
      </c>
      <c r="AB101" s="240" t="str">
        <f>IF(ISBLANK(Glutamine!AB92),"",Glutamine!AB92)</f>
        <v/>
      </c>
      <c r="AC101" s="240" t="str">
        <f>IF(ISBLANK(Glutamine!AC92),"",Glutamine!AC92)</f>
        <v/>
      </c>
      <c r="AD101" s="240" t="str">
        <f>IF(ISBLANK(Glutamine!AD92),"",Glutamine!AD92)</f>
        <v/>
      </c>
      <c r="AE101" s="240" t="str">
        <f>IF(ISBLANK(Glutamine!AE92),"",Glutamine!AE92)</f>
        <v/>
      </c>
      <c r="AF101" s="240" t="str">
        <f>IF(ISBLANK(Glutamine!AF92),"",Glutamine!AF92)</f>
        <v/>
      </c>
      <c r="AG101" s="240" t="str">
        <f>IF(ISBLANK(Glutamine!AG92),"",Glutamine!AG92)</f>
        <v/>
      </c>
      <c r="AH101" s="240" t="str">
        <f>IF(ISBLANK(Glutamine!AH92),"",Glutamine!AH92)</f>
        <v/>
      </c>
      <c r="AI101" s="240" t="str">
        <f>IF(ISBLANK(Glutamine!AI92),"",Glutamine!AI92)</f>
        <v/>
      </c>
      <c r="AJ101" s="240" t="str">
        <f>IF(ISBLANK(Glutamine!AJ92),"",Glutamine!AJ92)</f>
        <v/>
      </c>
      <c r="AK101" s="240" t="str">
        <f>IF(ISBLANK(Glutamine!AK92),"",Glutamine!AK92)</f>
        <v/>
      </c>
      <c r="AL101" s="240" t="str">
        <f>IF(ISBLANK(Glutamine!AL92),"",Glutamine!AL92)</f>
        <v/>
      </c>
      <c r="AM101" s="240" t="str">
        <f>IF(ISBLANK(Glutamine!AM92),"",Glutamine!AM92)</f>
        <v/>
      </c>
      <c r="AN101" s="240" t="str">
        <f>IF(ISBLANK(Glutamine!AN92),"",Glutamine!AN92)</f>
        <v/>
      </c>
      <c r="AO101" s="240" t="str">
        <f>IF(ISBLANK(Glutamine!AO92),"",Glutamine!AO92)</f>
        <v/>
      </c>
      <c r="AP101" s="240" t="str">
        <f>IF(ISBLANK(Glutamine!AP92),"",Glutamine!AP92)</f>
        <v/>
      </c>
      <c r="AQ101" s="240" t="e">
        <f>IF(ISBLANK(Glutamine!#REF!),"",Glutamine!#REF!)</f>
        <v>#REF!</v>
      </c>
      <c r="AR101" s="240" t="e">
        <f>IF(ISBLANK(Glutamine!#REF!),"",Glutamine!#REF!)</f>
        <v>#REF!</v>
      </c>
      <c r="AS101" s="240" t="e">
        <f>IF(ISBLANK(Glutamine!#REF!),"",Glutamine!#REF!)</f>
        <v>#REF!</v>
      </c>
      <c r="AT101" s="240" t="e">
        <f>IF(ISBLANK(Glutamine!#REF!),"",Glutamine!#REF!)</f>
        <v>#REF!</v>
      </c>
      <c r="AU101" s="240" t="e">
        <f>IF(ISBLANK(Glutamine!#REF!),"",Glutamine!#REF!)</f>
        <v>#REF!</v>
      </c>
      <c r="AV101" s="240" t="e">
        <f>IF(ISBLANK(Glutamine!#REF!),"",Glutamine!#REF!)</f>
        <v>#REF!</v>
      </c>
      <c r="AW101" s="240" t="e">
        <f>IF(ISBLANK(Glutamine!#REF!),"",Glutamine!#REF!)</f>
        <v>#REF!</v>
      </c>
      <c r="AX101" s="240" t="e">
        <f>IF(ISBLANK(Glutamine!#REF!),"",Glutamine!#REF!)</f>
        <v>#REF!</v>
      </c>
      <c r="AY101" s="240" t="e">
        <f>IF(ISBLANK(Glutamine!#REF!),"",Glutamine!#REF!)</f>
        <v>#REF!</v>
      </c>
      <c r="AZ101" s="240" t="e">
        <f>IF(ISBLANK(Glutamine!#REF!),"",Glutamine!#REF!)</f>
        <v>#REF!</v>
      </c>
      <c r="BA101" s="240" t="e">
        <f>IF(ISBLANK(Glutamine!#REF!),"",Glutamine!#REF!)</f>
        <v>#REF!</v>
      </c>
      <c r="BB101" s="240" t="e">
        <f>IF(ISBLANK(Glutamine!#REF!),"",Glutamine!#REF!)</f>
        <v>#REF!</v>
      </c>
      <c r="BC101" s="240" t="e">
        <f>IF(ISBLANK(Glutamine!#REF!),"",Glutamine!#REF!)</f>
        <v>#REF!</v>
      </c>
      <c r="BD101" s="240" t="e">
        <f>IF(ISBLANK(Glutamine!#REF!),"",Glutamine!#REF!)</f>
        <v>#REF!</v>
      </c>
      <c r="BE101" s="240" t="e">
        <f>IF(ISBLANK(Glutamine!#REF!),"",Glutamine!#REF!)</f>
        <v>#REF!</v>
      </c>
      <c r="BF101" s="240" t="e">
        <f>IF(ISBLANK(Glutamine!#REF!),"",Glutamine!#REF!)</f>
        <v>#REF!</v>
      </c>
      <c r="BG101" s="240" t="e">
        <f>IF(ISBLANK(Glutamine!#REF!),"",Glutamine!#REF!)</f>
        <v>#REF!</v>
      </c>
      <c r="BH101" s="240" t="e">
        <f>IF(ISBLANK(Glutamine!#REF!),"",Glutamine!#REF!)</f>
        <v>#REF!</v>
      </c>
      <c r="BI101" s="240" t="e">
        <f>IF(ISBLANK(Glutamine!#REF!),"",Glutamine!#REF!)</f>
        <v>#REF!</v>
      </c>
      <c r="BJ101" s="240" t="e">
        <f>IF(ISBLANK(Glutamine!#REF!),"",Glutamine!#REF!)</f>
        <v>#REF!</v>
      </c>
      <c r="BK101" s="240" t="e">
        <f>IF(ISBLANK(Glutamine!#REF!),"",Glutamine!#REF!)</f>
        <v>#REF!</v>
      </c>
      <c r="BL101" s="240" t="e">
        <f>IF(ISBLANK(Glutamine!#REF!),"",Glutamine!#REF!)</f>
        <v>#REF!</v>
      </c>
      <c r="BM101" s="240" t="e">
        <f>IF(ISBLANK(Glutamine!#REF!),"",Glutamine!#REF!)</f>
        <v>#REF!</v>
      </c>
      <c r="BN101" s="240" t="str">
        <f>IF(ISBLANK('In Process Calc.'!B94),"",ROUND('In Process Calc.'!B94,2))</f>
        <v/>
      </c>
      <c r="BO101" s="240" t="str">
        <f>IF(ISBLANK('In Process Calc.'!C94),"",ROUND('In Process Calc.'!C94,2))</f>
        <v/>
      </c>
      <c r="BP101" s="240" t="str">
        <f>IF(ISBLANK('In Process Calc.'!D94),"",'In Process Calc.'!D94)</f>
        <v/>
      </c>
      <c r="BQ101" s="240" t="str">
        <f>IF(ISBLANK('In Process Calc.'!E94),"",'In Process Calc.'!E94)</f>
        <v/>
      </c>
      <c r="BR101" s="240" t="str">
        <f>IF(ISBLANK('In Process Calc.'!G94),"",'In Process Calc.'!G94)</f>
        <v/>
      </c>
      <c r="BS101" s="240" t="str">
        <f>IF(ISBLANK('In Process Calc.'!I94),"",'In Process Calc.'!I94)</f>
        <v/>
      </c>
      <c r="BT101" s="240" t="str">
        <f>IF(ISBLANK('In Process Calc.'!J94),"",'In Process Calc.'!J94)</f>
        <v/>
      </c>
      <c r="BU101" s="240" t="str">
        <f>IF(ISBLANK('In Process Calc.'!K94),"",'In Process Calc.'!K94)</f>
        <v/>
      </c>
      <c r="BV101" s="245" t="str">
        <f>IF(ISBLANK('In Process Calc.'!L94),"",'In Process Calc.'!L94)</f>
        <v/>
      </c>
      <c r="BW101" s="245" t="str">
        <f>IF(ISBLANK('In Process Calc.'!M94),"",'In Process Calc.'!M94)</f>
        <v/>
      </c>
      <c r="BX101" s="245" t="str">
        <f>IF(ISBLANK('In Process Calc.'!N94),"",'In Process Calc.'!N94)</f>
        <v/>
      </c>
      <c r="BY101" s="245" t="str">
        <f>IF(ISBLANK('In Process Calc.'!O94),"",'In Process Calc.'!O94)</f>
        <v/>
      </c>
      <c r="BZ101" s="245" t="str">
        <f>IF(ISBLANK('In Process Calc.'!P94),"",'In Process Calc.'!P94)</f>
        <v/>
      </c>
      <c r="CA101" s="245" t="str">
        <f>IF(ISBLANK('In Process Calc.'!Q94),"",'In Process Calc.'!Q94)</f>
        <v/>
      </c>
      <c r="CB101" s="245" t="str">
        <f>IF(ISBLANK('In Process Calc.'!R94),"",'In Process Calc.'!R94)</f>
        <v/>
      </c>
      <c r="CC101" s="245" t="str">
        <f>IF(ISBLANK('In Process Calc.'!S94),"",'In Process Calc.'!S94)</f>
        <v/>
      </c>
      <c r="CD101" s="245" t="str">
        <f>IF(ISBLANK('In Process Calc.'!T94),"",'In Process Calc.'!T94)</f>
        <v/>
      </c>
      <c r="CE101" s="245" t="str">
        <f>IF(ISBLANK('In Process Calc.'!U94),"",'In Process Calc.'!U94)</f>
        <v/>
      </c>
      <c r="CF101" s="245" t="str">
        <f>IF(ISBLANK('In Process Calc.'!V94),"",'In Process Calc.'!V94)</f>
        <v/>
      </c>
      <c r="CG101" s="245" t="str">
        <f>IF(ISBLANK('In Process Calc.'!W94),"",'In Process Calc.'!W94)</f>
        <v/>
      </c>
      <c r="CH101" s="245" t="str">
        <f>IF(ISBLANK('In Process Calc.'!X94),"",'In Process Calc.'!X94)</f>
        <v/>
      </c>
      <c r="CI101" s="245" t="str">
        <f>IF(ISBLANK('In Process Calc.'!Y94),"",'In Process Calc.'!Y94)</f>
        <v/>
      </c>
      <c r="CJ101" s="245" t="str">
        <f>IF(ISBLANK('In Process Calc.'!Z94),"",'In Process Calc.'!Z94)</f>
        <v/>
      </c>
      <c r="CK101" s="245" t="str">
        <f>IF(ISBLANK('In Process Calc.'!AA94),"",'In Process Calc.'!AA94)</f>
        <v/>
      </c>
      <c r="CL101" s="245" t="str">
        <f>IF(ISBLANK('In Process Calc.'!AB94),"",'In Process Calc.'!AB94)</f>
        <v/>
      </c>
      <c r="CM101" s="245" t="str">
        <f>IF(ISBLANK('In Process Calc.'!AC94),"",'In Process Calc.'!AC94)</f>
        <v/>
      </c>
      <c r="CN101" s="245" t="str">
        <f>IF(ISBLANK('In Process Calc.'!AD94),"",'In Process Calc.'!AD94)</f>
        <v/>
      </c>
      <c r="CO101" s="245" t="str">
        <f>IF(ISBLANK('In Process Calc.'!AE94),"",'In Process Calc.'!AE94)</f>
        <v/>
      </c>
      <c r="CP101" s="245" t="str">
        <f>IF(ISBLANK('In Process Calc.'!AF94),"",'In Process Calc.'!AF94)</f>
        <v/>
      </c>
      <c r="CQ101" s="245" t="str">
        <f>IF(ISBLANK('In Process Calc.'!AG94),"",'In Process Calc.'!AG94)</f>
        <v/>
      </c>
      <c r="CR101" s="245" t="str">
        <f>IF(ISBLANK('In Process Calc.'!AH94),"",'In Process Calc.'!AH94)</f>
        <v/>
      </c>
      <c r="CS101" s="245" t="str">
        <f>IF(ISBLANK('In Process Calc.'!AI94),"",'In Process Calc.'!AI94)</f>
        <v/>
      </c>
      <c r="CT101" s="245" t="str">
        <f>IF(ISBLANK('In Process Calc.'!AJ94),"",'In Process Calc.'!AJ94)</f>
        <v/>
      </c>
      <c r="CU101" s="245" t="str">
        <f>IF(ISBLANK('In Process Calc.'!AK94),"",'In Process Calc.'!AK94)</f>
        <v/>
      </c>
      <c r="CV101" s="245" t="str">
        <f>IF(ISBLANK('In Process Calc.'!AL94),"",'In Process Calc.'!AL94)</f>
        <v/>
      </c>
      <c r="CW101" s="245" t="str">
        <f>IF(ISBLANK('In Process Calc.'!AM94),"",'In Process Calc.'!AM94)</f>
        <v/>
      </c>
      <c r="CX101" s="245" t="str">
        <f>IF(ISBLANK('In Process Calc.'!AN94),"",'In Process Calc.'!AN94)</f>
        <v/>
      </c>
      <c r="CY101" s="245" t="str">
        <f>IF(ISBLANK('In Process Calc.'!AO94),"",'In Process Calc.'!AO94)</f>
        <v/>
      </c>
      <c r="CZ101" s="245" t="str">
        <f>IF(ISBLANK('In Process Calc.'!AP94),"",'In Process Calc.'!AP94)</f>
        <v/>
      </c>
      <c r="DA101" s="245" t="str">
        <f>IF(ISBLANK('In Process Calc.'!AQ94),"",'In Process Calc.'!AQ94)</f>
        <v/>
      </c>
      <c r="DB101" s="245" t="str">
        <f>IF(ISBLANK('In Process Calc.'!AR94),"",'In Process Calc.'!AR94)</f>
        <v/>
      </c>
      <c r="DC101" s="245" t="str">
        <f>IF(ISBLANK('In Process Calc.'!AS94),"",'In Process Calc.'!AS94)</f>
        <v/>
      </c>
      <c r="DD101" s="245" t="str">
        <f>IF(ISBLANK('In Process Calc.'!AT94),"",'In Process Calc.'!AT94)</f>
        <v/>
      </c>
      <c r="DE101" s="245" t="str">
        <f>IF(ISBLANK('In Process Calc.'!AU94),"",'In Process Calc.'!AU94)</f>
        <v/>
      </c>
      <c r="DF101" s="245" t="str">
        <f>IF(ISBLANK('In Process Calc.'!AV94),"",'In Process Calc.'!AV94)</f>
        <v/>
      </c>
      <c r="DG101" s="245" t="str">
        <f>IF(ISBLANK('In Process Calc.'!AW94),"",'In Process Calc.'!AW94)</f>
        <v/>
      </c>
      <c r="DH101" s="245" t="str">
        <f>IF(ISBLANK('In Process Calc.'!AX94),"",'In Process Calc.'!AX94)</f>
        <v/>
      </c>
      <c r="DI101" s="245" t="str">
        <f>IF(ISBLANK('In Process Calc.'!AY94),"",'In Process Calc.'!AY94)</f>
        <v/>
      </c>
      <c r="DJ101" s="245" t="str">
        <f>IF(ISBLANK('In Process Calc.'!AZ94),"",'In Process Calc.'!AZ94)</f>
        <v/>
      </c>
      <c r="DK101" s="245" t="str">
        <f>IF(ISBLANK('In Process Calc.'!BA94),"",'In Process Calc.'!BA94)</f>
        <v/>
      </c>
      <c r="DL101" s="245" t="str">
        <f>IF(ISBLANK('In Process Calc.'!BB94),"",'In Process Calc.'!BB94)</f>
        <v/>
      </c>
      <c r="DM101" s="245" t="str">
        <f>IF(ISBLANK('In Process Calc.'!BC94),"",'In Process Calc.'!BC94)</f>
        <v/>
      </c>
      <c r="DN101" s="245" t="str">
        <f>IF(ISBLANK('In Process Calc.'!BD94),"",'In Process Calc.'!BD94)</f>
        <v/>
      </c>
      <c r="DO101" s="245" t="str">
        <f>IF(ISBLANK('In Process Calc.'!BE94),"",'In Process Calc.'!BE94)</f>
        <v/>
      </c>
      <c r="DP101" s="245" t="str">
        <f>IF(ISBLANK('In Process Calc.'!BF94),"",'In Process Calc.'!BF94)</f>
        <v/>
      </c>
      <c r="DQ101" s="245" t="str">
        <f>IF(ISBLANK('In Process Calc.'!BG94),"",'In Process Calc.'!BG94)</f>
        <v/>
      </c>
      <c r="DR101" s="245" t="str">
        <f>IF(ISBLANK('In Process Calc.'!BH94),"",'In Process Calc.'!BH94)</f>
        <v/>
      </c>
      <c r="DS101" s="245" t="str">
        <f>IF(ISBLANK('In Process Calc.'!BI94),"",'In Process Calc.'!BI94)</f>
        <v/>
      </c>
      <c r="DT101" s="245" t="str">
        <f>IF(ISBLANK('In Process Calc.'!BJ94),"",'In Process Calc.'!BJ94)</f>
        <v/>
      </c>
      <c r="DU101" s="245" t="str">
        <f>IF(ISBLANK('In Process Calc.'!BK94),"",'In Process Calc.'!BK94)</f>
        <v/>
      </c>
      <c r="DV101" s="245" t="str">
        <f>IF(ISBLANK('In Process Calc.'!BL94),"",'In Process Calc.'!BL94)</f>
        <v/>
      </c>
      <c r="DW101" s="245" t="str">
        <f>IF(ISBLANK('In Process Calc.'!BM94),"",'In Process Calc.'!BM94)</f>
        <v/>
      </c>
      <c r="DX101" s="245" t="str">
        <f>IF(ISBLANK('In Process Calc.'!BN94),"",'In Process Calc.'!BN94)</f>
        <v/>
      </c>
      <c r="DY101" s="245" t="str">
        <f>IF(ISBLANK('In Process Calc.'!BO94),"",'In Process Calc.'!BO94)</f>
        <v/>
      </c>
      <c r="DZ101" s="245" t="str">
        <f>IF(ISBLANK('In Process Calc.'!BP94),"",'In Process Calc.'!BP94)</f>
        <v/>
      </c>
      <c r="EA101" s="245" t="str">
        <f>IF(ISBLANK('In Process Calc.'!BQ94),"",'In Process Calc.'!BQ94)</f>
        <v/>
      </c>
      <c r="EB101" s="245" t="str">
        <f>IF(ISBLANK('In Process Calc.'!BR94),"",'In Process Calc.'!BR94)</f>
        <v/>
      </c>
      <c r="EC101" s="245" t="str">
        <f>IF(ISBLANK('In Process Calc.'!BS94),"",'In Process Calc.'!BS94)</f>
        <v/>
      </c>
      <c r="ED101" s="245" t="str">
        <f>IF(ISBLANK('In Process Calc.'!BT94),"",'In Process Calc.'!BT94)</f>
        <v/>
      </c>
      <c r="EE101" s="245" t="str">
        <f>IF(ISBLANK('In Process Calc.'!BU94),"",'In Process Calc.'!BU94)</f>
        <v/>
      </c>
      <c r="EF101" s="245" t="str">
        <f>IF(ISBLANK('In Process Calc.'!BV94),"",'In Process Calc.'!BV94)</f>
        <v/>
      </c>
      <c r="EG101" s="245" t="str">
        <f>IF(ISBLANK('In Process Calc.'!BW94),"",'In Process Calc.'!BW94)</f>
        <v/>
      </c>
      <c r="EH101" s="245" t="str">
        <f>IF(ISBLANK('In Process Calc.'!BX94),"",'In Process Calc.'!BX94)</f>
        <v/>
      </c>
      <c r="EI101" s="245" t="str">
        <f>IF(ISBLANK('In Process Calc.'!BY94),"",'In Process Calc.'!BY94)</f>
        <v/>
      </c>
      <c r="EJ101" s="245" t="str">
        <f>IF(ISBLANK('In Process Calc.'!BZ94),"",'In Process Calc.'!BZ94)</f>
        <v/>
      </c>
      <c r="EK101" s="245" t="str">
        <f>IF(ISBLANK('Post Process Calc.'!A101),"",'Post Process Calc.'!A101)</f>
        <v/>
      </c>
      <c r="EL101" s="245" t="str">
        <f>IF(ISBLANK('Post Process Calc.'!B101),"",'Post Process Calc.'!B101)</f>
        <v/>
      </c>
      <c r="EM101" s="245" t="str">
        <f>IF(ISBLANK('Post Process Calc.'!C101),"",'Post Process Calc.'!C101)</f>
        <v/>
      </c>
      <c r="EN101" s="245" t="str">
        <f>IF(ISBLANK('Post Process Calc.'!D101),"",'Post Process Calc.'!D101)</f>
        <v/>
      </c>
      <c r="EO101" s="245" t="str">
        <f>IF(ISBLANK('Post Process Calc.'!E101),"",'Post Process Calc.'!E101)</f>
        <v/>
      </c>
      <c r="EP101" s="245" t="str">
        <f>IF(ISBLANK('Post Process Calc.'!F101),"",'Post Process Calc.'!F101)</f>
        <v/>
      </c>
      <c r="EQ101" s="245" t="str">
        <f>IF(ISBLANK('Post Process Calc.'!G101),"",'Post Process Calc.'!G101)</f>
        <v/>
      </c>
      <c r="ER101" s="245" t="str">
        <f>IF(ISBLANK('Post Process Calc.'!H101),"",'Post Process Calc.'!H101)</f>
        <v/>
      </c>
      <c r="ES101" s="245" t="str">
        <f>IF(ISBLANK('Post Process Calc.'!I101),"",'Post Process Calc.'!I101)</f>
        <v/>
      </c>
      <c r="ET101" s="245" t="str">
        <f>IF(ISBLANK('Post Process Calc.'!J101),"",'Post Process Calc.'!J101)</f>
        <v/>
      </c>
      <c r="EU101" s="245" t="str">
        <f>IF(ISBLANK('Post Process Calc.'!K101),"",'Post Process Calc.'!K101)</f>
        <v/>
      </c>
      <c r="EV101" s="245" t="str">
        <f>IF(ISBLANK('Post Process Calc.'!L101),"",'Post Process Calc.'!L101)</f>
        <v/>
      </c>
      <c r="EW101" s="245" t="str">
        <f>IF(ISBLANK('Post Process Calc.'!M101),"",'Post Process Calc.'!M101)</f>
        <v/>
      </c>
      <c r="EX101" s="245" t="str">
        <f>IF(ISBLANK('Post Process Calc.'!N101),"",'Post Process Calc.'!N101)</f>
        <v/>
      </c>
      <c r="EY101" s="245" t="str">
        <f>IF(ISBLANK('Post Process Calc.'!O101),"",'Post Process Calc.'!O101)</f>
        <v/>
      </c>
      <c r="EZ101" s="245" t="str">
        <f>IF(ISBLANK('Post Process Calc.'!P101),"",'Post Process Calc.'!P101)</f>
        <v/>
      </c>
      <c r="FA101" s="245" t="str">
        <f>IF(ISBLANK('Post Process Calc.'!Q101),"",'Post Process Calc.'!Q101)</f>
        <v/>
      </c>
      <c r="FB101" s="245" t="str">
        <f>IF(ISBLANK('Post Process Calc.'!R101),"",'Post Process Calc.'!R101)</f>
        <v/>
      </c>
      <c r="FC101" s="245" t="str">
        <f>IF(ISBLANK('Post Process Calc.'!S101),"",'Post Process Calc.'!S101)</f>
        <v/>
      </c>
      <c r="FD101" s="245" t="str">
        <f>IF(ISBLANK('Post Process Calc.'!T101),"",'Post Process Calc.'!T101)</f>
        <v/>
      </c>
      <c r="FE101" s="245" t="str">
        <f>IF(ISBLANK('Post Process Calc.'!U101),"",'Post Process Calc.'!U101)</f>
        <v/>
      </c>
      <c r="FF101" s="245" t="str">
        <f>IF(ISBLANK('Post Process Calc.'!V101),"",'Post Process Calc.'!V101)</f>
        <v/>
      </c>
      <c r="FG101" s="245" t="str">
        <f>IF(ISBLANK('Post Process Calc.'!W101),"",'Post Process Calc.'!W101)</f>
        <v/>
      </c>
      <c r="FH101" s="245" t="str">
        <f>IF(ISBLANK('Post Process Calc.'!X101),"",'Post Process Calc.'!X101)</f>
        <v/>
      </c>
      <c r="FI101" s="245" t="str">
        <f>IF(ISBLANK('Post Process Calc.'!Y101),"",'Post Process Calc.'!Y101)</f>
        <v/>
      </c>
      <c r="FJ101" s="245" t="str">
        <f>IF(ISBLANK('Post Process Calc.'!Z101),"",'Post Process Calc.'!Z101)</f>
        <v/>
      </c>
      <c r="FK101" s="245" t="str">
        <f>IF(ISBLANK('Post Process Calc.'!AA101),"",'Post Process Calc.'!AA101)</f>
        <v/>
      </c>
      <c r="FL101" s="245" t="str">
        <f>IF(ISBLANK('Post Process Calc.'!AB101),"",'Post Process Calc.'!AB101)</f>
        <v/>
      </c>
      <c r="FM101" s="245" t="str">
        <f>IF(ISBLANK('Post Process Calc.'!AC101),"",'Post Process Calc.'!AC101)</f>
        <v/>
      </c>
      <c r="FN101" s="245" t="str">
        <f>IF(ISBLANK('Post Process Calc.'!AD101),"",'Post Process Calc.'!AD101)</f>
        <v/>
      </c>
      <c r="FO101" s="245" t="str">
        <f>IF(ISBLANK('Post Process Calc.'!AE101),"",'Post Process Calc.'!AE101)</f>
        <v/>
      </c>
      <c r="FP101" s="245" t="str">
        <f>IF(ISBLANK('Post Process Calc.'!AF101),"",'Post Process Calc.'!AF101)</f>
        <v/>
      </c>
      <c r="FQ101" s="245" t="str">
        <f>IF(ISBLANK('Post Process Calc.'!AG101),"",'Post Process Calc.'!AG101)</f>
        <v/>
      </c>
      <c r="FR101" s="245" t="str">
        <f>IF(ISBLANK('Post Process Calc.'!AH101),"",'Post Process Calc.'!AH101)</f>
        <v/>
      </c>
      <c r="FS101" s="245" t="str">
        <f>IF(ISBLANK('Post Process Calc.'!AI101),"",'Post Process Calc.'!AI101)</f>
        <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9" tint="0.79998168889431442"/>
  </sheetPr>
  <dimension ref="A1:BO101"/>
  <sheetViews>
    <sheetView workbookViewId="0">
      <selection activeCell="Y8" sqref="Y8"/>
    </sheetView>
  </sheetViews>
  <sheetFormatPr baseColWidth="10" defaultColWidth="8.83203125" defaultRowHeight="13" x14ac:dyDescent="0.15"/>
  <cols>
    <col min="1" max="1" width="7.5" style="240" bestFit="1" customWidth="1"/>
    <col min="2" max="2" width="4.33203125" style="240" customWidth="1"/>
    <col min="3" max="3" width="7.5" style="240" bestFit="1" customWidth="1"/>
    <col min="4" max="4" width="7.33203125" style="240" bestFit="1" customWidth="1"/>
    <col min="5" max="5" width="3.5" style="240" bestFit="1" customWidth="1"/>
    <col min="6" max="6" width="4.6640625" style="240" bestFit="1" customWidth="1"/>
    <col min="7" max="7" width="4.6640625" style="240" customWidth="1"/>
    <col min="8" max="10" width="4.6640625" style="240" bestFit="1" customWidth="1"/>
    <col min="11" max="11" width="5.5" style="240" bestFit="1" customWidth="1"/>
    <col min="12" max="14" width="4.33203125" style="240" bestFit="1" customWidth="1"/>
    <col min="15" max="15" width="6.5" style="240" bestFit="1" customWidth="1"/>
    <col min="16" max="17" width="5" style="240" bestFit="1" customWidth="1"/>
    <col min="18" max="19" width="2.6640625" style="240" bestFit="1" customWidth="1"/>
    <col min="20" max="24" width="4.6640625" style="240" bestFit="1" customWidth="1"/>
    <col min="25" max="25" width="12" style="240" customWidth="1"/>
    <col min="26" max="48" width="4.6640625" style="240" bestFit="1" customWidth="1"/>
    <col min="49" max="50" width="5.5" style="240" bestFit="1" customWidth="1"/>
    <col min="51" max="66" width="4.6640625" style="240" bestFit="1" customWidth="1"/>
    <col min="67" max="67" width="6.33203125" style="240" bestFit="1" customWidth="1"/>
    <col min="68" max="16384" width="8.83203125" style="241"/>
  </cols>
  <sheetData>
    <row r="1" spans="1:67" ht="80" customHeight="1" x14ac:dyDescent="0.15"/>
    <row r="2" spans="1:67" s="243" customFormat="1" ht="101" customHeight="1" x14ac:dyDescent="0.15">
      <c r="A2" s="242" t="s">
        <v>115</v>
      </c>
      <c r="B2" s="242" t="str">
        <f>IF(Glutamine!A6&lt;&gt;0,Glutamine!A6,"")</f>
        <v>SAMPLE #</v>
      </c>
      <c r="C2" s="242" t="str">
        <f>IF(Glutamine!B6&lt;&gt;0,Glutamine!B6,"")</f>
        <v>DATE</v>
      </c>
      <c r="D2" s="242" t="str">
        <f>IF(Glutamine!C6&lt;&gt;0,Glutamine!C6,"")</f>
        <v>TIME</v>
      </c>
      <c r="E2" s="242" t="str">
        <f>IF(Glutamine!D6&lt;&gt;0,Glutamine!D6,"")</f>
        <v>SAMPLE VOLUME (mL)</v>
      </c>
      <c r="F2" s="242" t="str">
        <f>IF(Glutamine!E6&lt;&gt;0,Glutamine!E6,"")</f>
        <v>FEED MEDIA ADDED (mL)</v>
      </c>
      <c r="G2" s="242" t="str">
        <f>IF(Glutamine!G6&lt;&gt;0,Glutamine!G6,"")</f>
        <v>BASE ADDED (mL)</v>
      </c>
      <c r="H2" s="242" t="str">
        <f>IF(Glutamine!H6&lt;&gt;0,Glutamine!H6,"")</f>
        <v>VIABLE CELL CONC. XV (x106 cells/mL)</v>
      </c>
      <c r="I2" s="242" t="str">
        <f>IF(Glutamine!I6&lt;&gt;0,Glutamine!I6,"")</f>
        <v>DEAD CELL CONC. Xd (x106 cells/mL)</v>
      </c>
      <c r="J2" s="242" t="str">
        <f>IF(Glutamine!J6&lt;&gt;0,Glutamine!J6,"")</f>
        <v>TOTAL CELL CONC. Xt (x106 cells/mL)</v>
      </c>
      <c r="K2" s="242" t="str">
        <f>IF(Glutamine!K6&lt;&gt;0,Glutamine!K6,"")</f>
        <v>VIABILITY (%)</v>
      </c>
      <c r="L2" s="242" t="str">
        <f>IF(Glutamine!L6&lt;&gt;0,Glutamine!L6,"")</f>
        <v>pH</v>
      </c>
      <c r="M2" s="242" t="str">
        <f>IF(Glutamine!M6&lt;&gt;0,Glutamine!M6,"")</f>
        <v>DO (%)</v>
      </c>
      <c r="N2" s="242" t="str">
        <f>IF(Glutamine!N6&lt;&gt;0,Glutamine!N6,"")</f>
        <v>OUR (mmol/L/hr)</v>
      </c>
      <c r="O2" s="242" t="str">
        <f>IF(Glutamine!O6&lt;&gt;0,Glutamine!O6,"")</f>
        <v>SP. OXYGEN CONSUMPTION RATE (mmol/109cell/hr)</v>
      </c>
      <c r="P2" s="242" t="str">
        <f>IF(Glutamine!P6&lt;&gt;0,Glutamine!P6,"")</f>
        <v>OXYGEN CONSUMED (mmol/L)</v>
      </c>
      <c r="Q2" s="242" t="str">
        <f>IF(Glutamine!Q6&lt;&gt;0,Glutamine!Q6,"")</f>
        <v>OPTICAL DENSITY</v>
      </c>
      <c r="R2" s="242" t="str">
        <f>IF(Glutamine!R6&lt;&gt;0,Glutamine!R6,"")</f>
        <v>OSMOLALITY (mmol/kg)</v>
      </c>
      <c r="S2" s="242" t="str">
        <f>IF(Glutamine!S6&lt;&gt;0,Glutamine!S6,"")</f>
        <v>IgG CONC. (mg/L)</v>
      </c>
      <c r="T2" s="242" t="str">
        <f>IF(Glutamine!T6&lt;&gt;0,Glutamine!T6,"")</f>
        <v>ALANINE CONC. (mM)</v>
      </c>
      <c r="U2" s="242" t="str">
        <f>IF(Glutamine!U6&lt;&gt;0,Glutamine!U6,"")</f>
        <v>ARGININE CONC. (mM)</v>
      </c>
      <c r="V2" s="242" t="str">
        <f>IF(Glutamine!V6&lt;&gt;0,Glutamine!V6,"")</f>
        <v>ASPARAGINE CONC. (mM)</v>
      </c>
      <c r="W2" s="242" t="str">
        <f>IF(Glutamine!W6&lt;&gt;0,Glutamine!W6,"")</f>
        <v>ASPARTATE CONC. (mM)</v>
      </c>
      <c r="X2" s="242" t="str">
        <f>IF(Glutamine!X6&lt;&gt;0,Glutamine!X6,"")</f>
        <v>CYSTINE CONC. (mM)</v>
      </c>
      <c r="Y2" s="242" t="str">
        <f>IF(Glutamine!Y6&lt;&gt;0,Glutamine!Y6,"")</f>
        <v>GLUCOSE CONC. (mM)</v>
      </c>
      <c r="Z2" s="242" t="str">
        <f>IF(Glutamine!Z6&lt;&gt;0,Glutamine!Z6,"")</f>
        <v>GLUTAMINE CONC. (mM)</v>
      </c>
      <c r="AA2" s="242" t="str">
        <f>IF(Glutamine!AA6&lt;&gt;0,Glutamine!AA6,"")</f>
        <v>GLUTAMATE CONC. (mM)</v>
      </c>
      <c r="AB2" s="242" t="str">
        <f>IF(Glutamine!AB6&lt;&gt;0,Glutamine!AB6,"")</f>
        <v>GLYCINE CONC. (mM)</v>
      </c>
      <c r="AC2" s="242" t="str">
        <f>IF(Glutamine!AC6&lt;&gt;0,Glutamine!AC6,"")</f>
        <v>HISTIDINE CONC. (mM)</v>
      </c>
      <c r="AD2" s="242" t="str">
        <f>IF(Glutamine!AD6&lt;&gt;0,Glutamine!AD6,"")</f>
        <v>ISOLEUCINE CONC. (mM)</v>
      </c>
      <c r="AE2" s="242" t="str">
        <f>IF(Glutamine!AE6&lt;&gt;0,Glutamine!AE6,"")</f>
        <v>LACTATE CONC. (mM)</v>
      </c>
      <c r="AF2" s="242" t="str">
        <f>IF(Glutamine!AF6&lt;&gt;0,Glutamine!AF6,"")</f>
        <v>LEUCINE CONC. (mM)</v>
      </c>
      <c r="AG2" s="242" t="str">
        <f>IF(Glutamine!AG6&lt;&gt;0,Glutamine!AG6,"")</f>
        <v>LYSINE CONC. (mM)</v>
      </c>
      <c r="AH2" s="242" t="str">
        <f>IF(Glutamine!AH6&lt;&gt;0,Glutamine!AH6,"")</f>
        <v>METHIONINE CONC. (mM)</v>
      </c>
      <c r="AI2" s="242" t="str">
        <f>IF(Glutamine!AI6&lt;&gt;0,Glutamine!AI6,"")</f>
        <v>NH3 CONC. (mM)</v>
      </c>
      <c r="AJ2" s="242" t="str">
        <f>IF(Glutamine!AJ6&lt;&gt;0,Glutamine!AJ6,"")</f>
        <v>PHENYLALANINE CONC. (mM)</v>
      </c>
      <c r="AK2" s="242" t="str">
        <f>IF(Glutamine!AK6&lt;&gt;0,Glutamine!AK6,"")</f>
        <v>PROLINE CONC. (mM)</v>
      </c>
      <c r="AL2" s="242" t="str">
        <f>IF(Glutamine!AL6&lt;&gt;0,Glutamine!AL6,"")</f>
        <v>SERINE CONC. (mM)</v>
      </c>
      <c r="AM2" s="242" t="str">
        <f>IF(Glutamine!AM6&lt;&gt;0,Glutamine!AM6,"")</f>
        <v>THREONINE CONC. (mM)</v>
      </c>
      <c r="AN2" s="242" t="str">
        <f>IF(Glutamine!AN6&lt;&gt;0,Glutamine!AN6,"")</f>
        <v>TRYPTOPHAN CONC. (mM)</v>
      </c>
      <c r="AO2" s="242" t="str">
        <f>IF(Glutamine!AO6&lt;&gt;0,Glutamine!AO6,"")</f>
        <v>TYROSINE CONC. (mM)</v>
      </c>
      <c r="AP2" s="242" t="str">
        <f>IF(Glutamine!AP6&lt;&gt;0,Glutamine!AP6,"")</f>
        <v>VALINE CONC. (mM)</v>
      </c>
      <c r="AQ2" s="242" t="str">
        <f>IF(Glutamine!AQ6&lt;&gt;0,Glutamine!AQ6,"")</f>
        <v>ETHANOLAMINE CONC. (mM)</v>
      </c>
      <c r="AR2" s="242" t="str">
        <f>IF(Glutamine!AR6&lt;&gt;0,Glutamine!AR6,"")</f>
        <v>FEED ALANINE CONC. (mM)</v>
      </c>
      <c r="AS2" s="242" t="str">
        <f>IF(Glutamine!AS6&lt;&gt;0,Glutamine!AS6,"")</f>
        <v>FEED ARGININE CONC. (mM)</v>
      </c>
      <c r="AT2" s="242" t="str">
        <f>IF(Glutamine!AT6&lt;&gt;0,Glutamine!AT6,"")</f>
        <v>FEED ASPARAGINE CONC. (mM)</v>
      </c>
      <c r="AU2" s="242" t="str">
        <f>IF(Glutamine!AU6&lt;&gt;0,Glutamine!AU6,"")</f>
        <v>FEED ASPARTATE CONC. (mM)</v>
      </c>
      <c r="AV2" s="242" t="str">
        <f>IF(Glutamine!AV6&lt;&gt;0,Glutamine!AV6,"")</f>
        <v>FEED CYSTINE CONC. (mM)</v>
      </c>
      <c r="AW2" s="242" t="str">
        <f>IF(Glutamine!AW6&lt;&gt;0,Glutamine!AW6,"")</f>
        <v>FEED GLUCOSE CONC. (mM)</v>
      </c>
      <c r="AX2" s="242" t="str">
        <f>IF(Glutamine!AX6&lt;&gt;0,Glutamine!AX6,"")</f>
        <v>FEED GLUTAMINE CONC. (mM)</v>
      </c>
      <c r="AY2" s="242" t="str">
        <f>IF(Glutamine!AY6&lt;&gt;0,Glutamine!AY6,"")</f>
        <v>FEED GLUTAMATE CONC. (mM)</v>
      </c>
      <c r="AZ2" s="242" t="str">
        <f>IF(Glutamine!AZ6&lt;&gt;0,Glutamine!AZ6,"")</f>
        <v>FEED GLYCINE CONC. (mM)</v>
      </c>
      <c r="BA2" s="242" t="str">
        <f>IF(Glutamine!BA6&lt;&gt;0,Glutamine!BA6,"")</f>
        <v>FEED HISTIDINE CONC. (mM)</v>
      </c>
      <c r="BB2" s="242" t="str">
        <f>IF(Glutamine!BB6&lt;&gt;0,Glutamine!BB6,"")</f>
        <v>FEED ISOLEUCINE CONC. (mM)</v>
      </c>
      <c r="BC2" s="242" t="str">
        <f>IF(Glutamine!BD6&lt;&gt;0,Glutamine!BD6,"")</f>
        <v>FEED LEUCINE CONC. (mM)</v>
      </c>
      <c r="BD2" s="242" t="str">
        <f>IF(Glutamine!BE6&lt;&gt;0,Glutamine!BE6,"")</f>
        <v>FEED LYSINE CONC. (mM)</v>
      </c>
      <c r="BE2" s="242" t="str">
        <f>IF(Glutamine!BF6&lt;&gt;0,Glutamine!BF6,"")</f>
        <v>FEED METHIONINE CONC. (mM)</v>
      </c>
      <c r="BF2" s="242" t="str">
        <f>IF(Glutamine!BH6&lt;&gt;0,Glutamine!BH6,"")</f>
        <v>FEED PHENYLALANINE CONC. (mM)</v>
      </c>
      <c r="BG2" s="242" t="str">
        <f>IF(Glutamine!BI6&lt;&gt;0,Glutamine!BI6,"")</f>
        <v>FEED PROLINE CONC. (mM)</v>
      </c>
      <c r="BH2" s="242" t="str">
        <f>IF(Glutamine!BJ6&lt;&gt;0,Glutamine!BJ6,"")</f>
        <v>FEED SERINE CONC. (mM)</v>
      </c>
      <c r="BI2" s="242" t="str">
        <f>IF(Glutamine!BK6&lt;&gt;0,Glutamine!BK6,"")</f>
        <v>FEED THREONINE CONC. (mM)</v>
      </c>
      <c r="BJ2" s="242" t="str">
        <f>IF(Glutamine!BL6&lt;&gt;0,Glutamine!BL6,"")</f>
        <v>FEED TRYPTOPHAN CONC. (mM)</v>
      </c>
      <c r="BK2" s="242" t="str">
        <f>IF(Glutamine!BM6&lt;&gt;0,Glutamine!BM6,"")</f>
        <v>FEED TYROSINE CONC. (mM)</v>
      </c>
      <c r="BL2" s="242" t="str">
        <f>IF(Glutamine!BN6&lt;&gt;0,Glutamine!BN6,"")</f>
        <v>FEED VALINE CONC. (mM)</v>
      </c>
      <c r="BM2" s="242" t="str">
        <f>IF(Glutamine!BO6&lt;&gt;0,Glutamine!BO6,"")</f>
        <v>FEED ETHANOLAMINE CONC. (mM)</v>
      </c>
      <c r="BN2" s="242" t="str">
        <f>IF('In Process Calc.'!B2&lt;&gt;0,'In Process Calc.'!B2,"")</f>
        <v>RUN TIME (DAYS)</v>
      </c>
      <c r="BO2" s="242" t="str">
        <f>IF('In Process Calc.'!C2&lt;&gt;0,'In Process Calc.'!C2,"")</f>
        <v>RUN TIME (HOURS)</v>
      </c>
    </row>
    <row r="3" spans="1:67" x14ac:dyDescent="0.15">
      <c r="A3" s="240" t="str">
        <f>IF(Glutamine!$E9&gt;0,Glutamine!$B$1,"")</f>
        <v/>
      </c>
      <c r="B3" s="240" t="str">
        <f>IF(Glutamine!$E9&gt;0,Glutamine!A7+0.1,"")</f>
        <v/>
      </c>
      <c r="C3" s="244" t="str">
        <f>IF(Glutamine!$E9&gt;0,Glutamine!B7,"")</f>
        <v/>
      </c>
      <c r="D3" s="249" t="str">
        <f>IF(Glutamine!$E9&gt;0,Glutamine!C7,"")</f>
        <v/>
      </c>
      <c r="E3" s="240" t="str">
        <f>IF(Glutamine!$E9&gt;0,Glutamine!D7,"")</f>
        <v/>
      </c>
      <c r="F3" s="240" t="str">
        <f>IF(Glutamine!$E9&gt;0,Glutamine!E7,"")</f>
        <v/>
      </c>
      <c r="G3" s="240" t="str">
        <f>IF(Glutamine!$E9&gt;0,Glutamine!G7,"")</f>
        <v/>
      </c>
      <c r="H3" s="245" t="str">
        <f>IF(Glutamine!$E9&gt;0,Glutamine!H7,"")</f>
        <v/>
      </c>
      <c r="I3" s="245" t="str">
        <f>IF(Glutamine!$E9&gt;0,Glutamine!I7,"")</f>
        <v/>
      </c>
      <c r="J3" s="245" t="str">
        <f>IF(Glutamine!$E9&gt;0,Glutamine!J7,"")</f>
        <v/>
      </c>
      <c r="K3" s="245" t="str">
        <f>IF(Glutamine!$E9&gt;0,Glutamine!K7,"")</f>
        <v/>
      </c>
      <c r="L3" s="240" t="str">
        <f>IF(Glutamine!$E9&gt;0,Glutamine!L7,"")</f>
        <v/>
      </c>
      <c r="M3" s="240" t="str">
        <f>IF(Glutamine!$E9&gt;0,Glutamine!M7,"")</f>
        <v/>
      </c>
      <c r="N3" s="240" t="str">
        <f>IF(Glutamine!$E9&gt;0,Glutamine!N7,"")</f>
        <v/>
      </c>
      <c r="O3" s="240" t="str">
        <f>IF(Glutamine!$E9&gt;0,Glutamine!O7,"")</f>
        <v/>
      </c>
      <c r="P3" s="240" t="str">
        <f>IF(Glutamine!$E9&gt;0,Glutamine!P7,"")</f>
        <v/>
      </c>
      <c r="Q3" s="240" t="str">
        <f>IF(Glutamine!$E9&gt;0,Glutamine!Q7,"")</f>
        <v/>
      </c>
      <c r="R3" s="240" t="str">
        <f>IF(Glutamine!$E9&gt;0,Glutamine!R7,"")</f>
        <v/>
      </c>
      <c r="S3" s="240" t="str">
        <f>IF(Glutamine!$E9&gt;0,Glutamine!S7,"")</f>
        <v/>
      </c>
      <c r="T3" s="246" t="str">
        <f>IF(Glutamine!$E9&gt;0,Glutamine!T7+Glutamine!$E9*Glutamine!AR7/'In Process Calc.'!$I4,"")</f>
        <v/>
      </c>
      <c r="U3" s="246" t="str">
        <f>IF(Glutamine!$E9&gt;0,Glutamine!U7+Glutamine!$E9*Glutamine!AS7/'In Process Calc.'!$I4,"")</f>
        <v/>
      </c>
      <c r="V3" s="246" t="str">
        <f>IF(Glutamine!$E9&gt;0,Glutamine!V7+Glutamine!$E9*Glutamine!AT7/'In Process Calc.'!$I4,"")</f>
        <v/>
      </c>
      <c r="W3" s="246" t="str">
        <f>IF(Glutamine!$E9&gt;0,Glutamine!W7+Glutamine!$E9*Glutamine!AU7/'In Process Calc.'!$I4,"")</f>
        <v/>
      </c>
      <c r="X3" s="246" t="str">
        <f>IF(Glutamine!$E9&gt;0,Glutamine!X7+Glutamine!$E9*Glutamine!AV7/'In Process Calc.'!$I4,"")</f>
        <v/>
      </c>
      <c r="Y3" s="246" t="str">
        <f>IF(Glutamine!$E9&gt;0,Glutamine!Y7+Glutamine!$E9*Glutamine!AW7/'In Process Calc.'!$I4,"")</f>
        <v/>
      </c>
      <c r="Z3" s="246" t="str">
        <f>IF(Glutamine!$E9&gt;0,Glutamine!Z7+Glutamine!$E9*Glutamine!AX7/'In Process Calc.'!$I4,"")</f>
        <v/>
      </c>
      <c r="AA3" s="246" t="str">
        <f>IF(Glutamine!$E9&gt;0,Glutamine!AA7+Glutamine!$E9*Glutamine!AY7/'In Process Calc.'!$I4,"")</f>
        <v/>
      </c>
      <c r="AB3" s="246" t="str">
        <f>IF(Glutamine!$E9&gt;0,Glutamine!AB7+Glutamine!$E9*Glutamine!AZ7/'In Process Calc.'!$I4,"")</f>
        <v/>
      </c>
      <c r="AC3" s="246" t="str">
        <f>IF(Glutamine!$E9&gt;0,Glutamine!AC7+Glutamine!$E9*Glutamine!BA7/'In Process Calc.'!$I4,"")</f>
        <v/>
      </c>
      <c r="AD3" s="246" t="str">
        <f>IF(Glutamine!$E9&gt;0,Glutamine!AD7+Glutamine!$E9*Glutamine!BB7/'In Process Calc.'!$I4,"")</f>
        <v/>
      </c>
      <c r="AE3" s="246" t="str">
        <f>IF(Glutamine!$E9&gt;0,Glutamine!AE7+Glutamine!$E9*Glutamine!BD7/'In Process Calc.'!$I4,"")</f>
        <v/>
      </c>
      <c r="AF3" s="246" t="str">
        <f>IF(Glutamine!$E9&gt;0,Glutamine!AF7+Glutamine!$E9*Glutamine!BE7/'In Process Calc.'!$I4,"")</f>
        <v/>
      </c>
      <c r="AG3" s="246" t="str">
        <f>IF(Glutamine!$E9&gt;0,Glutamine!AG7+Glutamine!$E9*Glutamine!BF7/'In Process Calc.'!$I4,"")</f>
        <v/>
      </c>
      <c r="AH3" s="246" t="str">
        <f>IF(Glutamine!$E9&gt;0,Glutamine!AH7+Glutamine!$E9*Glutamine!BH7/'In Process Calc.'!$I4,"")</f>
        <v/>
      </c>
      <c r="AI3" s="246" t="str">
        <f>IF(Glutamine!$E9&gt;0,Glutamine!AI7+Glutamine!$E9*Glutamine!BI7/'In Process Calc.'!$I4,"")</f>
        <v/>
      </c>
      <c r="AJ3" s="246" t="str">
        <f>IF(Glutamine!$E9&gt;0,Glutamine!AJ7+Glutamine!$E9*Glutamine!BJ7/'In Process Calc.'!$I4,"")</f>
        <v/>
      </c>
      <c r="AK3" s="246" t="str">
        <f>IF(Glutamine!$E9&gt;0,Glutamine!AK7+Glutamine!$E9*Glutamine!BK7/'In Process Calc.'!$I4,"")</f>
        <v/>
      </c>
      <c r="AL3" s="246" t="str">
        <f>IF(Glutamine!$E9&gt;0,Glutamine!AL7+Glutamine!$E9*Glutamine!BL7/'In Process Calc.'!$I4,"")</f>
        <v/>
      </c>
      <c r="AM3" s="246" t="str">
        <f>IF(Glutamine!$E9&gt;0,Glutamine!AM7+Glutamine!$E9*Glutamine!BM7/'In Process Calc.'!$I4,"")</f>
        <v/>
      </c>
      <c r="AN3" s="246" t="str">
        <f>IF(Glutamine!$E9&gt;0,Glutamine!AN7+Glutamine!$E9*Glutamine!BN7/'In Process Calc.'!$I4,"")</f>
        <v/>
      </c>
      <c r="AO3" s="246" t="str">
        <f>IF(Glutamine!$E9&gt;0,Glutamine!AO7+Glutamine!$E9*Glutamine!BO7/'In Process Calc.'!$I4,"")</f>
        <v/>
      </c>
      <c r="AP3" s="246" t="str">
        <f>IF(Glutamine!$E9&gt;0,Glutamine!AP7+Glutamine!$E9*Glutamine!BP7/'In Process Calc.'!$I4,"")</f>
        <v/>
      </c>
      <c r="AQ3" s="246" t="str">
        <f>IF(Glutamine!$E9&gt;0,Glutamine!AQ7+Glutamine!$E9*Glutamine!BQ7/'In Process Calc.'!$I4,"")</f>
        <v/>
      </c>
      <c r="AR3" s="246" t="str">
        <f>IF(Glutamine!$E9&gt;0,Glutamine!AR7,"")</f>
        <v/>
      </c>
      <c r="AS3" s="246" t="str">
        <f>IF(Glutamine!$E9&gt;0,Glutamine!AS7,"")</f>
        <v/>
      </c>
      <c r="AT3" s="246" t="str">
        <f>IF(Glutamine!$E9&gt;0,Glutamine!AT7,"")</f>
        <v/>
      </c>
      <c r="AU3" s="246" t="str">
        <f>IF(Glutamine!$E9&gt;0,Glutamine!AU7,"")</f>
        <v/>
      </c>
      <c r="AV3" s="246" t="str">
        <f>IF(Glutamine!$E9&gt;0,Glutamine!AV7,"")</f>
        <v/>
      </c>
      <c r="AW3" s="246" t="str">
        <f>IF(Glutamine!$E9&gt;0,Glutamine!AW7,"")</f>
        <v/>
      </c>
      <c r="AX3" s="246" t="str">
        <f>IF(Glutamine!$E9&gt;0,Glutamine!AX7,"")</f>
        <v/>
      </c>
      <c r="AY3" s="246" t="str">
        <f>IF(Glutamine!$E9&gt;0,Glutamine!AY7,"")</f>
        <v/>
      </c>
      <c r="AZ3" s="246" t="str">
        <f>IF(Glutamine!$E9&gt;0,Glutamine!AZ7,"")</f>
        <v/>
      </c>
      <c r="BA3" s="246" t="str">
        <f>IF(Glutamine!$E9&gt;0,Glutamine!BA7,"")</f>
        <v/>
      </c>
      <c r="BB3" s="246" t="str">
        <f>IF(Glutamine!$E9&gt;0,Glutamine!BB7,"")</f>
        <v/>
      </c>
      <c r="BC3" s="246" t="str">
        <f>IF(Glutamine!$E9&gt;0,Glutamine!BD7,"")</f>
        <v/>
      </c>
      <c r="BD3" s="246" t="str">
        <f>IF(Glutamine!$E9&gt;0,Glutamine!BE7,"")</f>
        <v/>
      </c>
      <c r="BE3" s="246" t="str">
        <f>IF(Glutamine!$E9&gt;0,Glutamine!BF7,"")</f>
        <v/>
      </c>
      <c r="BF3" s="246" t="str">
        <f>IF(Glutamine!$E9&gt;0,Glutamine!BH7,"")</f>
        <v/>
      </c>
      <c r="BG3" s="246" t="str">
        <f>IF(Glutamine!$E9&gt;0,Glutamine!BI7,"")</f>
        <v/>
      </c>
      <c r="BH3" s="246" t="str">
        <f>IF(Glutamine!$E9&gt;0,Glutamine!BJ7,"")</f>
        <v/>
      </c>
      <c r="BI3" s="246" t="str">
        <f>IF(Glutamine!$E9&gt;0,Glutamine!BK7,"")</f>
        <v/>
      </c>
      <c r="BJ3" s="246" t="str">
        <f>IF(Glutamine!$E9&gt;0,Glutamine!BL7,"")</f>
        <v/>
      </c>
      <c r="BK3" s="246" t="str">
        <f>IF(Glutamine!$E9&gt;0,Glutamine!BM7,"")</f>
        <v/>
      </c>
      <c r="BL3" s="246" t="str">
        <f>IF(Glutamine!$E9&gt;0,Glutamine!BN7,"")</f>
        <v/>
      </c>
      <c r="BM3" s="246" t="str">
        <f>IF(Glutamine!$E9&gt;0,Glutamine!BO7,"")</f>
        <v/>
      </c>
      <c r="BN3" s="246" t="str">
        <f>IF(Glutamine!$E9&gt;0,'In Process Calc.'!B3,"")</f>
        <v/>
      </c>
      <c r="BO3" s="246" t="str">
        <f>IF(Glutamine!$E9&gt;0,'In Process Calc.'!C3,"")</f>
        <v/>
      </c>
    </row>
    <row r="4" spans="1:67" x14ac:dyDescent="0.15">
      <c r="A4" s="240" t="str">
        <f>IF(Glutamine!$E10&gt;0,Glutamine!$B$1,"")</f>
        <v/>
      </c>
      <c r="B4" s="240" t="str">
        <f>IF(Glutamine!$E10&gt;0,Glutamine!A8+0.1,"")</f>
        <v/>
      </c>
      <c r="C4" s="244" t="str">
        <f>IF(Glutamine!$E10&gt;0,Glutamine!B8,"")</f>
        <v/>
      </c>
      <c r="D4" s="249" t="str">
        <f>IF(Glutamine!$E10&gt;0,Glutamine!C8,"")</f>
        <v/>
      </c>
      <c r="E4" s="240" t="str">
        <f>IF(Glutamine!$E10&gt;0,Glutamine!D8,"")</f>
        <v/>
      </c>
      <c r="F4" s="240" t="str">
        <f>IF(Glutamine!$E10&gt;0,Glutamine!E9,"")</f>
        <v/>
      </c>
      <c r="G4" s="240" t="str">
        <f>IF(Glutamine!$E10&gt;0,Glutamine!G8,"")</f>
        <v/>
      </c>
      <c r="H4" s="245" t="str">
        <f>IF(Glutamine!$E10&gt;0,Glutamine!H8,"")</f>
        <v/>
      </c>
      <c r="I4" s="245" t="str">
        <f>IF(Glutamine!$E10&gt;0,Glutamine!I8,"")</f>
        <v/>
      </c>
      <c r="J4" s="245" t="str">
        <f>IF(Glutamine!$E10&gt;0,Glutamine!J8,"")</f>
        <v/>
      </c>
      <c r="K4" s="245" t="str">
        <f>IF(Glutamine!$E10&gt;0,Glutamine!K8,"")</f>
        <v/>
      </c>
      <c r="L4" s="240" t="str">
        <f>IF(Glutamine!$E10&gt;0,Glutamine!L8,"")</f>
        <v/>
      </c>
      <c r="M4" s="240" t="str">
        <f>IF(Glutamine!$E10&gt;0,Glutamine!M8,"")</f>
        <v/>
      </c>
      <c r="N4" s="240" t="str">
        <f>IF(Glutamine!$E10&gt;0,Glutamine!N8,"")</f>
        <v/>
      </c>
      <c r="O4" s="240" t="str">
        <f>IF(Glutamine!$E10&gt;0,Glutamine!O8,"")</f>
        <v/>
      </c>
      <c r="P4" s="240" t="str">
        <f>IF(Glutamine!$E10&gt;0,Glutamine!P8,"")</f>
        <v/>
      </c>
      <c r="Q4" s="240" t="str">
        <f>IF(Glutamine!$E10&gt;0,Glutamine!Q8,"")</f>
        <v/>
      </c>
      <c r="R4" s="240" t="str">
        <f>IF(Glutamine!$E10&gt;0,Glutamine!R8,"")</f>
        <v/>
      </c>
      <c r="S4" s="240" t="str">
        <f>IF(Glutamine!$E10&gt;0,Glutamine!S8,"")</f>
        <v/>
      </c>
      <c r="T4" s="246" t="str">
        <f>IF(Glutamine!$E10&gt;0,Glutamine!T8+Glutamine!$E10*Glutamine!AR8/'In Process Calc.'!$I5,"")</f>
        <v/>
      </c>
      <c r="U4" s="246" t="str">
        <f>IF(Glutamine!$E10&gt;0,Glutamine!U8+Glutamine!$E10*Glutamine!AS8/'In Process Calc.'!$I5,"")</f>
        <v/>
      </c>
      <c r="V4" s="246" t="str">
        <f>IF(Glutamine!$E10&gt;0,Glutamine!V8+Glutamine!$E10*Glutamine!AT8/'In Process Calc.'!$I5,"")</f>
        <v/>
      </c>
      <c r="W4" s="246" t="str">
        <f>IF(Glutamine!$E10&gt;0,Glutamine!W8+Glutamine!$E10*Glutamine!AU8/'In Process Calc.'!$I5,"")</f>
        <v/>
      </c>
      <c r="X4" s="246" t="str">
        <f>IF(Glutamine!$E10&gt;0,Glutamine!X8+Glutamine!$E10*Glutamine!AV8/'In Process Calc.'!$I5,"")</f>
        <v/>
      </c>
      <c r="Y4" s="246" t="str">
        <f>IF(Glutamine!$E10&gt;0,Glutamine!Y8+Glutamine!$E10*Glutamine!AW8/'In Process Calc.'!$I5,"")</f>
        <v/>
      </c>
      <c r="Z4" s="246" t="str">
        <f>IF(Glutamine!$E10&gt;0,Glutamine!Z8+Glutamine!$E10*Glutamine!AX8/'In Process Calc.'!$I5,"")</f>
        <v/>
      </c>
      <c r="AA4" s="246" t="str">
        <f>IF(Glutamine!$E10&gt;0,Glutamine!AA8+Glutamine!$E10*Glutamine!AY8/'In Process Calc.'!$I5,"")</f>
        <v/>
      </c>
      <c r="AB4" s="246" t="str">
        <f>IF(Glutamine!$E10&gt;0,Glutamine!AB8+Glutamine!$E10*Glutamine!AZ8/'In Process Calc.'!$I5,"")</f>
        <v/>
      </c>
      <c r="AC4" s="246" t="str">
        <f>IF(Glutamine!$E10&gt;0,Glutamine!AC8+Glutamine!$E10*Glutamine!BA8/'In Process Calc.'!$I5,"")</f>
        <v/>
      </c>
      <c r="AD4" s="246" t="str">
        <f>IF(Glutamine!$E10&gt;0,Glutamine!AD8+Glutamine!$E10*Glutamine!BB8/'In Process Calc.'!$I5,"")</f>
        <v/>
      </c>
      <c r="AE4" s="246" t="str">
        <f>IF(Glutamine!$E10&gt;0,Glutamine!AE8+Glutamine!$E10*Glutamine!BD8/'In Process Calc.'!$I5,"")</f>
        <v/>
      </c>
      <c r="AF4" s="246" t="str">
        <f>IF(Glutamine!$E10&gt;0,Glutamine!AF8+Glutamine!$E10*Glutamine!BE8/'In Process Calc.'!$I5,"")</f>
        <v/>
      </c>
      <c r="AG4" s="246" t="str">
        <f>IF(Glutamine!$E10&gt;0,Glutamine!AG8+Glutamine!$E10*Glutamine!BF8/'In Process Calc.'!$I5,"")</f>
        <v/>
      </c>
      <c r="AH4" s="246" t="str">
        <f>IF(Glutamine!$E10&gt;0,Glutamine!AH8+Glutamine!$E10*Glutamine!BH8/'In Process Calc.'!$I5,"")</f>
        <v/>
      </c>
      <c r="AI4" s="246" t="str">
        <f>IF(Glutamine!$E10&gt;0,Glutamine!AI8+Glutamine!$E10*Glutamine!BI8/'In Process Calc.'!$I5,"")</f>
        <v/>
      </c>
      <c r="AJ4" s="246" t="str">
        <f>IF(Glutamine!$E10&gt;0,Glutamine!AJ8+Glutamine!$E10*Glutamine!BJ8/'In Process Calc.'!$I5,"")</f>
        <v/>
      </c>
      <c r="AK4" s="246" t="str">
        <f>IF(Glutamine!$E10&gt;0,Glutamine!AK8+Glutamine!$E10*Glutamine!BK8/'In Process Calc.'!$I5,"")</f>
        <v/>
      </c>
      <c r="AL4" s="246" t="str">
        <f>IF(Glutamine!$E10&gt;0,Glutamine!AL8+Glutamine!$E10*Glutamine!BL8/'In Process Calc.'!$I5,"")</f>
        <v/>
      </c>
      <c r="AM4" s="246" t="str">
        <f>IF(Glutamine!$E10&gt;0,Glutamine!AM8+Glutamine!$E10*Glutamine!BM8/'In Process Calc.'!$I5,"")</f>
        <v/>
      </c>
      <c r="AN4" s="246" t="str">
        <f>IF(Glutamine!$E10&gt;0,Glutamine!AN8+Glutamine!$E10*Glutamine!BN8/'In Process Calc.'!$I5,"")</f>
        <v/>
      </c>
      <c r="AO4" s="246" t="str">
        <f>IF(Glutamine!$E10&gt;0,Glutamine!AO8+Glutamine!$E10*Glutamine!BO8/'In Process Calc.'!$I5,"")</f>
        <v/>
      </c>
      <c r="AP4" s="246" t="str">
        <f>IF(Glutamine!$E10&gt;0,Glutamine!AP8+Glutamine!$E10*Glutamine!BP8/'In Process Calc.'!$I5,"")</f>
        <v/>
      </c>
      <c r="AQ4" s="246" t="str">
        <f>IF(Glutamine!$E10&gt;0,Glutamine!AQ8+Glutamine!$E10*Glutamine!BQ8/'In Process Calc.'!$I5,"")</f>
        <v/>
      </c>
      <c r="AR4" s="246" t="str">
        <f>IF(Glutamine!$E10&gt;0,Glutamine!AR8,"")</f>
        <v/>
      </c>
      <c r="AS4" s="246" t="str">
        <f>IF(Glutamine!$E10&gt;0,Glutamine!AS8,"")</f>
        <v/>
      </c>
      <c r="AT4" s="246" t="str">
        <f>IF(Glutamine!$E10&gt;0,Glutamine!AT8,"")</f>
        <v/>
      </c>
      <c r="AU4" s="246" t="str">
        <f>IF(Glutamine!$E10&gt;0,Glutamine!AU8,"")</f>
        <v/>
      </c>
      <c r="AV4" s="246" t="str">
        <f>IF(Glutamine!$E10&gt;0,Glutamine!AV8,"")</f>
        <v/>
      </c>
      <c r="AW4" s="246" t="str">
        <f>IF(Glutamine!$E10&gt;0,Glutamine!AW8,"")</f>
        <v/>
      </c>
      <c r="AX4" s="246" t="str">
        <f>IF(Glutamine!$E10&gt;0,Glutamine!AX8,"")</f>
        <v/>
      </c>
      <c r="AY4" s="246" t="str">
        <f>IF(Glutamine!$E10&gt;0,Glutamine!AY8,"")</f>
        <v/>
      </c>
      <c r="AZ4" s="246" t="str">
        <f>IF(Glutamine!$E10&gt;0,Glutamine!AZ8,"")</f>
        <v/>
      </c>
      <c r="BA4" s="246" t="str">
        <f>IF(Glutamine!$E10&gt;0,Glutamine!BA8,"")</f>
        <v/>
      </c>
      <c r="BB4" s="246" t="str">
        <f>IF(Glutamine!$E10&gt;0,Glutamine!BB8,"")</f>
        <v/>
      </c>
      <c r="BC4" s="246" t="str">
        <f>IF(Glutamine!$E10&gt;0,Glutamine!BD8,"")</f>
        <v/>
      </c>
      <c r="BD4" s="246" t="str">
        <f>IF(Glutamine!$E10&gt;0,Glutamine!BE8,"")</f>
        <v/>
      </c>
      <c r="BE4" s="246" t="str">
        <f>IF(Glutamine!$E10&gt;0,Glutamine!BF8,"")</f>
        <v/>
      </c>
      <c r="BF4" s="246" t="str">
        <f>IF(Glutamine!$E10&gt;0,Glutamine!BH8,"")</f>
        <v/>
      </c>
      <c r="BG4" s="246" t="str">
        <f>IF(Glutamine!$E10&gt;0,Glutamine!BI8,"")</f>
        <v/>
      </c>
      <c r="BH4" s="246" t="str">
        <f>IF(Glutamine!$E10&gt;0,Glutamine!BJ8,"")</f>
        <v/>
      </c>
      <c r="BI4" s="246" t="str">
        <f>IF(Glutamine!$E10&gt;0,Glutamine!BK8,"")</f>
        <v/>
      </c>
      <c r="BJ4" s="246" t="str">
        <f>IF(Glutamine!$E10&gt;0,Glutamine!BL8,"")</f>
        <v/>
      </c>
      <c r="BK4" s="246" t="str">
        <f>IF(Glutamine!$E10&gt;0,Glutamine!BM8,"")</f>
        <v/>
      </c>
      <c r="BL4" s="246" t="str">
        <f>IF(Glutamine!$E10&gt;0,Glutamine!BN8,"")</f>
        <v/>
      </c>
      <c r="BM4" s="246" t="str">
        <f>IF(Glutamine!$E10&gt;0,Glutamine!BO8,"")</f>
        <v/>
      </c>
      <c r="BN4" s="246" t="str">
        <f>IF(Glutamine!$E10&gt;0,'In Process Calc.'!B4,"")</f>
        <v/>
      </c>
      <c r="BO4" s="246" t="str">
        <f>IF(Glutamine!$E10&gt;0,'In Process Calc.'!C4,"")</f>
        <v/>
      </c>
    </row>
    <row r="5" spans="1:67" x14ac:dyDescent="0.15">
      <c r="A5" s="240" t="e">
        <f>IF(Glutamine!#REF!&gt;0,Glutamine!$B$1,"")</f>
        <v>#REF!</v>
      </c>
      <c r="B5" s="240" t="e">
        <f>IF(Glutamine!#REF!&gt;0,Glutamine!A9+0.1,"")</f>
        <v>#REF!</v>
      </c>
      <c r="C5" s="244" t="e">
        <f>IF(Glutamine!#REF!&gt;0,Glutamine!B9,"")</f>
        <v>#REF!</v>
      </c>
      <c r="D5" s="249" t="e">
        <f>IF(Glutamine!#REF!&gt;0,Glutamine!C9,"")</f>
        <v>#REF!</v>
      </c>
      <c r="E5" s="240" t="e">
        <f>IF(Glutamine!#REF!&gt;0,Glutamine!D9,"")</f>
        <v>#REF!</v>
      </c>
      <c r="F5" s="240" t="e">
        <f>IF(Glutamine!#REF!&gt;0,Glutamine!E10,"")</f>
        <v>#REF!</v>
      </c>
      <c r="G5" s="240" t="e">
        <f>IF(Glutamine!#REF!&gt;0,Glutamine!G9,"")</f>
        <v>#REF!</v>
      </c>
      <c r="H5" s="245" t="e">
        <f>IF(Glutamine!#REF!&gt;0,Glutamine!H9,"")</f>
        <v>#REF!</v>
      </c>
      <c r="I5" s="245" t="e">
        <f>IF(Glutamine!#REF!&gt;0,Glutamine!I9,"")</f>
        <v>#REF!</v>
      </c>
      <c r="J5" s="245" t="e">
        <f>IF(Glutamine!#REF!&gt;0,Glutamine!J9,"")</f>
        <v>#REF!</v>
      </c>
      <c r="K5" s="245" t="e">
        <f>IF(Glutamine!#REF!&gt;0,Glutamine!K9,"")</f>
        <v>#REF!</v>
      </c>
      <c r="L5" s="240" t="e">
        <f>IF(Glutamine!#REF!&gt;0,Glutamine!L9,"")</f>
        <v>#REF!</v>
      </c>
      <c r="M5" s="240" t="e">
        <f>IF(Glutamine!#REF!&gt;0,Glutamine!M9,"")</f>
        <v>#REF!</v>
      </c>
      <c r="N5" s="240" t="e">
        <f>IF(Glutamine!#REF!&gt;0,Glutamine!N9,"")</f>
        <v>#REF!</v>
      </c>
      <c r="O5" s="240" t="e">
        <f>IF(Glutamine!#REF!&gt;0,Glutamine!O9,"")</f>
        <v>#REF!</v>
      </c>
      <c r="P5" s="240" t="e">
        <f>IF(Glutamine!#REF!&gt;0,Glutamine!P9,"")</f>
        <v>#REF!</v>
      </c>
      <c r="Q5" s="240" t="e">
        <f>IF(Glutamine!#REF!&gt;0,Glutamine!Q9,"")</f>
        <v>#REF!</v>
      </c>
      <c r="R5" s="240" t="e">
        <f>IF(Glutamine!#REF!&gt;0,Glutamine!R9,"")</f>
        <v>#REF!</v>
      </c>
      <c r="S5" s="240" t="e">
        <f>IF(Glutamine!#REF!&gt;0,Glutamine!S9,"")</f>
        <v>#REF!</v>
      </c>
      <c r="T5" s="245" t="e">
        <f>IF(Glutamine!#REF!&gt;0,Glutamine!T9+Glutamine!#REF!*Glutamine!AR9/'In Process Calc.'!$I6,"")</f>
        <v>#REF!</v>
      </c>
      <c r="U5" s="245" t="e">
        <f>IF(Glutamine!#REF!&gt;0,Glutamine!U9+Glutamine!#REF!*Glutamine!AS9/'In Process Calc.'!$I6,"")</f>
        <v>#REF!</v>
      </c>
      <c r="V5" s="245" t="e">
        <f>IF(Glutamine!#REF!&gt;0,Glutamine!V9+Glutamine!#REF!*Glutamine!AT9/'In Process Calc.'!$I6,"")</f>
        <v>#REF!</v>
      </c>
      <c r="W5" s="245" t="e">
        <f>IF(Glutamine!#REF!&gt;0,Glutamine!W9+Glutamine!#REF!*Glutamine!AU9/'In Process Calc.'!$I6,"")</f>
        <v>#REF!</v>
      </c>
      <c r="X5" s="245" t="e">
        <f>IF(Glutamine!#REF!&gt;0,Glutamine!X9+Glutamine!#REF!*Glutamine!AV9/'In Process Calc.'!$I6,"")</f>
        <v>#REF!</v>
      </c>
      <c r="Y5" s="245" t="e">
        <f>IF(Glutamine!#REF!&gt;0,Glutamine!Y9+Glutamine!#REF!*Glutamine!AW9/'In Process Calc.'!$I6,"")</f>
        <v>#REF!</v>
      </c>
      <c r="Z5" s="245" t="e">
        <f>IF(Glutamine!#REF!&gt;0,Glutamine!Z9+Glutamine!#REF!*Glutamine!AX9/'In Process Calc.'!$I6,"")</f>
        <v>#REF!</v>
      </c>
      <c r="AA5" s="245" t="e">
        <f>IF(Glutamine!#REF!&gt;0,Glutamine!AA9+Glutamine!#REF!*Glutamine!AY9/'In Process Calc.'!$I6,"")</f>
        <v>#REF!</v>
      </c>
      <c r="AB5" s="245" t="e">
        <f>IF(Glutamine!#REF!&gt;0,Glutamine!AB9+Glutamine!#REF!*Glutamine!AZ9/'In Process Calc.'!$I6,"")</f>
        <v>#REF!</v>
      </c>
      <c r="AC5" s="245" t="e">
        <f>IF(Glutamine!#REF!&gt;0,Glutamine!AC9+Glutamine!#REF!*Glutamine!BA9/'In Process Calc.'!$I6,"")</f>
        <v>#REF!</v>
      </c>
      <c r="AD5" s="245" t="e">
        <f>IF(Glutamine!#REF!&gt;0,Glutamine!AD9+Glutamine!#REF!*Glutamine!BB9/'In Process Calc.'!$I6,"")</f>
        <v>#REF!</v>
      </c>
      <c r="AE5" s="245" t="e">
        <f>IF(Glutamine!#REF!&gt;0,Glutamine!AE9+Glutamine!#REF!*Glutamine!BD9/'In Process Calc.'!$I6,"")</f>
        <v>#REF!</v>
      </c>
      <c r="AF5" s="245" t="e">
        <f>IF(Glutamine!#REF!&gt;0,Glutamine!AF9+Glutamine!#REF!*Glutamine!BE9/'In Process Calc.'!$I6,"")</f>
        <v>#REF!</v>
      </c>
      <c r="AG5" s="245" t="e">
        <f>IF(Glutamine!#REF!&gt;0,Glutamine!AG9+Glutamine!#REF!*Glutamine!BF9/'In Process Calc.'!$I6,"")</f>
        <v>#REF!</v>
      </c>
      <c r="AH5" s="245" t="e">
        <f>IF(Glutamine!#REF!&gt;0,Glutamine!AH9+Glutamine!#REF!*Glutamine!BH9/'In Process Calc.'!$I6,"")</f>
        <v>#REF!</v>
      </c>
      <c r="AI5" s="245" t="e">
        <f>IF(Glutamine!#REF!&gt;0,Glutamine!AI9+Glutamine!#REF!*Glutamine!BI9/'In Process Calc.'!$I6,"")</f>
        <v>#REF!</v>
      </c>
      <c r="AJ5" s="245" t="e">
        <f>IF(Glutamine!#REF!&gt;0,Glutamine!AJ9+Glutamine!#REF!*Glutamine!BJ9/'In Process Calc.'!$I6,"")</f>
        <v>#REF!</v>
      </c>
      <c r="AK5" s="245" t="e">
        <f>IF(Glutamine!#REF!&gt;0,Glutamine!AK9+Glutamine!#REF!*Glutamine!BK9/'In Process Calc.'!$I6,"")</f>
        <v>#REF!</v>
      </c>
      <c r="AL5" s="245" t="e">
        <f>IF(Glutamine!#REF!&gt;0,Glutamine!AL9+Glutamine!#REF!*Glutamine!BL9/'In Process Calc.'!$I6,"")</f>
        <v>#REF!</v>
      </c>
      <c r="AM5" s="245" t="e">
        <f>IF(Glutamine!#REF!&gt;0,Glutamine!AM9+Glutamine!#REF!*Glutamine!BM9/'In Process Calc.'!$I6,"")</f>
        <v>#REF!</v>
      </c>
      <c r="AN5" s="245" t="e">
        <f>IF(Glutamine!#REF!&gt;0,Glutamine!AN9+Glutamine!#REF!*Glutamine!BN9/'In Process Calc.'!$I6,"")</f>
        <v>#REF!</v>
      </c>
      <c r="AO5" s="245" t="e">
        <f>IF(Glutamine!#REF!&gt;0,Glutamine!AO9+Glutamine!#REF!*Glutamine!BO9/'In Process Calc.'!$I6,"")</f>
        <v>#REF!</v>
      </c>
      <c r="AP5" s="245" t="e">
        <f>IF(Glutamine!#REF!&gt;0,Glutamine!AP9+Glutamine!#REF!*Glutamine!BP9/'In Process Calc.'!$I6,"")</f>
        <v>#REF!</v>
      </c>
      <c r="AQ5" s="245" t="e">
        <f>IF(Glutamine!#REF!&gt;0,Glutamine!AQ9+Glutamine!#REF!*Glutamine!BQ9/'In Process Calc.'!$I6,"")</f>
        <v>#REF!</v>
      </c>
      <c r="AR5" s="245" t="e">
        <f>IF(Glutamine!#REF!&gt;0,Glutamine!AR9,"")</f>
        <v>#REF!</v>
      </c>
      <c r="AS5" s="245" t="e">
        <f>IF(Glutamine!#REF!&gt;0,Glutamine!AS9,"")</f>
        <v>#REF!</v>
      </c>
      <c r="AT5" s="245" t="e">
        <f>IF(Glutamine!#REF!&gt;0,Glutamine!AT9,"")</f>
        <v>#REF!</v>
      </c>
      <c r="AU5" s="245" t="e">
        <f>IF(Glutamine!#REF!&gt;0,Glutamine!AU9,"")</f>
        <v>#REF!</v>
      </c>
      <c r="AV5" s="245" t="e">
        <f>IF(Glutamine!#REF!&gt;0,Glutamine!AV9,"")</f>
        <v>#REF!</v>
      </c>
      <c r="AW5" s="245" t="e">
        <f>IF(Glutamine!#REF!&gt;0,Glutamine!AW9,"")</f>
        <v>#REF!</v>
      </c>
      <c r="AX5" s="245" t="e">
        <f>IF(Glutamine!#REF!&gt;0,Glutamine!AX9,"")</f>
        <v>#REF!</v>
      </c>
      <c r="AY5" s="245" t="e">
        <f>IF(Glutamine!#REF!&gt;0,Glutamine!AY9,"")</f>
        <v>#REF!</v>
      </c>
      <c r="AZ5" s="245" t="e">
        <f>IF(Glutamine!#REF!&gt;0,Glutamine!AZ9,"")</f>
        <v>#REF!</v>
      </c>
      <c r="BA5" s="245" t="e">
        <f>IF(Glutamine!#REF!&gt;0,Glutamine!BA9,"")</f>
        <v>#REF!</v>
      </c>
      <c r="BB5" s="245" t="e">
        <f>IF(Glutamine!#REF!&gt;0,Glutamine!BB9,"")</f>
        <v>#REF!</v>
      </c>
      <c r="BC5" s="245" t="e">
        <f>IF(Glutamine!#REF!&gt;0,Glutamine!BD9,"")</f>
        <v>#REF!</v>
      </c>
      <c r="BD5" s="245" t="e">
        <f>IF(Glutamine!#REF!&gt;0,Glutamine!BE9,"")</f>
        <v>#REF!</v>
      </c>
      <c r="BE5" s="245" t="e">
        <f>IF(Glutamine!#REF!&gt;0,Glutamine!BF9,"")</f>
        <v>#REF!</v>
      </c>
      <c r="BF5" s="245" t="e">
        <f>IF(Glutamine!#REF!&gt;0,Glutamine!BH9,"")</f>
        <v>#REF!</v>
      </c>
      <c r="BG5" s="245" t="e">
        <f>IF(Glutamine!#REF!&gt;0,Glutamine!BI9,"")</f>
        <v>#REF!</v>
      </c>
      <c r="BH5" s="245" t="e">
        <f>IF(Glutamine!#REF!&gt;0,Glutamine!BJ9,"")</f>
        <v>#REF!</v>
      </c>
      <c r="BI5" s="245" t="e">
        <f>IF(Glutamine!#REF!&gt;0,Glutamine!BK9,"")</f>
        <v>#REF!</v>
      </c>
      <c r="BJ5" s="245" t="e">
        <f>IF(Glutamine!#REF!&gt;0,Glutamine!BL9,"")</f>
        <v>#REF!</v>
      </c>
      <c r="BK5" s="245" t="e">
        <f>IF(Glutamine!#REF!&gt;0,Glutamine!BM9,"")</f>
        <v>#REF!</v>
      </c>
      <c r="BL5" s="245" t="e">
        <f>IF(Glutamine!#REF!&gt;0,Glutamine!BN9,"")</f>
        <v>#REF!</v>
      </c>
      <c r="BM5" s="245" t="e">
        <f>IF(Glutamine!#REF!&gt;0,Glutamine!BO9,"")</f>
        <v>#REF!</v>
      </c>
      <c r="BN5" s="245" t="e">
        <f>IF(Glutamine!#REF!&gt;0,'In Process Calc.'!B5,"")</f>
        <v>#REF!</v>
      </c>
      <c r="BO5" s="245" t="e">
        <f>IF(Glutamine!#REF!&gt;0,'In Process Calc.'!C5,"")</f>
        <v>#REF!</v>
      </c>
    </row>
    <row r="6" spans="1:67" x14ac:dyDescent="0.15">
      <c r="A6" s="240" t="str">
        <f>IF(Glutamine!$E11&gt;0,Glutamine!$B$1,"")</f>
        <v/>
      </c>
      <c r="B6" s="240" t="str">
        <f>IF(Glutamine!$E11&gt;0,Glutamine!A10+0.1,"")</f>
        <v/>
      </c>
      <c r="C6" s="244" t="str">
        <f>IF(Glutamine!$E11&gt;0,Glutamine!B10,"")</f>
        <v/>
      </c>
      <c r="D6" s="249" t="str">
        <f>IF(Glutamine!$E11&gt;0,Glutamine!C10,"")</f>
        <v/>
      </c>
      <c r="E6" s="240" t="str">
        <f>IF(Glutamine!$E11&gt;0,Glutamine!D10,"")</f>
        <v/>
      </c>
      <c r="F6" s="240" t="str">
        <f>IF(Glutamine!$E11&gt;0,Glutamine!#REF!,"")</f>
        <v/>
      </c>
      <c r="G6" s="240" t="str">
        <f>IF(Glutamine!$E11&gt;0,Glutamine!G10,"")</f>
        <v/>
      </c>
      <c r="H6" s="245" t="str">
        <f>IF(Glutamine!$E11&gt;0,Glutamine!H10,"")</f>
        <v/>
      </c>
      <c r="I6" s="245" t="str">
        <f>IF(Glutamine!$E11&gt;0,Glutamine!I10,"")</f>
        <v/>
      </c>
      <c r="J6" s="245" t="str">
        <f>IF(Glutamine!$E11&gt;0,Glutamine!J10,"")</f>
        <v/>
      </c>
      <c r="K6" s="245" t="str">
        <f>IF(Glutamine!$E11&gt;0,Glutamine!K10,"")</f>
        <v/>
      </c>
      <c r="L6" s="240" t="str">
        <f>IF(Glutamine!$E11&gt;0,Glutamine!L10,"")</f>
        <v/>
      </c>
      <c r="M6" s="240" t="str">
        <f>IF(Glutamine!$E11&gt;0,Glutamine!M10,"")</f>
        <v/>
      </c>
      <c r="N6" s="240" t="str">
        <f>IF(Glutamine!$E11&gt;0,Glutamine!N10,"")</f>
        <v/>
      </c>
      <c r="O6" s="240" t="str">
        <f>IF(Glutamine!$E11&gt;0,Glutamine!O10,"")</f>
        <v/>
      </c>
      <c r="P6" s="240" t="str">
        <f>IF(Glutamine!$E11&gt;0,Glutamine!P10,"")</f>
        <v/>
      </c>
      <c r="Q6" s="240" t="str">
        <f>IF(Glutamine!$E11&gt;0,Glutamine!Q10,"")</f>
        <v/>
      </c>
      <c r="R6" s="240" t="str">
        <f>IF(Glutamine!$E11&gt;0,Glutamine!R10,"")</f>
        <v/>
      </c>
      <c r="S6" s="240" t="str">
        <f>IF(Glutamine!$E11&gt;0,Glutamine!S10,"")</f>
        <v/>
      </c>
      <c r="T6" s="245" t="str">
        <f>IF(Glutamine!$E11&gt;0,Glutamine!T10+Glutamine!$E11*Glutamine!AR10/'In Process Calc.'!$I7,"")</f>
        <v/>
      </c>
      <c r="U6" s="245" t="str">
        <f>IF(Glutamine!$E11&gt;0,Glutamine!U10+Glutamine!$E11*Glutamine!AS10/'In Process Calc.'!$I7,"")</f>
        <v/>
      </c>
      <c r="V6" s="245" t="str">
        <f>IF(Glutamine!$E11&gt;0,Glutamine!V10+Glutamine!$E11*Glutamine!AT10/'In Process Calc.'!$I7,"")</f>
        <v/>
      </c>
      <c r="W6" s="245" t="str">
        <f>IF(Glutamine!$E11&gt;0,Glutamine!W10+Glutamine!$E11*Glutamine!AU10/'In Process Calc.'!$I7,"")</f>
        <v/>
      </c>
      <c r="X6" s="245" t="str">
        <f>IF(Glutamine!$E11&gt;0,Glutamine!X10+Glutamine!$E11*Glutamine!AV10/'In Process Calc.'!$I7,"")</f>
        <v/>
      </c>
      <c r="Y6" s="245" t="str">
        <f>IF(Glutamine!$E11&gt;0,Glutamine!Y10+Glutamine!$E11*Glutamine!AW10/'In Process Calc.'!$I7,"")</f>
        <v/>
      </c>
      <c r="Z6" s="245" t="str">
        <f>IF(Glutamine!$E11&gt;0,Glutamine!Z10+Glutamine!$E11*Glutamine!AX10/'In Process Calc.'!$I7,"")</f>
        <v/>
      </c>
      <c r="AA6" s="245" t="str">
        <f>IF(Glutamine!$E11&gt;0,Glutamine!AA10+Glutamine!$E11*Glutamine!AY10/'In Process Calc.'!$I7,"")</f>
        <v/>
      </c>
      <c r="AB6" s="245" t="str">
        <f>IF(Glutamine!$E11&gt;0,Glutamine!AB10+Glutamine!$E11*Glutamine!AZ10/'In Process Calc.'!$I7,"")</f>
        <v/>
      </c>
      <c r="AC6" s="245" t="str">
        <f>IF(Glutamine!$E11&gt;0,Glutamine!AC10+Glutamine!$E11*Glutamine!BA10/'In Process Calc.'!$I7,"")</f>
        <v/>
      </c>
      <c r="AD6" s="245" t="str">
        <f>IF(Glutamine!$E11&gt;0,Glutamine!AD10+Glutamine!$E11*Glutamine!BB10/'In Process Calc.'!$I7,"")</f>
        <v/>
      </c>
      <c r="AE6" s="245" t="str">
        <f>IF(Glutamine!$E11&gt;0,Glutamine!AE10+Glutamine!$E11*Glutamine!BD10/'In Process Calc.'!$I7,"")</f>
        <v/>
      </c>
      <c r="AF6" s="245" t="str">
        <f>IF(Glutamine!$E11&gt;0,Glutamine!AF10+Glutamine!$E11*Glutamine!BE10/'In Process Calc.'!$I7,"")</f>
        <v/>
      </c>
      <c r="AG6" s="245" t="str">
        <f>IF(Glutamine!$E11&gt;0,Glutamine!AG10+Glutamine!$E11*Glutamine!BF10/'In Process Calc.'!$I7,"")</f>
        <v/>
      </c>
      <c r="AH6" s="245" t="str">
        <f>IF(Glutamine!$E11&gt;0,Glutamine!AH10+Glutamine!$E11*Glutamine!BH10/'In Process Calc.'!$I7,"")</f>
        <v/>
      </c>
      <c r="AI6" s="245" t="str">
        <f>IF(Glutamine!$E11&gt;0,Glutamine!AI10+Glutamine!$E11*Glutamine!BI10/'In Process Calc.'!$I7,"")</f>
        <v/>
      </c>
      <c r="AJ6" s="245" t="str">
        <f>IF(Glutamine!$E11&gt;0,Glutamine!AJ10+Glutamine!$E11*Glutamine!BJ10/'In Process Calc.'!$I7,"")</f>
        <v/>
      </c>
      <c r="AK6" s="245" t="str">
        <f>IF(Glutamine!$E11&gt;0,Glutamine!AK10+Glutamine!$E11*Glutamine!BK10/'In Process Calc.'!$I7,"")</f>
        <v/>
      </c>
      <c r="AL6" s="245" t="str">
        <f>IF(Glutamine!$E11&gt;0,Glutamine!AL10+Glutamine!$E11*Glutamine!BL10/'In Process Calc.'!$I7,"")</f>
        <v/>
      </c>
      <c r="AM6" s="245" t="str">
        <f>IF(Glutamine!$E11&gt;0,Glutamine!AM10+Glutamine!$E11*Glutamine!BM10/'In Process Calc.'!$I7,"")</f>
        <v/>
      </c>
      <c r="AN6" s="245" t="str">
        <f>IF(Glutamine!$E11&gt;0,Glutamine!AN10+Glutamine!$E11*Glutamine!BN10/'In Process Calc.'!$I7,"")</f>
        <v/>
      </c>
      <c r="AO6" s="245" t="str">
        <f>IF(Glutamine!$E11&gt;0,Glutamine!AO10+Glutamine!$E11*Glutamine!BO10/'In Process Calc.'!$I7,"")</f>
        <v/>
      </c>
      <c r="AP6" s="245" t="str">
        <f>IF(Glutamine!$E11&gt;0,Glutamine!AP10+Glutamine!$E11*Glutamine!BP10/'In Process Calc.'!$I7,"")</f>
        <v/>
      </c>
      <c r="AQ6" s="245" t="str">
        <f>IF(Glutamine!$E11&gt;0,Glutamine!AQ10+Glutamine!$E11*Glutamine!BQ10/'In Process Calc.'!$I7,"")</f>
        <v/>
      </c>
      <c r="AR6" s="245" t="str">
        <f>IF(Glutamine!$E11&gt;0,Glutamine!AR10,"")</f>
        <v/>
      </c>
      <c r="AS6" s="245" t="str">
        <f>IF(Glutamine!$E11&gt;0,Glutamine!AS10,"")</f>
        <v/>
      </c>
      <c r="AT6" s="245" t="str">
        <f>IF(Glutamine!$E11&gt;0,Glutamine!AT10,"")</f>
        <v/>
      </c>
      <c r="AU6" s="245" t="str">
        <f>IF(Glutamine!$E11&gt;0,Glutamine!AU10,"")</f>
        <v/>
      </c>
      <c r="AV6" s="245" t="str">
        <f>IF(Glutamine!$E11&gt;0,Glutamine!AV10,"")</f>
        <v/>
      </c>
      <c r="AW6" s="245" t="str">
        <f>IF(Glutamine!$E11&gt;0,Glutamine!AW10,"")</f>
        <v/>
      </c>
      <c r="AX6" s="245" t="str">
        <f>IF(Glutamine!$E11&gt;0,Glutamine!AX10,"")</f>
        <v/>
      </c>
      <c r="AY6" s="245" t="str">
        <f>IF(Glutamine!$E11&gt;0,Glutamine!AY10,"")</f>
        <v/>
      </c>
      <c r="AZ6" s="245" t="str">
        <f>IF(Glutamine!$E11&gt;0,Glutamine!AZ10,"")</f>
        <v/>
      </c>
      <c r="BA6" s="245" t="str">
        <f>IF(Glutamine!$E11&gt;0,Glutamine!BA10,"")</f>
        <v/>
      </c>
      <c r="BB6" s="245" t="str">
        <f>IF(Glutamine!$E11&gt;0,Glutamine!BB10,"")</f>
        <v/>
      </c>
      <c r="BC6" s="245" t="str">
        <f>IF(Glutamine!$E11&gt;0,Glutamine!BD10,"")</f>
        <v/>
      </c>
      <c r="BD6" s="245" t="str">
        <f>IF(Glutamine!$E11&gt;0,Glutamine!BE10,"")</f>
        <v/>
      </c>
      <c r="BE6" s="245" t="str">
        <f>IF(Glutamine!$E11&gt;0,Glutamine!BF10,"")</f>
        <v/>
      </c>
      <c r="BF6" s="245" t="str">
        <f>IF(Glutamine!$E11&gt;0,Glutamine!BH10,"")</f>
        <v/>
      </c>
      <c r="BG6" s="245" t="str">
        <f>IF(Glutamine!$E11&gt;0,Glutamine!BI10,"")</f>
        <v/>
      </c>
      <c r="BH6" s="245" t="str">
        <f>IF(Glutamine!$E11&gt;0,Glutamine!BJ10,"")</f>
        <v/>
      </c>
      <c r="BI6" s="245" t="str">
        <f>IF(Glutamine!$E11&gt;0,Glutamine!BK10,"")</f>
        <v/>
      </c>
      <c r="BJ6" s="245" t="str">
        <f>IF(Glutamine!$E11&gt;0,Glutamine!BL10,"")</f>
        <v/>
      </c>
      <c r="BK6" s="245" t="str">
        <f>IF(Glutamine!$E11&gt;0,Glutamine!BM10,"")</f>
        <v/>
      </c>
      <c r="BL6" s="245" t="str">
        <f>IF(Glutamine!$E11&gt;0,Glutamine!BN10,"")</f>
        <v/>
      </c>
      <c r="BM6" s="245" t="str">
        <f>IF(Glutamine!$E11&gt;0,Glutamine!BO10,"")</f>
        <v/>
      </c>
      <c r="BN6" s="245" t="str">
        <f>IF(Glutamine!$E11&gt;0,'In Process Calc.'!B6,"")</f>
        <v/>
      </c>
      <c r="BO6" s="245" t="str">
        <f>IF(Glutamine!$E11&gt;0,'In Process Calc.'!C6,"")</f>
        <v/>
      </c>
    </row>
    <row r="7" spans="1:67" x14ac:dyDescent="0.15">
      <c r="A7" s="240" t="str">
        <f>IF(Glutamine!$E12&gt;0,Glutamine!$B$1,"")</f>
        <v>NIIMBL VS-001</v>
      </c>
      <c r="B7" s="240" t="e">
        <f>IF(Glutamine!$E12&gt;0,Glutamine!#REF!+0.1,"")</f>
        <v>#REF!</v>
      </c>
      <c r="C7" s="244" t="e">
        <f>IF(Glutamine!$E12&gt;0,Glutamine!#REF!,"")</f>
        <v>#REF!</v>
      </c>
      <c r="D7" s="249" t="e">
        <f>IF(Glutamine!$E12&gt;0,Glutamine!#REF!,"")</f>
        <v>#REF!</v>
      </c>
      <c r="E7" s="240" t="e">
        <f>IF(Glutamine!$E12&gt;0,Glutamine!#REF!,"")</f>
        <v>#REF!</v>
      </c>
      <c r="F7" s="240">
        <f>IF(Glutamine!$E12&gt;0,Glutamine!E11,"")</f>
        <v>0</v>
      </c>
      <c r="G7" s="240" t="e">
        <f>IF(Glutamine!$E12&gt;0,Glutamine!#REF!,"")</f>
        <v>#REF!</v>
      </c>
      <c r="H7" s="245" t="e">
        <f>IF(Glutamine!$E12&gt;0,Glutamine!#REF!,"")</f>
        <v>#REF!</v>
      </c>
      <c r="I7" s="245" t="e">
        <f>IF(Glutamine!$E12&gt;0,Glutamine!#REF!,"")</f>
        <v>#REF!</v>
      </c>
      <c r="J7" s="245" t="e">
        <f>IF(Glutamine!$E12&gt;0,Glutamine!#REF!,"")</f>
        <v>#REF!</v>
      </c>
      <c r="K7" s="245" t="e">
        <f>IF(Glutamine!$E12&gt;0,Glutamine!#REF!,"")</f>
        <v>#REF!</v>
      </c>
      <c r="L7" s="240" t="e">
        <f>IF(Glutamine!$E12&gt;0,Glutamine!#REF!,"")</f>
        <v>#REF!</v>
      </c>
      <c r="M7" s="240" t="e">
        <f>IF(Glutamine!$E12&gt;0,Glutamine!#REF!,"")</f>
        <v>#REF!</v>
      </c>
      <c r="N7" s="240" t="e">
        <f>IF(Glutamine!$E12&gt;0,Glutamine!#REF!,"")</f>
        <v>#REF!</v>
      </c>
      <c r="O7" s="240" t="e">
        <f>IF(Glutamine!$E12&gt;0,Glutamine!#REF!,"")</f>
        <v>#REF!</v>
      </c>
      <c r="P7" s="240" t="e">
        <f>IF(Glutamine!$E12&gt;0,Glutamine!#REF!,"")</f>
        <v>#REF!</v>
      </c>
      <c r="Q7" s="240" t="e">
        <f>IF(Glutamine!$E12&gt;0,Glutamine!#REF!,"")</f>
        <v>#REF!</v>
      </c>
      <c r="R7" s="240" t="e">
        <f>IF(Glutamine!$E12&gt;0,Glutamine!#REF!,"")</f>
        <v>#REF!</v>
      </c>
      <c r="S7" s="240" t="e">
        <f>IF(Glutamine!$E12&gt;0,Glutamine!#REF!,"")</f>
        <v>#REF!</v>
      </c>
      <c r="T7" s="245" t="e">
        <f>IF(Glutamine!$E12&gt;0,Glutamine!#REF!+Glutamine!$E12*Glutamine!#REF!/'In Process Calc.'!$I8,"")</f>
        <v>#REF!</v>
      </c>
      <c r="U7" s="245" t="e">
        <f>IF(Glutamine!$E12&gt;0,Glutamine!#REF!+Glutamine!$E12*Glutamine!#REF!/'In Process Calc.'!$I8,"")</f>
        <v>#REF!</v>
      </c>
      <c r="V7" s="245" t="e">
        <f>IF(Glutamine!$E12&gt;0,Glutamine!#REF!+Glutamine!$E12*Glutamine!#REF!/'In Process Calc.'!$I8,"")</f>
        <v>#REF!</v>
      </c>
      <c r="W7" s="245" t="e">
        <f>IF(Glutamine!$E12&gt;0,Glutamine!#REF!+Glutamine!$E12*Glutamine!#REF!/'In Process Calc.'!$I8,"")</f>
        <v>#REF!</v>
      </c>
      <c r="X7" s="245" t="e">
        <f>IF(Glutamine!$E12&gt;0,Glutamine!#REF!+Glutamine!$E12*Glutamine!#REF!/'In Process Calc.'!$I8,"")</f>
        <v>#REF!</v>
      </c>
      <c r="Y7" s="245" t="e">
        <f>IF(Glutamine!$E12&gt;0,Glutamine!#REF!+Glutamine!$E12*Glutamine!#REF!/'In Process Calc.'!$I8,"")</f>
        <v>#REF!</v>
      </c>
      <c r="Z7" s="245" t="e">
        <f>IF(Glutamine!$E12&gt;0,Glutamine!#REF!+Glutamine!$E12*Glutamine!#REF!/'In Process Calc.'!$I8,"")</f>
        <v>#REF!</v>
      </c>
      <c r="AA7" s="245" t="e">
        <f>IF(Glutamine!$E12&gt;0,Glutamine!#REF!+Glutamine!$E12*Glutamine!#REF!/'In Process Calc.'!$I8,"")</f>
        <v>#REF!</v>
      </c>
      <c r="AB7" s="245" t="e">
        <f>IF(Glutamine!$E12&gt;0,Glutamine!#REF!+Glutamine!$E12*Glutamine!#REF!/'In Process Calc.'!$I8,"")</f>
        <v>#REF!</v>
      </c>
      <c r="AC7" s="245" t="e">
        <f>IF(Glutamine!$E12&gt;0,Glutamine!#REF!+Glutamine!$E12*Glutamine!#REF!/'In Process Calc.'!$I8,"")</f>
        <v>#REF!</v>
      </c>
      <c r="AD7" s="245" t="e">
        <f>IF(Glutamine!$E12&gt;0,Glutamine!#REF!+Glutamine!$E12*Glutamine!#REF!/'In Process Calc.'!$I8,"")</f>
        <v>#REF!</v>
      </c>
      <c r="AE7" s="245" t="e">
        <f>IF(Glutamine!$E12&gt;0,Glutamine!#REF!+Glutamine!$E12*Glutamine!#REF!/'In Process Calc.'!$I8,"")</f>
        <v>#REF!</v>
      </c>
      <c r="AF7" s="245" t="e">
        <f>IF(Glutamine!$E12&gt;0,Glutamine!#REF!+Glutamine!$E12*Glutamine!#REF!/'In Process Calc.'!$I8,"")</f>
        <v>#REF!</v>
      </c>
      <c r="AG7" s="245" t="e">
        <f>IF(Glutamine!$E12&gt;0,Glutamine!#REF!+Glutamine!$E12*Glutamine!#REF!/'In Process Calc.'!$I8,"")</f>
        <v>#REF!</v>
      </c>
      <c r="AH7" s="245" t="e">
        <f>IF(Glutamine!$E12&gt;0,Glutamine!#REF!+Glutamine!$E12*Glutamine!#REF!/'In Process Calc.'!$I8,"")</f>
        <v>#REF!</v>
      </c>
      <c r="AI7" s="245" t="e">
        <f>IF(Glutamine!$E12&gt;0,Glutamine!#REF!+Glutamine!$E12*Glutamine!#REF!/'In Process Calc.'!$I8,"")</f>
        <v>#REF!</v>
      </c>
      <c r="AJ7" s="245" t="e">
        <f>IF(Glutamine!$E12&gt;0,Glutamine!#REF!+Glutamine!$E12*Glutamine!#REF!/'In Process Calc.'!$I8,"")</f>
        <v>#REF!</v>
      </c>
      <c r="AK7" s="245" t="e">
        <f>IF(Glutamine!$E12&gt;0,Glutamine!#REF!+Glutamine!$E12*Glutamine!#REF!/'In Process Calc.'!$I8,"")</f>
        <v>#REF!</v>
      </c>
      <c r="AL7" s="245" t="e">
        <f>IF(Glutamine!$E12&gt;0,Glutamine!#REF!+Glutamine!$E12*Glutamine!#REF!/'In Process Calc.'!$I8,"")</f>
        <v>#REF!</v>
      </c>
      <c r="AM7" s="245" t="e">
        <f>IF(Glutamine!$E12&gt;0,Glutamine!#REF!+Glutamine!$E12*Glutamine!#REF!/'In Process Calc.'!$I8,"")</f>
        <v>#REF!</v>
      </c>
      <c r="AN7" s="245" t="e">
        <f>IF(Glutamine!$E12&gt;0,Glutamine!#REF!+Glutamine!$E12*Glutamine!#REF!/'In Process Calc.'!$I8,"")</f>
        <v>#REF!</v>
      </c>
      <c r="AO7" s="245" t="e">
        <f>IF(Glutamine!$E12&gt;0,Glutamine!#REF!+Glutamine!$E12*Glutamine!#REF!/'In Process Calc.'!$I8,"")</f>
        <v>#REF!</v>
      </c>
      <c r="AP7" s="245" t="e">
        <f>IF(Glutamine!$E12&gt;0,Glutamine!#REF!+Glutamine!$E12*Glutamine!#REF!/'In Process Calc.'!$I8,"")</f>
        <v>#REF!</v>
      </c>
      <c r="AQ7" s="245" t="e">
        <f>IF(Glutamine!$E12&gt;0,Glutamine!#REF!+Glutamine!$E12*Glutamine!#REF!/'In Process Calc.'!$I8,"")</f>
        <v>#REF!</v>
      </c>
      <c r="AR7" s="245" t="e">
        <f>IF(Glutamine!$E12&gt;0,Glutamine!#REF!,"")</f>
        <v>#REF!</v>
      </c>
      <c r="AS7" s="245" t="e">
        <f>IF(Glutamine!$E12&gt;0,Glutamine!#REF!,"")</f>
        <v>#REF!</v>
      </c>
      <c r="AT7" s="245" t="e">
        <f>IF(Glutamine!$E12&gt;0,Glutamine!#REF!,"")</f>
        <v>#REF!</v>
      </c>
      <c r="AU7" s="245" t="e">
        <f>IF(Glutamine!$E12&gt;0,Glutamine!#REF!,"")</f>
        <v>#REF!</v>
      </c>
      <c r="AV7" s="245" t="e">
        <f>IF(Glutamine!$E12&gt;0,Glutamine!#REF!,"")</f>
        <v>#REF!</v>
      </c>
      <c r="AW7" s="245" t="e">
        <f>IF(Glutamine!$E12&gt;0,Glutamine!#REF!,"")</f>
        <v>#REF!</v>
      </c>
      <c r="AX7" s="245" t="e">
        <f>IF(Glutamine!$E12&gt;0,Glutamine!#REF!,"")</f>
        <v>#REF!</v>
      </c>
      <c r="AY7" s="245" t="e">
        <f>IF(Glutamine!$E12&gt;0,Glutamine!#REF!,"")</f>
        <v>#REF!</v>
      </c>
      <c r="AZ7" s="245" t="e">
        <f>IF(Glutamine!$E12&gt;0,Glutamine!#REF!,"")</f>
        <v>#REF!</v>
      </c>
      <c r="BA7" s="245" t="e">
        <f>IF(Glutamine!$E12&gt;0,Glutamine!#REF!,"")</f>
        <v>#REF!</v>
      </c>
      <c r="BB7" s="245" t="e">
        <f>IF(Glutamine!$E12&gt;0,Glutamine!#REF!,"")</f>
        <v>#REF!</v>
      </c>
      <c r="BC7" s="245" t="e">
        <f>IF(Glutamine!$E12&gt;0,Glutamine!#REF!,"")</f>
        <v>#REF!</v>
      </c>
      <c r="BD7" s="245" t="e">
        <f>IF(Glutamine!$E12&gt;0,Glutamine!#REF!,"")</f>
        <v>#REF!</v>
      </c>
      <c r="BE7" s="245" t="e">
        <f>IF(Glutamine!$E12&gt;0,Glutamine!#REF!,"")</f>
        <v>#REF!</v>
      </c>
      <c r="BF7" s="245" t="e">
        <f>IF(Glutamine!$E12&gt;0,Glutamine!#REF!,"")</f>
        <v>#REF!</v>
      </c>
      <c r="BG7" s="245" t="e">
        <f>IF(Glutamine!$E12&gt;0,Glutamine!#REF!,"")</f>
        <v>#REF!</v>
      </c>
      <c r="BH7" s="245" t="e">
        <f>IF(Glutamine!$E12&gt;0,Glutamine!#REF!,"")</f>
        <v>#REF!</v>
      </c>
      <c r="BI7" s="245" t="e">
        <f>IF(Glutamine!$E12&gt;0,Glutamine!#REF!,"")</f>
        <v>#REF!</v>
      </c>
      <c r="BJ7" s="245" t="e">
        <f>IF(Glutamine!$E12&gt;0,Glutamine!#REF!,"")</f>
        <v>#REF!</v>
      </c>
      <c r="BK7" s="245" t="e">
        <f>IF(Glutamine!$E12&gt;0,Glutamine!#REF!,"")</f>
        <v>#REF!</v>
      </c>
      <c r="BL7" s="245" t="e">
        <f>IF(Glutamine!$E12&gt;0,Glutamine!#REF!,"")</f>
        <v>#REF!</v>
      </c>
      <c r="BM7" s="245" t="e">
        <f>IF(Glutamine!$E12&gt;0,Glutamine!#REF!,"")</f>
        <v>#REF!</v>
      </c>
      <c r="BN7" s="245">
        <f>IF(Glutamine!$E12&gt;0,'In Process Calc.'!B7,"")</f>
        <v>2.6104166666627862</v>
      </c>
      <c r="BO7" s="245">
        <f>IF(Glutamine!$E12&gt;0,'In Process Calc.'!C7,"")</f>
        <v>62.649999999906868</v>
      </c>
    </row>
    <row r="8" spans="1:67" x14ac:dyDescent="0.15">
      <c r="A8" s="240" t="str">
        <f>IF(Glutamine!$E13&gt;0,Glutamine!$B$1,"")</f>
        <v>NIIMBL VS-001</v>
      </c>
      <c r="B8" s="240">
        <f>IF(Glutamine!$E13&gt;0,Glutamine!A11+0.1,"")</f>
        <v>4.0999999999999996</v>
      </c>
      <c r="C8" s="244">
        <f>IF(Glutamine!$E13&gt;0,Glutamine!B11,"")</f>
        <v>43696.338888888888</v>
      </c>
      <c r="D8" s="249">
        <f>IF(Glutamine!$E13&gt;0,Glutamine!C11,"")</f>
        <v>43696.338888888888</v>
      </c>
      <c r="E8" s="240">
        <f>IF(Glutamine!$E13&gt;0,Glutamine!D11,"")</f>
        <v>1.5</v>
      </c>
      <c r="F8" s="240">
        <f>IF(Glutamine!$E13&gt;0,Glutamine!E12,"")</f>
        <v>1.31</v>
      </c>
      <c r="G8" s="240">
        <f>IF(Glutamine!$E13&gt;0,Glutamine!G11,"")</f>
        <v>0</v>
      </c>
      <c r="H8" s="245">
        <f>IF(Glutamine!$E13&gt;0,Glutamine!H11,"")</f>
        <v>3.11</v>
      </c>
      <c r="I8" s="245">
        <f>IF(Glutamine!$E13&gt;0,Glutamine!I11,"")</f>
        <v>7.6475409836065822E-2</v>
      </c>
      <c r="J8" s="245">
        <f>IF(Glutamine!$E13&gt;0,Glutamine!J11,"")</f>
        <v>3.1864754098360657</v>
      </c>
      <c r="K8" s="245">
        <f>IF(Glutamine!$E13&gt;0,Glutamine!K11,"")</f>
        <v>97.6</v>
      </c>
      <c r="L8" s="240">
        <f>IF(Glutamine!$E13&gt;0,Glutamine!L11,"")</f>
        <v>6.88</v>
      </c>
      <c r="M8" s="240">
        <f>IF(Glutamine!$E13&gt;0,Glutamine!M11,"")</f>
        <v>0</v>
      </c>
      <c r="N8" s="240">
        <f>IF(Glutamine!$E13&gt;0,Glutamine!N11,"")</f>
        <v>0</v>
      </c>
      <c r="O8" s="240">
        <f>IF(Glutamine!$E13&gt;0,Glutamine!O11,"")</f>
        <v>0.32849474605151852</v>
      </c>
      <c r="P8" s="240">
        <f>IF(Glutamine!$E13&gt;0,Glutamine!P11,"")</f>
        <v>0</v>
      </c>
      <c r="Q8" s="240">
        <f>IF(Glutamine!$E13&gt;0,Glutamine!Q11,"")</f>
        <v>0</v>
      </c>
      <c r="R8" s="240">
        <f>IF(Glutamine!$E13&gt;0,Glutamine!R11,"")</f>
        <v>344</v>
      </c>
      <c r="S8" s="240">
        <f>IF(Glutamine!$E13&gt;0,Glutamine!S11,"")</f>
        <v>4.3548116936097419</v>
      </c>
      <c r="T8" s="245">
        <f>IF(Glutamine!$E13&gt;0,Glutamine!T11+Glutamine!$E13*Glutamine!AR11/'In Process Calc.'!$I9,"")</f>
        <v>0.70490244144196923</v>
      </c>
      <c r="U8" s="245">
        <f>IF(Glutamine!$E13&gt;0,Glutamine!U11+Glutamine!$E13*Glutamine!AS11/'In Process Calc.'!$I9,"")</f>
        <v>3.0697025282064248</v>
      </c>
      <c r="V8" s="245">
        <f>IF(Glutamine!$E13&gt;0,Glutamine!V11+Glutamine!$E13*Glutamine!AT11/'In Process Calc.'!$I9,"")</f>
        <v>4.1355313063473291</v>
      </c>
      <c r="W8" s="245">
        <f>IF(Glutamine!$E13&gt;0,Glutamine!W11+Glutamine!$E13*Glutamine!AU11/'In Process Calc.'!$I9,"")</f>
        <v>1.8498436963963323</v>
      </c>
      <c r="X8" s="245">
        <f>IF(Glutamine!$E13&gt;0,Glutamine!X11+Glutamine!$E13*Glutamine!AV11/'In Process Calc.'!$I9,"")</f>
        <v>0.68622515631291203</v>
      </c>
      <c r="Y8" s="245">
        <f>IF(Glutamine!$E13&gt;0,Glutamine!Y11+Glutamine!$E13*Glutamine!AW11/'In Process Calc.'!$I9,"")</f>
        <v>29.376941753843557</v>
      </c>
      <c r="Z8" s="245">
        <f>IF(Glutamine!$E13&gt;0,Glutamine!Z11+Glutamine!$E13*Glutamine!AX11/'In Process Calc.'!$I9,"")</f>
        <v>6.703306918841947</v>
      </c>
      <c r="AA8" s="245">
        <f>IF(Glutamine!$E13&gt;0,Glutamine!AA11+Glutamine!$E13*Glutamine!AY11/'In Process Calc.'!$I9,"")</f>
        <v>1.6855196556320098</v>
      </c>
      <c r="AB8" s="245">
        <f>IF(Glutamine!$E13&gt;0,Glutamine!AB11+Glutamine!$E13*Glutamine!AZ11/'In Process Calc.'!$I9,"")</f>
        <v>2.633448909004672</v>
      </c>
      <c r="AC8" s="245">
        <f>IF(Glutamine!$E13&gt;0,Glutamine!AC11+Glutamine!$E13*Glutamine!BA11/'In Process Calc.'!$I9,"")</f>
        <v>0.74884318114944093</v>
      </c>
      <c r="AD8" s="245">
        <f>IF(Glutamine!$E13&gt;0,Glutamine!AD11+Glutamine!$E13*Glutamine!BB11/'In Process Calc.'!$I9,"")</f>
        <v>2.042246985123219</v>
      </c>
      <c r="AE8" s="245">
        <f>IF(Glutamine!$E13&gt;0,Glutamine!AE11+Glutamine!$E13*Glutamine!BD11/'In Process Calc.'!$I9,"")</f>
        <v>16.949700062811658</v>
      </c>
      <c r="AF8" s="245">
        <f>IF(Glutamine!$E13&gt;0,Glutamine!AF11+Glutamine!$E13*Glutamine!BE11/'In Process Calc.'!$I9,"")</f>
        <v>3.7959927599165604</v>
      </c>
      <c r="AG8" s="245">
        <f>IF(Glutamine!$E13&gt;0,Glutamine!AG11+Glutamine!$E13*Glutamine!BF11/'In Process Calc.'!$I9,"")</f>
        <v>3.0631155790039388</v>
      </c>
      <c r="AH8" s="245">
        <f>IF(Glutamine!$E13&gt;0,Glutamine!AH11+Glutamine!$E13*Glutamine!BH11/'In Process Calc.'!$I9,"")</f>
        <v>1.3422823168548668</v>
      </c>
      <c r="AI8" s="245">
        <f>IF(Glutamine!$E13&gt;0,Glutamine!AI11+Glutamine!$E13*Glutamine!BI11/'In Process Calc.'!$I9,"")</f>
        <v>4.6932019044510831</v>
      </c>
      <c r="AJ8" s="245">
        <f>IF(Glutamine!$E13&gt;0,Glutamine!AJ11+Glutamine!$E13*Glutamine!BJ11/'In Process Calc.'!$I9,"")</f>
        <v>1.7966283580883431</v>
      </c>
      <c r="AK8" s="245">
        <f>IF(Glutamine!$E13&gt;0,Glutamine!AK11+Glutamine!$E13*Glutamine!BK11/'In Process Calc.'!$I9,"")</f>
        <v>3.1319624745784886</v>
      </c>
      <c r="AL8" s="245">
        <f>IF(Glutamine!$E13&gt;0,Glutamine!AL11+Glutamine!$E13*Glutamine!BL11/'In Process Calc.'!$I9,"")</f>
        <v>4.3437056748943546</v>
      </c>
      <c r="AM8" s="245">
        <f>IF(Glutamine!$E13&gt;0,Glutamine!AM11+Glutamine!$E13*Glutamine!BM11/'In Process Calc.'!$I9,"")</f>
        <v>3.3105259225449548</v>
      </c>
      <c r="AN8" s="245">
        <f>IF(Glutamine!$E13&gt;0,Glutamine!AN11+Glutamine!$E13*Glutamine!BN11/'In Process Calc.'!$I9,"")</f>
        <v>1.1019091375597414</v>
      </c>
      <c r="AO8" s="245">
        <f>IF(Glutamine!$E13&gt;0,Glutamine!AO11+Glutamine!$E13*Glutamine!BO11/'In Process Calc.'!$I9,"")</f>
        <v>1.5000457877019093</v>
      </c>
      <c r="AP8" s="245">
        <f>IF(Glutamine!$E13&gt;0,Glutamine!AP11+Glutamine!$E13*Glutamine!BP11/'In Process Calc.'!$I9,"")</f>
        <v>1.8158515526672732</v>
      </c>
      <c r="AQ8" s="245">
        <f>IF(Glutamine!$E13&gt;0,Glutamine!AQ11+Glutamine!$E13*Glutamine!BQ11/'In Process Calc.'!$I9,"")</f>
        <v>0</v>
      </c>
      <c r="AR8" s="245">
        <f>IF(Glutamine!$E13&gt;0,Glutamine!AR11,"")</f>
        <v>0</v>
      </c>
      <c r="AS8" s="245">
        <f>IF(Glutamine!$E13&gt;0,Glutamine!AS11,"")</f>
        <v>12.385297147441527</v>
      </c>
      <c r="AT8" s="245">
        <f>IF(Glutamine!$E13&gt;0,Glutamine!AT11,"")</f>
        <v>16.655562958027982</v>
      </c>
      <c r="AU8" s="245">
        <f>IF(Glutamine!$E13&gt;0,Glutamine!AU11,"")</f>
        <v>3.7565740045078888</v>
      </c>
      <c r="AV8" s="245">
        <f>IF(Glutamine!$E13&gt;0,Glutamine!AV11,"")</f>
        <v>7.1163031659009528</v>
      </c>
      <c r="AW8" s="245">
        <f>IF(Glutamine!$E13&gt;0,Glutamine!AW11,"")</f>
        <v>400</v>
      </c>
      <c r="AX8" s="245">
        <f>IF(Glutamine!$E13&gt;0,Glutamine!AX11,"")</f>
        <v>200</v>
      </c>
      <c r="AY8" s="245">
        <f>IF(Glutamine!$E13&gt;0,Glutamine!AY11,"")</f>
        <v>11.556764106050306</v>
      </c>
      <c r="AZ8" s="245">
        <f>IF(Glutamine!$E13&gt;0,Glutamine!AZ11,"")</f>
        <v>0</v>
      </c>
      <c r="BA8" s="245">
        <f>IF(Glutamine!$E13&gt;0,Glutamine!BA11,"")</f>
        <v>0</v>
      </c>
      <c r="BB8" s="245">
        <f>IF(Glutamine!$E13&gt;0,Glutamine!BB11,"")</f>
        <v>14.238739330269205</v>
      </c>
      <c r="BC8" s="245">
        <f>IF(Glutamine!$E13&gt;0,Glutamine!BD11,"")</f>
        <v>26.873276428102425</v>
      </c>
      <c r="BD8" s="245">
        <f>IF(Glutamine!$E13&gt;0,Glutamine!BE11,"")</f>
        <v>16.685489166119506</v>
      </c>
      <c r="BE8" s="245">
        <f>IF(Glutamine!$E13&gt;0,Glutamine!BF11,"")</f>
        <v>5.4088471849865956</v>
      </c>
      <c r="BF8" s="245">
        <f>IF(Glutamine!$E13&gt;0,Glutamine!BH11,"")</f>
        <v>13.577481840193705</v>
      </c>
      <c r="BG8" s="245">
        <f>IF(Glutamine!$E13&gt;0,Glutamine!BI11,"")</f>
        <v>19.002757715036115</v>
      </c>
      <c r="BH8" s="245">
        <f>IF(Glutamine!$E13&gt;0,Glutamine!BJ11,"")</f>
        <v>36.308277830637493</v>
      </c>
      <c r="BI8" s="245">
        <f>IF(Glutamine!$E13&gt;0,Glutamine!BK11,"")</f>
        <v>20.663308144416458</v>
      </c>
      <c r="BJ8" s="245">
        <f>IF(Glutamine!$E13&gt;0,Glutamine!BL11,"")</f>
        <v>4.4368266405484817</v>
      </c>
      <c r="BK8" s="245">
        <f>IF(Glutamine!$E13&gt;0,Glutamine!BM11,"")</f>
        <v>0</v>
      </c>
      <c r="BL8" s="245">
        <f>IF(Glutamine!$E13&gt;0,Glutamine!BN11,"")</f>
        <v>24.26789231779383</v>
      </c>
      <c r="BM8" s="245">
        <f>IF(Glutamine!$E13&gt;0,Glutamine!BO11,"")</f>
        <v>0</v>
      </c>
      <c r="BN8" s="245">
        <f>IF(Glutamine!$E13&gt;0,'In Process Calc.'!B8,"")</f>
        <v>2.9895833333284827</v>
      </c>
      <c r="BO8" s="245">
        <f>IF(Glutamine!$E13&gt;0,'In Process Calc.'!C8,"")</f>
        <v>71.749999999883585</v>
      </c>
    </row>
    <row r="9" spans="1:67" x14ac:dyDescent="0.15">
      <c r="A9" s="240" t="e">
        <f>IF(Glutamine!#REF!&gt;0,Glutamine!$B$1,"")</f>
        <v>#REF!</v>
      </c>
      <c r="B9" s="240" t="e">
        <f>IF(Glutamine!#REF!&gt;0,Glutamine!A12+0.1,"")</f>
        <v>#REF!</v>
      </c>
      <c r="C9" s="244" t="e">
        <f>IF(Glutamine!#REF!&gt;0,Glutamine!B12,"")</f>
        <v>#REF!</v>
      </c>
      <c r="D9" s="249" t="e">
        <f>IF(Glutamine!#REF!&gt;0,Glutamine!C12,"")</f>
        <v>#REF!</v>
      </c>
      <c r="E9" s="240" t="e">
        <f>IF(Glutamine!#REF!&gt;0,Glutamine!D12,"")</f>
        <v>#REF!</v>
      </c>
      <c r="F9" s="240" t="e">
        <f>IF(Glutamine!#REF!&gt;0,Glutamine!E13,"")</f>
        <v>#REF!</v>
      </c>
      <c r="G9" s="240" t="e">
        <f>IF(Glutamine!#REF!&gt;0,Glutamine!G12,"")</f>
        <v>#REF!</v>
      </c>
      <c r="H9" s="245" t="e">
        <f>IF(Glutamine!#REF!&gt;0,Glutamine!H12,"")</f>
        <v>#REF!</v>
      </c>
      <c r="I9" s="245" t="e">
        <f>IF(Glutamine!#REF!&gt;0,Glutamine!I12,"")</f>
        <v>#REF!</v>
      </c>
      <c r="J9" s="245" t="e">
        <f>IF(Glutamine!#REF!&gt;0,Glutamine!J12,"")</f>
        <v>#REF!</v>
      </c>
      <c r="K9" s="245" t="e">
        <f>IF(Glutamine!#REF!&gt;0,Glutamine!K12,"")</f>
        <v>#REF!</v>
      </c>
      <c r="L9" s="240" t="e">
        <f>IF(Glutamine!#REF!&gt;0,Glutamine!L12,"")</f>
        <v>#REF!</v>
      </c>
      <c r="M9" s="240" t="e">
        <f>IF(Glutamine!#REF!&gt;0,Glutamine!M12,"")</f>
        <v>#REF!</v>
      </c>
      <c r="N9" s="240" t="e">
        <f>IF(Glutamine!#REF!&gt;0,Glutamine!N12,"")</f>
        <v>#REF!</v>
      </c>
      <c r="O9" s="240" t="e">
        <f>IF(Glutamine!#REF!&gt;0,Glutamine!O12,"")</f>
        <v>#REF!</v>
      </c>
      <c r="P9" s="240" t="e">
        <f>IF(Glutamine!#REF!&gt;0,Glutamine!P12,"")</f>
        <v>#REF!</v>
      </c>
      <c r="Q9" s="240" t="e">
        <f>IF(Glutamine!#REF!&gt;0,Glutamine!Q12,"")</f>
        <v>#REF!</v>
      </c>
      <c r="R9" s="240" t="e">
        <f>IF(Glutamine!#REF!&gt;0,Glutamine!R12,"")</f>
        <v>#REF!</v>
      </c>
      <c r="S9" s="240" t="e">
        <f>IF(Glutamine!#REF!&gt;0,Glutamine!S12,"")</f>
        <v>#REF!</v>
      </c>
      <c r="T9" s="245" t="e">
        <f>IF(Glutamine!#REF!&gt;0,Glutamine!T12+Glutamine!#REF!*Glutamine!AR12/'In Process Calc.'!$I10,"")</f>
        <v>#REF!</v>
      </c>
      <c r="U9" s="245" t="e">
        <f>IF(Glutamine!#REF!&gt;0,Glutamine!U12+Glutamine!#REF!*Glutamine!AS12/'In Process Calc.'!$I10,"")</f>
        <v>#REF!</v>
      </c>
      <c r="V9" s="245" t="e">
        <f>IF(Glutamine!#REF!&gt;0,Glutamine!V12+Glutamine!#REF!*Glutamine!AT12/'In Process Calc.'!$I10,"")</f>
        <v>#REF!</v>
      </c>
      <c r="W9" s="245" t="e">
        <f>IF(Glutamine!#REF!&gt;0,Glutamine!W12+Glutamine!#REF!*Glutamine!AU12/'In Process Calc.'!$I10,"")</f>
        <v>#REF!</v>
      </c>
      <c r="X9" s="245" t="e">
        <f>IF(Glutamine!#REF!&gt;0,Glutamine!X12+Glutamine!#REF!*Glutamine!AV12/'In Process Calc.'!$I10,"")</f>
        <v>#REF!</v>
      </c>
      <c r="Y9" s="245" t="e">
        <f>IF(Glutamine!#REF!&gt;0,Glutamine!Y12+Glutamine!#REF!*Glutamine!AW12/'In Process Calc.'!$I10,"")</f>
        <v>#REF!</v>
      </c>
      <c r="Z9" s="245" t="e">
        <f>IF(Glutamine!#REF!&gt;0,Glutamine!Z12+Glutamine!#REF!*Glutamine!AX12/'In Process Calc.'!$I10,"")</f>
        <v>#REF!</v>
      </c>
      <c r="AA9" s="245" t="e">
        <f>IF(Glutamine!#REF!&gt;0,Glutamine!AA12+Glutamine!#REF!*Glutamine!AY12/'In Process Calc.'!$I10,"")</f>
        <v>#REF!</v>
      </c>
      <c r="AB9" s="245" t="e">
        <f>IF(Glutamine!#REF!&gt;0,Glutamine!AB12+Glutamine!#REF!*Glutamine!AZ12/'In Process Calc.'!$I10,"")</f>
        <v>#REF!</v>
      </c>
      <c r="AC9" s="245" t="e">
        <f>IF(Glutamine!#REF!&gt;0,Glutamine!AC12+Glutamine!#REF!*Glutamine!BA12/'In Process Calc.'!$I10,"")</f>
        <v>#REF!</v>
      </c>
      <c r="AD9" s="245" t="e">
        <f>IF(Glutamine!#REF!&gt;0,Glutamine!AD12+Glutamine!#REF!*Glutamine!BB12/'In Process Calc.'!$I10,"")</f>
        <v>#REF!</v>
      </c>
      <c r="AE9" s="245" t="e">
        <f>IF(Glutamine!#REF!&gt;0,Glutamine!AE12+Glutamine!#REF!*Glutamine!BD12/'In Process Calc.'!$I10,"")</f>
        <v>#REF!</v>
      </c>
      <c r="AF9" s="245" t="e">
        <f>IF(Glutamine!#REF!&gt;0,Glutamine!AF12+Glutamine!#REF!*Glutamine!BE12/'In Process Calc.'!$I10,"")</f>
        <v>#REF!</v>
      </c>
      <c r="AG9" s="245" t="e">
        <f>IF(Glutamine!#REF!&gt;0,Glutamine!AG12+Glutamine!#REF!*Glutamine!BF12/'In Process Calc.'!$I10,"")</f>
        <v>#REF!</v>
      </c>
      <c r="AH9" s="245" t="e">
        <f>IF(Glutamine!#REF!&gt;0,Glutamine!AH12+Glutamine!#REF!*Glutamine!BH12/'In Process Calc.'!$I10,"")</f>
        <v>#REF!</v>
      </c>
      <c r="AI9" s="245" t="e">
        <f>IF(Glutamine!#REF!&gt;0,Glutamine!AI12+Glutamine!#REF!*Glutamine!BI12/'In Process Calc.'!$I10,"")</f>
        <v>#REF!</v>
      </c>
      <c r="AJ9" s="245" t="e">
        <f>IF(Glutamine!#REF!&gt;0,Glutamine!AJ12+Glutamine!#REF!*Glutamine!BJ12/'In Process Calc.'!$I10,"")</f>
        <v>#REF!</v>
      </c>
      <c r="AK9" s="245" t="e">
        <f>IF(Glutamine!#REF!&gt;0,Glutamine!AK12+Glutamine!#REF!*Glutamine!BK12/'In Process Calc.'!$I10,"")</f>
        <v>#REF!</v>
      </c>
      <c r="AL9" s="245" t="e">
        <f>IF(Glutamine!#REF!&gt;0,Glutamine!AL12+Glutamine!#REF!*Glutamine!BL12/'In Process Calc.'!$I10,"")</f>
        <v>#REF!</v>
      </c>
      <c r="AM9" s="245" t="e">
        <f>IF(Glutamine!#REF!&gt;0,Glutamine!AM12+Glutamine!#REF!*Glutamine!BM12/'In Process Calc.'!$I10,"")</f>
        <v>#REF!</v>
      </c>
      <c r="AN9" s="245" t="e">
        <f>IF(Glutamine!#REF!&gt;0,Glutamine!AN12+Glutamine!#REF!*Glutamine!BN12/'In Process Calc.'!$I10,"")</f>
        <v>#REF!</v>
      </c>
      <c r="AO9" s="245" t="e">
        <f>IF(Glutamine!#REF!&gt;0,Glutamine!AO12+Glutamine!#REF!*Glutamine!BO12/'In Process Calc.'!$I10,"")</f>
        <v>#REF!</v>
      </c>
      <c r="AP9" s="245" t="e">
        <f>IF(Glutamine!#REF!&gt;0,Glutamine!AP12+Glutamine!#REF!*Glutamine!BP12/'In Process Calc.'!$I10,"")</f>
        <v>#REF!</v>
      </c>
      <c r="AQ9" s="245" t="e">
        <f>IF(Glutamine!#REF!&gt;0,Glutamine!AQ12+Glutamine!#REF!*Glutamine!BQ12/'In Process Calc.'!$I10,"")</f>
        <v>#REF!</v>
      </c>
      <c r="AR9" s="245" t="e">
        <f>IF(Glutamine!#REF!&gt;0,Glutamine!AR12,"")</f>
        <v>#REF!</v>
      </c>
      <c r="AS9" s="245" t="e">
        <f>IF(Glutamine!#REF!&gt;0,Glutamine!AS12,"")</f>
        <v>#REF!</v>
      </c>
      <c r="AT9" s="245" t="e">
        <f>IF(Glutamine!#REF!&gt;0,Glutamine!AT12,"")</f>
        <v>#REF!</v>
      </c>
      <c r="AU9" s="245" t="e">
        <f>IF(Glutamine!#REF!&gt;0,Glutamine!AU12,"")</f>
        <v>#REF!</v>
      </c>
      <c r="AV9" s="245" t="e">
        <f>IF(Glutamine!#REF!&gt;0,Glutamine!AV12,"")</f>
        <v>#REF!</v>
      </c>
      <c r="AW9" s="245" t="e">
        <f>IF(Glutamine!#REF!&gt;0,Glutamine!AW12,"")</f>
        <v>#REF!</v>
      </c>
      <c r="AX9" s="245" t="e">
        <f>IF(Glutamine!#REF!&gt;0,Glutamine!AX12,"")</f>
        <v>#REF!</v>
      </c>
      <c r="AY9" s="245" t="e">
        <f>IF(Glutamine!#REF!&gt;0,Glutamine!AY12,"")</f>
        <v>#REF!</v>
      </c>
      <c r="AZ9" s="245" t="e">
        <f>IF(Glutamine!#REF!&gt;0,Glutamine!AZ12,"")</f>
        <v>#REF!</v>
      </c>
      <c r="BA9" s="245" t="e">
        <f>IF(Glutamine!#REF!&gt;0,Glutamine!BA12,"")</f>
        <v>#REF!</v>
      </c>
      <c r="BB9" s="245" t="e">
        <f>IF(Glutamine!#REF!&gt;0,Glutamine!BB12,"")</f>
        <v>#REF!</v>
      </c>
      <c r="BC9" s="245" t="e">
        <f>IF(Glutamine!#REF!&gt;0,Glutamine!BD12,"")</f>
        <v>#REF!</v>
      </c>
      <c r="BD9" s="245" t="e">
        <f>IF(Glutamine!#REF!&gt;0,Glutamine!BE12,"")</f>
        <v>#REF!</v>
      </c>
      <c r="BE9" s="245" t="e">
        <f>IF(Glutamine!#REF!&gt;0,Glutamine!BF12,"")</f>
        <v>#REF!</v>
      </c>
      <c r="BF9" s="245" t="e">
        <f>IF(Glutamine!#REF!&gt;0,Glutamine!BH12,"")</f>
        <v>#REF!</v>
      </c>
      <c r="BG9" s="245" t="e">
        <f>IF(Glutamine!#REF!&gt;0,Glutamine!BI12,"")</f>
        <v>#REF!</v>
      </c>
      <c r="BH9" s="245" t="e">
        <f>IF(Glutamine!#REF!&gt;0,Glutamine!BJ12,"")</f>
        <v>#REF!</v>
      </c>
      <c r="BI9" s="245" t="e">
        <f>IF(Glutamine!#REF!&gt;0,Glutamine!BK12,"")</f>
        <v>#REF!</v>
      </c>
      <c r="BJ9" s="245" t="e">
        <f>IF(Glutamine!#REF!&gt;0,Glutamine!BL12,"")</f>
        <v>#REF!</v>
      </c>
      <c r="BK9" s="245" t="e">
        <f>IF(Glutamine!#REF!&gt;0,Glutamine!BM12,"")</f>
        <v>#REF!</v>
      </c>
      <c r="BL9" s="245" t="e">
        <f>IF(Glutamine!#REF!&gt;0,Glutamine!BN12,"")</f>
        <v>#REF!</v>
      </c>
      <c r="BM9" s="245" t="e">
        <f>IF(Glutamine!#REF!&gt;0,Glutamine!BO12,"")</f>
        <v>#REF!</v>
      </c>
      <c r="BN9" s="245" t="e">
        <f>IF(Glutamine!#REF!&gt;0,'In Process Calc.'!B9,"")</f>
        <v>#REF!</v>
      </c>
      <c r="BO9" s="245" t="e">
        <f>IF(Glutamine!#REF!&gt;0,'In Process Calc.'!C9,"")</f>
        <v>#REF!</v>
      </c>
    </row>
    <row r="10" spans="1:67" x14ac:dyDescent="0.15">
      <c r="A10" s="240" t="str">
        <f>IF(Glutamine!$E14&gt;0,Glutamine!$B$1,"")</f>
        <v>NIIMBL VS-001</v>
      </c>
      <c r="B10" s="240">
        <f>IF(Glutamine!$E14&gt;0,Glutamine!A13+0.1,"")</f>
        <v>6.1</v>
      </c>
      <c r="C10" s="244">
        <f>IF(Glutamine!$E14&gt;0,Glutamine!B13,"")</f>
        <v>43697.709027777775</v>
      </c>
      <c r="D10" s="249">
        <f>IF(Glutamine!$E14&gt;0,Glutamine!C13,"")</f>
        <v>43697.709027777775</v>
      </c>
      <c r="E10" s="240">
        <f>IF(Glutamine!$E14&gt;0,Glutamine!D13,"")</f>
        <v>1.5</v>
      </c>
      <c r="F10" s="240" t="e">
        <f>IF(Glutamine!$E14&gt;0,Glutamine!#REF!,"")</f>
        <v>#REF!</v>
      </c>
      <c r="G10" s="240">
        <f>IF(Glutamine!$E14&gt;0,Glutamine!G13,"")</f>
        <v>0</v>
      </c>
      <c r="H10" s="245">
        <f>IF(Glutamine!$E14&gt;0,Glutamine!H13,"")</f>
        <v>9.5399999999999991</v>
      </c>
      <c r="I10" s="245">
        <f>IF(Glutamine!$E14&gt;0,Glutamine!I13,"")</f>
        <v>0.32556359875904839</v>
      </c>
      <c r="J10" s="245">
        <f>IF(Glutamine!$E14&gt;0,Glutamine!J13,"")</f>
        <v>9.8655635987590475</v>
      </c>
      <c r="K10" s="245">
        <f>IF(Glutamine!$E14&gt;0,Glutamine!K13,"")</f>
        <v>96.7</v>
      </c>
      <c r="L10" s="240">
        <f>IF(Glutamine!$E14&gt;0,Glutamine!L13,"")</f>
        <v>6.76</v>
      </c>
      <c r="M10" s="240">
        <f>IF(Glutamine!$E14&gt;0,Glutamine!M13,"")</f>
        <v>0</v>
      </c>
      <c r="N10" s="240">
        <f>IF(Glutamine!$E14&gt;0,Glutamine!N13,"")</f>
        <v>0</v>
      </c>
      <c r="O10" s="240">
        <f>IF(Glutamine!$E14&gt;0,Glutamine!O13,"")</f>
        <v>0.152</v>
      </c>
      <c r="P10" s="240">
        <f>IF(Glutamine!$E14&gt;0,Glutamine!P13,"")</f>
        <v>0</v>
      </c>
      <c r="Q10" s="240">
        <f>IF(Glutamine!$E14&gt;0,Glutamine!Q13,"")</f>
        <v>0</v>
      </c>
      <c r="R10" s="240">
        <f>IF(Glutamine!$E14&gt;0,Glutamine!R13,"")</f>
        <v>343</v>
      </c>
      <c r="S10" s="240">
        <f>IF(Glutamine!$E14&gt;0,Glutamine!S13,"")</f>
        <v>24.061854144702142</v>
      </c>
      <c r="T10" s="245">
        <f>IF(Glutamine!$E14&gt;0,Glutamine!T13+Glutamine!$E14*Glutamine!AR13/'In Process Calc.'!$I11,"")</f>
        <v>2.1128819114897488</v>
      </c>
      <c r="U10" s="245">
        <f>IF(Glutamine!$E14&gt;0,Glutamine!U13+Glutamine!$E14*Glutamine!AS13/'In Process Calc.'!$I11,"")</f>
        <v>2.9378271106781004</v>
      </c>
      <c r="V10" s="245">
        <f>IF(Glutamine!$E14&gt;0,Glutamine!V13+Glutamine!$E14*Glutamine!AT13/'In Process Calc.'!$I11,"")</f>
        <v>3.314663335830994</v>
      </c>
      <c r="W10" s="245">
        <f>IF(Glutamine!$E14&gt;0,Glutamine!W13+Glutamine!$E14*Glutamine!AU13/'In Process Calc.'!$I11,"")</f>
        <v>1.5246636941580858</v>
      </c>
      <c r="X10" s="245">
        <f>IF(Glutamine!$E14&gt;0,Glutamine!X13+Glutamine!$E14*Glutamine!AV13/'In Process Calc.'!$I11,"")</f>
        <v>0.55545472958206699</v>
      </c>
      <c r="Y10" s="245">
        <f>IF(Glutamine!$E14&gt;0,Glutamine!Y13+Glutamine!$E14*Glutamine!AW13/'In Process Calc.'!$I11,"")</f>
        <v>27.438053977284355</v>
      </c>
      <c r="Z10" s="245">
        <f>IF(Glutamine!$E14&gt;0,Glutamine!Z13+Glutamine!$E14*Glutamine!AX13/'In Process Calc.'!$I11,"")</f>
        <v>6.1006175718388036</v>
      </c>
      <c r="AA10" s="245">
        <f>IF(Glutamine!$E14&gt;0,Glutamine!AA13+Glutamine!$E14*Glutamine!AY13/'In Process Calc.'!$I11,"")</f>
        <v>1.7535647376295418</v>
      </c>
      <c r="AB10" s="245">
        <f>IF(Glutamine!$E14&gt;0,Glutamine!AB13+Glutamine!$E14*Glutamine!AZ13/'In Process Calc.'!$I11,"")</f>
        <v>2.5393871547127755</v>
      </c>
      <c r="AC10" s="245">
        <f>IF(Glutamine!$E14&gt;0,Glutamine!AC13+Glutamine!$E14*Glutamine!BA13/'In Process Calc.'!$I11,"")</f>
        <v>0.68583153760241788</v>
      </c>
      <c r="AD10" s="245">
        <f>IF(Glutamine!$E14&gt;0,Glutamine!AD13+Glutamine!$E14*Glutamine!BB13/'In Process Calc.'!$I11,"")</f>
        <v>1.9884942472018674</v>
      </c>
      <c r="AE10" s="245">
        <f>IF(Glutamine!$E14&gt;0,Glutamine!AE13+Glutamine!$E14*Glutamine!BD13/'In Process Calc.'!$I11,"")</f>
        <v>20.362213406604528</v>
      </c>
      <c r="AF10" s="245">
        <f>IF(Glutamine!$E14&gt;0,Glutamine!AF13+Glutamine!$E14*Glutamine!BE13/'In Process Calc.'!$I11,"")</f>
        <v>3.6217198290988248</v>
      </c>
      <c r="AG10" s="245">
        <f>IF(Glutamine!$E14&gt;0,Glutamine!AG13+Glutamine!$E14*Glutamine!BF13/'In Process Calc.'!$I11,"")</f>
        <v>2.8501066865380458</v>
      </c>
      <c r="AH10" s="245">
        <f>IF(Glutamine!$E14&gt;0,Glutamine!AH13+Glutamine!$E14*Glutamine!BH13/'In Process Calc.'!$I11,"")</f>
        <v>1.2337227451780635</v>
      </c>
      <c r="AI10" s="245">
        <f>IF(Glutamine!$E14&gt;0,Glutamine!AI13+Glutamine!$E14*Glutamine!BI13/'In Process Calc.'!$I11,"")</f>
        <v>6.7954529712482117</v>
      </c>
      <c r="AJ10" s="245">
        <f>IF(Glutamine!$E14&gt;0,Glutamine!AJ13+Glutamine!$E14*Glutamine!BJ13/'In Process Calc.'!$I11,"")</f>
        <v>1.7886328873003188</v>
      </c>
      <c r="AK10" s="245">
        <f>IF(Glutamine!$E14&gt;0,Glutamine!AK13+Glutamine!$E14*Glutamine!BK13/'In Process Calc.'!$I11,"")</f>
        <v>3.1249806469943677</v>
      </c>
      <c r="AL10" s="245">
        <f>IF(Glutamine!$E14&gt;0,Glutamine!AL13+Glutamine!$E14*Glutamine!BL13/'In Process Calc.'!$I11,"")</f>
        <v>3.8979037119825239</v>
      </c>
      <c r="AM10" s="245">
        <f>IF(Glutamine!$E14&gt;0,Glutamine!AM13+Glutamine!$E14*Glutamine!BM13/'In Process Calc.'!$I11,"")</f>
        <v>3.5393244920551523</v>
      </c>
      <c r="AN10" s="245">
        <f>IF(Glutamine!$E14&gt;0,Glutamine!AN13+Glutamine!$E14*Glutamine!BN13/'In Process Calc.'!$I11,"")</f>
        <v>1.0834181110823295</v>
      </c>
      <c r="AO10" s="245">
        <f>IF(Glutamine!$E14&gt;0,Glutamine!AO13+Glutamine!$E14*Glutamine!BO13/'In Process Calc.'!$I11,"")</f>
        <v>1.3175927554113496</v>
      </c>
      <c r="AP10" s="245">
        <f>IF(Glutamine!$E14&gt;0,Glutamine!AP13+Glutamine!$E14*Glutamine!BP13/'In Process Calc.'!$I11,"")</f>
        <v>1.8719438868012725</v>
      </c>
      <c r="AQ10" s="245">
        <f>IF(Glutamine!$E14&gt;0,Glutamine!AQ13+Glutamine!$E14*Glutamine!BQ13/'In Process Calc.'!$I11,"")</f>
        <v>0</v>
      </c>
      <c r="AR10" s="245">
        <f>IF(Glutamine!$E14&gt;0,Glutamine!AR13,"")</f>
        <v>0</v>
      </c>
      <c r="AS10" s="245">
        <f>IF(Glutamine!$E14&gt;0,Glutamine!AS13,"")</f>
        <v>12.385297147441527</v>
      </c>
      <c r="AT10" s="245">
        <f>IF(Glutamine!$E14&gt;0,Glutamine!AT13,"")</f>
        <v>16.655562958027982</v>
      </c>
      <c r="AU10" s="245">
        <f>IF(Glutamine!$E14&gt;0,Glutamine!AU13,"")</f>
        <v>3.7565740045078888</v>
      </c>
      <c r="AV10" s="245">
        <f>IF(Glutamine!$E14&gt;0,Glutamine!AV13,"")</f>
        <v>7.1163031659009528</v>
      </c>
      <c r="AW10" s="245">
        <f>IF(Glutamine!$E14&gt;0,Glutamine!AW13,"")</f>
        <v>400</v>
      </c>
      <c r="AX10" s="245">
        <f>IF(Glutamine!$E14&gt;0,Glutamine!AX13,"")</f>
        <v>200</v>
      </c>
      <c r="AY10" s="245">
        <f>IF(Glutamine!$E14&gt;0,Glutamine!AY13,"")</f>
        <v>11.556764106050306</v>
      </c>
      <c r="AZ10" s="245">
        <f>IF(Glutamine!$E14&gt;0,Glutamine!AZ13,"")</f>
        <v>0</v>
      </c>
      <c r="BA10" s="245">
        <f>IF(Glutamine!$E14&gt;0,Glutamine!BA13,"")</f>
        <v>0</v>
      </c>
      <c r="BB10" s="245">
        <f>IF(Glutamine!$E14&gt;0,Glutamine!BB13,"")</f>
        <v>14.238739330269205</v>
      </c>
      <c r="BC10" s="245">
        <f>IF(Glutamine!$E14&gt;0,Glutamine!BD13,"")</f>
        <v>26.873276428102425</v>
      </c>
      <c r="BD10" s="245">
        <f>IF(Glutamine!$E14&gt;0,Glutamine!BE13,"")</f>
        <v>16.685489166119506</v>
      </c>
      <c r="BE10" s="245">
        <f>IF(Glutamine!$E14&gt;0,Glutamine!BF13,"")</f>
        <v>5.4088471849865956</v>
      </c>
      <c r="BF10" s="245">
        <f>IF(Glutamine!$E14&gt;0,Glutamine!BH13,"")</f>
        <v>13.577481840193705</v>
      </c>
      <c r="BG10" s="245">
        <f>IF(Glutamine!$E14&gt;0,Glutamine!BI13,"")</f>
        <v>19.002757715036115</v>
      </c>
      <c r="BH10" s="245">
        <f>IF(Glutamine!$E14&gt;0,Glutamine!BJ13,"")</f>
        <v>36.308277830637493</v>
      </c>
      <c r="BI10" s="245">
        <f>IF(Glutamine!$E14&gt;0,Glutamine!BK13,"")</f>
        <v>20.663308144416458</v>
      </c>
      <c r="BJ10" s="245">
        <f>IF(Glutamine!$E14&gt;0,Glutamine!BL13,"")</f>
        <v>4.4368266405484817</v>
      </c>
      <c r="BK10" s="245">
        <f>IF(Glutamine!$E14&gt;0,Glutamine!BM13,"")</f>
        <v>0</v>
      </c>
      <c r="BL10" s="245">
        <f>IF(Glutamine!$E14&gt;0,Glutamine!BN13,"")</f>
        <v>24.26789231779383</v>
      </c>
      <c r="BM10" s="245">
        <f>IF(Glutamine!$E14&gt;0,Glutamine!BO13,"")</f>
        <v>0</v>
      </c>
      <c r="BN10" s="245">
        <f>IF(Glutamine!$E14&gt;0,'In Process Calc.'!B10,"")</f>
        <v>5.0458333333299379</v>
      </c>
      <c r="BO10" s="245">
        <f>IF(Glutamine!$E14&gt;0,'In Process Calc.'!C10,"")</f>
        <v>121.09999999991851</v>
      </c>
    </row>
    <row r="11" spans="1:67" x14ac:dyDescent="0.15">
      <c r="A11" s="240" t="e">
        <f>IF(Glutamine!#REF!&gt;0,Glutamine!$B$1,"")</f>
        <v>#REF!</v>
      </c>
      <c r="B11" s="240" t="e">
        <f>IF(Glutamine!#REF!&gt;0,Glutamine!#REF!+0.1,"")</f>
        <v>#REF!</v>
      </c>
      <c r="C11" s="244" t="e">
        <f>IF(Glutamine!#REF!&gt;0,Glutamine!#REF!,"")</f>
        <v>#REF!</v>
      </c>
      <c r="D11" s="249" t="e">
        <f>IF(Glutamine!#REF!&gt;0,Glutamine!#REF!,"")</f>
        <v>#REF!</v>
      </c>
      <c r="E11" s="240" t="e">
        <f>IF(Glutamine!#REF!&gt;0,Glutamine!#REF!,"")</f>
        <v>#REF!</v>
      </c>
      <c r="F11" s="240" t="e">
        <f>IF(Glutamine!#REF!&gt;0,Glutamine!E14,"")</f>
        <v>#REF!</v>
      </c>
      <c r="G11" s="240" t="e">
        <f>IF(Glutamine!#REF!&gt;0,Glutamine!#REF!,"")</f>
        <v>#REF!</v>
      </c>
      <c r="H11" s="245" t="e">
        <f>IF(Glutamine!#REF!&gt;0,Glutamine!#REF!,"")</f>
        <v>#REF!</v>
      </c>
      <c r="I11" s="245" t="e">
        <f>IF(Glutamine!#REF!&gt;0,Glutamine!#REF!,"")</f>
        <v>#REF!</v>
      </c>
      <c r="J11" s="245" t="e">
        <f>IF(Glutamine!#REF!&gt;0,Glutamine!#REF!,"")</f>
        <v>#REF!</v>
      </c>
      <c r="K11" s="245" t="e">
        <f>IF(Glutamine!#REF!&gt;0,Glutamine!#REF!,"")</f>
        <v>#REF!</v>
      </c>
      <c r="L11" s="240" t="e">
        <f>IF(Glutamine!#REF!&gt;0,Glutamine!#REF!,"")</f>
        <v>#REF!</v>
      </c>
      <c r="M11" s="240" t="e">
        <f>IF(Glutamine!#REF!&gt;0,Glutamine!#REF!,"")</f>
        <v>#REF!</v>
      </c>
      <c r="N11" s="240" t="e">
        <f>IF(Glutamine!#REF!&gt;0,Glutamine!#REF!,"")</f>
        <v>#REF!</v>
      </c>
      <c r="O11" s="240" t="e">
        <f>IF(Glutamine!#REF!&gt;0,Glutamine!#REF!,"")</f>
        <v>#REF!</v>
      </c>
      <c r="P11" s="240" t="e">
        <f>IF(Glutamine!#REF!&gt;0,Glutamine!#REF!,"")</f>
        <v>#REF!</v>
      </c>
      <c r="Q11" s="240" t="e">
        <f>IF(Glutamine!#REF!&gt;0,Glutamine!#REF!,"")</f>
        <v>#REF!</v>
      </c>
      <c r="R11" s="240" t="e">
        <f>IF(Glutamine!#REF!&gt;0,Glutamine!#REF!,"")</f>
        <v>#REF!</v>
      </c>
      <c r="S11" s="240" t="e">
        <f>IF(Glutamine!#REF!&gt;0,Glutamine!#REF!,"")</f>
        <v>#REF!</v>
      </c>
      <c r="T11" s="245" t="e">
        <f>IF(Glutamine!#REF!&gt;0,Glutamine!#REF!+Glutamine!#REF!*Glutamine!#REF!/'In Process Calc.'!$I12,"")</f>
        <v>#REF!</v>
      </c>
      <c r="U11" s="245" t="e">
        <f>IF(Glutamine!#REF!&gt;0,Glutamine!#REF!+Glutamine!#REF!*Glutamine!#REF!/'In Process Calc.'!$I12,"")</f>
        <v>#REF!</v>
      </c>
      <c r="V11" s="245" t="e">
        <f>IF(Glutamine!#REF!&gt;0,Glutamine!#REF!+Glutamine!#REF!*Glutamine!#REF!/'In Process Calc.'!$I12,"")</f>
        <v>#REF!</v>
      </c>
      <c r="W11" s="245" t="e">
        <f>IF(Glutamine!#REF!&gt;0,Glutamine!#REF!+Glutamine!#REF!*Glutamine!#REF!/'In Process Calc.'!$I12,"")</f>
        <v>#REF!</v>
      </c>
      <c r="X11" s="245" t="e">
        <f>IF(Glutamine!#REF!&gt;0,Glutamine!#REF!+Glutamine!#REF!*Glutamine!#REF!/'In Process Calc.'!$I12,"")</f>
        <v>#REF!</v>
      </c>
      <c r="Y11" s="245" t="e">
        <f>IF(Glutamine!#REF!&gt;0,Glutamine!#REF!+Glutamine!#REF!*Glutamine!#REF!/'In Process Calc.'!$I12,"")</f>
        <v>#REF!</v>
      </c>
      <c r="Z11" s="245" t="e">
        <f>IF(Glutamine!#REF!&gt;0,Glutamine!#REF!+Glutamine!#REF!*Glutamine!#REF!/'In Process Calc.'!$I12,"")</f>
        <v>#REF!</v>
      </c>
      <c r="AA11" s="245" t="e">
        <f>IF(Glutamine!#REF!&gt;0,Glutamine!#REF!+Glutamine!#REF!*Glutamine!#REF!/'In Process Calc.'!$I12,"")</f>
        <v>#REF!</v>
      </c>
      <c r="AB11" s="245" t="e">
        <f>IF(Glutamine!#REF!&gt;0,Glutamine!#REF!+Glutamine!#REF!*Glutamine!#REF!/'In Process Calc.'!$I12,"")</f>
        <v>#REF!</v>
      </c>
      <c r="AC11" s="245" t="e">
        <f>IF(Glutamine!#REF!&gt;0,Glutamine!#REF!+Glutamine!#REF!*Glutamine!#REF!/'In Process Calc.'!$I12,"")</f>
        <v>#REF!</v>
      </c>
      <c r="AD11" s="245" t="e">
        <f>IF(Glutamine!#REF!&gt;0,Glutamine!#REF!+Glutamine!#REF!*Glutamine!#REF!/'In Process Calc.'!$I12,"")</f>
        <v>#REF!</v>
      </c>
      <c r="AE11" s="245" t="e">
        <f>IF(Glutamine!#REF!&gt;0,Glutamine!#REF!+Glutamine!#REF!*Glutamine!#REF!/'In Process Calc.'!$I12,"")</f>
        <v>#REF!</v>
      </c>
      <c r="AF11" s="245" t="e">
        <f>IF(Glutamine!#REF!&gt;0,Glutamine!#REF!+Glutamine!#REF!*Glutamine!#REF!/'In Process Calc.'!$I12,"")</f>
        <v>#REF!</v>
      </c>
      <c r="AG11" s="245" t="e">
        <f>IF(Glutamine!#REF!&gt;0,Glutamine!#REF!+Glutamine!#REF!*Glutamine!#REF!/'In Process Calc.'!$I12,"")</f>
        <v>#REF!</v>
      </c>
      <c r="AH11" s="245" t="e">
        <f>IF(Glutamine!#REF!&gt;0,Glutamine!#REF!+Glutamine!#REF!*Glutamine!#REF!/'In Process Calc.'!$I12,"")</f>
        <v>#REF!</v>
      </c>
      <c r="AI11" s="245" t="e">
        <f>IF(Glutamine!#REF!&gt;0,Glutamine!#REF!+Glutamine!#REF!*Glutamine!#REF!/'In Process Calc.'!$I12,"")</f>
        <v>#REF!</v>
      </c>
      <c r="AJ11" s="245" t="e">
        <f>IF(Glutamine!#REF!&gt;0,Glutamine!#REF!+Glutamine!#REF!*Glutamine!#REF!/'In Process Calc.'!$I12,"")</f>
        <v>#REF!</v>
      </c>
      <c r="AK11" s="245" t="e">
        <f>IF(Glutamine!#REF!&gt;0,Glutamine!#REF!+Glutamine!#REF!*Glutamine!#REF!/'In Process Calc.'!$I12,"")</f>
        <v>#REF!</v>
      </c>
      <c r="AL11" s="245" t="e">
        <f>IF(Glutamine!#REF!&gt;0,Glutamine!#REF!+Glutamine!#REF!*Glutamine!#REF!/'In Process Calc.'!$I12,"")</f>
        <v>#REF!</v>
      </c>
      <c r="AM11" s="245" t="e">
        <f>IF(Glutamine!#REF!&gt;0,Glutamine!#REF!+Glutamine!#REF!*Glutamine!#REF!/'In Process Calc.'!$I12,"")</f>
        <v>#REF!</v>
      </c>
      <c r="AN11" s="245" t="e">
        <f>IF(Glutamine!#REF!&gt;0,Glutamine!#REF!+Glutamine!#REF!*Glutamine!#REF!/'In Process Calc.'!$I12,"")</f>
        <v>#REF!</v>
      </c>
      <c r="AO11" s="245" t="e">
        <f>IF(Glutamine!#REF!&gt;0,Glutamine!#REF!+Glutamine!#REF!*Glutamine!#REF!/'In Process Calc.'!$I12,"")</f>
        <v>#REF!</v>
      </c>
      <c r="AP11" s="245" t="e">
        <f>IF(Glutamine!#REF!&gt;0,Glutamine!#REF!+Glutamine!#REF!*Glutamine!#REF!/'In Process Calc.'!$I12,"")</f>
        <v>#REF!</v>
      </c>
      <c r="AQ11" s="245" t="e">
        <f>IF(Glutamine!#REF!&gt;0,Glutamine!#REF!+Glutamine!#REF!*Glutamine!#REF!/'In Process Calc.'!$I12,"")</f>
        <v>#REF!</v>
      </c>
      <c r="AR11" s="245" t="e">
        <f>IF(Glutamine!#REF!&gt;0,Glutamine!#REF!,"")</f>
        <v>#REF!</v>
      </c>
      <c r="AS11" s="245" t="e">
        <f>IF(Glutamine!#REF!&gt;0,Glutamine!#REF!,"")</f>
        <v>#REF!</v>
      </c>
      <c r="AT11" s="245" t="e">
        <f>IF(Glutamine!#REF!&gt;0,Glutamine!#REF!,"")</f>
        <v>#REF!</v>
      </c>
      <c r="AU11" s="245" t="e">
        <f>IF(Glutamine!#REF!&gt;0,Glutamine!#REF!,"")</f>
        <v>#REF!</v>
      </c>
      <c r="AV11" s="245" t="e">
        <f>IF(Glutamine!#REF!&gt;0,Glutamine!#REF!,"")</f>
        <v>#REF!</v>
      </c>
      <c r="AW11" s="245" t="e">
        <f>IF(Glutamine!#REF!&gt;0,Glutamine!#REF!,"")</f>
        <v>#REF!</v>
      </c>
      <c r="AX11" s="245" t="e">
        <f>IF(Glutamine!#REF!&gt;0,Glutamine!#REF!,"")</f>
        <v>#REF!</v>
      </c>
      <c r="AY11" s="245" t="e">
        <f>IF(Glutamine!#REF!&gt;0,Glutamine!#REF!,"")</f>
        <v>#REF!</v>
      </c>
      <c r="AZ11" s="245" t="e">
        <f>IF(Glutamine!#REF!&gt;0,Glutamine!#REF!,"")</f>
        <v>#REF!</v>
      </c>
      <c r="BA11" s="245" t="e">
        <f>IF(Glutamine!#REF!&gt;0,Glutamine!#REF!,"")</f>
        <v>#REF!</v>
      </c>
      <c r="BB11" s="245" t="e">
        <f>IF(Glutamine!#REF!&gt;0,Glutamine!#REF!,"")</f>
        <v>#REF!</v>
      </c>
      <c r="BC11" s="245" t="e">
        <f>IF(Glutamine!#REF!&gt;0,Glutamine!#REF!,"")</f>
        <v>#REF!</v>
      </c>
      <c r="BD11" s="245" t="e">
        <f>IF(Glutamine!#REF!&gt;0,Glutamine!#REF!,"")</f>
        <v>#REF!</v>
      </c>
      <c r="BE11" s="245" t="e">
        <f>IF(Glutamine!#REF!&gt;0,Glutamine!#REF!,"")</f>
        <v>#REF!</v>
      </c>
      <c r="BF11" s="245" t="e">
        <f>IF(Glutamine!#REF!&gt;0,Glutamine!#REF!,"")</f>
        <v>#REF!</v>
      </c>
      <c r="BG11" s="245" t="e">
        <f>IF(Glutamine!#REF!&gt;0,Glutamine!#REF!,"")</f>
        <v>#REF!</v>
      </c>
      <c r="BH11" s="245" t="e">
        <f>IF(Glutamine!#REF!&gt;0,Glutamine!#REF!,"")</f>
        <v>#REF!</v>
      </c>
      <c r="BI11" s="245" t="e">
        <f>IF(Glutamine!#REF!&gt;0,Glutamine!#REF!,"")</f>
        <v>#REF!</v>
      </c>
      <c r="BJ11" s="245" t="e">
        <f>IF(Glutamine!#REF!&gt;0,Glutamine!#REF!,"")</f>
        <v>#REF!</v>
      </c>
      <c r="BK11" s="245" t="e">
        <f>IF(Glutamine!#REF!&gt;0,Glutamine!#REF!,"")</f>
        <v>#REF!</v>
      </c>
      <c r="BL11" s="245" t="e">
        <f>IF(Glutamine!#REF!&gt;0,Glutamine!#REF!,"")</f>
        <v>#REF!</v>
      </c>
      <c r="BM11" s="245" t="e">
        <f>IF(Glutamine!#REF!&gt;0,Glutamine!#REF!,"")</f>
        <v>#REF!</v>
      </c>
      <c r="BN11" s="245" t="e">
        <f>IF(Glutamine!#REF!&gt;0,'In Process Calc.'!B11,"")</f>
        <v>#REF!</v>
      </c>
      <c r="BO11" s="245" t="e">
        <f>IF(Glutamine!#REF!&gt;0,'In Process Calc.'!C11,"")</f>
        <v>#REF!</v>
      </c>
    </row>
    <row r="12" spans="1:67" x14ac:dyDescent="0.15">
      <c r="A12" s="240" t="e">
        <f>IF(Glutamine!#REF!&gt;0,Glutamine!$B$1,"")</f>
        <v>#REF!</v>
      </c>
      <c r="B12" s="240" t="e">
        <f>IF(Glutamine!#REF!&gt;0,Glutamine!A14+0.1,"")</f>
        <v>#REF!</v>
      </c>
      <c r="C12" s="244" t="e">
        <f>IF(Glutamine!#REF!&gt;0,Glutamine!B14,"")</f>
        <v>#REF!</v>
      </c>
      <c r="D12" s="249" t="e">
        <f>IF(Glutamine!#REF!&gt;0,Glutamine!C14,"")</f>
        <v>#REF!</v>
      </c>
      <c r="E12" s="240" t="e">
        <f>IF(Glutamine!#REF!&gt;0,Glutamine!D14,"")</f>
        <v>#REF!</v>
      </c>
      <c r="F12" s="240" t="e">
        <f>IF(Glutamine!#REF!&gt;0,Glutamine!#REF!,"")</f>
        <v>#REF!</v>
      </c>
      <c r="G12" s="240" t="e">
        <f>IF(Glutamine!#REF!&gt;0,Glutamine!G14,"")</f>
        <v>#REF!</v>
      </c>
      <c r="H12" s="245" t="e">
        <f>IF(Glutamine!#REF!&gt;0,Glutamine!H14,"")</f>
        <v>#REF!</v>
      </c>
      <c r="I12" s="245" t="e">
        <f>IF(Glutamine!#REF!&gt;0,Glutamine!I14,"")</f>
        <v>#REF!</v>
      </c>
      <c r="J12" s="245" t="e">
        <f>IF(Glutamine!#REF!&gt;0,Glutamine!J14,"")</f>
        <v>#REF!</v>
      </c>
      <c r="K12" s="245" t="e">
        <f>IF(Glutamine!#REF!&gt;0,Glutamine!K14,"")</f>
        <v>#REF!</v>
      </c>
      <c r="L12" s="240" t="e">
        <f>IF(Glutamine!#REF!&gt;0,Glutamine!L14,"")</f>
        <v>#REF!</v>
      </c>
      <c r="M12" s="240" t="e">
        <f>IF(Glutamine!#REF!&gt;0,Glutamine!M14,"")</f>
        <v>#REF!</v>
      </c>
      <c r="N12" s="240" t="e">
        <f>IF(Glutamine!#REF!&gt;0,Glutamine!N14,"")</f>
        <v>#REF!</v>
      </c>
      <c r="O12" s="240" t="e">
        <f>IF(Glutamine!#REF!&gt;0,Glutamine!O14,"")</f>
        <v>#REF!</v>
      </c>
      <c r="P12" s="240" t="e">
        <f>IF(Glutamine!#REF!&gt;0,Glutamine!P14,"")</f>
        <v>#REF!</v>
      </c>
      <c r="Q12" s="240" t="e">
        <f>IF(Glutamine!#REF!&gt;0,Glutamine!Q14,"")</f>
        <v>#REF!</v>
      </c>
      <c r="R12" s="240" t="e">
        <f>IF(Glutamine!#REF!&gt;0,Glutamine!R14,"")</f>
        <v>#REF!</v>
      </c>
      <c r="S12" s="240" t="e">
        <f>IF(Glutamine!#REF!&gt;0,Glutamine!S14,"")</f>
        <v>#REF!</v>
      </c>
      <c r="T12" s="245" t="e">
        <f>IF(Glutamine!#REF!&gt;0,Glutamine!T14+Glutamine!#REF!*Glutamine!AR14/'In Process Calc.'!#REF!,"")</f>
        <v>#REF!</v>
      </c>
      <c r="U12" s="245" t="e">
        <f>IF(Glutamine!#REF!&gt;0,Glutamine!U14+Glutamine!#REF!*Glutamine!AS14/'In Process Calc.'!#REF!,"")</f>
        <v>#REF!</v>
      </c>
      <c r="V12" s="245" t="e">
        <f>IF(Glutamine!#REF!&gt;0,Glutamine!V14+Glutamine!#REF!*Glutamine!AT14/'In Process Calc.'!#REF!,"")</f>
        <v>#REF!</v>
      </c>
      <c r="W12" s="245" t="e">
        <f>IF(Glutamine!#REF!&gt;0,Glutamine!W14+Glutamine!#REF!*Glutamine!AU14/'In Process Calc.'!#REF!,"")</f>
        <v>#REF!</v>
      </c>
      <c r="X12" s="245" t="e">
        <f>IF(Glutamine!#REF!&gt;0,Glutamine!X14+Glutamine!#REF!*Glutamine!AV14/'In Process Calc.'!#REF!,"")</f>
        <v>#REF!</v>
      </c>
      <c r="Y12" s="245" t="e">
        <f>IF(Glutamine!#REF!&gt;0,Glutamine!Y14+Glutamine!#REF!*Glutamine!AW14/'In Process Calc.'!#REF!,"")</f>
        <v>#REF!</v>
      </c>
      <c r="Z12" s="245" t="e">
        <f>IF(Glutamine!#REF!&gt;0,Glutamine!Z14+Glutamine!#REF!*Glutamine!AX14/'In Process Calc.'!#REF!,"")</f>
        <v>#REF!</v>
      </c>
      <c r="AA12" s="245" t="e">
        <f>IF(Glutamine!#REF!&gt;0,Glutamine!AA14+Glutamine!#REF!*Glutamine!AY14/'In Process Calc.'!#REF!,"")</f>
        <v>#REF!</v>
      </c>
      <c r="AB12" s="245" t="e">
        <f>IF(Glutamine!#REF!&gt;0,Glutamine!AB14+Glutamine!#REF!*Glutamine!AZ14/'In Process Calc.'!#REF!,"")</f>
        <v>#REF!</v>
      </c>
      <c r="AC12" s="245" t="e">
        <f>IF(Glutamine!#REF!&gt;0,Glutamine!AC14+Glutamine!#REF!*Glutamine!BA14/'In Process Calc.'!#REF!,"")</f>
        <v>#REF!</v>
      </c>
      <c r="AD12" s="245" t="e">
        <f>IF(Glutamine!#REF!&gt;0,Glutamine!AD14+Glutamine!#REF!*Glutamine!BB14/'In Process Calc.'!#REF!,"")</f>
        <v>#REF!</v>
      </c>
      <c r="AE12" s="245" t="e">
        <f>IF(Glutamine!#REF!&gt;0,Glutamine!AE14+Glutamine!#REF!*Glutamine!BD14/'In Process Calc.'!#REF!,"")</f>
        <v>#REF!</v>
      </c>
      <c r="AF12" s="245" t="e">
        <f>IF(Glutamine!#REF!&gt;0,Glutamine!AF14+Glutamine!#REF!*Glutamine!BE14/'In Process Calc.'!#REF!,"")</f>
        <v>#REF!</v>
      </c>
      <c r="AG12" s="245" t="e">
        <f>IF(Glutamine!#REF!&gt;0,Glutamine!AG14+Glutamine!#REF!*Glutamine!BF14/'In Process Calc.'!#REF!,"")</f>
        <v>#REF!</v>
      </c>
      <c r="AH12" s="245" t="e">
        <f>IF(Glutamine!#REF!&gt;0,Glutamine!AH14+Glutamine!#REF!*Glutamine!BH14/'In Process Calc.'!#REF!,"")</f>
        <v>#REF!</v>
      </c>
      <c r="AI12" s="245" t="e">
        <f>IF(Glutamine!#REF!&gt;0,Glutamine!AI14+Glutamine!#REF!*Glutamine!BI14/'In Process Calc.'!#REF!,"")</f>
        <v>#REF!</v>
      </c>
      <c r="AJ12" s="245" t="e">
        <f>IF(Glutamine!#REF!&gt;0,Glutamine!AJ14+Glutamine!#REF!*Glutamine!BJ14/'In Process Calc.'!#REF!,"")</f>
        <v>#REF!</v>
      </c>
      <c r="AK12" s="245" t="e">
        <f>IF(Glutamine!#REF!&gt;0,Glutamine!AK14+Glutamine!#REF!*Glutamine!BK14/'In Process Calc.'!#REF!,"")</f>
        <v>#REF!</v>
      </c>
      <c r="AL12" s="245" t="e">
        <f>IF(Glutamine!#REF!&gt;0,Glutamine!AL14+Glutamine!#REF!*Glutamine!BL14/'In Process Calc.'!#REF!,"")</f>
        <v>#REF!</v>
      </c>
      <c r="AM12" s="245" t="e">
        <f>IF(Glutamine!#REF!&gt;0,Glutamine!AM14+Glutamine!#REF!*Glutamine!BM14/'In Process Calc.'!#REF!,"")</f>
        <v>#REF!</v>
      </c>
      <c r="AN12" s="245" t="e">
        <f>IF(Glutamine!#REF!&gt;0,Glutamine!AN14+Glutamine!#REF!*Glutamine!BN14/'In Process Calc.'!#REF!,"")</f>
        <v>#REF!</v>
      </c>
      <c r="AO12" s="245" t="e">
        <f>IF(Glutamine!#REF!&gt;0,Glutamine!AO14+Glutamine!#REF!*Glutamine!BO14/'In Process Calc.'!#REF!,"")</f>
        <v>#REF!</v>
      </c>
      <c r="AP12" s="245" t="e">
        <f>IF(Glutamine!#REF!&gt;0,Glutamine!AP14+Glutamine!#REF!*Glutamine!BP14/'In Process Calc.'!#REF!,"")</f>
        <v>#REF!</v>
      </c>
      <c r="AQ12" s="245" t="e">
        <f>IF(Glutamine!#REF!&gt;0,Glutamine!AQ14+Glutamine!#REF!*Glutamine!BQ14/'In Process Calc.'!#REF!,"")</f>
        <v>#REF!</v>
      </c>
      <c r="AR12" s="245" t="e">
        <f>IF(Glutamine!#REF!&gt;0,Glutamine!AR14,"")</f>
        <v>#REF!</v>
      </c>
      <c r="AS12" s="245" t="e">
        <f>IF(Glutamine!#REF!&gt;0,Glutamine!AS14,"")</f>
        <v>#REF!</v>
      </c>
      <c r="AT12" s="245" t="e">
        <f>IF(Glutamine!#REF!&gt;0,Glutamine!AT14,"")</f>
        <v>#REF!</v>
      </c>
      <c r="AU12" s="245" t="e">
        <f>IF(Glutamine!#REF!&gt;0,Glutamine!AU14,"")</f>
        <v>#REF!</v>
      </c>
      <c r="AV12" s="245" t="e">
        <f>IF(Glutamine!#REF!&gt;0,Glutamine!AV14,"")</f>
        <v>#REF!</v>
      </c>
      <c r="AW12" s="245" t="e">
        <f>IF(Glutamine!#REF!&gt;0,Glutamine!AW14,"")</f>
        <v>#REF!</v>
      </c>
      <c r="AX12" s="245" t="e">
        <f>IF(Glutamine!#REF!&gt;0,Glutamine!AX14,"")</f>
        <v>#REF!</v>
      </c>
      <c r="AY12" s="245" t="e">
        <f>IF(Glutamine!#REF!&gt;0,Glutamine!AY14,"")</f>
        <v>#REF!</v>
      </c>
      <c r="AZ12" s="245" t="e">
        <f>IF(Glutamine!#REF!&gt;0,Glutamine!AZ14,"")</f>
        <v>#REF!</v>
      </c>
      <c r="BA12" s="245" t="e">
        <f>IF(Glutamine!#REF!&gt;0,Glutamine!BA14,"")</f>
        <v>#REF!</v>
      </c>
      <c r="BB12" s="245" t="e">
        <f>IF(Glutamine!#REF!&gt;0,Glutamine!BB14,"")</f>
        <v>#REF!</v>
      </c>
      <c r="BC12" s="245" t="e">
        <f>IF(Glutamine!#REF!&gt;0,Glutamine!BD14,"")</f>
        <v>#REF!</v>
      </c>
      <c r="BD12" s="245" t="e">
        <f>IF(Glutamine!#REF!&gt;0,Glutamine!BE14,"")</f>
        <v>#REF!</v>
      </c>
      <c r="BE12" s="245" t="e">
        <f>IF(Glutamine!#REF!&gt;0,Glutamine!BF14,"")</f>
        <v>#REF!</v>
      </c>
      <c r="BF12" s="245" t="e">
        <f>IF(Glutamine!#REF!&gt;0,Glutamine!BH14,"")</f>
        <v>#REF!</v>
      </c>
      <c r="BG12" s="245" t="e">
        <f>IF(Glutamine!#REF!&gt;0,Glutamine!BI14,"")</f>
        <v>#REF!</v>
      </c>
      <c r="BH12" s="245" t="e">
        <f>IF(Glutamine!#REF!&gt;0,Glutamine!BJ14,"")</f>
        <v>#REF!</v>
      </c>
      <c r="BI12" s="245" t="e">
        <f>IF(Glutamine!#REF!&gt;0,Glutamine!BK14,"")</f>
        <v>#REF!</v>
      </c>
      <c r="BJ12" s="245" t="e">
        <f>IF(Glutamine!#REF!&gt;0,Glutamine!BL14,"")</f>
        <v>#REF!</v>
      </c>
      <c r="BK12" s="245" t="e">
        <f>IF(Glutamine!#REF!&gt;0,Glutamine!BM14,"")</f>
        <v>#REF!</v>
      </c>
      <c r="BL12" s="245" t="e">
        <f>IF(Glutamine!#REF!&gt;0,Glutamine!BN14,"")</f>
        <v>#REF!</v>
      </c>
      <c r="BM12" s="245" t="e">
        <f>IF(Glutamine!#REF!&gt;0,Glutamine!BO14,"")</f>
        <v>#REF!</v>
      </c>
      <c r="BN12" s="245" t="e">
        <f>IF(Glutamine!#REF!&gt;0,'In Process Calc.'!B12,"")</f>
        <v>#REF!</v>
      </c>
      <c r="BO12" s="245" t="e">
        <f>IF(Glutamine!#REF!&gt;0,'In Process Calc.'!C12,"")</f>
        <v>#REF!</v>
      </c>
    </row>
    <row r="13" spans="1:67" x14ac:dyDescent="0.15">
      <c r="A13" s="240" t="e">
        <f>IF(Glutamine!#REF!&gt;0,Glutamine!$B$1,"")</f>
        <v>#REF!</v>
      </c>
      <c r="B13" s="240" t="e">
        <f>IF(Glutamine!#REF!&gt;0,Glutamine!#REF!+0.1,"")</f>
        <v>#REF!</v>
      </c>
      <c r="C13" s="244" t="e">
        <f>IF(Glutamine!#REF!&gt;0,Glutamine!#REF!,"")</f>
        <v>#REF!</v>
      </c>
      <c r="D13" s="249" t="e">
        <f>IF(Glutamine!#REF!&gt;0,Glutamine!#REF!,"")</f>
        <v>#REF!</v>
      </c>
      <c r="E13" s="240" t="e">
        <f>IF(Glutamine!#REF!&gt;0,Glutamine!#REF!,"")</f>
        <v>#REF!</v>
      </c>
      <c r="F13" s="240" t="e">
        <f>IF(Glutamine!#REF!&gt;0,Glutamine!#REF!,"")</f>
        <v>#REF!</v>
      </c>
      <c r="G13" s="240" t="e">
        <f>IF(Glutamine!#REF!&gt;0,Glutamine!#REF!,"")</f>
        <v>#REF!</v>
      </c>
      <c r="H13" s="245" t="e">
        <f>IF(Glutamine!#REF!&gt;0,Glutamine!#REF!,"")</f>
        <v>#REF!</v>
      </c>
      <c r="I13" s="245" t="e">
        <f>IF(Glutamine!#REF!&gt;0,Glutamine!#REF!,"")</f>
        <v>#REF!</v>
      </c>
      <c r="J13" s="245" t="e">
        <f>IF(Glutamine!#REF!&gt;0,Glutamine!#REF!,"")</f>
        <v>#REF!</v>
      </c>
      <c r="K13" s="245" t="e">
        <f>IF(Glutamine!#REF!&gt;0,Glutamine!#REF!,"")</f>
        <v>#REF!</v>
      </c>
      <c r="L13" s="240" t="e">
        <f>IF(Glutamine!#REF!&gt;0,Glutamine!#REF!,"")</f>
        <v>#REF!</v>
      </c>
      <c r="M13" s="240" t="e">
        <f>IF(Glutamine!#REF!&gt;0,Glutamine!#REF!,"")</f>
        <v>#REF!</v>
      </c>
      <c r="N13" s="240" t="e">
        <f>IF(Glutamine!#REF!&gt;0,Glutamine!#REF!,"")</f>
        <v>#REF!</v>
      </c>
      <c r="O13" s="240" t="e">
        <f>IF(Glutamine!#REF!&gt;0,Glutamine!#REF!,"")</f>
        <v>#REF!</v>
      </c>
      <c r="P13" s="240" t="e">
        <f>IF(Glutamine!#REF!&gt;0,Glutamine!#REF!,"")</f>
        <v>#REF!</v>
      </c>
      <c r="Q13" s="240" t="e">
        <f>IF(Glutamine!#REF!&gt;0,Glutamine!#REF!,"")</f>
        <v>#REF!</v>
      </c>
      <c r="R13" s="240" t="e">
        <f>IF(Glutamine!#REF!&gt;0,Glutamine!#REF!,"")</f>
        <v>#REF!</v>
      </c>
      <c r="S13" s="240" t="e">
        <f>IF(Glutamine!#REF!&gt;0,Glutamine!#REF!,"")</f>
        <v>#REF!</v>
      </c>
      <c r="T13" s="245" t="e">
        <f>IF(Glutamine!#REF!&gt;0,Glutamine!#REF!+Glutamine!#REF!*Glutamine!#REF!/'In Process Calc.'!#REF!,"")</f>
        <v>#REF!</v>
      </c>
      <c r="U13" s="245" t="e">
        <f>IF(Glutamine!#REF!&gt;0,Glutamine!#REF!+Glutamine!#REF!*Glutamine!#REF!/'In Process Calc.'!#REF!,"")</f>
        <v>#REF!</v>
      </c>
      <c r="V13" s="245" t="e">
        <f>IF(Glutamine!#REF!&gt;0,Glutamine!#REF!+Glutamine!#REF!*Glutamine!#REF!/'In Process Calc.'!#REF!,"")</f>
        <v>#REF!</v>
      </c>
      <c r="W13" s="245" t="e">
        <f>IF(Glutamine!#REF!&gt;0,Glutamine!#REF!+Glutamine!#REF!*Glutamine!#REF!/'In Process Calc.'!#REF!,"")</f>
        <v>#REF!</v>
      </c>
      <c r="X13" s="245" t="e">
        <f>IF(Glutamine!#REF!&gt;0,Glutamine!#REF!+Glutamine!#REF!*Glutamine!#REF!/'In Process Calc.'!#REF!,"")</f>
        <v>#REF!</v>
      </c>
      <c r="Y13" s="245" t="e">
        <f>IF(Glutamine!#REF!&gt;0,Glutamine!#REF!+Glutamine!#REF!*Glutamine!#REF!/'In Process Calc.'!#REF!,"")</f>
        <v>#REF!</v>
      </c>
      <c r="Z13" s="245" t="e">
        <f>IF(Glutamine!#REF!&gt;0,Glutamine!#REF!+Glutamine!#REF!*Glutamine!#REF!/'In Process Calc.'!#REF!,"")</f>
        <v>#REF!</v>
      </c>
      <c r="AA13" s="245" t="e">
        <f>IF(Glutamine!#REF!&gt;0,Glutamine!#REF!+Glutamine!#REF!*Glutamine!#REF!/'In Process Calc.'!#REF!,"")</f>
        <v>#REF!</v>
      </c>
      <c r="AB13" s="245" t="e">
        <f>IF(Glutamine!#REF!&gt;0,Glutamine!#REF!+Glutamine!#REF!*Glutamine!#REF!/'In Process Calc.'!#REF!,"")</f>
        <v>#REF!</v>
      </c>
      <c r="AC13" s="245" t="e">
        <f>IF(Glutamine!#REF!&gt;0,Glutamine!#REF!+Glutamine!#REF!*Glutamine!#REF!/'In Process Calc.'!#REF!,"")</f>
        <v>#REF!</v>
      </c>
      <c r="AD13" s="245" t="e">
        <f>IF(Glutamine!#REF!&gt;0,Glutamine!#REF!+Glutamine!#REF!*Glutamine!#REF!/'In Process Calc.'!#REF!,"")</f>
        <v>#REF!</v>
      </c>
      <c r="AE13" s="245" t="e">
        <f>IF(Glutamine!#REF!&gt;0,Glutamine!#REF!+Glutamine!#REF!*Glutamine!#REF!/'In Process Calc.'!#REF!,"")</f>
        <v>#REF!</v>
      </c>
      <c r="AF13" s="245" t="e">
        <f>IF(Glutamine!#REF!&gt;0,Glutamine!#REF!+Glutamine!#REF!*Glutamine!#REF!/'In Process Calc.'!#REF!,"")</f>
        <v>#REF!</v>
      </c>
      <c r="AG13" s="245" t="e">
        <f>IF(Glutamine!#REF!&gt;0,Glutamine!#REF!+Glutamine!#REF!*Glutamine!#REF!/'In Process Calc.'!#REF!,"")</f>
        <v>#REF!</v>
      </c>
      <c r="AH13" s="245" t="e">
        <f>IF(Glutamine!#REF!&gt;0,Glutamine!#REF!+Glutamine!#REF!*Glutamine!#REF!/'In Process Calc.'!#REF!,"")</f>
        <v>#REF!</v>
      </c>
      <c r="AI13" s="245" t="e">
        <f>IF(Glutamine!#REF!&gt;0,Glutamine!#REF!+Glutamine!#REF!*Glutamine!#REF!/'In Process Calc.'!#REF!,"")</f>
        <v>#REF!</v>
      </c>
      <c r="AJ13" s="245" t="e">
        <f>IF(Glutamine!#REF!&gt;0,Glutamine!#REF!+Glutamine!#REF!*Glutamine!#REF!/'In Process Calc.'!#REF!,"")</f>
        <v>#REF!</v>
      </c>
      <c r="AK13" s="245" t="e">
        <f>IF(Glutamine!#REF!&gt;0,Glutamine!#REF!+Glutamine!#REF!*Glutamine!#REF!/'In Process Calc.'!#REF!,"")</f>
        <v>#REF!</v>
      </c>
      <c r="AL13" s="245" t="e">
        <f>IF(Glutamine!#REF!&gt;0,Glutamine!#REF!+Glutamine!#REF!*Glutamine!#REF!/'In Process Calc.'!#REF!,"")</f>
        <v>#REF!</v>
      </c>
      <c r="AM13" s="245" t="e">
        <f>IF(Glutamine!#REF!&gt;0,Glutamine!#REF!+Glutamine!#REF!*Glutamine!#REF!/'In Process Calc.'!#REF!,"")</f>
        <v>#REF!</v>
      </c>
      <c r="AN13" s="245" t="e">
        <f>IF(Glutamine!#REF!&gt;0,Glutamine!#REF!+Glutamine!#REF!*Glutamine!#REF!/'In Process Calc.'!#REF!,"")</f>
        <v>#REF!</v>
      </c>
      <c r="AO13" s="245" t="e">
        <f>IF(Glutamine!#REF!&gt;0,Glutamine!#REF!+Glutamine!#REF!*Glutamine!#REF!/'In Process Calc.'!#REF!,"")</f>
        <v>#REF!</v>
      </c>
      <c r="AP13" s="245" t="e">
        <f>IF(Glutamine!#REF!&gt;0,Glutamine!#REF!+Glutamine!#REF!*Glutamine!#REF!/'In Process Calc.'!#REF!,"")</f>
        <v>#REF!</v>
      </c>
      <c r="AQ13" s="245" t="e">
        <f>IF(Glutamine!#REF!&gt;0,Glutamine!#REF!+Glutamine!#REF!*Glutamine!#REF!/'In Process Calc.'!#REF!,"")</f>
        <v>#REF!</v>
      </c>
      <c r="AR13" s="245" t="e">
        <f>IF(Glutamine!#REF!&gt;0,Glutamine!#REF!,"")</f>
        <v>#REF!</v>
      </c>
      <c r="AS13" s="245" t="e">
        <f>IF(Glutamine!#REF!&gt;0,Glutamine!#REF!,"")</f>
        <v>#REF!</v>
      </c>
      <c r="AT13" s="245" t="e">
        <f>IF(Glutamine!#REF!&gt;0,Glutamine!#REF!,"")</f>
        <v>#REF!</v>
      </c>
      <c r="AU13" s="245" t="e">
        <f>IF(Glutamine!#REF!&gt;0,Glutamine!#REF!,"")</f>
        <v>#REF!</v>
      </c>
      <c r="AV13" s="245" t="e">
        <f>IF(Glutamine!#REF!&gt;0,Glutamine!#REF!,"")</f>
        <v>#REF!</v>
      </c>
      <c r="AW13" s="245" t="e">
        <f>IF(Glutamine!#REF!&gt;0,Glutamine!#REF!,"")</f>
        <v>#REF!</v>
      </c>
      <c r="AX13" s="245" t="e">
        <f>IF(Glutamine!#REF!&gt;0,Glutamine!#REF!,"")</f>
        <v>#REF!</v>
      </c>
      <c r="AY13" s="245" t="e">
        <f>IF(Glutamine!#REF!&gt;0,Glutamine!#REF!,"")</f>
        <v>#REF!</v>
      </c>
      <c r="AZ13" s="245" t="e">
        <f>IF(Glutamine!#REF!&gt;0,Glutamine!#REF!,"")</f>
        <v>#REF!</v>
      </c>
      <c r="BA13" s="245" t="e">
        <f>IF(Glutamine!#REF!&gt;0,Glutamine!#REF!,"")</f>
        <v>#REF!</v>
      </c>
      <c r="BB13" s="245" t="e">
        <f>IF(Glutamine!#REF!&gt;0,Glutamine!#REF!,"")</f>
        <v>#REF!</v>
      </c>
      <c r="BC13" s="245" t="e">
        <f>IF(Glutamine!#REF!&gt;0,Glutamine!#REF!,"")</f>
        <v>#REF!</v>
      </c>
      <c r="BD13" s="245" t="e">
        <f>IF(Glutamine!#REF!&gt;0,Glutamine!#REF!,"")</f>
        <v>#REF!</v>
      </c>
      <c r="BE13" s="245" t="e">
        <f>IF(Glutamine!#REF!&gt;0,Glutamine!#REF!,"")</f>
        <v>#REF!</v>
      </c>
      <c r="BF13" s="245" t="e">
        <f>IF(Glutamine!#REF!&gt;0,Glutamine!#REF!,"")</f>
        <v>#REF!</v>
      </c>
      <c r="BG13" s="245" t="e">
        <f>IF(Glutamine!#REF!&gt;0,Glutamine!#REF!,"")</f>
        <v>#REF!</v>
      </c>
      <c r="BH13" s="245" t="e">
        <f>IF(Glutamine!#REF!&gt;0,Glutamine!#REF!,"")</f>
        <v>#REF!</v>
      </c>
      <c r="BI13" s="245" t="e">
        <f>IF(Glutamine!#REF!&gt;0,Glutamine!#REF!,"")</f>
        <v>#REF!</v>
      </c>
      <c r="BJ13" s="245" t="e">
        <f>IF(Glutamine!#REF!&gt;0,Glutamine!#REF!,"")</f>
        <v>#REF!</v>
      </c>
      <c r="BK13" s="245" t="e">
        <f>IF(Glutamine!#REF!&gt;0,Glutamine!#REF!,"")</f>
        <v>#REF!</v>
      </c>
      <c r="BL13" s="245" t="e">
        <f>IF(Glutamine!#REF!&gt;0,Glutamine!#REF!,"")</f>
        <v>#REF!</v>
      </c>
      <c r="BM13" s="245" t="e">
        <f>IF(Glutamine!#REF!&gt;0,Glutamine!#REF!,"")</f>
        <v>#REF!</v>
      </c>
      <c r="BN13" s="245" t="e">
        <f>IF(Glutamine!#REF!&gt;0,'In Process Calc.'!#REF!,"")</f>
        <v>#REF!</v>
      </c>
      <c r="BO13" s="245" t="e">
        <f>IF(Glutamine!#REF!&gt;0,'In Process Calc.'!#REF!,"")</f>
        <v>#REF!</v>
      </c>
    </row>
    <row r="14" spans="1:67" x14ac:dyDescent="0.15">
      <c r="A14" s="240" t="e">
        <f>IF(Glutamine!#REF!&gt;0,Glutamine!$B$1,"")</f>
        <v>#REF!</v>
      </c>
      <c r="B14" s="240" t="e">
        <f>IF(Glutamine!#REF!&gt;0,Glutamine!#REF!+0.1,"")</f>
        <v>#REF!</v>
      </c>
      <c r="C14" s="244" t="e">
        <f>IF(Glutamine!#REF!&gt;0,Glutamine!#REF!,"")</f>
        <v>#REF!</v>
      </c>
      <c r="D14" s="249" t="e">
        <f>IF(Glutamine!#REF!&gt;0,Glutamine!#REF!,"")</f>
        <v>#REF!</v>
      </c>
      <c r="E14" s="240" t="e">
        <f>IF(Glutamine!#REF!&gt;0,Glutamine!#REF!,"")</f>
        <v>#REF!</v>
      </c>
      <c r="F14" s="240" t="e">
        <f>IF(Glutamine!#REF!&gt;0,Glutamine!#REF!,"")</f>
        <v>#REF!</v>
      </c>
      <c r="G14" s="240" t="e">
        <f>IF(Glutamine!#REF!&gt;0,Glutamine!#REF!,"")</f>
        <v>#REF!</v>
      </c>
      <c r="H14" s="245" t="e">
        <f>IF(Glutamine!#REF!&gt;0,Glutamine!#REF!,"")</f>
        <v>#REF!</v>
      </c>
      <c r="I14" s="245" t="e">
        <f>IF(Glutamine!#REF!&gt;0,Glutamine!#REF!,"")</f>
        <v>#REF!</v>
      </c>
      <c r="J14" s="245" t="e">
        <f>IF(Glutamine!#REF!&gt;0,Glutamine!#REF!,"")</f>
        <v>#REF!</v>
      </c>
      <c r="K14" s="245" t="e">
        <f>IF(Glutamine!#REF!&gt;0,Glutamine!#REF!,"")</f>
        <v>#REF!</v>
      </c>
      <c r="L14" s="240" t="e">
        <f>IF(Glutamine!#REF!&gt;0,Glutamine!#REF!,"")</f>
        <v>#REF!</v>
      </c>
      <c r="M14" s="240" t="e">
        <f>IF(Glutamine!#REF!&gt;0,Glutamine!#REF!,"")</f>
        <v>#REF!</v>
      </c>
      <c r="N14" s="240" t="e">
        <f>IF(Glutamine!#REF!&gt;0,Glutamine!#REF!,"")</f>
        <v>#REF!</v>
      </c>
      <c r="O14" s="240" t="e">
        <f>IF(Glutamine!#REF!&gt;0,Glutamine!#REF!,"")</f>
        <v>#REF!</v>
      </c>
      <c r="P14" s="240" t="e">
        <f>IF(Glutamine!#REF!&gt;0,Glutamine!#REF!,"")</f>
        <v>#REF!</v>
      </c>
      <c r="Q14" s="240" t="e">
        <f>IF(Glutamine!#REF!&gt;0,Glutamine!#REF!,"")</f>
        <v>#REF!</v>
      </c>
      <c r="R14" s="240" t="e">
        <f>IF(Glutamine!#REF!&gt;0,Glutamine!#REF!,"")</f>
        <v>#REF!</v>
      </c>
      <c r="S14" s="240" t="e">
        <f>IF(Glutamine!#REF!&gt;0,Glutamine!#REF!,"")</f>
        <v>#REF!</v>
      </c>
      <c r="T14" s="245" t="e">
        <f>IF(Glutamine!#REF!&gt;0,Glutamine!#REF!+Glutamine!#REF!*Glutamine!#REF!/'In Process Calc.'!#REF!,"")</f>
        <v>#REF!</v>
      </c>
      <c r="U14" s="245" t="e">
        <f>IF(Glutamine!#REF!&gt;0,Glutamine!#REF!+Glutamine!#REF!*Glutamine!#REF!/'In Process Calc.'!#REF!,"")</f>
        <v>#REF!</v>
      </c>
      <c r="V14" s="245" t="e">
        <f>IF(Glutamine!#REF!&gt;0,Glutamine!#REF!+Glutamine!#REF!*Glutamine!#REF!/'In Process Calc.'!#REF!,"")</f>
        <v>#REF!</v>
      </c>
      <c r="W14" s="245" t="e">
        <f>IF(Glutamine!#REF!&gt;0,Glutamine!#REF!+Glutamine!#REF!*Glutamine!#REF!/'In Process Calc.'!#REF!,"")</f>
        <v>#REF!</v>
      </c>
      <c r="X14" s="245" t="e">
        <f>IF(Glutamine!#REF!&gt;0,Glutamine!#REF!+Glutamine!#REF!*Glutamine!#REF!/'In Process Calc.'!#REF!,"")</f>
        <v>#REF!</v>
      </c>
      <c r="Y14" s="245" t="e">
        <f>IF(Glutamine!#REF!&gt;0,Glutamine!#REF!+Glutamine!#REF!*Glutamine!#REF!/'In Process Calc.'!#REF!,"")</f>
        <v>#REF!</v>
      </c>
      <c r="Z14" s="245" t="e">
        <f>IF(Glutamine!#REF!&gt;0,Glutamine!#REF!+Glutamine!#REF!*Glutamine!#REF!/'In Process Calc.'!#REF!,"")</f>
        <v>#REF!</v>
      </c>
      <c r="AA14" s="245" t="e">
        <f>IF(Glutamine!#REF!&gt;0,Glutamine!#REF!+Glutamine!#REF!*Glutamine!#REF!/'In Process Calc.'!#REF!,"")</f>
        <v>#REF!</v>
      </c>
      <c r="AB14" s="245" t="e">
        <f>IF(Glutamine!#REF!&gt;0,Glutamine!#REF!+Glutamine!#REF!*Glutamine!#REF!/'In Process Calc.'!#REF!,"")</f>
        <v>#REF!</v>
      </c>
      <c r="AC14" s="245" t="e">
        <f>IF(Glutamine!#REF!&gt;0,Glutamine!#REF!+Glutamine!#REF!*Glutamine!#REF!/'In Process Calc.'!#REF!,"")</f>
        <v>#REF!</v>
      </c>
      <c r="AD14" s="245" t="e">
        <f>IF(Glutamine!#REF!&gt;0,Glutamine!#REF!+Glutamine!#REF!*Glutamine!#REF!/'In Process Calc.'!#REF!,"")</f>
        <v>#REF!</v>
      </c>
      <c r="AE14" s="245" t="e">
        <f>IF(Glutamine!#REF!&gt;0,Glutamine!#REF!+Glutamine!#REF!*Glutamine!#REF!/'In Process Calc.'!#REF!,"")</f>
        <v>#REF!</v>
      </c>
      <c r="AF14" s="245" t="e">
        <f>IF(Glutamine!#REF!&gt;0,Glutamine!#REF!+Glutamine!#REF!*Glutamine!#REF!/'In Process Calc.'!#REF!,"")</f>
        <v>#REF!</v>
      </c>
      <c r="AG14" s="245" t="e">
        <f>IF(Glutamine!#REF!&gt;0,Glutamine!#REF!+Glutamine!#REF!*Glutamine!#REF!/'In Process Calc.'!#REF!,"")</f>
        <v>#REF!</v>
      </c>
      <c r="AH14" s="245" t="e">
        <f>IF(Glutamine!#REF!&gt;0,Glutamine!#REF!+Glutamine!#REF!*Glutamine!#REF!/'In Process Calc.'!#REF!,"")</f>
        <v>#REF!</v>
      </c>
      <c r="AI14" s="245" t="e">
        <f>IF(Glutamine!#REF!&gt;0,Glutamine!#REF!+Glutamine!#REF!*Glutamine!#REF!/'In Process Calc.'!#REF!,"")</f>
        <v>#REF!</v>
      </c>
      <c r="AJ14" s="245" t="e">
        <f>IF(Glutamine!#REF!&gt;0,Glutamine!#REF!+Glutamine!#REF!*Glutamine!#REF!/'In Process Calc.'!#REF!,"")</f>
        <v>#REF!</v>
      </c>
      <c r="AK14" s="245" t="e">
        <f>IF(Glutamine!#REF!&gt;0,Glutamine!#REF!+Glutamine!#REF!*Glutamine!#REF!/'In Process Calc.'!#REF!,"")</f>
        <v>#REF!</v>
      </c>
      <c r="AL14" s="245" t="e">
        <f>IF(Glutamine!#REF!&gt;0,Glutamine!#REF!+Glutamine!#REF!*Glutamine!#REF!/'In Process Calc.'!#REF!,"")</f>
        <v>#REF!</v>
      </c>
      <c r="AM14" s="245" t="e">
        <f>IF(Glutamine!#REF!&gt;0,Glutamine!#REF!+Glutamine!#REF!*Glutamine!#REF!/'In Process Calc.'!#REF!,"")</f>
        <v>#REF!</v>
      </c>
      <c r="AN14" s="245" t="e">
        <f>IF(Glutamine!#REF!&gt;0,Glutamine!#REF!+Glutamine!#REF!*Glutamine!#REF!/'In Process Calc.'!#REF!,"")</f>
        <v>#REF!</v>
      </c>
      <c r="AO14" s="245" t="e">
        <f>IF(Glutamine!#REF!&gt;0,Glutamine!#REF!+Glutamine!#REF!*Glutamine!#REF!/'In Process Calc.'!#REF!,"")</f>
        <v>#REF!</v>
      </c>
      <c r="AP14" s="245" t="e">
        <f>IF(Glutamine!#REF!&gt;0,Glutamine!#REF!+Glutamine!#REF!*Glutamine!#REF!/'In Process Calc.'!#REF!,"")</f>
        <v>#REF!</v>
      </c>
      <c r="AQ14" s="245" t="e">
        <f>IF(Glutamine!#REF!&gt;0,Glutamine!#REF!+Glutamine!#REF!*Glutamine!#REF!/'In Process Calc.'!#REF!,"")</f>
        <v>#REF!</v>
      </c>
      <c r="AR14" s="245" t="e">
        <f>IF(Glutamine!#REF!&gt;0,Glutamine!#REF!,"")</f>
        <v>#REF!</v>
      </c>
      <c r="AS14" s="245" t="e">
        <f>IF(Glutamine!#REF!&gt;0,Glutamine!#REF!,"")</f>
        <v>#REF!</v>
      </c>
      <c r="AT14" s="245" t="e">
        <f>IF(Glutamine!#REF!&gt;0,Glutamine!#REF!,"")</f>
        <v>#REF!</v>
      </c>
      <c r="AU14" s="245" t="e">
        <f>IF(Glutamine!#REF!&gt;0,Glutamine!#REF!,"")</f>
        <v>#REF!</v>
      </c>
      <c r="AV14" s="245" t="e">
        <f>IF(Glutamine!#REF!&gt;0,Glutamine!#REF!,"")</f>
        <v>#REF!</v>
      </c>
      <c r="AW14" s="245" t="e">
        <f>IF(Glutamine!#REF!&gt;0,Glutamine!#REF!,"")</f>
        <v>#REF!</v>
      </c>
      <c r="AX14" s="245" t="e">
        <f>IF(Glutamine!#REF!&gt;0,Glutamine!#REF!,"")</f>
        <v>#REF!</v>
      </c>
      <c r="AY14" s="245" t="e">
        <f>IF(Glutamine!#REF!&gt;0,Glutamine!#REF!,"")</f>
        <v>#REF!</v>
      </c>
      <c r="AZ14" s="245" t="e">
        <f>IF(Glutamine!#REF!&gt;0,Glutamine!#REF!,"")</f>
        <v>#REF!</v>
      </c>
      <c r="BA14" s="245" t="e">
        <f>IF(Glutamine!#REF!&gt;0,Glutamine!#REF!,"")</f>
        <v>#REF!</v>
      </c>
      <c r="BB14" s="245" t="e">
        <f>IF(Glutamine!#REF!&gt;0,Glutamine!#REF!,"")</f>
        <v>#REF!</v>
      </c>
      <c r="BC14" s="245" t="e">
        <f>IF(Glutamine!#REF!&gt;0,Glutamine!#REF!,"")</f>
        <v>#REF!</v>
      </c>
      <c r="BD14" s="245" t="e">
        <f>IF(Glutamine!#REF!&gt;0,Glutamine!#REF!,"")</f>
        <v>#REF!</v>
      </c>
      <c r="BE14" s="245" t="e">
        <f>IF(Glutamine!#REF!&gt;0,Glutamine!#REF!,"")</f>
        <v>#REF!</v>
      </c>
      <c r="BF14" s="245" t="e">
        <f>IF(Glutamine!#REF!&gt;0,Glutamine!#REF!,"")</f>
        <v>#REF!</v>
      </c>
      <c r="BG14" s="245" t="e">
        <f>IF(Glutamine!#REF!&gt;0,Glutamine!#REF!,"")</f>
        <v>#REF!</v>
      </c>
      <c r="BH14" s="245" t="e">
        <f>IF(Glutamine!#REF!&gt;0,Glutamine!#REF!,"")</f>
        <v>#REF!</v>
      </c>
      <c r="BI14" s="245" t="e">
        <f>IF(Glutamine!#REF!&gt;0,Glutamine!#REF!,"")</f>
        <v>#REF!</v>
      </c>
      <c r="BJ14" s="245" t="e">
        <f>IF(Glutamine!#REF!&gt;0,Glutamine!#REF!,"")</f>
        <v>#REF!</v>
      </c>
      <c r="BK14" s="245" t="e">
        <f>IF(Glutamine!#REF!&gt;0,Glutamine!#REF!,"")</f>
        <v>#REF!</v>
      </c>
      <c r="BL14" s="245" t="e">
        <f>IF(Glutamine!#REF!&gt;0,Glutamine!#REF!,"")</f>
        <v>#REF!</v>
      </c>
      <c r="BM14" s="245" t="e">
        <f>IF(Glutamine!#REF!&gt;0,Glutamine!#REF!,"")</f>
        <v>#REF!</v>
      </c>
      <c r="BN14" s="245" t="e">
        <f>IF(Glutamine!#REF!&gt;0,'In Process Calc.'!#REF!,"")</f>
        <v>#REF!</v>
      </c>
      <c r="BO14" s="245" t="e">
        <f>IF(Glutamine!#REF!&gt;0,'In Process Calc.'!#REF!,"")</f>
        <v>#REF!</v>
      </c>
    </row>
    <row r="15" spans="1:67" x14ac:dyDescent="0.15">
      <c r="A15" s="240" t="e">
        <f>IF(Glutamine!#REF!&gt;0,Glutamine!$B$1,"")</f>
        <v>#REF!</v>
      </c>
      <c r="B15" s="240" t="e">
        <f>IF(Glutamine!#REF!&gt;0,Glutamine!#REF!+0.1,"")</f>
        <v>#REF!</v>
      </c>
      <c r="C15" s="244" t="e">
        <f>IF(Glutamine!#REF!&gt;0,Glutamine!#REF!,"")</f>
        <v>#REF!</v>
      </c>
      <c r="D15" s="249" t="e">
        <f>IF(Glutamine!#REF!&gt;0,Glutamine!#REF!,"")</f>
        <v>#REF!</v>
      </c>
      <c r="E15" s="240" t="e">
        <f>IF(Glutamine!#REF!&gt;0,Glutamine!#REF!,"")</f>
        <v>#REF!</v>
      </c>
      <c r="F15" s="240" t="e">
        <f>IF(Glutamine!#REF!&gt;0,Glutamine!#REF!,"")</f>
        <v>#REF!</v>
      </c>
      <c r="G15" s="240" t="e">
        <f>IF(Glutamine!#REF!&gt;0,Glutamine!#REF!,"")</f>
        <v>#REF!</v>
      </c>
      <c r="H15" s="245" t="e">
        <f>IF(Glutamine!#REF!&gt;0,Glutamine!#REF!,"")</f>
        <v>#REF!</v>
      </c>
      <c r="I15" s="245" t="e">
        <f>IF(Glutamine!#REF!&gt;0,Glutamine!#REF!,"")</f>
        <v>#REF!</v>
      </c>
      <c r="J15" s="245" t="e">
        <f>IF(Glutamine!#REF!&gt;0,Glutamine!#REF!,"")</f>
        <v>#REF!</v>
      </c>
      <c r="K15" s="245" t="e">
        <f>IF(Glutamine!#REF!&gt;0,Glutamine!#REF!,"")</f>
        <v>#REF!</v>
      </c>
      <c r="L15" s="240" t="e">
        <f>IF(Glutamine!#REF!&gt;0,Glutamine!#REF!,"")</f>
        <v>#REF!</v>
      </c>
      <c r="M15" s="240" t="e">
        <f>IF(Glutamine!#REF!&gt;0,Glutamine!#REF!,"")</f>
        <v>#REF!</v>
      </c>
      <c r="N15" s="240" t="e">
        <f>IF(Glutamine!#REF!&gt;0,Glutamine!#REF!,"")</f>
        <v>#REF!</v>
      </c>
      <c r="O15" s="240" t="e">
        <f>IF(Glutamine!#REF!&gt;0,Glutamine!#REF!,"")</f>
        <v>#REF!</v>
      </c>
      <c r="P15" s="240" t="e">
        <f>IF(Glutamine!#REF!&gt;0,Glutamine!#REF!,"")</f>
        <v>#REF!</v>
      </c>
      <c r="Q15" s="240" t="e">
        <f>IF(Glutamine!#REF!&gt;0,Glutamine!#REF!,"")</f>
        <v>#REF!</v>
      </c>
      <c r="R15" s="240" t="e">
        <f>IF(Glutamine!#REF!&gt;0,Glutamine!#REF!,"")</f>
        <v>#REF!</v>
      </c>
      <c r="S15" s="240" t="e">
        <f>IF(Glutamine!#REF!&gt;0,Glutamine!#REF!,"")</f>
        <v>#REF!</v>
      </c>
      <c r="T15" s="245" t="e">
        <f>IF(Glutamine!#REF!&gt;0,Glutamine!#REF!+Glutamine!#REF!*Glutamine!#REF!/'In Process Calc.'!#REF!,"")</f>
        <v>#REF!</v>
      </c>
      <c r="U15" s="245" t="e">
        <f>IF(Glutamine!#REF!&gt;0,Glutamine!#REF!+Glutamine!#REF!*Glutamine!#REF!/'In Process Calc.'!#REF!,"")</f>
        <v>#REF!</v>
      </c>
      <c r="V15" s="245" t="e">
        <f>IF(Glutamine!#REF!&gt;0,Glutamine!#REF!+Glutamine!#REF!*Glutamine!#REF!/'In Process Calc.'!#REF!,"")</f>
        <v>#REF!</v>
      </c>
      <c r="W15" s="245" t="e">
        <f>IF(Glutamine!#REF!&gt;0,Glutamine!#REF!+Glutamine!#REF!*Glutamine!#REF!/'In Process Calc.'!#REF!,"")</f>
        <v>#REF!</v>
      </c>
      <c r="X15" s="245" t="e">
        <f>IF(Glutamine!#REF!&gt;0,Glutamine!#REF!+Glutamine!#REF!*Glutamine!#REF!/'In Process Calc.'!#REF!,"")</f>
        <v>#REF!</v>
      </c>
      <c r="Y15" s="245" t="e">
        <f>IF(Glutamine!#REF!&gt;0,Glutamine!#REF!+Glutamine!#REF!*Glutamine!#REF!/'In Process Calc.'!#REF!,"")</f>
        <v>#REF!</v>
      </c>
      <c r="Z15" s="245" t="e">
        <f>IF(Glutamine!#REF!&gt;0,Glutamine!#REF!+Glutamine!#REF!*Glutamine!#REF!/'In Process Calc.'!#REF!,"")</f>
        <v>#REF!</v>
      </c>
      <c r="AA15" s="245" t="e">
        <f>IF(Glutamine!#REF!&gt;0,Glutamine!#REF!+Glutamine!#REF!*Glutamine!#REF!/'In Process Calc.'!#REF!,"")</f>
        <v>#REF!</v>
      </c>
      <c r="AB15" s="245" t="e">
        <f>IF(Glutamine!#REF!&gt;0,Glutamine!#REF!+Glutamine!#REF!*Glutamine!#REF!/'In Process Calc.'!#REF!,"")</f>
        <v>#REF!</v>
      </c>
      <c r="AC15" s="245" t="e">
        <f>IF(Glutamine!#REF!&gt;0,Glutamine!#REF!+Glutamine!#REF!*Glutamine!#REF!/'In Process Calc.'!#REF!,"")</f>
        <v>#REF!</v>
      </c>
      <c r="AD15" s="245" t="e">
        <f>IF(Glutamine!#REF!&gt;0,Glutamine!#REF!+Glutamine!#REF!*Glutamine!#REF!/'In Process Calc.'!#REF!,"")</f>
        <v>#REF!</v>
      </c>
      <c r="AE15" s="245" t="e">
        <f>IF(Glutamine!#REF!&gt;0,Glutamine!#REF!+Glutamine!#REF!*Glutamine!#REF!/'In Process Calc.'!#REF!,"")</f>
        <v>#REF!</v>
      </c>
      <c r="AF15" s="245" t="e">
        <f>IF(Glutamine!#REF!&gt;0,Glutamine!#REF!+Glutamine!#REF!*Glutamine!#REF!/'In Process Calc.'!#REF!,"")</f>
        <v>#REF!</v>
      </c>
      <c r="AG15" s="245" t="e">
        <f>IF(Glutamine!#REF!&gt;0,Glutamine!#REF!+Glutamine!#REF!*Glutamine!#REF!/'In Process Calc.'!#REF!,"")</f>
        <v>#REF!</v>
      </c>
      <c r="AH15" s="245" t="e">
        <f>IF(Glutamine!#REF!&gt;0,Glutamine!#REF!+Glutamine!#REF!*Glutamine!#REF!/'In Process Calc.'!#REF!,"")</f>
        <v>#REF!</v>
      </c>
      <c r="AI15" s="245" t="e">
        <f>IF(Glutamine!#REF!&gt;0,Glutamine!#REF!+Glutamine!#REF!*Glutamine!#REF!/'In Process Calc.'!#REF!,"")</f>
        <v>#REF!</v>
      </c>
      <c r="AJ15" s="245" t="e">
        <f>IF(Glutamine!#REF!&gt;0,Glutamine!#REF!+Glutamine!#REF!*Glutamine!#REF!/'In Process Calc.'!#REF!,"")</f>
        <v>#REF!</v>
      </c>
      <c r="AK15" s="245" t="e">
        <f>IF(Glutamine!#REF!&gt;0,Glutamine!#REF!+Glutamine!#REF!*Glutamine!#REF!/'In Process Calc.'!#REF!,"")</f>
        <v>#REF!</v>
      </c>
      <c r="AL15" s="245" t="e">
        <f>IF(Glutamine!#REF!&gt;0,Glutamine!#REF!+Glutamine!#REF!*Glutamine!#REF!/'In Process Calc.'!#REF!,"")</f>
        <v>#REF!</v>
      </c>
      <c r="AM15" s="245" t="e">
        <f>IF(Glutamine!#REF!&gt;0,Glutamine!#REF!+Glutamine!#REF!*Glutamine!#REF!/'In Process Calc.'!#REF!,"")</f>
        <v>#REF!</v>
      </c>
      <c r="AN15" s="245" t="e">
        <f>IF(Glutamine!#REF!&gt;0,Glutamine!#REF!+Glutamine!#REF!*Glutamine!#REF!/'In Process Calc.'!#REF!,"")</f>
        <v>#REF!</v>
      </c>
      <c r="AO15" s="245" t="e">
        <f>IF(Glutamine!#REF!&gt;0,Glutamine!#REF!+Glutamine!#REF!*Glutamine!#REF!/'In Process Calc.'!#REF!,"")</f>
        <v>#REF!</v>
      </c>
      <c r="AP15" s="245" t="e">
        <f>IF(Glutamine!#REF!&gt;0,Glutamine!#REF!+Glutamine!#REF!*Glutamine!#REF!/'In Process Calc.'!#REF!,"")</f>
        <v>#REF!</v>
      </c>
      <c r="AQ15" s="245" t="e">
        <f>IF(Glutamine!#REF!&gt;0,Glutamine!#REF!+Glutamine!#REF!*Glutamine!#REF!/'In Process Calc.'!#REF!,"")</f>
        <v>#REF!</v>
      </c>
      <c r="AR15" s="245" t="e">
        <f>IF(Glutamine!#REF!&gt;0,Glutamine!#REF!,"")</f>
        <v>#REF!</v>
      </c>
      <c r="AS15" s="245" t="e">
        <f>IF(Glutamine!#REF!&gt;0,Glutamine!#REF!,"")</f>
        <v>#REF!</v>
      </c>
      <c r="AT15" s="245" t="e">
        <f>IF(Glutamine!#REF!&gt;0,Glutamine!#REF!,"")</f>
        <v>#REF!</v>
      </c>
      <c r="AU15" s="245" t="e">
        <f>IF(Glutamine!#REF!&gt;0,Glutamine!#REF!,"")</f>
        <v>#REF!</v>
      </c>
      <c r="AV15" s="245" t="e">
        <f>IF(Glutamine!#REF!&gt;0,Glutamine!#REF!,"")</f>
        <v>#REF!</v>
      </c>
      <c r="AW15" s="245" t="e">
        <f>IF(Glutamine!#REF!&gt;0,Glutamine!#REF!,"")</f>
        <v>#REF!</v>
      </c>
      <c r="AX15" s="245" t="e">
        <f>IF(Glutamine!#REF!&gt;0,Glutamine!#REF!,"")</f>
        <v>#REF!</v>
      </c>
      <c r="AY15" s="245" t="e">
        <f>IF(Glutamine!#REF!&gt;0,Glutamine!#REF!,"")</f>
        <v>#REF!</v>
      </c>
      <c r="AZ15" s="245" t="e">
        <f>IF(Glutamine!#REF!&gt;0,Glutamine!#REF!,"")</f>
        <v>#REF!</v>
      </c>
      <c r="BA15" s="245" t="e">
        <f>IF(Glutamine!#REF!&gt;0,Glutamine!#REF!,"")</f>
        <v>#REF!</v>
      </c>
      <c r="BB15" s="245" t="e">
        <f>IF(Glutamine!#REF!&gt;0,Glutamine!#REF!,"")</f>
        <v>#REF!</v>
      </c>
      <c r="BC15" s="245" t="e">
        <f>IF(Glutamine!#REF!&gt;0,Glutamine!#REF!,"")</f>
        <v>#REF!</v>
      </c>
      <c r="BD15" s="245" t="e">
        <f>IF(Glutamine!#REF!&gt;0,Glutamine!#REF!,"")</f>
        <v>#REF!</v>
      </c>
      <c r="BE15" s="245" t="e">
        <f>IF(Glutamine!#REF!&gt;0,Glutamine!#REF!,"")</f>
        <v>#REF!</v>
      </c>
      <c r="BF15" s="245" t="e">
        <f>IF(Glutamine!#REF!&gt;0,Glutamine!#REF!,"")</f>
        <v>#REF!</v>
      </c>
      <c r="BG15" s="245" t="e">
        <f>IF(Glutamine!#REF!&gt;0,Glutamine!#REF!,"")</f>
        <v>#REF!</v>
      </c>
      <c r="BH15" s="245" t="e">
        <f>IF(Glutamine!#REF!&gt;0,Glutamine!#REF!,"")</f>
        <v>#REF!</v>
      </c>
      <c r="BI15" s="245" t="e">
        <f>IF(Glutamine!#REF!&gt;0,Glutamine!#REF!,"")</f>
        <v>#REF!</v>
      </c>
      <c r="BJ15" s="245" t="e">
        <f>IF(Glutamine!#REF!&gt;0,Glutamine!#REF!,"")</f>
        <v>#REF!</v>
      </c>
      <c r="BK15" s="245" t="e">
        <f>IF(Glutamine!#REF!&gt;0,Glutamine!#REF!,"")</f>
        <v>#REF!</v>
      </c>
      <c r="BL15" s="245" t="e">
        <f>IF(Glutamine!#REF!&gt;0,Glutamine!#REF!,"")</f>
        <v>#REF!</v>
      </c>
      <c r="BM15" s="245" t="e">
        <f>IF(Glutamine!#REF!&gt;0,Glutamine!#REF!,"")</f>
        <v>#REF!</v>
      </c>
      <c r="BN15" s="245" t="e">
        <f>IF(Glutamine!#REF!&gt;0,'In Process Calc.'!#REF!,"")</f>
        <v>#REF!</v>
      </c>
      <c r="BO15" s="245" t="e">
        <f>IF(Glutamine!#REF!&gt;0,'In Process Calc.'!#REF!,"")</f>
        <v>#REF!</v>
      </c>
    </row>
    <row r="16" spans="1:67" x14ac:dyDescent="0.15">
      <c r="A16" s="240" t="e">
        <f>IF(Glutamine!#REF!&gt;0,Glutamine!$B$1,"")</f>
        <v>#REF!</v>
      </c>
      <c r="B16" s="240" t="e">
        <f>IF(Glutamine!#REF!&gt;0,Glutamine!#REF!+0.1,"")</f>
        <v>#REF!</v>
      </c>
      <c r="C16" s="244" t="e">
        <f>IF(Glutamine!#REF!&gt;0,Glutamine!#REF!,"")</f>
        <v>#REF!</v>
      </c>
      <c r="D16" s="249" t="e">
        <f>IF(Glutamine!#REF!&gt;0,Glutamine!#REF!,"")</f>
        <v>#REF!</v>
      </c>
      <c r="E16" s="240" t="e">
        <f>IF(Glutamine!#REF!&gt;0,Glutamine!#REF!,"")</f>
        <v>#REF!</v>
      </c>
      <c r="F16" s="240" t="e">
        <f>IF(Glutamine!#REF!&gt;0,Glutamine!#REF!,"")</f>
        <v>#REF!</v>
      </c>
      <c r="G16" s="240" t="e">
        <f>IF(Glutamine!#REF!&gt;0,Glutamine!#REF!,"")</f>
        <v>#REF!</v>
      </c>
      <c r="H16" s="245" t="e">
        <f>IF(Glutamine!#REF!&gt;0,Glutamine!#REF!,"")</f>
        <v>#REF!</v>
      </c>
      <c r="I16" s="245" t="e">
        <f>IF(Glutamine!#REF!&gt;0,Glutamine!#REF!,"")</f>
        <v>#REF!</v>
      </c>
      <c r="J16" s="245" t="e">
        <f>IF(Glutamine!#REF!&gt;0,Glutamine!#REF!,"")</f>
        <v>#REF!</v>
      </c>
      <c r="K16" s="245" t="e">
        <f>IF(Glutamine!#REF!&gt;0,Glutamine!#REF!,"")</f>
        <v>#REF!</v>
      </c>
      <c r="L16" s="240" t="e">
        <f>IF(Glutamine!#REF!&gt;0,Glutamine!#REF!,"")</f>
        <v>#REF!</v>
      </c>
      <c r="M16" s="240" t="e">
        <f>IF(Glutamine!#REF!&gt;0,Glutamine!#REF!,"")</f>
        <v>#REF!</v>
      </c>
      <c r="N16" s="240" t="e">
        <f>IF(Glutamine!#REF!&gt;0,Glutamine!#REF!,"")</f>
        <v>#REF!</v>
      </c>
      <c r="O16" s="240" t="e">
        <f>IF(Glutamine!#REF!&gt;0,Glutamine!#REF!,"")</f>
        <v>#REF!</v>
      </c>
      <c r="P16" s="240" t="e">
        <f>IF(Glutamine!#REF!&gt;0,Glutamine!#REF!,"")</f>
        <v>#REF!</v>
      </c>
      <c r="Q16" s="240" t="e">
        <f>IF(Glutamine!#REF!&gt;0,Glutamine!#REF!,"")</f>
        <v>#REF!</v>
      </c>
      <c r="R16" s="240" t="e">
        <f>IF(Glutamine!#REF!&gt;0,Glutamine!#REF!,"")</f>
        <v>#REF!</v>
      </c>
      <c r="S16" s="240" t="e">
        <f>IF(Glutamine!#REF!&gt;0,Glutamine!#REF!,"")</f>
        <v>#REF!</v>
      </c>
      <c r="T16" s="245" t="e">
        <f>IF(Glutamine!#REF!&gt;0,Glutamine!#REF!+Glutamine!#REF!*Glutamine!#REF!/'In Process Calc.'!#REF!,"")</f>
        <v>#REF!</v>
      </c>
      <c r="U16" s="245" t="e">
        <f>IF(Glutamine!#REF!&gt;0,Glutamine!#REF!+Glutamine!#REF!*Glutamine!#REF!/'In Process Calc.'!#REF!,"")</f>
        <v>#REF!</v>
      </c>
      <c r="V16" s="245" t="e">
        <f>IF(Glutamine!#REF!&gt;0,Glutamine!#REF!+Glutamine!#REF!*Glutamine!#REF!/'In Process Calc.'!#REF!,"")</f>
        <v>#REF!</v>
      </c>
      <c r="W16" s="245" t="e">
        <f>IF(Glutamine!#REF!&gt;0,Glutamine!#REF!+Glutamine!#REF!*Glutamine!#REF!/'In Process Calc.'!#REF!,"")</f>
        <v>#REF!</v>
      </c>
      <c r="X16" s="245" t="e">
        <f>IF(Glutamine!#REF!&gt;0,Glutamine!#REF!+Glutamine!#REF!*Glutamine!#REF!/'In Process Calc.'!#REF!,"")</f>
        <v>#REF!</v>
      </c>
      <c r="Y16" s="245" t="e">
        <f>IF(Glutamine!#REF!&gt;0,Glutamine!#REF!+Glutamine!#REF!*Glutamine!#REF!/'In Process Calc.'!#REF!,"")</f>
        <v>#REF!</v>
      </c>
      <c r="Z16" s="245" t="e">
        <f>IF(Glutamine!#REF!&gt;0,Glutamine!#REF!+Glutamine!#REF!*Glutamine!#REF!/'In Process Calc.'!#REF!,"")</f>
        <v>#REF!</v>
      </c>
      <c r="AA16" s="245" t="e">
        <f>IF(Glutamine!#REF!&gt;0,Glutamine!#REF!+Glutamine!#REF!*Glutamine!#REF!/'In Process Calc.'!#REF!,"")</f>
        <v>#REF!</v>
      </c>
      <c r="AB16" s="245" t="e">
        <f>IF(Glutamine!#REF!&gt;0,Glutamine!#REF!+Glutamine!#REF!*Glutamine!#REF!/'In Process Calc.'!#REF!,"")</f>
        <v>#REF!</v>
      </c>
      <c r="AC16" s="245" t="e">
        <f>IF(Glutamine!#REF!&gt;0,Glutamine!#REF!+Glutamine!#REF!*Glutamine!#REF!/'In Process Calc.'!#REF!,"")</f>
        <v>#REF!</v>
      </c>
      <c r="AD16" s="245" t="e">
        <f>IF(Glutamine!#REF!&gt;0,Glutamine!#REF!+Glutamine!#REF!*Glutamine!#REF!/'In Process Calc.'!#REF!,"")</f>
        <v>#REF!</v>
      </c>
      <c r="AE16" s="245" t="e">
        <f>IF(Glutamine!#REF!&gt;0,Glutamine!#REF!+Glutamine!#REF!*Glutamine!#REF!/'In Process Calc.'!#REF!,"")</f>
        <v>#REF!</v>
      </c>
      <c r="AF16" s="245" t="e">
        <f>IF(Glutamine!#REF!&gt;0,Glutamine!#REF!+Glutamine!#REF!*Glutamine!#REF!/'In Process Calc.'!#REF!,"")</f>
        <v>#REF!</v>
      </c>
      <c r="AG16" s="245" t="e">
        <f>IF(Glutamine!#REF!&gt;0,Glutamine!#REF!+Glutamine!#REF!*Glutamine!#REF!/'In Process Calc.'!#REF!,"")</f>
        <v>#REF!</v>
      </c>
      <c r="AH16" s="245" t="e">
        <f>IF(Glutamine!#REF!&gt;0,Glutamine!#REF!+Glutamine!#REF!*Glutamine!#REF!/'In Process Calc.'!#REF!,"")</f>
        <v>#REF!</v>
      </c>
      <c r="AI16" s="245" t="e">
        <f>IF(Glutamine!#REF!&gt;0,Glutamine!#REF!+Glutamine!#REF!*Glutamine!#REF!/'In Process Calc.'!#REF!,"")</f>
        <v>#REF!</v>
      </c>
      <c r="AJ16" s="245" t="e">
        <f>IF(Glutamine!#REF!&gt;0,Glutamine!#REF!+Glutamine!#REF!*Glutamine!#REF!/'In Process Calc.'!#REF!,"")</f>
        <v>#REF!</v>
      </c>
      <c r="AK16" s="245" t="e">
        <f>IF(Glutamine!#REF!&gt;0,Glutamine!#REF!+Glutamine!#REF!*Glutamine!#REF!/'In Process Calc.'!#REF!,"")</f>
        <v>#REF!</v>
      </c>
      <c r="AL16" s="245" t="e">
        <f>IF(Glutamine!#REF!&gt;0,Glutamine!#REF!+Glutamine!#REF!*Glutamine!#REF!/'In Process Calc.'!#REF!,"")</f>
        <v>#REF!</v>
      </c>
      <c r="AM16" s="245" t="e">
        <f>IF(Glutamine!#REF!&gt;0,Glutamine!#REF!+Glutamine!#REF!*Glutamine!#REF!/'In Process Calc.'!#REF!,"")</f>
        <v>#REF!</v>
      </c>
      <c r="AN16" s="245" t="e">
        <f>IF(Glutamine!#REF!&gt;0,Glutamine!#REF!+Glutamine!#REF!*Glutamine!#REF!/'In Process Calc.'!#REF!,"")</f>
        <v>#REF!</v>
      </c>
      <c r="AO16" s="245" t="e">
        <f>IF(Glutamine!#REF!&gt;0,Glutamine!#REF!+Glutamine!#REF!*Glutamine!#REF!/'In Process Calc.'!#REF!,"")</f>
        <v>#REF!</v>
      </c>
      <c r="AP16" s="245" t="e">
        <f>IF(Glutamine!#REF!&gt;0,Glutamine!#REF!+Glutamine!#REF!*Glutamine!#REF!/'In Process Calc.'!#REF!,"")</f>
        <v>#REF!</v>
      </c>
      <c r="AQ16" s="245" t="e">
        <f>IF(Glutamine!#REF!&gt;0,Glutamine!#REF!+Glutamine!#REF!*Glutamine!#REF!/'In Process Calc.'!#REF!,"")</f>
        <v>#REF!</v>
      </c>
      <c r="AR16" s="245" t="e">
        <f>IF(Glutamine!#REF!&gt;0,Glutamine!#REF!,"")</f>
        <v>#REF!</v>
      </c>
      <c r="AS16" s="245" t="e">
        <f>IF(Glutamine!#REF!&gt;0,Glutamine!#REF!,"")</f>
        <v>#REF!</v>
      </c>
      <c r="AT16" s="245" t="e">
        <f>IF(Glutamine!#REF!&gt;0,Glutamine!#REF!,"")</f>
        <v>#REF!</v>
      </c>
      <c r="AU16" s="245" t="e">
        <f>IF(Glutamine!#REF!&gt;0,Glutamine!#REF!,"")</f>
        <v>#REF!</v>
      </c>
      <c r="AV16" s="245" t="e">
        <f>IF(Glutamine!#REF!&gt;0,Glutamine!#REF!,"")</f>
        <v>#REF!</v>
      </c>
      <c r="AW16" s="245" t="e">
        <f>IF(Glutamine!#REF!&gt;0,Glutamine!#REF!,"")</f>
        <v>#REF!</v>
      </c>
      <c r="AX16" s="245" t="e">
        <f>IF(Glutamine!#REF!&gt;0,Glutamine!#REF!,"")</f>
        <v>#REF!</v>
      </c>
      <c r="AY16" s="245" t="e">
        <f>IF(Glutamine!#REF!&gt;0,Glutamine!#REF!,"")</f>
        <v>#REF!</v>
      </c>
      <c r="AZ16" s="245" t="e">
        <f>IF(Glutamine!#REF!&gt;0,Glutamine!#REF!,"")</f>
        <v>#REF!</v>
      </c>
      <c r="BA16" s="245" t="e">
        <f>IF(Glutamine!#REF!&gt;0,Glutamine!#REF!,"")</f>
        <v>#REF!</v>
      </c>
      <c r="BB16" s="245" t="e">
        <f>IF(Glutamine!#REF!&gt;0,Glutamine!#REF!,"")</f>
        <v>#REF!</v>
      </c>
      <c r="BC16" s="245" t="e">
        <f>IF(Glutamine!#REF!&gt;0,Glutamine!#REF!,"")</f>
        <v>#REF!</v>
      </c>
      <c r="BD16" s="245" t="e">
        <f>IF(Glutamine!#REF!&gt;0,Glutamine!#REF!,"")</f>
        <v>#REF!</v>
      </c>
      <c r="BE16" s="245" t="e">
        <f>IF(Glutamine!#REF!&gt;0,Glutamine!#REF!,"")</f>
        <v>#REF!</v>
      </c>
      <c r="BF16" s="245" t="e">
        <f>IF(Glutamine!#REF!&gt;0,Glutamine!#REF!,"")</f>
        <v>#REF!</v>
      </c>
      <c r="BG16" s="245" t="e">
        <f>IF(Glutamine!#REF!&gt;0,Glutamine!#REF!,"")</f>
        <v>#REF!</v>
      </c>
      <c r="BH16" s="245" t="e">
        <f>IF(Glutamine!#REF!&gt;0,Glutamine!#REF!,"")</f>
        <v>#REF!</v>
      </c>
      <c r="BI16" s="245" t="e">
        <f>IF(Glutamine!#REF!&gt;0,Glutamine!#REF!,"")</f>
        <v>#REF!</v>
      </c>
      <c r="BJ16" s="245" t="e">
        <f>IF(Glutamine!#REF!&gt;0,Glutamine!#REF!,"")</f>
        <v>#REF!</v>
      </c>
      <c r="BK16" s="245" t="e">
        <f>IF(Glutamine!#REF!&gt;0,Glutamine!#REF!,"")</f>
        <v>#REF!</v>
      </c>
      <c r="BL16" s="245" t="e">
        <f>IF(Glutamine!#REF!&gt;0,Glutamine!#REF!,"")</f>
        <v>#REF!</v>
      </c>
      <c r="BM16" s="245" t="e">
        <f>IF(Glutamine!#REF!&gt;0,Glutamine!#REF!,"")</f>
        <v>#REF!</v>
      </c>
      <c r="BN16" s="245" t="e">
        <f>IF(Glutamine!#REF!&gt;0,'In Process Calc.'!#REF!,"")</f>
        <v>#REF!</v>
      </c>
      <c r="BO16" s="245" t="e">
        <f>IF(Glutamine!#REF!&gt;0,'In Process Calc.'!#REF!,"")</f>
        <v>#REF!</v>
      </c>
    </row>
    <row r="17" spans="1:67" x14ac:dyDescent="0.15">
      <c r="A17" s="240" t="e">
        <f>IF(Glutamine!#REF!&gt;0,Glutamine!$B$1,"")</f>
        <v>#REF!</v>
      </c>
      <c r="B17" s="240" t="e">
        <f>IF(Glutamine!#REF!&gt;0,Glutamine!#REF!+0.1,"")</f>
        <v>#REF!</v>
      </c>
      <c r="C17" s="244" t="e">
        <f>IF(Glutamine!#REF!&gt;0,Glutamine!#REF!,"")</f>
        <v>#REF!</v>
      </c>
      <c r="D17" s="249" t="e">
        <f>IF(Glutamine!#REF!&gt;0,Glutamine!#REF!,"")</f>
        <v>#REF!</v>
      </c>
      <c r="E17" s="240" t="e">
        <f>IF(Glutamine!#REF!&gt;0,Glutamine!#REF!,"")</f>
        <v>#REF!</v>
      </c>
      <c r="F17" s="240" t="e">
        <f>IF(Glutamine!#REF!&gt;0,Glutamine!#REF!,"")</f>
        <v>#REF!</v>
      </c>
      <c r="G17" s="240" t="e">
        <f>IF(Glutamine!#REF!&gt;0,Glutamine!#REF!,"")</f>
        <v>#REF!</v>
      </c>
      <c r="H17" s="245" t="e">
        <f>IF(Glutamine!#REF!&gt;0,Glutamine!#REF!,"")</f>
        <v>#REF!</v>
      </c>
      <c r="I17" s="245" t="e">
        <f>IF(Glutamine!#REF!&gt;0,Glutamine!#REF!,"")</f>
        <v>#REF!</v>
      </c>
      <c r="J17" s="245" t="e">
        <f>IF(Glutamine!#REF!&gt;0,Glutamine!#REF!,"")</f>
        <v>#REF!</v>
      </c>
      <c r="K17" s="245" t="e">
        <f>IF(Glutamine!#REF!&gt;0,Glutamine!#REF!,"")</f>
        <v>#REF!</v>
      </c>
      <c r="L17" s="240" t="e">
        <f>IF(Glutamine!#REF!&gt;0,Glutamine!#REF!,"")</f>
        <v>#REF!</v>
      </c>
      <c r="M17" s="240" t="e">
        <f>IF(Glutamine!#REF!&gt;0,Glutamine!#REF!,"")</f>
        <v>#REF!</v>
      </c>
      <c r="N17" s="240" t="e">
        <f>IF(Glutamine!#REF!&gt;0,Glutamine!#REF!,"")</f>
        <v>#REF!</v>
      </c>
      <c r="O17" s="240" t="e">
        <f>IF(Glutamine!#REF!&gt;0,Glutamine!#REF!,"")</f>
        <v>#REF!</v>
      </c>
      <c r="P17" s="240" t="e">
        <f>IF(Glutamine!#REF!&gt;0,Glutamine!#REF!,"")</f>
        <v>#REF!</v>
      </c>
      <c r="Q17" s="240" t="e">
        <f>IF(Glutamine!#REF!&gt;0,Glutamine!#REF!,"")</f>
        <v>#REF!</v>
      </c>
      <c r="R17" s="240" t="e">
        <f>IF(Glutamine!#REF!&gt;0,Glutamine!#REF!,"")</f>
        <v>#REF!</v>
      </c>
      <c r="S17" s="240" t="e">
        <f>IF(Glutamine!#REF!&gt;0,Glutamine!#REF!,"")</f>
        <v>#REF!</v>
      </c>
      <c r="T17" s="245" t="e">
        <f>IF(Glutamine!#REF!&gt;0,Glutamine!#REF!+Glutamine!#REF!*Glutamine!#REF!/'In Process Calc.'!#REF!,"")</f>
        <v>#REF!</v>
      </c>
      <c r="U17" s="245" t="e">
        <f>IF(Glutamine!#REF!&gt;0,Glutamine!#REF!+Glutamine!#REF!*Glutamine!#REF!/'In Process Calc.'!#REF!,"")</f>
        <v>#REF!</v>
      </c>
      <c r="V17" s="245" t="e">
        <f>IF(Glutamine!#REF!&gt;0,Glutamine!#REF!+Glutamine!#REF!*Glutamine!#REF!/'In Process Calc.'!#REF!,"")</f>
        <v>#REF!</v>
      </c>
      <c r="W17" s="245" t="e">
        <f>IF(Glutamine!#REF!&gt;0,Glutamine!#REF!+Glutamine!#REF!*Glutamine!#REF!/'In Process Calc.'!#REF!,"")</f>
        <v>#REF!</v>
      </c>
      <c r="X17" s="245" t="e">
        <f>IF(Glutamine!#REF!&gt;0,Glutamine!#REF!+Glutamine!#REF!*Glutamine!#REF!/'In Process Calc.'!#REF!,"")</f>
        <v>#REF!</v>
      </c>
      <c r="Y17" s="245" t="e">
        <f>IF(Glutamine!#REF!&gt;0,Glutamine!#REF!+Glutamine!#REF!*Glutamine!#REF!/'In Process Calc.'!#REF!,"")</f>
        <v>#REF!</v>
      </c>
      <c r="Z17" s="245" t="e">
        <f>IF(Glutamine!#REF!&gt;0,Glutamine!#REF!+Glutamine!#REF!*Glutamine!#REF!/'In Process Calc.'!#REF!,"")</f>
        <v>#REF!</v>
      </c>
      <c r="AA17" s="245" t="e">
        <f>IF(Glutamine!#REF!&gt;0,Glutamine!#REF!+Glutamine!#REF!*Glutamine!#REF!/'In Process Calc.'!#REF!,"")</f>
        <v>#REF!</v>
      </c>
      <c r="AB17" s="245" t="e">
        <f>IF(Glutamine!#REF!&gt;0,Glutamine!#REF!+Glutamine!#REF!*Glutamine!#REF!/'In Process Calc.'!#REF!,"")</f>
        <v>#REF!</v>
      </c>
      <c r="AC17" s="245" t="e">
        <f>IF(Glutamine!#REF!&gt;0,Glutamine!#REF!+Glutamine!#REF!*Glutamine!#REF!/'In Process Calc.'!#REF!,"")</f>
        <v>#REF!</v>
      </c>
      <c r="AD17" s="245" t="e">
        <f>IF(Glutamine!#REF!&gt;0,Glutamine!#REF!+Glutamine!#REF!*Glutamine!#REF!/'In Process Calc.'!#REF!,"")</f>
        <v>#REF!</v>
      </c>
      <c r="AE17" s="245" t="e">
        <f>IF(Glutamine!#REF!&gt;0,Glutamine!#REF!+Glutamine!#REF!*Glutamine!#REF!/'In Process Calc.'!#REF!,"")</f>
        <v>#REF!</v>
      </c>
      <c r="AF17" s="245" t="e">
        <f>IF(Glutamine!#REF!&gt;0,Glutamine!#REF!+Glutamine!#REF!*Glutamine!#REF!/'In Process Calc.'!#REF!,"")</f>
        <v>#REF!</v>
      </c>
      <c r="AG17" s="245" t="e">
        <f>IF(Glutamine!#REF!&gt;0,Glutamine!#REF!+Glutamine!#REF!*Glutamine!#REF!/'In Process Calc.'!#REF!,"")</f>
        <v>#REF!</v>
      </c>
      <c r="AH17" s="245" t="e">
        <f>IF(Glutamine!#REF!&gt;0,Glutamine!#REF!+Glutamine!#REF!*Glutamine!#REF!/'In Process Calc.'!#REF!,"")</f>
        <v>#REF!</v>
      </c>
      <c r="AI17" s="245" t="e">
        <f>IF(Glutamine!#REF!&gt;0,Glutamine!#REF!+Glutamine!#REF!*Glutamine!#REF!/'In Process Calc.'!#REF!,"")</f>
        <v>#REF!</v>
      </c>
      <c r="AJ17" s="245" t="e">
        <f>IF(Glutamine!#REF!&gt;0,Glutamine!#REF!+Glutamine!#REF!*Glutamine!#REF!/'In Process Calc.'!#REF!,"")</f>
        <v>#REF!</v>
      </c>
      <c r="AK17" s="245" t="e">
        <f>IF(Glutamine!#REF!&gt;0,Glutamine!#REF!+Glutamine!#REF!*Glutamine!#REF!/'In Process Calc.'!#REF!,"")</f>
        <v>#REF!</v>
      </c>
      <c r="AL17" s="245" t="e">
        <f>IF(Glutamine!#REF!&gt;0,Glutamine!#REF!+Glutamine!#REF!*Glutamine!#REF!/'In Process Calc.'!#REF!,"")</f>
        <v>#REF!</v>
      </c>
      <c r="AM17" s="245" t="e">
        <f>IF(Glutamine!#REF!&gt;0,Glutamine!#REF!+Glutamine!#REF!*Glutamine!#REF!/'In Process Calc.'!#REF!,"")</f>
        <v>#REF!</v>
      </c>
      <c r="AN17" s="245" t="e">
        <f>IF(Glutamine!#REF!&gt;0,Glutamine!#REF!+Glutamine!#REF!*Glutamine!#REF!/'In Process Calc.'!#REF!,"")</f>
        <v>#REF!</v>
      </c>
      <c r="AO17" s="245" t="e">
        <f>IF(Glutamine!#REF!&gt;0,Glutamine!#REF!+Glutamine!#REF!*Glutamine!#REF!/'In Process Calc.'!#REF!,"")</f>
        <v>#REF!</v>
      </c>
      <c r="AP17" s="245" t="e">
        <f>IF(Glutamine!#REF!&gt;0,Glutamine!#REF!+Glutamine!#REF!*Glutamine!#REF!/'In Process Calc.'!#REF!,"")</f>
        <v>#REF!</v>
      </c>
      <c r="AQ17" s="245" t="e">
        <f>IF(Glutamine!#REF!&gt;0,Glutamine!#REF!+Glutamine!#REF!*Glutamine!#REF!/'In Process Calc.'!#REF!,"")</f>
        <v>#REF!</v>
      </c>
      <c r="AR17" s="245" t="e">
        <f>IF(Glutamine!#REF!&gt;0,Glutamine!#REF!,"")</f>
        <v>#REF!</v>
      </c>
      <c r="AS17" s="245" t="e">
        <f>IF(Glutamine!#REF!&gt;0,Glutamine!#REF!,"")</f>
        <v>#REF!</v>
      </c>
      <c r="AT17" s="245" t="e">
        <f>IF(Glutamine!#REF!&gt;0,Glutamine!#REF!,"")</f>
        <v>#REF!</v>
      </c>
      <c r="AU17" s="245" t="e">
        <f>IF(Glutamine!#REF!&gt;0,Glutamine!#REF!,"")</f>
        <v>#REF!</v>
      </c>
      <c r="AV17" s="245" t="e">
        <f>IF(Glutamine!#REF!&gt;0,Glutamine!#REF!,"")</f>
        <v>#REF!</v>
      </c>
      <c r="AW17" s="245" t="e">
        <f>IF(Glutamine!#REF!&gt;0,Glutamine!#REF!,"")</f>
        <v>#REF!</v>
      </c>
      <c r="AX17" s="245" t="e">
        <f>IF(Glutamine!#REF!&gt;0,Glutamine!#REF!,"")</f>
        <v>#REF!</v>
      </c>
      <c r="AY17" s="245" t="e">
        <f>IF(Glutamine!#REF!&gt;0,Glutamine!#REF!,"")</f>
        <v>#REF!</v>
      </c>
      <c r="AZ17" s="245" t="e">
        <f>IF(Glutamine!#REF!&gt;0,Glutamine!#REF!,"")</f>
        <v>#REF!</v>
      </c>
      <c r="BA17" s="245" t="e">
        <f>IF(Glutamine!#REF!&gt;0,Glutamine!#REF!,"")</f>
        <v>#REF!</v>
      </c>
      <c r="BB17" s="245" t="e">
        <f>IF(Glutamine!#REF!&gt;0,Glutamine!#REF!,"")</f>
        <v>#REF!</v>
      </c>
      <c r="BC17" s="245" t="e">
        <f>IF(Glutamine!#REF!&gt;0,Glutamine!#REF!,"")</f>
        <v>#REF!</v>
      </c>
      <c r="BD17" s="245" t="e">
        <f>IF(Glutamine!#REF!&gt;0,Glutamine!#REF!,"")</f>
        <v>#REF!</v>
      </c>
      <c r="BE17" s="245" t="e">
        <f>IF(Glutamine!#REF!&gt;0,Glutamine!#REF!,"")</f>
        <v>#REF!</v>
      </c>
      <c r="BF17" s="245" t="e">
        <f>IF(Glutamine!#REF!&gt;0,Glutamine!#REF!,"")</f>
        <v>#REF!</v>
      </c>
      <c r="BG17" s="245" t="e">
        <f>IF(Glutamine!#REF!&gt;0,Glutamine!#REF!,"")</f>
        <v>#REF!</v>
      </c>
      <c r="BH17" s="245" t="e">
        <f>IF(Glutamine!#REF!&gt;0,Glutamine!#REF!,"")</f>
        <v>#REF!</v>
      </c>
      <c r="BI17" s="245" t="e">
        <f>IF(Glutamine!#REF!&gt;0,Glutamine!#REF!,"")</f>
        <v>#REF!</v>
      </c>
      <c r="BJ17" s="245" t="e">
        <f>IF(Glutamine!#REF!&gt;0,Glutamine!#REF!,"")</f>
        <v>#REF!</v>
      </c>
      <c r="BK17" s="245" t="e">
        <f>IF(Glutamine!#REF!&gt;0,Glutamine!#REF!,"")</f>
        <v>#REF!</v>
      </c>
      <c r="BL17" s="245" t="e">
        <f>IF(Glutamine!#REF!&gt;0,Glutamine!#REF!,"")</f>
        <v>#REF!</v>
      </c>
      <c r="BM17" s="245" t="e">
        <f>IF(Glutamine!#REF!&gt;0,Glutamine!#REF!,"")</f>
        <v>#REF!</v>
      </c>
      <c r="BN17" s="245" t="e">
        <f>IF(Glutamine!#REF!&gt;0,'In Process Calc.'!#REF!,"")</f>
        <v>#REF!</v>
      </c>
      <c r="BO17" s="245" t="e">
        <f>IF(Glutamine!#REF!&gt;0,'In Process Calc.'!#REF!,"")</f>
        <v>#REF!</v>
      </c>
    </row>
    <row r="18" spans="1:67" x14ac:dyDescent="0.15">
      <c r="A18" s="240" t="e">
        <f>IF(Glutamine!#REF!&gt;0,Glutamine!$B$1,"")</f>
        <v>#REF!</v>
      </c>
      <c r="B18" s="240" t="e">
        <f>IF(Glutamine!#REF!&gt;0,Glutamine!#REF!+0.1,"")</f>
        <v>#REF!</v>
      </c>
      <c r="C18" s="244" t="e">
        <f>IF(Glutamine!#REF!&gt;0,Glutamine!#REF!,"")</f>
        <v>#REF!</v>
      </c>
      <c r="D18" s="249" t="e">
        <f>IF(Glutamine!#REF!&gt;0,Glutamine!#REF!,"")</f>
        <v>#REF!</v>
      </c>
      <c r="E18" s="240" t="e">
        <f>IF(Glutamine!#REF!&gt;0,Glutamine!#REF!,"")</f>
        <v>#REF!</v>
      </c>
      <c r="F18" s="240" t="e">
        <f>IF(Glutamine!#REF!&gt;0,Glutamine!#REF!,"")</f>
        <v>#REF!</v>
      </c>
      <c r="G18" s="240" t="e">
        <f>IF(Glutamine!#REF!&gt;0,Glutamine!#REF!,"")</f>
        <v>#REF!</v>
      </c>
      <c r="H18" s="245" t="e">
        <f>IF(Glutamine!#REF!&gt;0,Glutamine!#REF!,"")</f>
        <v>#REF!</v>
      </c>
      <c r="I18" s="245" t="e">
        <f>IF(Glutamine!#REF!&gt;0,Glutamine!#REF!,"")</f>
        <v>#REF!</v>
      </c>
      <c r="J18" s="245" t="e">
        <f>IF(Glutamine!#REF!&gt;0,Glutamine!#REF!,"")</f>
        <v>#REF!</v>
      </c>
      <c r="K18" s="245" t="e">
        <f>IF(Glutamine!#REF!&gt;0,Glutamine!#REF!,"")</f>
        <v>#REF!</v>
      </c>
      <c r="L18" s="240" t="e">
        <f>IF(Glutamine!#REF!&gt;0,Glutamine!#REF!,"")</f>
        <v>#REF!</v>
      </c>
      <c r="M18" s="240" t="e">
        <f>IF(Glutamine!#REF!&gt;0,Glutamine!#REF!,"")</f>
        <v>#REF!</v>
      </c>
      <c r="N18" s="240" t="e">
        <f>IF(Glutamine!#REF!&gt;0,Glutamine!#REF!,"")</f>
        <v>#REF!</v>
      </c>
      <c r="O18" s="240" t="e">
        <f>IF(Glutamine!#REF!&gt;0,Glutamine!#REF!,"")</f>
        <v>#REF!</v>
      </c>
      <c r="P18" s="240" t="e">
        <f>IF(Glutamine!#REF!&gt;0,Glutamine!#REF!,"")</f>
        <v>#REF!</v>
      </c>
      <c r="Q18" s="240" t="e">
        <f>IF(Glutamine!#REF!&gt;0,Glutamine!#REF!,"")</f>
        <v>#REF!</v>
      </c>
      <c r="R18" s="240" t="e">
        <f>IF(Glutamine!#REF!&gt;0,Glutamine!#REF!,"")</f>
        <v>#REF!</v>
      </c>
      <c r="S18" s="240" t="e">
        <f>IF(Glutamine!#REF!&gt;0,Glutamine!#REF!,"")</f>
        <v>#REF!</v>
      </c>
      <c r="T18" s="245" t="e">
        <f>IF(Glutamine!#REF!&gt;0,Glutamine!#REF!+Glutamine!#REF!*Glutamine!#REF!/'In Process Calc.'!#REF!,"")</f>
        <v>#REF!</v>
      </c>
      <c r="U18" s="245" t="e">
        <f>IF(Glutamine!#REF!&gt;0,Glutamine!#REF!+Glutamine!#REF!*Glutamine!#REF!/'In Process Calc.'!#REF!,"")</f>
        <v>#REF!</v>
      </c>
      <c r="V18" s="245" t="e">
        <f>IF(Glutamine!#REF!&gt;0,Glutamine!#REF!+Glutamine!#REF!*Glutamine!#REF!/'In Process Calc.'!#REF!,"")</f>
        <v>#REF!</v>
      </c>
      <c r="W18" s="245" t="e">
        <f>IF(Glutamine!#REF!&gt;0,Glutamine!#REF!+Glutamine!#REF!*Glutamine!#REF!/'In Process Calc.'!#REF!,"")</f>
        <v>#REF!</v>
      </c>
      <c r="X18" s="245" t="e">
        <f>IF(Glutamine!#REF!&gt;0,Glutamine!#REF!+Glutamine!#REF!*Glutamine!#REF!/'In Process Calc.'!#REF!,"")</f>
        <v>#REF!</v>
      </c>
      <c r="Y18" s="245" t="e">
        <f>IF(Glutamine!#REF!&gt;0,Glutamine!#REF!+Glutamine!#REF!*Glutamine!#REF!/'In Process Calc.'!#REF!,"")</f>
        <v>#REF!</v>
      </c>
      <c r="Z18" s="245" t="e">
        <f>IF(Glutamine!#REF!&gt;0,Glutamine!#REF!+Glutamine!#REF!*Glutamine!#REF!/'In Process Calc.'!#REF!,"")</f>
        <v>#REF!</v>
      </c>
      <c r="AA18" s="245" t="e">
        <f>IF(Glutamine!#REF!&gt;0,Glutamine!#REF!+Glutamine!#REF!*Glutamine!#REF!/'In Process Calc.'!#REF!,"")</f>
        <v>#REF!</v>
      </c>
      <c r="AB18" s="245" t="e">
        <f>IF(Glutamine!#REF!&gt;0,Glutamine!#REF!+Glutamine!#REF!*Glutamine!#REF!/'In Process Calc.'!#REF!,"")</f>
        <v>#REF!</v>
      </c>
      <c r="AC18" s="245" t="e">
        <f>IF(Glutamine!#REF!&gt;0,Glutamine!#REF!+Glutamine!#REF!*Glutamine!#REF!/'In Process Calc.'!#REF!,"")</f>
        <v>#REF!</v>
      </c>
      <c r="AD18" s="245" t="e">
        <f>IF(Glutamine!#REF!&gt;0,Glutamine!#REF!+Glutamine!#REF!*Glutamine!#REF!/'In Process Calc.'!#REF!,"")</f>
        <v>#REF!</v>
      </c>
      <c r="AE18" s="245" t="e">
        <f>IF(Glutamine!#REF!&gt;0,Glutamine!#REF!+Glutamine!#REF!*Glutamine!#REF!/'In Process Calc.'!#REF!,"")</f>
        <v>#REF!</v>
      </c>
      <c r="AF18" s="245" t="e">
        <f>IF(Glutamine!#REF!&gt;0,Glutamine!#REF!+Glutamine!#REF!*Glutamine!#REF!/'In Process Calc.'!#REF!,"")</f>
        <v>#REF!</v>
      </c>
      <c r="AG18" s="245" t="e">
        <f>IF(Glutamine!#REF!&gt;0,Glutamine!#REF!+Glutamine!#REF!*Glutamine!#REF!/'In Process Calc.'!#REF!,"")</f>
        <v>#REF!</v>
      </c>
      <c r="AH18" s="245" t="e">
        <f>IF(Glutamine!#REF!&gt;0,Glutamine!#REF!+Glutamine!#REF!*Glutamine!#REF!/'In Process Calc.'!#REF!,"")</f>
        <v>#REF!</v>
      </c>
      <c r="AI18" s="245" t="e">
        <f>IF(Glutamine!#REF!&gt;0,Glutamine!#REF!+Glutamine!#REF!*Glutamine!#REF!/'In Process Calc.'!#REF!,"")</f>
        <v>#REF!</v>
      </c>
      <c r="AJ18" s="245" t="e">
        <f>IF(Glutamine!#REF!&gt;0,Glutamine!#REF!+Glutamine!#REF!*Glutamine!#REF!/'In Process Calc.'!#REF!,"")</f>
        <v>#REF!</v>
      </c>
      <c r="AK18" s="245" t="e">
        <f>IF(Glutamine!#REF!&gt;0,Glutamine!#REF!+Glutamine!#REF!*Glutamine!#REF!/'In Process Calc.'!#REF!,"")</f>
        <v>#REF!</v>
      </c>
      <c r="AL18" s="245" t="e">
        <f>IF(Glutamine!#REF!&gt;0,Glutamine!#REF!+Glutamine!#REF!*Glutamine!#REF!/'In Process Calc.'!#REF!,"")</f>
        <v>#REF!</v>
      </c>
      <c r="AM18" s="245" t="e">
        <f>IF(Glutamine!#REF!&gt;0,Glutamine!#REF!+Glutamine!#REF!*Glutamine!#REF!/'In Process Calc.'!#REF!,"")</f>
        <v>#REF!</v>
      </c>
      <c r="AN18" s="245" t="e">
        <f>IF(Glutamine!#REF!&gt;0,Glutamine!#REF!+Glutamine!#REF!*Glutamine!#REF!/'In Process Calc.'!#REF!,"")</f>
        <v>#REF!</v>
      </c>
      <c r="AO18" s="245" t="e">
        <f>IF(Glutamine!#REF!&gt;0,Glutamine!#REF!+Glutamine!#REF!*Glutamine!#REF!/'In Process Calc.'!#REF!,"")</f>
        <v>#REF!</v>
      </c>
      <c r="AP18" s="245" t="e">
        <f>IF(Glutamine!#REF!&gt;0,Glutamine!#REF!+Glutamine!#REF!*Glutamine!#REF!/'In Process Calc.'!#REF!,"")</f>
        <v>#REF!</v>
      </c>
      <c r="AQ18" s="245" t="e">
        <f>IF(Glutamine!#REF!&gt;0,Glutamine!#REF!+Glutamine!#REF!*Glutamine!#REF!/'In Process Calc.'!#REF!,"")</f>
        <v>#REF!</v>
      </c>
      <c r="AR18" s="245" t="e">
        <f>IF(Glutamine!#REF!&gt;0,Glutamine!#REF!,"")</f>
        <v>#REF!</v>
      </c>
      <c r="AS18" s="245" t="e">
        <f>IF(Glutamine!#REF!&gt;0,Glutamine!#REF!,"")</f>
        <v>#REF!</v>
      </c>
      <c r="AT18" s="245" t="e">
        <f>IF(Glutamine!#REF!&gt;0,Glutamine!#REF!,"")</f>
        <v>#REF!</v>
      </c>
      <c r="AU18" s="245" t="e">
        <f>IF(Glutamine!#REF!&gt;0,Glutamine!#REF!,"")</f>
        <v>#REF!</v>
      </c>
      <c r="AV18" s="245" t="e">
        <f>IF(Glutamine!#REF!&gt;0,Glutamine!#REF!,"")</f>
        <v>#REF!</v>
      </c>
      <c r="AW18" s="245" t="e">
        <f>IF(Glutamine!#REF!&gt;0,Glutamine!#REF!,"")</f>
        <v>#REF!</v>
      </c>
      <c r="AX18" s="245" t="e">
        <f>IF(Glutamine!#REF!&gt;0,Glutamine!#REF!,"")</f>
        <v>#REF!</v>
      </c>
      <c r="AY18" s="245" t="e">
        <f>IF(Glutamine!#REF!&gt;0,Glutamine!#REF!,"")</f>
        <v>#REF!</v>
      </c>
      <c r="AZ18" s="245" t="e">
        <f>IF(Glutamine!#REF!&gt;0,Glutamine!#REF!,"")</f>
        <v>#REF!</v>
      </c>
      <c r="BA18" s="245" t="e">
        <f>IF(Glutamine!#REF!&gt;0,Glutamine!#REF!,"")</f>
        <v>#REF!</v>
      </c>
      <c r="BB18" s="245" t="e">
        <f>IF(Glutamine!#REF!&gt;0,Glutamine!#REF!,"")</f>
        <v>#REF!</v>
      </c>
      <c r="BC18" s="245" t="e">
        <f>IF(Glutamine!#REF!&gt;0,Glutamine!#REF!,"")</f>
        <v>#REF!</v>
      </c>
      <c r="BD18" s="245" t="e">
        <f>IF(Glutamine!#REF!&gt;0,Glutamine!#REF!,"")</f>
        <v>#REF!</v>
      </c>
      <c r="BE18" s="245" t="e">
        <f>IF(Glutamine!#REF!&gt;0,Glutamine!#REF!,"")</f>
        <v>#REF!</v>
      </c>
      <c r="BF18" s="245" t="e">
        <f>IF(Glutamine!#REF!&gt;0,Glutamine!#REF!,"")</f>
        <v>#REF!</v>
      </c>
      <c r="BG18" s="245" t="e">
        <f>IF(Glutamine!#REF!&gt;0,Glutamine!#REF!,"")</f>
        <v>#REF!</v>
      </c>
      <c r="BH18" s="245" t="e">
        <f>IF(Glutamine!#REF!&gt;0,Glutamine!#REF!,"")</f>
        <v>#REF!</v>
      </c>
      <c r="BI18" s="245" t="e">
        <f>IF(Glutamine!#REF!&gt;0,Glutamine!#REF!,"")</f>
        <v>#REF!</v>
      </c>
      <c r="BJ18" s="245" t="e">
        <f>IF(Glutamine!#REF!&gt;0,Glutamine!#REF!,"")</f>
        <v>#REF!</v>
      </c>
      <c r="BK18" s="245" t="e">
        <f>IF(Glutamine!#REF!&gt;0,Glutamine!#REF!,"")</f>
        <v>#REF!</v>
      </c>
      <c r="BL18" s="245" t="e">
        <f>IF(Glutamine!#REF!&gt;0,Glutamine!#REF!,"")</f>
        <v>#REF!</v>
      </c>
      <c r="BM18" s="245" t="e">
        <f>IF(Glutamine!#REF!&gt;0,Glutamine!#REF!,"")</f>
        <v>#REF!</v>
      </c>
      <c r="BN18" s="245" t="e">
        <f>IF(Glutamine!#REF!&gt;0,'In Process Calc.'!#REF!,"")</f>
        <v>#REF!</v>
      </c>
      <c r="BO18" s="245" t="e">
        <f>IF(Glutamine!#REF!&gt;0,'In Process Calc.'!#REF!,"")</f>
        <v>#REF!</v>
      </c>
    </row>
    <row r="19" spans="1:67" x14ac:dyDescent="0.15">
      <c r="A19" s="240" t="str">
        <f>IF(Glutamine!$E15&gt;0,Glutamine!$B$1,"")</f>
        <v>NIIMBL VS-001</v>
      </c>
      <c r="B19" s="240" t="e">
        <f>IF(Glutamine!$E15&gt;0,Glutamine!#REF!+0.1,"")</f>
        <v>#REF!</v>
      </c>
      <c r="C19" s="244" t="e">
        <f>IF(Glutamine!$E15&gt;0,Glutamine!#REF!,"")</f>
        <v>#REF!</v>
      </c>
      <c r="D19" s="249" t="e">
        <f>IF(Glutamine!$E15&gt;0,Glutamine!#REF!,"")</f>
        <v>#REF!</v>
      </c>
      <c r="E19" s="240" t="e">
        <f>IF(Glutamine!$E15&gt;0,Glutamine!#REF!,"")</f>
        <v>#REF!</v>
      </c>
      <c r="F19" s="240" t="e">
        <f>IF(Glutamine!$E15&gt;0,Glutamine!#REF!,"")</f>
        <v>#REF!</v>
      </c>
      <c r="G19" s="240" t="e">
        <f>IF(Glutamine!$E15&gt;0,Glutamine!#REF!,"")</f>
        <v>#REF!</v>
      </c>
      <c r="H19" s="245" t="e">
        <f>IF(Glutamine!$E15&gt;0,Glutamine!#REF!,"")</f>
        <v>#REF!</v>
      </c>
      <c r="I19" s="245" t="e">
        <f>IF(Glutamine!$E15&gt;0,Glutamine!#REF!,"")</f>
        <v>#REF!</v>
      </c>
      <c r="J19" s="245" t="e">
        <f>IF(Glutamine!$E15&gt;0,Glutamine!#REF!,"")</f>
        <v>#REF!</v>
      </c>
      <c r="K19" s="245" t="e">
        <f>IF(Glutamine!$E15&gt;0,Glutamine!#REF!,"")</f>
        <v>#REF!</v>
      </c>
      <c r="L19" s="240" t="e">
        <f>IF(Glutamine!$E15&gt;0,Glutamine!#REF!,"")</f>
        <v>#REF!</v>
      </c>
      <c r="M19" s="240" t="e">
        <f>IF(Glutamine!$E15&gt;0,Glutamine!#REF!,"")</f>
        <v>#REF!</v>
      </c>
      <c r="N19" s="240" t="e">
        <f>IF(Glutamine!$E15&gt;0,Glutamine!#REF!,"")</f>
        <v>#REF!</v>
      </c>
      <c r="O19" s="240" t="e">
        <f>IF(Glutamine!$E15&gt;0,Glutamine!#REF!,"")</f>
        <v>#REF!</v>
      </c>
      <c r="P19" s="240" t="e">
        <f>IF(Glutamine!$E15&gt;0,Glutamine!#REF!,"")</f>
        <v>#REF!</v>
      </c>
      <c r="Q19" s="240" t="e">
        <f>IF(Glutamine!$E15&gt;0,Glutamine!#REF!,"")</f>
        <v>#REF!</v>
      </c>
      <c r="R19" s="240" t="e">
        <f>IF(Glutamine!$E15&gt;0,Glutamine!#REF!,"")</f>
        <v>#REF!</v>
      </c>
      <c r="S19" s="240" t="e">
        <f>IF(Glutamine!$E15&gt;0,Glutamine!#REF!,"")</f>
        <v>#REF!</v>
      </c>
      <c r="T19" s="246" t="e">
        <f>IF(Glutamine!$E15&gt;0,Glutamine!#REF!+Glutamine!$E15*Glutamine!#REF!/'In Process Calc.'!$I13,"")</f>
        <v>#REF!</v>
      </c>
      <c r="U19" s="246" t="e">
        <f>IF(Glutamine!$E15&gt;0,Glutamine!#REF!+Glutamine!$E15*Glutamine!#REF!/'In Process Calc.'!$I13,"")</f>
        <v>#REF!</v>
      </c>
      <c r="V19" s="246" t="e">
        <f>IF(Glutamine!$E15&gt;0,Glutamine!#REF!+Glutamine!$E15*Glutamine!#REF!/'In Process Calc.'!$I13,"")</f>
        <v>#REF!</v>
      </c>
      <c r="W19" s="246" t="e">
        <f>IF(Glutamine!$E15&gt;0,Glutamine!#REF!+Glutamine!$E15*Glutamine!#REF!/'In Process Calc.'!$I13,"")</f>
        <v>#REF!</v>
      </c>
      <c r="X19" s="246" t="e">
        <f>IF(Glutamine!$E15&gt;0,Glutamine!#REF!+Glutamine!$E15*Glutamine!#REF!/'In Process Calc.'!$I13,"")</f>
        <v>#REF!</v>
      </c>
      <c r="Y19" s="246" t="e">
        <f>IF(Glutamine!$E15&gt;0,Glutamine!#REF!+Glutamine!$E15*Glutamine!#REF!/'In Process Calc.'!$I13,"")</f>
        <v>#REF!</v>
      </c>
      <c r="Z19" s="246" t="e">
        <f>IF(Glutamine!$E15&gt;0,Glutamine!#REF!+Glutamine!$E15*Glutamine!#REF!/'In Process Calc.'!$I13,"")</f>
        <v>#REF!</v>
      </c>
      <c r="AA19" s="246" t="e">
        <f>IF(Glutamine!$E15&gt;0,Glutamine!#REF!+Glutamine!$E15*Glutamine!#REF!/'In Process Calc.'!$I13,"")</f>
        <v>#REF!</v>
      </c>
      <c r="AB19" s="246" t="e">
        <f>IF(Glutamine!$E15&gt;0,Glutamine!#REF!+Glutamine!$E15*Glutamine!#REF!/'In Process Calc.'!$I13,"")</f>
        <v>#REF!</v>
      </c>
      <c r="AC19" s="246" t="e">
        <f>IF(Glutamine!$E15&gt;0,Glutamine!#REF!+Glutamine!$E15*Glutamine!#REF!/'In Process Calc.'!$I13,"")</f>
        <v>#REF!</v>
      </c>
      <c r="AD19" s="246" t="e">
        <f>IF(Glutamine!$E15&gt;0,Glutamine!#REF!+Glutamine!$E15*Glutamine!#REF!/'In Process Calc.'!$I13,"")</f>
        <v>#REF!</v>
      </c>
      <c r="AE19" s="246" t="e">
        <f>IF(Glutamine!$E15&gt;0,Glutamine!#REF!+Glutamine!$E15*Glutamine!#REF!/'In Process Calc.'!$I13,"")</f>
        <v>#REF!</v>
      </c>
      <c r="AF19" s="246" t="e">
        <f>IF(Glutamine!$E15&gt;0,Glutamine!#REF!+Glutamine!$E15*Glutamine!#REF!/'In Process Calc.'!$I13,"")</f>
        <v>#REF!</v>
      </c>
      <c r="AG19" s="246" t="e">
        <f>IF(Glutamine!$E15&gt;0,Glutamine!#REF!+Glutamine!$E15*Glutamine!#REF!/'In Process Calc.'!$I13,"")</f>
        <v>#REF!</v>
      </c>
      <c r="AH19" s="246" t="e">
        <f>IF(Glutamine!$E15&gt;0,Glutamine!#REF!+Glutamine!$E15*Glutamine!#REF!/'In Process Calc.'!$I13,"")</f>
        <v>#REF!</v>
      </c>
      <c r="AI19" s="246" t="e">
        <f>IF(Glutamine!$E15&gt;0,Glutamine!#REF!+Glutamine!$E15*Glutamine!#REF!/'In Process Calc.'!$I13,"")</f>
        <v>#REF!</v>
      </c>
      <c r="AJ19" s="246" t="e">
        <f>IF(Glutamine!$E15&gt;0,Glutamine!#REF!+Glutamine!$E15*Glutamine!#REF!/'In Process Calc.'!$I13,"")</f>
        <v>#REF!</v>
      </c>
      <c r="AK19" s="246" t="e">
        <f>IF(Glutamine!$E15&gt;0,Glutamine!#REF!+Glutamine!$E15*Glutamine!#REF!/'In Process Calc.'!$I13,"")</f>
        <v>#REF!</v>
      </c>
      <c r="AL19" s="246" t="e">
        <f>IF(Glutamine!$E15&gt;0,Glutamine!#REF!+Glutamine!$E15*Glutamine!#REF!/'In Process Calc.'!$I13,"")</f>
        <v>#REF!</v>
      </c>
      <c r="AM19" s="246" t="e">
        <f>IF(Glutamine!$E15&gt;0,Glutamine!#REF!+Glutamine!$E15*Glutamine!#REF!/'In Process Calc.'!$I13,"")</f>
        <v>#REF!</v>
      </c>
      <c r="AN19" s="246" t="e">
        <f>IF(Glutamine!$E15&gt;0,Glutamine!#REF!+Glutamine!$E15*Glutamine!#REF!/'In Process Calc.'!$I13,"")</f>
        <v>#REF!</v>
      </c>
      <c r="AO19" s="246" t="e">
        <f>IF(Glutamine!$E15&gt;0,Glutamine!#REF!+Glutamine!$E15*Glutamine!#REF!/'In Process Calc.'!$I13,"")</f>
        <v>#REF!</v>
      </c>
      <c r="AP19" s="246" t="e">
        <f>IF(Glutamine!$E15&gt;0,Glutamine!#REF!+Glutamine!$E15*Glutamine!#REF!/'In Process Calc.'!$I13,"")</f>
        <v>#REF!</v>
      </c>
      <c r="AQ19" s="246" t="e">
        <f>IF(Glutamine!$E15&gt;0,Glutamine!#REF!+Glutamine!$E15*Glutamine!#REF!/'In Process Calc.'!$I13,"")</f>
        <v>#REF!</v>
      </c>
      <c r="AR19" s="246" t="e">
        <f>IF(Glutamine!$E15&gt;0,Glutamine!#REF!,"")</f>
        <v>#REF!</v>
      </c>
      <c r="AS19" s="246" t="e">
        <f>IF(Glutamine!$E15&gt;0,Glutamine!#REF!,"")</f>
        <v>#REF!</v>
      </c>
      <c r="AT19" s="246" t="e">
        <f>IF(Glutamine!$E15&gt;0,Glutamine!#REF!,"")</f>
        <v>#REF!</v>
      </c>
      <c r="AU19" s="246" t="e">
        <f>IF(Glutamine!$E15&gt;0,Glutamine!#REF!,"")</f>
        <v>#REF!</v>
      </c>
      <c r="AV19" s="246" t="e">
        <f>IF(Glutamine!$E15&gt;0,Glutamine!#REF!,"")</f>
        <v>#REF!</v>
      </c>
      <c r="AW19" s="246" t="e">
        <f>IF(Glutamine!$E15&gt;0,Glutamine!#REF!,"")</f>
        <v>#REF!</v>
      </c>
      <c r="AX19" s="246" t="e">
        <f>IF(Glutamine!$E15&gt;0,Glutamine!#REF!,"")</f>
        <v>#REF!</v>
      </c>
      <c r="AY19" s="246" t="e">
        <f>IF(Glutamine!$E15&gt;0,Glutamine!#REF!,"")</f>
        <v>#REF!</v>
      </c>
      <c r="AZ19" s="246" t="e">
        <f>IF(Glutamine!$E15&gt;0,Glutamine!#REF!,"")</f>
        <v>#REF!</v>
      </c>
      <c r="BA19" s="246" t="e">
        <f>IF(Glutamine!$E15&gt;0,Glutamine!#REF!,"")</f>
        <v>#REF!</v>
      </c>
      <c r="BB19" s="246" t="e">
        <f>IF(Glutamine!$E15&gt;0,Glutamine!#REF!,"")</f>
        <v>#REF!</v>
      </c>
      <c r="BC19" s="246" t="e">
        <f>IF(Glutamine!$E15&gt;0,Glutamine!#REF!,"")</f>
        <v>#REF!</v>
      </c>
      <c r="BD19" s="246" t="e">
        <f>IF(Glutamine!$E15&gt;0,Glutamine!#REF!,"")</f>
        <v>#REF!</v>
      </c>
      <c r="BE19" s="246" t="e">
        <f>IF(Glutamine!$E15&gt;0,Glutamine!#REF!,"")</f>
        <v>#REF!</v>
      </c>
      <c r="BF19" s="246" t="e">
        <f>IF(Glutamine!$E15&gt;0,Glutamine!#REF!,"")</f>
        <v>#REF!</v>
      </c>
      <c r="BG19" s="246" t="e">
        <f>IF(Glutamine!$E15&gt;0,Glutamine!#REF!,"")</f>
        <v>#REF!</v>
      </c>
      <c r="BH19" s="246" t="e">
        <f>IF(Glutamine!$E15&gt;0,Glutamine!#REF!,"")</f>
        <v>#REF!</v>
      </c>
      <c r="BI19" s="246" t="e">
        <f>IF(Glutamine!$E15&gt;0,Glutamine!#REF!,"")</f>
        <v>#REF!</v>
      </c>
      <c r="BJ19" s="246" t="e">
        <f>IF(Glutamine!$E15&gt;0,Glutamine!#REF!,"")</f>
        <v>#REF!</v>
      </c>
      <c r="BK19" s="246" t="e">
        <f>IF(Glutamine!$E15&gt;0,Glutamine!#REF!,"")</f>
        <v>#REF!</v>
      </c>
      <c r="BL19" s="246" t="e">
        <f>IF(Glutamine!$E15&gt;0,Glutamine!#REF!,"")</f>
        <v>#REF!</v>
      </c>
      <c r="BM19" s="246" t="e">
        <f>IF(Glutamine!$E15&gt;0,Glutamine!#REF!,"")</f>
        <v>#REF!</v>
      </c>
      <c r="BN19" s="246" t="e">
        <f>IF(Glutamine!$E15&gt;0,'In Process Calc.'!#REF!,"")</f>
        <v>#REF!</v>
      </c>
      <c r="BO19" s="246" t="e">
        <f>IF(Glutamine!$E15&gt;0,'In Process Calc.'!#REF!,"")</f>
        <v>#REF!</v>
      </c>
    </row>
    <row r="20" spans="1:67" x14ac:dyDescent="0.15">
      <c r="A20" s="240" t="str">
        <f>IF(Glutamine!$E16&gt;0,Glutamine!$B$1,"")</f>
        <v>NIIMBL VS-001</v>
      </c>
      <c r="B20" s="240">
        <f>IF(Glutamine!$E16&gt;0,Glutamine!A15+0.1,"")</f>
        <v>8.1</v>
      </c>
      <c r="C20" s="244">
        <f>IF(Glutamine!$E16&gt;0,Glutamine!B15,"")</f>
        <v>43699.72152777778</v>
      </c>
      <c r="D20" s="249">
        <f>IF(Glutamine!$E16&gt;0,Glutamine!C15,"")</f>
        <v>43699.72152777778</v>
      </c>
      <c r="E20" s="240">
        <f>IF(Glutamine!$E16&gt;0,Glutamine!D15,"")</f>
        <v>1.5</v>
      </c>
      <c r="F20" s="240">
        <f>IF(Glutamine!$E16&gt;0,Glutamine!E15,"")</f>
        <v>1.753875928125</v>
      </c>
      <c r="G20" s="240">
        <f>IF(Glutamine!$E16&gt;0,Glutamine!G15,"")</f>
        <v>0</v>
      </c>
      <c r="H20" s="245">
        <f>IF(Glutamine!$E16&gt;0,Glutamine!H15,"")</f>
        <v>18.8</v>
      </c>
      <c r="I20" s="245">
        <f>IF(Glutamine!$E16&gt;0,Glutamine!I15,"")</f>
        <v>1.1787460148777917</v>
      </c>
      <c r="J20" s="245">
        <f>IF(Glutamine!$E16&gt;0,Glutamine!J15,"")</f>
        <v>19.978746014877792</v>
      </c>
      <c r="K20" s="245">
        <f>IF(Glutamine!$E16&gt;0,Glutamine!K15,"")</f>
        <v>94.1</v>
      </c>
      <c r="L20" s="240">
        <f>IF(Glutamine!$E16&gt;0,Glutamine!L15,"")</f>
        <v>7</v>
      </c>
      <c r="M20" s="240">
        <f>IF(Glutamine!$E16&gt;0,Glutamine!M15,"")</f>
        <v>0</v>
      </c>
      <c r="N20" s="240">
        <f>IF(Glutamine!$E16&gt;0,Glutamine!N15,"")</f>
        <v>0</v>
      </c>
      <c r="O20" s="240">
        <f>IF(Glutamine!$E16&gt;0,Glutamine!O15,"")</f>
        <v>0.13511353740914939</v>
      </c>
      <c r="P20" s="240">
        <f>IF(Glutamine!$E16&gt;0,Glutamine!P15,"")</f>
        <v>0</v>
      </c>
      <c r="Q20" s="240">
        <f>IF(Glutamine!$E16&gt;0,Glutamine!Q15,"")</f>
        <v>0</v>
      </c>
      <c r="R20" s="240">
        <f>IF(Glutamine!$E16&gt;0,Glutamine!R15,"")</f>
        <v>325</v>
      </c>
      <c r="S20" s="240">
        <f>IF(Glutamine!$E16&gt;0,Glutamine!S15,"")</f>
        <v>61.835701127156462</v>
      </c>
      <c r="T20" s="246">
        <f>IF(Glutamine!$E16&gt;0,Glutamine!T15+Glutamine!$E16*Glutamine!AR15/'In Process Calc.'!$I14,"")</f>
        <v>8.2425685629750962</v>
      </c>
      <c r="U20" s="246">
        <f>IF(Glutamine!$E16&gt;0,Glutamine!U15+Glutamine!$E16*Glutamine!AS15/'In Process Calc.'!$I14,"")</f>
        <v>2.672019729432852</v>
      </c>
      <c r="V20" s="246">
        <f>IF(Glutamine!$E16&gt;0,Glutamine!V15+Glutamine!$E16*Glutamine!AT15/'In Process Calc.'!$I14,"")</f>
        <v>0.5240721205342237</v>
      </c>
      <c r="W20" s="246">
        <f>IF(Glutamine!$E16&gt;0,Glutamine!W15+Glutamine!$E16*Glutamine!AU15/'In Process Calc.'!$I14,"")</f>
        <v>0.28177873985412988</v>
      </c>
      <c r="X20" s="246">
        <f>IF(Glutamine!$E16&gt;0,Glutamine!X15+Glutamine!$E16*Glutamine!AV15/'In Process Calc.'!$I14,"")</f>
        <v>0.27464736034058634</v>
      </c>
      <c r="Y20" s="246">
        <f>IF(Glutamine!$E16&gt;0,Glutamine!Y15+Glutamine!$E16*Glutamine!AW15/'In Process Calc.'!$I14,"")</f>
        <v>23.219960323716556</v>
      </c>
      <c r="Z20" s="246">
        <f>IF(Glutamine!$E16&gt;0,Glutamine!Z15+Glutamine!$E16*Glutamine!AX15/'In Process Calc.'!$I14,"")</f>
        <v>5.9392614223572302</v>
      </c>
      <c r="AA20" s="246">
        <f>IF(Glutamine!$E16&gt;0,Glutamine!AA15+Glutamine!$E16*Glutamine!AY15/'In Process Calc.'!$I14,"")</f>
        <v>0.6478695175274245</v>
      </c>
      <c r="AB20" s="246">
        <f>IF(Glutamine!$E16&gt;0,Glutamine!AB15+Glutamine!$E16*Glutamine!AZ15/'In Process Calc.'!$I14,"")</f>
        <v>1.9760349951434468</v>
      </c>
      <c r="AC20" s="246">
        <f>IF(Glutamine!$E16&gt;0,Glutamine!AC15+Glutamine!$E16*Glutamine!BA15/'In Process Calc.'!$I14,"")</f>
        <v>0.68222904676666341</v>
      </c>
      <c r="AD20" s="246">
        <f>IF(Glutamine!$E16&gt;0,Glutamine!AD15+Glutamine!$E16*Glutamine!BB15/'In Process Calc.'!$I14,"")</f>
        <v>1.6857069630386305</v>
      </c>
      <c r="AE20" s="246">
        <f>IF(Glutamine!$E16&gt;0,Glutamine!AE15+Glutamine!$E16*Glutamine!BD15/'In Process Calc.'!$I14,"")</f>
        <v>17.560082304714356</v>
      </c>
      <c r="AF20" s="246">
        <f>IF(Glutamine!$E16&gt;0,Glutamine!AF15+Glutamine!$E16*Glutamine!BE15/'In Process Calc.'!$I14,"")</f>
        <v>3.0469061405604396</v>
      </c>
      <c r="AG20" s="246">
        <f>IF(Glutamine!$E16&gt;0,Glutamine!AG15+Glutamine!$E16*Glutamine!BF15/'In Process Calc.'!$I14,"")</f>
        <v>2.4801742448404789</v>
      </c>
      <c r="AH20" s="246">
        <f>IF(Glutamine!$E16&gt;0,Glutamine!AH15+Glutamine!$E16*Glutamine!BH15/'In Process Calc.'!$I14,"")</f>
        <v>0.98671466029473842</v>
      </c>
      <c r="AI20" s="246">
        <f>IF(Glutamine!$E16&gt;0,Glutamine!AI15+Glutamine!$E16*Glutamine!BI15/'In Process Calc.'!$I14,"")</f>
        <v>7.3810110775750921</v>
      </c>
      <c r="AJ20" s="246">
        <f>IF(Glutamine!$E16&gt;0,Glutamine!AJ15+Glutamine!$E16*Glutamine!BJ15/'In Process Calc.'!$I14,"")</f>
        <v>1.9185851091578447</v>
      </c>
      <c r="AK20" s="246">
        <f>IF(Glutamine!$E16&gt;0,Glutamine!AK15+Glutamine!$E16*Glutamine!BK15/'In Process Calc.'!$I14,"")</f>
        <v>3.1200244543479752</v>
      </c>
      <c r="AL20" s="246">
        <f>IF(Glutamine!$E16&gt;0,Glutamine!AL15+Glutamine!$E16*Glutamine!BL15/'In Process Calc.'!$I14,"")</f>
        <v>3.843476150816997</v>
      </c>
      <c r="AM20" s="246">
        <f>IF(Glutamine!$E16&gt;0,Glutamine!AM15+Glutamine!$E16*Glutamine!BM15/'In Process Calc.'!$I14,"")</f>
        <v>3.6319098746694962</v>
      </c>
      <c r="AN20" s="246">
        <f>IF(Glutamine!$E16&gt;0,Glutamine!AN15+Glutamine!$E16*Glutamine!BN15/'In Process Calc.'!$I14,"")</f>
        <v>1.0615380436753616</v>
      </c>
      <c r="AO20" s="246">
        <f>IF(Glutamine!$E16&gt;0,Glutamine!AO15+Glutamine!$E16*Glutamine!BO15/'In Process Calc.'!$I14,"")</f>
        <v>0.79076621578769624</v>
      </c>
      <c r="AP20" s="246">
        <f>IF(Glutamine!$E16&gt;0,Glutamine!AP15+Glutamine!$E16*Glutamine!BP15/'In Process Calc.'!$I14,"")</f>
        <v>1.9977931278683052</v>
      </c>
      <c r="AQ20" s="246">
        <f>IF(Glutamine!$E16&gt;0,Glutamine!AQ15+Glutamine!$E16*Glutamine!BQ15/'In Process Calc.'!$I14,"")</f>
        <v>0</v>
      </c>
      <c r="AR20" s="246">
        <f>IF(Glutamine!$E16&gt;0,Glutamine!AR15,"")</f>
        <v>0</v>
      </c>
      <c r="AS20" s="246">
        <f>IF(Glutamine!$E16&gt;0,Glutamine!AS15,"")</f>
        <v>12.385297147441527</v>
      </c>
      <c r="AT20" s="246">
        <f>IF(Glutamine!$E16&gt;0,Glutamine!AT15,"")</f>
        <v>16.655562958027982</v>
      </c>
      <c r="AU20" s="246">
        <f>IF(Glutamine!$E16&gt;0,Glutamine!AU15,"")</f>
        <v>3.7565740045078888</v>
      </c>
      <c r="AV20" s="246">
        <f>IF(Glutamine!$E16&gt;0,Glutamine!AV15,"")</f>
        <v>7.1163031659009528</v>
      </c>
      <c r="AW20" s="246">
        <f>IF(Glutamine!$E16&gt;0,Glutamine!AW15,"")</f>
        <v>400</v>
      </c>
      <c r="AX20" s="246">
        <f>IF(Glutamine!$E16&gt;0,Glutamine!AX15,"")</f>
        <v>200</v>
      </c>
      <c r="AY20" s="246">
        <f>IF(Glutamine!$E16&gt;0,Glutamine!AY15,"")</f>
        <v>11.556764106050306</v>
      </c>
      <c r="AZ20" s="246">
        <f>IF(Glutamine!$E16&gt;0,Glutamine!AZ15,"")</f>
        <v>0</v>
      </c>
      <c r="BA20" s="246">
        <f>IF(Glutamine!$E16&gt;0,Glutamine!BA15,"")</f>
        <v>0</v>
      </c>
      <c r="BB20" s="246">
        <f>IF(Glutamine!$E16&gt;0,Glutamine!BB15,"")</f>
        <v>14.238739330269205</v>
      </c>
      <c r="BC20" s="246">
        <f>IF(Glutamine!$E16&gt;0,Glutamine!BD15,"")</f>
        <v>26.873276428102425</v>
      </c>
      <c r="BD20" s="246">
        <f>IF(Glutamine!$E16&gt;0,Glutamine!BE15,"")</f>
        <v>16.685489166119506</v>
      </c>
      <c r="BE20" s="246">
        <f>IF(Glutamine!$E16&gt;0,Glutamine!BF15,"")</f>
        <v>5.4088471849865956</v>
      </c>
      <c r="BF20" s="246">
        <f>IF(Glutamine!$E16&gt;0,Glutamine!BH15,"")</f>
        <v>13.577481840193705</v>
      </c>
      <c r="BG20" s="246">
        <f>IF(Glutamine!$E16&gt;0,Glutamine!BI15,"")</f>
        <v>19.002757715036115</v>
      </c>
      <c r="BH20" s="246">
        <f>IF(Glutamine!$E16&gt;0,Glutamine!BJ15,"")</f>
        <v>36.308277830637493</v>
      </c>
      <c r="BI20" s="246">
        <f>IF(Glutamine!$E16&gt;0,Glutamine!BK15,"")</f>
        <v>20.663308144416458</v>
      </c>
      <c r="BJ20" s="246">
        <f>IF(Glutamine!$E16&gt;0,Glutamine!BL15,"")</f>
        <v>4.4368266405484817</v>
      </c>
      <c r="BK20" s="246">
        <f>IF(Glutamine!$E16&gt;0,Glutamine!BM15,"")</f>
        <v>0</v>
      </c>
      <c r="BL20" s="246">
        <f>IF(Glutamine!$E16&gt;0,Glutamine!BN15,"")</f>
        <v>24.26789231779383</v>
      </c>
      <c r="BM20" s="246">
        <f>IF(Glutamine!$E16&gt;0,Glutamine!BO15,"")</f>
        <v>0</v>
      </c>
      <c r="BN20" s="246">
        <f>IF(Glutamine!$E16&gt;0,'In Process Calc.'!B13,"")</f>
        <v>8</v>
      </c>
      <c r="BO20" s="246">
        <f>IF(Glutamine!$E16&gt;0,'In Process Calc.'!C13,"")</f>
        <v>192</v>
      </c>
    </row>
    <row r="21" spans="1:67" x14ac:dyDescent="0.15">
      <c r="A21" s="240" t="e">
        <f>IF(Glutamine!#REF!&gt;0,Glutamine!$B$1,"")</f>
        <v>#REF!</v>
      </c>
      <c r="B21" s="240" t="e">
        <f>IF(Glutamine!#REF!&gt;0,Glutamine!A16+0.1,"")</f>
        <v>#REF!</v>
      </c>
      <c r="C21" s="244" t="e">
        <f>IF(Glutamine!#REF!&gt;0,Glutamine!B16,"")</f>
        <v>#REF!</v>
      </c>
      <c r="D21" s="249" t="e">
        <f>IF(Glutamine!#REF!&gt;0,Glutamine!C16,"")</f>
        <v>#REF!</v>
      </c>
      <c r="E21" s="240" t="e">
        <f>IF(Glutamine!#REF!&gt;0,Glutamine!D16,"")</f>
        <v>#REF!</v>
      </c>
      <c r="F21" s="240" t="e">
        <f>IF(Glutamine!#REF!&gt;0,Glutamine!E16,"")</f>
        <v>#REF!</v>
      </c>
      <c r="G21" s="240" t="e">
        <f>IF(Glutamine!#REF!&gt;0,Glutamine!G16,"")</f>
        <v>#REF!</v>
      </c>
      <c r="H21" s="245" t="e">
        <f>IF(Glutamine!#REF!&gt;0,Glutamine!H16,"")</f>
        <v>#REF!</v>
      </c>
      <c r="I21" s="245" t="e">
        <f>IF(Glutamine!#REF!&gt;0,Glutamine!I16,"")</f>
        <v>#REF!</v>
      </c>
      <c r="J21" s="245" t="e">
        <f>IF(Glutamine!#REF!&gt;0,Glutamine!J16,"")</f>
        <v>#REF!</v>
      </c>
      <c r="K21" s="245" t="e">
        <f>IF(Glutamine!#REF!&gt;0,Glutamine!K16,"")</f>
        <v>#REF!</v>
      </c>
      <c r="L21" s="240" t="e">
        <f>IF(Glutamine!#REF!&gt;0,Glutamine!L16,"")</f>
        <v>#REF!</v>
      </c>
      <c r="M21" s="240" t="e">
        <f>IF(Glutamine!#REF!&gt;0,Glutamine!M16,"")</f>
        <v>#REF!</v>
      </c>
      <c r="N21" s="240" t="e">
        <f>IF(Glutamine!#REF!&gt;0,Glutamine!N16,"")</f>
        <v>#REF!</v>
      </c>
      <c r="O21" s="240" t="e">
        <f>IF(Glutamine!#REF!&gt;0,Glutamine!O16,"")</f>
        <v>#REF!</v>
      </c>
      <c r="P21" s="240" t="e">
        <f>IF(Glutamine!#REF!&gt;0,Glutamine!P16,"")</f>
        <v>#REF!</v>
      </c>
      <c r="Q21" s="240" t="e">
        <f>IF(Glutamine!#REF!&gt;0,Glutamine!Q16,"")</f>
        <v>#REF!</v>
      </c>
      <c r="R21" s="240" t="e">
        <f>IF(Glutamine!#REF!&gt;0,Glutamine!R16,"")</f>
        <v>#REF!</v>
      </c>
      <c r="S21" s="240" t="e">
        <f>IF(Glutamine!#REF!&gt;0,Glutamine!S16,"")</f>
        <v>#REF!</v>
      </c>
      <c r="T21" s="246" t="e">
        <f>IF(Glutamine!#REF!&gt;0,Glutamine!T16+Glutamine!#REF!*Glutamine!AR16/'In Process Calc.'!$I15,"")</f>
        <v>#REF!</v>
      </c>
      <c r="U21" s="246" t="e">
        <f>IF(Glutamine!#REF!&gt;0,Glutamine!U16+Glutamine!#REF!*Glutamine!AS16/'In Process Calc.'!$I15,"")</f>
        <v>#REF!</v>
      </c>
      <c r="V21" s="246" t="e">
        <f>IF(Glutamine!#REF!&gt;0,Glutamine!V16+Glutamine!#REF!*Glutamine!AT16/'In Process Calc.'!$I15,"")</f>
        <v>#REF!</v>
      </c>
      <c r="W21" s="246" t="e">
        <f>IF(Glutamine!#REF!&gt;0,Glutamine!W16+Glutamine!#REF!*Glutamine!AU16/'In Process Calc.'!$I15,"")</f>
        <v>#REF!</v>
      </c>
      <c r="X21" s="246" t="e">
        <f>IF(Glutamine!#REF!&gt;0,Glutamine!X16+Glutamine!#REF!*Glutamine!AV16/'In Process Calc.'!$I15,"")</f>
        <v>#REF!</v>
      </c>
      <c r="Y21" s="246" t="e">
        <f>IF(Glutamine!#REF!&gt;0,Glutamine!Y16+Glutamine!#REF!*Glutamine!AW16/'In Process Calc.'!$I15,"")</f>
        <v>#REF!</v>
      </c>
      <c r="Z21" s="246" t="e">
        <f>IF(Glutamine!#REF!&gt;0,Glutamine!Z16+Glutamine!#REF!*Glutamine!AX16/'In Process Calc.'!$I15,"")</f>
        <v>#REF!</v>
      </c>
      <c r="AA21" s="246" t="e">
        <f>IF(Glutamine!#REF!&gt;0,Glutamine!AA16+Glutamine!#REF!*Glutamine!AY16/'In Process Calc.'!$I15,"")</f>
        <v>#REF!</v>
      </c>
      <c r="AB21" s="246" t="e">
        <f>IF(Glutamine!#REF!&gt;0,Glutamine!AB16+Glutamine!#REF!*Glutamine!AZ16/'In Process Calc.'!$I15,"")</f>
        <v>#REF!</v>
      </c>
      <c r="AC21" s="246" t="e">
        <f>IF(Glutamine!#REF!&gt;0,Glutamine!AC16+Glutamine!#REF!*Glutamine!BA16/'In Process Calc.'!$I15,"")</f>
        <v>#REF!</v>
      </c>
      <c r="AD21" s="246" t="e">
        <f>IF(Glutamine!#REF!&gt;0,Glutamine!AD16+Glutamine!#REF!*Glutamine!BB16/'In Process Calc.'!$I15,"")</f>
        <v>#REF!</v>
      </c>
      <c r="AE21" s="246" t="e">
        <f>IF(Glutamine!#REF!&gt;0,Glutamine!AE16+Glutamine!#REF!*Glutamine!BD16/'In Process Calc.'!$I15,"")</f>
        <v>#REF!</v>
      </c>
      <c r="AF21" s="246" t="e">
        <f>IF(Glutamine!#REF!&gt;0,Glutamine!AF16+Glutamine!#REF!*Glutamine!BE16/'In Process Calc.'!$I15,"")</f>
        <v>#REF!</v>
      </c>
      <c r="AG21" s="246" t="e">
        <f>IF(Glutamine!#REF!&gt;0,Glutamine!AG16+Glutamine!#REF!*Glutamine!BF16/'In Process Calc.'!$I15,"")</f>
        <v>#REF!</v>
      </c>
      <c r="AH21" s="246" t="e">
        <f>IF(Glutamine!#REF!&gt;0,Glutamine!AH16+Glutamine!#REF!*Glutamine!BH16/'In Process Calc.'!$I15,"")</f>
        <v>#REF!</v>
      </c>
      <c r="AI21" s="246" t="e">
        <f>IF(Glutamine!#REF!&gt;0,Glutamine!AI16+Glutamine!#REF!*Glutamine!BI16/'In Process Calc.'!$I15,"")</f>
        <v>#REF!</v>
      </c>
      <c r="AJ21" s="246" t="e">
        <f>IF(Glutamine!#REF!&gt;0,Glutamine!AJ16+Glutamine!#REF!*Glutamine!BJ16/'In Process Calc.'!$I15,"")</f>
        <v>#REF!</v>
      </c>
      <c r="AK21" s="246" t="e">
        <f>IF(Glutamine!#REF!&gt;0,Glutamine!AK16+Glutamine!#REF!*Glutamine!BK16/'In Process Calc.'!$I15,"")</f>
        <v>#REF!</v>
      </c>
      <c r="AL21" s="246" t="e">
        <f>IF(Glutamine!#REF!&gt;0,Glutamine!AL16+Glutamine!#REF!*Glutamine!BL16/'In Process Calc.'!$I15,"")</f>
        <v>#REF!</v>
      </c>
      <c r="AM21" s="246" t="e">
        <f>IF(Glutamine!#REF!&gt;0,Glutamine!AM16+Glutamine!#REF!*Glutamine!BM16/'In Process Calc.'!$I15,"")</f>
        <v>#REF!</v>
      </c>
      <c r="AN21" s="246" t="e">
        <f>IF(Glutamine!#REF!&gt;0,Glutamine!AN16+Glutamine!#REF!*Glutamine!BN16/'In Process Calc.'!$I15,"")</f>
        <v>#REF!</v>
      </c>
      <c r="AO21" s="246" t="e">
        <f>IF(Glutamine!#REF!&gt;0,Glutamine!AO16+Glutamine!#REF!*Glutamine!BO16/'In Process Calc.'!$I15,"")</f>
        <v>#REF!</v>
      </c>
      <c r="AP21" s="246" t="e">
        <f>IF(Glutamine!#REF!&gt;0,Glutamine!AP16+Glutamine!#REF!*Glutamine!BP16/'In Process Calc.'!$I15,"")</f>
        <v>#REF!</v>
      </c>
      <c r="AQ21" s="246" t="e">
        <f>IF(Glutamine!#REF!&gt;0,Glutamine!AQ16+Glutamine!#REF!*Glutamine!BQ16/'In Process Calc.'!$I15,"")</f>
        <v>#REF!</v>
      </c>
      <c r="AR21" s="246" t="e">
        <f>IF(Glutamine!#REF!&gt;0,Glutamine!AR16,"")</f>
        <v>#REF!</v>
      </c>
      <c r="AS21" s="246" t="e">
        <f>IF(Glutamine!#REF!&gt;0,Glutamine!AS16,"")</f>
        <v>#REF!</v>
      </c>
      <c r="AT21" s="246" t="e">
        <f>IF(Glutamine!#REF!&gt;0,Glutamine!AT16,"")</f>
        <v>#REF!</v>
      </c>
      <c r="AU21" s="246" t="e">
        <f>IF(Glutamine!#REF!&gt;0,Glutamine!AU16,"")</f>
        <v>#REF!</v>
      </c>
      <c r="AV21" s="246" t="e">
        <f>IF(Glutamine!#REF!&gt;0,Glutamine!AV16,"")</f>
        <v>#REF!</v>
      </c>
      <c r="AW21" s="246" t="e">
        <f>IF(Glutamine!#REF!&gt;0,Glutamine!AW16,"")</f>
        <v>#REF!</v>
      </c>
      <c r="AX21" s="246" t="e">
        <f>IF(Glutamine!#REF!&gt;0,Glutamine!AX16,"")</f>
        <v>#REF!</v>
      </c>
      <c r="AY21" s="246" t="e">
        <f>IF(Glutamine!#REF!&gt;0,Glutamine!AY16,"")</f>
        <v>#REF!</v>
      </c>
      <c r="AZ21" s="246" t="e">
        <f>IF(Glutamine!#REF!&gt;0,Glutamine!AZ16,"")</f>
        <v>#REF!</v>
      </c>
      <c r="BA21" s="246" t="e">
        <f>IF(Glutamine!#REF!&gt;0,Glutamine!BA16,"")</f>
        <v>#REF!</v>
      </c>
      <c r="BB21" s="246" t="e">
        <f>IF(Glutamine!#REF!&gt;0,Glutamine!BB16,"")</f>
        <v>#REF!</v>
      </c>
      <c r="BC21" s="246" t="e">
        <f>IF(Glutamine!#REF!&gt;0,Glutamine!BD16,"")</f>
        <v>#REF!</v>
      </c>
      <c r="BD21" s="246" t="e">
        <f>IF(Glutamine!#REF!&gt;0,Glutamine!BE16,"")</f>
        <v>#REF!</v>
      </c>
      <c r="BE21" s="246" t="e">
        <f>IF(Glutamine!#REF!&gt;0,Glutamine!BF16,"")</f>
        <v>#REF!</v>
      </c>
      <c r="BF21" s="246" t="e">
        <f>IF(Glutamine!#REF!&gt;0,Glutamine!BH16,"")</f>
        <v>#REF!</v>
      </c>
      <c r="BG21" s="246" t="e">
        <f>IF(Glutamine!#REF!&gt;0,Glutamine!BI16,"")</f>
        <v>#REF!</v>
      </c>
      <c r="BH21" s="246" t="e">
        <f>IF(Glutamine!#REF!&gt;0,Glutamine!BJ16,"")</f>
        <v>#REF!</v>
      </c>
      <c r="BI21" s="246" t="e">
        <f>IF(Glutamine!#REF!&gt;0,Glutamine!BK16,"")</f>
        <v>#REF!</v>
      </c>
      <c r="BJ21" s="246" t="e">
        <f>IF(Glutamine!#REF!&gt;0,Glutamine!BL16,"")</f>
        <v>#REF!</v>
      </c>
      <c r="BK21" s="246" t="e">
        <f>IF(Glutamine!#REF!&gt;0,Glutamine!BM16,"")</f>
        <v>#REF!</v>
      </c>
      <c r="BL21" s="246" t="e">
        <f>IF(Glutamine!#REF!&gt;0,Glutamine!BN16,"")</f>
        <v>#REF!</v>
      </c>
      <c r="BM21" s="246" t="e">
        <f>IF(Glutamine!#REF!&gt;0,Glutamine!BO16,"")</f>
        <v>#REF!</v>
      </c>
      <c r="BN21" s="246" t="e">
        <f>IF(Glutamine!#REF!&gt;0,'In Process Calc.'!B14,"")</f>
        <v>#REF!</v>
      </c>
      <c r="BO21" s="246" t="e">
        <f>IF(Glutamine!#REF!&gt;0,'In Process Calc.'!C14,"")</f>
        <v>#REF!</v>
      </c>
    </row>
    <row r="22" spans="1:67" x14ac:dyDescent="0.15">
      <c r="A22" s="240" t="str">
        <f>IF(Glutamine!$E17&gt;0,Glutamine!$B$1,"")</f>
        <v>NIIMBL VS-001</v>
      </c>
      <c r="B22" s="240" t="e">
        <f>IF(Glutamine!$E17&gt;0,Glutamine!#REF!+0.1,"")</f>
        <v>#REF!</v>
      </c>
      <c r="C22" s="244" t="e">
        <f>IF(Glutamine!$E17&gt;0,Glutamine!#REF!,"")</f>
        <v>#REF!</v>
      </c>
      <c r="D22" s="249" t="e">
        <f>IF(Glutamine!$E17&gt;0,Glutamine!#REF!,"")</f>
        <v>#REF!</v>
      </c>
      <c r="E22" s="240" t="e">
        <f>IF(Glutamine!$E17&gt;0,Glutamine!#REF!,"")</f>
        <v>#REF!</v>
      </c>
      <c r="F22" s="240" t="e">
        <f>IF(Glutamine!$E17&gt;0,Glutamine!#REF!,"")</f>
        <v>#REF!</v>
      </c>
      <c r="G22" s="240" t="e">
        <f>IF(Glutamine!$E17&gt;0,Glutamine!#REF!,"")</f>
        <v>#REF!</v>
      </c>
      <c r="H22" s="245" t="e">
        <f>IF(Glutamine!$E17&gt;0,Glutamine!#REF!,"")</f>
        <v>#REF!</v>
      </c>
      <c r="I22" s="245" t="e">
        <f>IF(Glutamine!$E17&gt;0,Glutamine!#REF!,"")</f>
        <v>#REF!</v>
      </c>
      <c r="J22" s="245" t="e">
        <f>IF(Glutamine!$E17&gt;0,Glutamine!#REF!,"")</f>
        <v>#REF!</v>
      </c>
      <c r="K22" s="245" t="e">
        <f>IF(Glutamine!$E17&gt;0,Glutamine!#REF!,"")</f>
        <v>#REF!</v>
      </c>
      <c r="L22" s="240" t="e">
        <f>IF(Glutamine!$E17&gt;0,Glutamine!#REF!,"")</f>
        <v>#REF!</v>
      </c>
      <c r="M22" s="240" t="e">
        <f>IF(Glutamine!$E17&gt;0,Glutamine!#REF!,"")</f>
        <v>#REF!</v>
      </c>
      <c r="N22" s="240" t="e">
        <f>IF(Glutamine!$E17&gt;0,Glutamine!#REF!,"")</f>
        <v>#REF!</v>
      </c>
      <c r="O22" s="240" t="e">
        <f>IF(Glutamine!$E17&gt;0,Glutamine!#REF!,"")</f>
        <v>#REF!</v>
      </c>
      <c r="P22" s="240" t="e">
        <f>IF(Glutamine!$E17&gt;0,Glutamine!#REF!,"")</f>
        <v>#REF!</v>
      </c>
      <c r="Q22" s="240" t="e">
        <f>IF(Glutamine!$E17&gt;0,Glutamine!#REF!,"")</f>
        <v>#REF!</v>
      </c>
      <c r="R22" s="240" t="e">
        <f>IF(Glutamine!$E17&gt;0,Glutamine!#REF!,"")</f>
        <v>#REF!</v>
      </c>
      <c r="S22" s="240" t="e">
        <f>IF(Glutamine!$E17&gt;0,Glutamine!#REF!,"")</f>
        <v>#REF!</v>
      </c>
      <c r="T22" s="246" t="e">
        <f>IF(Glutamine!$E17&gt;0,Glutamine!#REF!+Glutamine!$E17*Glutamine!#REF!/'In Process Calc.'!$I16,"")</f>
        <v>#REF!</v>
      </c>
      <c r="U22" s="246" t="e">
        <f>IF(Glutamine!$E17&gt;0,Glutamine!#REF!+Glutamine!$E17*Glutamine!#REF!/'In Process Calc.'!$I16,"")</f>
        <v>#REF!</v>
      </c>
      <c r="V22" s="246" t="e">
        <f>IF(Glutamine!$E17&gt;0,Glutamine!#REF!+Glutamine!$E17*Glutamine!#REF!/'In Process Calc.'!$I16,"")</f>
        <v>#REF!</v>
      </c>
      <c r="W22" s="246" t="e">
        <f>IF(Glutamine!$E17&gt;0,Glutamine!#REF!+Glutamine!$E17*Glutamine!#REF!/'In Process Calc.'!$I16,"")</f>
        <v>#REF!</v>
      </c>
      <c r="X22" s="246" t="e">
        <f>IF(Glutamine!$E17&gt;0,Glutamine!#REF!+Glutamine!$E17*Glutamine!#REF!/'In Process Calc.'!$I16,"")</f>
        <v>#REF!</v>
      </c>
      <c r="Y22" s="246" t="e">
        <f>IF(Glutamine!$E17&gt;0,Glutamine!#REF!+Glutamine!$E17*Glutamine!#REF!/'In Process Calc.'!$I16,"")</f>
        <v>#REF!</v>
      </c>
      <c r="Z22" s="246" t="e">
        <f>IF(Glutamine!$E17&gt;0,Glutamine!#REF!+Glutamine!$E17*Glutamine!#REF!/'In Process Calc.'!$I16,"")</f>
        <v>#REF!</v>
      </c>
      <c r="AA22" s="246" t="e">
        <f>IF(Glutamine!$E17&gt;0,Glutamine!#REF!+Glutamine!$E17*Glutamine!#REF!/'In Process Calc.'!$I16,"")</f>
        <v>#REF!</v>
      </c>
      <c r="AB22" s="246" t="e">
        <f>IF(Glutamine!$E17&gt;0,Glutamine!#REF!+Glutamine!$E17*Glutamine!#REF!/'In Process Calc.'!$I16,"")</f>
        <v>#REF!</v>
      </c>
      <c r="AC22" s="246" t="e">
        <f>IF(Glutamine!$E17&gt;0,Glutamine!#REF!+Glutamine!$E17*Glutamine!#REF!/'In Process Calc.'!$I16,"")</f>
        <v>#REF!</v>
      </c>
      <c r="AD22" s="246" t="e">
        <f>IF(Glutamine!$E17&gt;0,Glutamine!#REF!+Glutamine!$E17*Glutamine!#REF!/'In Process Calc.'!$I16,"")</f>
        <v>#REF!</v>
      </c>
      <c r="AE22" s="246" t="e">
        <f>IF(Glutamine!$E17&gt;0,Glutamine!#REF!+Glutamine!$E17*Glutamine!#REF!/'In Process Calc.'!$I16,"")</f>
        <v>#REF!</v>
      </c>
      <c r="AF22" s="246" t="e">
        <f>IF(Glutamine!$E17&gt;0,Glutamine!#REF!+Glutamine!$E17*Glutamine!#REF!/'In Process Calc.'!$I16,"")</f>
        <v>#REF!</v>
      </c>
      <c r="AG22" s="246" t="e">
        <f>IF(Glutamine!$E17&gt;0,Glutamine!#REF!+Glutamine!$E17*Glutamine!#REF!/'In Process Calc.'!$I16,"")</f>
        <v>#REF!</v>
      </c>
      <c r="AH22" s="246" t="e">
        <f>IF(Glutamine!$E17&gt;0,Glutamine!#REF!+Glutamine!$E17*Glutamine!#REF!/'In Process Calc.'!$I16,"")</f>
        <v>#REF!</v>
      </c>
      <c r="AI22" s="246" t="e">
        <f>IF(Glutamine!$E17&gt;0,Glutamine!#REF!+Glutamine!$E17*Glutamine!#REF!/'In Process Calc.'!$I16,"")</f>
        <v>#REF!</v>
      </c>
      <c r="AJ22" s="246" t="e">
        <f>IF(Glutamine!$E17&gt;0,Glutamine!#REF!+Glutamine!$E17*Glutamine!#REF!/'In Process Calc.'!$I16,"")</f>
        <v>#REF!</v>
      </c>
      <c r="AK22" s="246" t="e">
        <f>IF(Glutamine!$E17&gt;0,Glutamine!#REF!+Glutamine!$E17*Glutamine!#REF!/'In Process Calc.'!$I16,"")</f>
        <v>#REF!</v>
      </c>
      <c r="AL22" s="246" t="e">
        <f>IF(Glutamine!$E17&gt;0,Glutamine!#REF!+Glutamine!$E17*Glutamine!#REF!/'In Process Calc.'!$I16,"")</f>
        <v>#REF!</v>
      </c>
      <c r="AM22" s="246" t="e">
        <f>IF(Glutamine!$E17&gt;0,Glutamine!#REF!+Glutamine!$E17*Glutamine!#REF!/'In Process Calc.'!$I16,"")</f>
        <v>#REF!</v>
      </c>
      <c r="AN22" s="246" t="e">
        <f>IF(Glutamine!$E17&gt;0,Glutamine!#REF!+Glutamine!$E17*Glutamine!#REF!/'In Process Calc.'!$I16,"")</f>
        <v>#REF!</v>
      </c>
      <c r="AO22" s="246" t="e">
        <f>IF(Glutamine!$E17&gt;0,Glutamine!#REF!+Glutamine!$E17*Glutamine!#REF!/'In Process Calc.'!$I16,"")</f>
        <v>#REF!</v>
      </c>
      <c r="AP22" s="246" t="e">
        <f>IF(Glutamine!$E17&gt;0,Glutamine!#REF!+Glutamine!$E17*Glutamine!#REF!/'In Process Calc.'!$I16,"")</f>
        <v>#REF!</v>
      </c>
      <c r="AQ22" s="246" t="e">
        <f>IF(Glutamine!$E17&gt;0,Glutamine!#REF!+Glutamine!$E17*Glutamine!#REF!/'In Process Calc.'!$I16,"")</f>
        <v>#REF!</v>
      </c>
      <c r="AR22" s="246" t="e">
        <f>IF(Glutamine!$E17&gt;0,Glutamine!#REF!,"")</f>
        <v>#REF!</v>
      </c>
      <c r="AS22" s="246" t="e">
        <f>IF(Glutamine!$E17&gt;0,Glutamine!#REF!,"")</f>
        <v>#REF!</v>
      </c>
      <c r="AT22" s="246" t="e">
        <f>IF(Glutamine!$E17&gt;0,Glutamine!#REF!,"")</f>
        <v>#REF!</v>
      </c>
      <c r="AU22" s="246" t="e">
        <f>IF(Glutamine!$E17&gt;0,Glutamine!#REF!,"")</f>
        <v>#REF!</v>
      </c>
      <c r="AV22" s="246" t="e">
        <f>IF(Glutamine!$E17&gt;0,Glutamine!#REF!,"")</f>
        <v>#REF!</v>
      </c>
      <c r="AW22" s="246" t="e">
        <f>IF(Glutamine!$E17&gt;0,Glutamine!#REF!,"")</f>
        <v>#REF!</v>
      </c>
      <c r="AX22" s="246" t="e">
        <f>IF(Glutamine!$E17&gt;0,Glutamine!#REF!,"")</f>
        <v>#REF!</v>
      </c>
      <c r="AY22" s="246" t="e">
        <f>IF(Glutamine!$E17&gt;0,Glutamine!#REF!,"")</f>
        <v>#REF!</v>
      </c>
      <c r="AZ22" s="246" t="e">
        <f>IF(Glutamine!$E17&gt;0,Glutamine!#REF!,"")</f>
        <v>#REF!</v>
      </c>
      <c r="BA22" s="246" t="e">
        <f>IF(Glutamine!$E17&gt;0,Glutamine!#REF!,"")</f>
        <v>#REF!</v>
      </c>
      <c r="BB22" s="246" t="e">
        <f>IF(Glutamine!$E17&gt;0,Glutamine!#REF!,"")</f>
        <v>#REF!</v>
      </c>
      <c r="BC22" s="246" t="e">
        <f>IF(Glutamine!$E17&gt;0,Glutamine!#REF!,"")</f>
        <v>#REF!</v>
      </c>
      <c r="BD22" s="246" t="e">
        <f>IF(Glutamine!$E17&gt;0,Glutamine!#REF!,"")</f>
        <v>#REF!</v>
      </c>
      <c r="BE22" s="246" t="e">
        <f>IF(Glutamine!$E17&gt;0,Glutamine!#REF!,"")</f>
        <v>#REF!</v>
      </c>
      <c r="BF22" s="246" t="e">
        <f>IF(Glutamine!$E17&gt;0,Glutamine!#REF!,"")</f>
        <v>#REF!</v>
      </c>
      <c r="BG22" s="246" t="e">
        <f>IF(Glutamine!$E17&gt;0,Glutamine!#REF!,"")</f>
        <v>#REF!</v>
      </c>
      <c r="BH22" s="246" t="e">
        <f>IF(Glutamine!$E17&gt;0,Glutamine!#REF!,"")</f>
        <v>#REF!</v>
      </c>
      <c r="BI22" s="246" t="e">
        <f>IF(Glutamine!$E17&gt;0,Glutamine!#REF!,"")</f>
        <v>#REF!</v>
      </c>
      <c r="BJ22" s="246" t="e">
        <f>IF(Glutamine!$E17&gt;0,Glutamine!#REF!,"")</f>
        <v>#REF!</v>
      </c>
      <c r="BK22" s="246" t="e">
        <f>IF(Glutamine!$E17&gt;0,Glutamine!#REF!,"")</f>
        <v>#REF!</v>
      </c>
      <c r="BL22" s="246" t="e">
        <f>IF(Glutamine!$E17&gt;0,Glutamine!#REF!,"")</f>
        <v>#REF!</v>
      </c>
      <c r="BM22" s="246" t="e">
        <f>IF(Glutamine!$E17&gt;0,Glutamine!#REF!,"")</f>
        <v>#REF!</v>
      </c>
      <c r="BN22" s="246">
        <f>IF(Glutamine!$E17&gt;0,'In Process Calc.'!B15,"")</f>
        <v>9.7277777777781012</v>
      </c>
      <c r="BO22" s="246">
        <f>IF(Glutamine!$E17&gt;0,'In Process Calc.'!C15,"")</f>
        <v>233.46666666667443</v>
      </c>
    </row>
    <row r="23" spans="1:67" x14ac:dyDescent="0.15">
      <c r="A23" s="240" t="str">
        <f>IF(Glutamine!$E18&gt;0,Glutamine!$B$1,"")</f>
        <v>NIIMBL VS-001</v>
      </c>
      <c r="B23" s="240">
        <f>IF(Glutamine!$E18&gt;0,Glutamine!A17+0.1,"")</f>
        <v>10.1</v>
      </c>
      <c r="C23" s="244">
        <f>IF(Glutamine!$E18&gt;0,Glutamine!B17,"")</f>
        <v>43701.728472222225</v>
      </c>
      <c r="D23" s="249">
        <f>IF(Glutamine!$E18&gt;0,Glutamine!C17,"")</f>
        <v>43701.728472222225</v>
      </c>
      <c r="E23" s="240">
        <f>IF(Glutamine!$E18&gt;0,Glutamine!D17,"")</f>
        <v>1.5</v>
      </c>
      <c r="F23" s="240">
        <f>IF(Glutamine!$E18&gt;0,Glutamine!E17,"")</f>
        <v>1.7872207411057033</v>
      </c>
      <c r="G23" s="240">
        <f>IF(Glutamine!$E18&gt;0,Glutamine!G17,"")</f>
        <v>0</v>
      </c>
      <c r="H23" s="245">
        <f>IF(Glutamine!$E18&gt;0,Glutamine!H17,"")</f>
        <v>18.7</v>
      </c>
      <c r="I23" s="245">
        <f>IF(Glutamine!$E18&gt;0,Glutamine!I17,"")</f>
        <v>3.4563981042654035</v>
      </c>
      <c r="J23" s="245">
        <f>IF(Glutamine!$E18&gt;0,Glutamine!J17,"")</f>
        <v>22.156398104265403</v>
      </c>
      <c r="K23" s="245">
        <f>IF(Glutamine!$E18&gt;0,Glutamine!K17,"")</f>
        <v>84.4</v>
      </c>
      <c r="L23" s="240">
        <f>IF(Glutamine!$E18&gt;0,Glutamine!L17,"")</f>
        <v>6.42</v>
      </c>
      <c r="M23" s="240">
        <f>IF(Glutamine!$E18&gt;0,Glutamine!M17,"")</f>
        <v>0</v>
      </c>
      <c r="N23" s="240">
        <f>IF(Glutamine!$E18&gt;0,Glutamine!N17,"")</f>
        <v>0</v>
      </c>
      <c r="O23" s="240">
        <f>IF(Glutamine!$E18&gt;0,Glutamine!O17,"")</f>
        <v>7.7413849323293801E-2</v>
      </c>
      <c r="P23" s="240">
        <f>IF(Glutamine!$E18&gt;0,Glutamine!P17,"")</f>
        <v>0</v>
      </c>
      <c r="Q23" s="240">
        <f>IF(Glutamine!$E18&gt;0,Glutamine!Q17,"")</f>
        <v>0</v>
      </c>
      <c r="R23" s="240">
        <f>IF(Glutamine!$E18&gt;0,Glutamine!R17,"")</f>
        <v>327</v>
      </c>
      <c r="S23" s="240">
        <f>IF(Glutamine!$E18&gt;0,Glutamine!S17,"")</f>
        <v>140.02051981352034</v>
      </c>
      <c r="T23" s="246" t="e">
        <f>IF(Glutamine!$E18&gt;0,Glutamine!T17+Glutamine!$E18*Glutamine!AR17/'In Process Calc.'!$I17,"")</f>
        <v>#DIV/0!</v>
      </c>
      <c r="U23" s="246" t="e">
        <f>IF(Glutamine!$E18&gt;0,Glutamine!U17+Glutamine!$E18*Glutamine!AS17/'In Process Calc.'!$I17,"")</f>
        <v>#DIV/0!</v>
      </c>
      <c r="V23" s="246" t="e">
        <f>IF(Glutamine!$E18&gt;0,Glutamine!V17+Glutamine!$E18*Glutamine!AT17/'In Process Calc.'!$I17,"")</f>
        <v>#DIV/0!</v>
      </c>
      <c r="W23" s="246" t="e">
        <f>IF(Glutamine!$E18&gt;0,Glutamine!W17+Glutamine!$E18*Glutamine!AU17/'In Process Calc.'!$I17,"")</f>
        <v>#DIV/0!</v>
      </c>
      <c r="X23" s="246" t="e">
        <f>IF(Glutamine!$E18&gt;0,Glutamine!X17+Glutamine!$E18*Glutamine!AV17/'In Process Calc.'!$I17,"")</f>
        <v>#DIV/0!</v>
      </c>
      <c r="Y23" s="246" t="e">
        <f>IF(Glutamine!$E18&gt;0,Glutamine!Y17+Glutamine!$E18*Glutamine!AW17/'In Process Calc.'!$I17,"")</f>
        <v>#DIV/0!</v>
      </c>
      <c r="Z23" s="246" t="e">
        <f>IF(Glutamine!$E18&gt;0,Glutamine!Z17+Glutamine!$E18*Glutamine!AX17/'In Process Calc.'!$I17,"")</f>
        <v>#DIV/0!</v>
      </c>
      <c r="AA23" s="246" t="e">
        <f>IF(Glutamine!$E18&gt;0,Glutamine!AA17+Glutamine!$E18*Glutamine!AY17/'In Process Calc.'!$I17,"")</f>
        <v>#DIV/0!</v>
      </c>
      <c r="AB23" s="246" t="e">
        <f>IF(Glutamine!$E18&gt;0,Glutamine!AB17+Glutamine!$E18*Glutamine!AZ17/'In Process Calc.'!$I17,"")</f>
        <v>#DIV/0!</v>
      </c>
      <c r="AC23" s="246" t="e">
        <f>IF(Glutamine!$E18&gt;0,Glutamine!AC17+Glutamine!$E18*Glutamine!BA17/'In Process Calc.'!$I17,"")</f>
        <v>#DIV/0!</v>
      </c>
      <c r="AD23" s="246" t="e">
        <f>IF(Glutamine!$E18&gt;0,Glutamine!AD17+Glutamine!$E18*Glutamine!BB17/'In Process Calc.'!$I17,"")</f>
        <v>#DIV/0!</v>
      </c>
      <c r="AE23" s="246" t="e">
        <f>IF(Glutamine!$E18&gt;0,Glutamine!AE17+Glutamine!$E18*Glutamine!BD17/'In Process Calc.'!$I17,"")</f>
        <v>#DIV/0!</v>
      </c>
      <c r="AF23" s="246" t="e">
        <f>IF(Glutamine!$E18&gt;0,Glutamine!AF17+Glutamine!$E18*Glutamine!BE17/'In Process Calc.'!$I17,"")</f>
        <v>#DIV/0!</v>
      </c>
      <c r="AG23" s="246" t="e">
        <f>IF(Glutamine!$E18&gt;0,Glutamine!AG17+Glutamine!$E18*Glutamine!BF17/'In Process Calc.'!$I17,"")</f>
        <v>#DIV/0!</v>
      </c>
      <c r="AH23" s="246" t="e">
        <f>IF(Glutamine!$E18&gt;0,Glutamine!AH17+Glutamine!$E18*Glutamine!BH17/'In Process Calc.'!$I17,"")</f>
        <v>#DIV/0!</v>
      </c>
      <c r="AI23" s="246" t="e">
        <f>IF(Glutamine!$E18&gt;0,Glutamine!AI17+Glutamine!$E18*Glutamine!BI17/'In Process Calc.'!$I17,"")</f>
        <v>#DIV/0!</v>
      </c>
      <c r="AJ23" s="246" t="e">
        <f>IF(Glutamine!$E18&gt;0,Glutamine!AJ17+Glutamine!$E18*Glutamine!BJ17/'In Process Calc.'!$I17,"")</f>
        <v>#DIV/0!</v>
      </c>
      <c r="AK23" s="246" t="e">
        <f>IF(Glutamine!$E18&gt;0,Glutamine!AK17+Glutamine!$E18*Glutamine!BK17/'In Process Calc.'!$I17,"")</f>
        <v>#DIV/0!</v>
      </c>
      <c r="AL23" s="246" t="e">
        <f>IF(Glutamine!$E18&gt;0,Glutamine!AL17+Glutamine!$E18*Glutamine!BL17/'In Process Calc.'!$I17,"")</f>
        <v>#DIV/0!</v>
      </c>
      <c r="AM23" s="246" t="e">
        <f>IF(Glutamine!$E18&gt;0,Glutamine!AM17+Glutamine!$E18*Glutamine!BM17/'In Process Calc.'!$I17,"")</f>
        <v>#DIV/0!</v>
      </c>
      <c r="AN23" s="246" t="e">
        <f>IF(Glutamine!$E18&gt;0,Glutamine!AN17+Glutamine!$E18*Glutamine!BN17/'In Process Calc.'!$I17,"")</f>
        <v>#DIV/0!</v>
      </c>
      <c r="AO23" s="246" t="e">
        <f>IF(Glutamine!$E18&gt;0,Glutamine!AO17+Glutamine!$E18*Glutamine!BO17/'In Process Calc.'!$I17,"")</f>
        <v>#DIV/0!</v>
      </c>
      <c r="AP23" s="246" t="e">
        <f>IF(Glutamine!$E18&gt;0,Glutamine!AP17+Glutamine!$E18*Glutamine!BP17/'In Process Calc.'!$I17,"")</f>
        <v>#DIV/0!</v>
      </c>
      <c r="AQ23" s="246" t="e">
        <f>IF(Glutamine!$E18&gt;0,Glutamine!AQ17+Glutamine!$E18*Glutamine!BQ17/'In Process Calc.'!$I17,"")</f>
        <v>#DIV/0!</v>
      </c>
      <c r="AR23" s="246">
        <f>IF(Glutamine!$E18&gt;0,Glutamine!AR17,"")</f>
        <v>0</v>
      </c>
      <c r="AS23" s="246">
        <f>IF(Glutamine!$E18&gt;0,Glutamine!AS17,"")</f>
        <v>12.385297147441527</v>
      </c>
      <c r="AT23" s="246">
        <f>IF(Glutamine!$E18&gt;0,Glutamine!AT17,"")</f>
        <v>16.655562958027982</v>
      </c>
      <c r="AU23" s="246">
        <f>IF(Glutamine!$E18&gt;0,Glutamine!AU17,"")</f>
        <v>3.7565740045078888</v>
      </c>
      <c r="AV23" s="246">
        <f>IF(Glutamine!$E18&gt;0,Glutamine!AV17,"")</f>
        <v>7.1163031659009528</v>
      </c>
      <c r="AW23" s="246">
        <f>IF(Glutamine!$E18&gt;0,Glutamine!AW17,"")</f>
        <v>400</v>
      </c>
      <c r="AX23" s="246">
        <f>IF(Glutamine!$E18&gt;0,Glutamine!AX17,"")</f>
        <v>200</v>
      </c>
      <c r="AY23" s="246">
        <f>IF(Glutamine!$E18&gt;0,Glutamine!AY17,"")</f>
        <v>11.556764106050306</v>
      </c>
      <c r="AZ23" s="246">
        <f>IF(Glutamine!$E18&gt;0,Glutamine!AZ17,"")</f>
        <v>0</v>
      </c>
      <c r="BA23" s="246">
        <f>IF(Glutamine!$E18&gt;0,Glutamine!BA17,"")</f>
        <v>0</v>
      </c>
      <c r="BB23" s="246">
        <f>IF(Glutamine!$E18&gt;0,Glutamine!BB17,"")</f>
        <v>14.238739330269205</v>
      </c>
      <c r="BC23" s="246">
        <f>IF(Glutamine!$E18&gt;0,Glutamine!BD17,"")</f>
        <v>26.873276428102425</v>
      </c>
      <c r="BD23" s="246">
        <f>IF(Glutamine!$E18&gt;0,Glutamine!BE17,"")</f>
        <v>16.685489166119506</v>
      </c>
      <c r="BE23" s="246">
        <f>IF(Glutamine!$E18&gt;0,Glutamine!BF17,"")</f>
        <v>5.4088471849865956</v>
      </c>
      <c r="BF23" s="246">
        <f>IF(Glutamine!$E18&gt;0,Glutamine!BH17,"")</f>
        <v>13.577481840193705</v>
      </c>
      <c r="BG23" s="246">
        <f>IF(Glutamine!$E18&gt;0,Glutamine!BI17,"")</f>
        <v>19.002757715036115</v>
      </c>
      <c r="BH23" s="246">
        <f>IF(Glutamine!$E18&gt;0,Glutamine!BJ17,"")</f>
        <v>36.308277830637493</v>
      </c>
      <c r="BI23" s="246">
        <f>IF(Glutamine!$E18&gt;0,Glutamine!BK17,"")</f>
        <v>20.663308144416458</v>
      </c>
      <c r="BJ23" s="246">
        <f>IF(Glutamine!$E18&gt;0,Glutamine!BL17,"")</f>
        <v>4.4368266405484817</v>
      </c>
      <c r="BK23" s="246">
        <f>IF(Glutamine!$E18&gt;0,Glutamine!BM17,"")</f>
        <v>0</v>
      </c>
      <c r="BL23" s="246">
        <f>IF(Glutamine!$E18&gt;0,Glutamine!BN17,"")</f>
        <v>24.26789231779383</v>
      </c>
      <c r="BM23" s="246">
        <f>IF(Glutamine!$E18&gt;0,Glutamine!BO17,"")</f>
        <v>0</v>
      </c>
      <c r="BN23" s="246">
        <f>IF(Glutamine!$E18&gt;0,'In Process Calc.'!B16,"")</f>
        <v>0</v>
      </c>
      <c r="BO23" s="246">
        <f>IF(Glutamine!$E18&gt;0,'In Process Calc.'!C16,"")</f>
        <v>0</v>
      </c>
    </row>
    <row r="24" spans="1:67" x14ac:dyDescent="0.15">
      <c r="A24" s="240" t="str">
        <f>IF(Glutamine!$E19&gt;0,Glutamine!$B$1,"")</f>
        <v/>
      </c>
      <c r="B24" s="240" t="str">
        <f>IF(Glutamine!$E19&gt;0,Glutamine!A18+0.1,"")</f>
        <v/>
      </c>
      <c r="C24" s="244" t="str">
        <f>IF(Glutamine!$E19&gt;0,Glutamine!B18,"")</f>
        <v/>
      </c>
      <c r="D24" s="249" t="str">
        <f>IF(Glutamine!$E19&gt;0,Glutamine!C18,"")</f>
        <v/>
      </c>
      <c r="E24" s="240" t="str">
        <f>IF(Glutamine!$E19&gt;0,Glutamine!D18,"")</f>
        <v/>
      </c>
      <c r="F24" s="240" t="str">
        <f>IF(Glutamine!$E19&gt;0,Glutamine!E18,"")</f>
        <v/>
      </c>
      <c r="G24" s="240" t="str">
        <f>IF(Glutamine!$E19&gt;0,Glutamine!G18,"")</f>
        <v/>
      </c>
      <c r="H24" s="245" t="str">
        <f>IF(Glutamine!$E19&gt;0,Glutamine!H18,"")</f>
        <v/>
      </c>
      <c r="I24" s="245" t="str">
        <f>IF(Glutamine!$E19&gt;0,Glutamine!I18,"")</f>
        <v/>
      </c>
      <c r="J24" s="245" t="str">
        <f>IF(Glutamine!$E19&gt;0,Glutamine!J18,"")</f>
        <v/>
      </c>
      <c r="K24" s="245" t="str">
        <f>IF(Glutamine!$E19&gt;0,Glutamine!K18,"")</f>
        <v/>
      </c>
      <c r="L24" s="240" t="str">
        <f>IF(Glutamine!$E19&gt;0,Glutamine!L18,"")</f>
        <v/>
      </c>
      <c r="M24" s="240" t="str">
        <f>IF(Glutamine!$E19&gt;0,Glutamine!M18,"")</f>
        <v/>
      </c>
      <c r="N24" s="240" t="str">
        <f>IF(Glutamine!$E19&gt;0,Glutamine!N18,"")</f>
        <v/>
      </c>
      <c r="O24" s="240" t="str">
        <f>IF(Glutamine!$E19&gt;0,Glutamine!O18,"")</f>
        <v/>
      </c>
      <c r="P24" s="240" t="str">
        <f>IF(Glutamine!$E19&gt;0,Glutamine!P18,"")</f>
        <v/>
      </c>
      <c r="Q24" s="240" t="str">
        <f>IF(Glutamine!$E19&gt;0,Glutamine!Q18,"")</f>
        <v/>
      </c>
      <c r="R24" s="240" t="str">
        <f>IF(Glutamine!$E19&gt;0,Glutamine!R18,"")</f>
        <v/>
      </c>
      <c r="S24" s="240" t="str">
        <f>IF(Glutamine!$E19&gt;0,Glutamine!S18,"")</f>
        <v/>
      </c>
      <c r="T24" s="246" t="str">
        <f>IF(Glutamine!$E19&gt;0,Glutamine!T18+Glutamine!$E19*Glutamine!AR18/'In Process Calc.'!$I18,"")</f>
        <v/>
      </c>
      <c r="U24" s="246" t="str">
        <f>IF(Glutamine!$E19&gt;0,Glutamine!U18+Glutamine!$E19*Glutamine!AS18/'In Process Calc.'!$I18,"")</f>
        <v/>
      </c>
      <c r="V24" s="246" t="str">
        <f>IF(Glutamine!$E19&gt;0,Glutamine!V18+Glutamine!$E19*Glutamine!AT18/'In Process Calc.'!$I18,"")</f>
        <v/>
      </c>
      <c r="W24" s="246" t="str">
        <f>IF(Glutamine!$E19&gt;0,Glutamine!W18+Glutamine!$E19*Glutamine!AU18/'In Process Calc.'!$I18,"")</f>
        <v/>
      </c>
      <c r="X24" s="246" t="str">
        <f>IF(Glutamine!$E19&gt;0,Glutamine!X18+Glutamine!$E19*Glutamine!AV18/'In Process Calc.'!$I18,"")</f>
        <v/>
      </c>
      <c r="Y24" s="246" t="str">
        <f>IF(Glutamine!$E19&gt;0,Glutamine!Y18+Glutamine!$E19*Glutamine!AW18/'In Process Calc.'!$I18,"")</f>
        <v/>
      </c>
      <c r="Z24" s="246" t="str">
        <f>IF(Glutamine!$E19&gt;0,Glutamine!Z18+Glutamine!$E19*Glutamine!AX18/'In Process Calc.'!$I18,"")</f>
        <v/>
      </c>
      <c r="AA24" s="246" t="str">
        <f>IF(Glutamine!$E19&gt;0,Glutamine!AA18+Glutamine!$E19*Glutamine!AY18/'In Process Calc.'!$I18,"")</f>
        <v/>
      </c>
      <c r="AB24" s="246" t="str">
        <f>IF(Glutamine!$E19&gt;0,Glutamine!AB18+Glutamine!$E19*Glutamine!AZ18/'In Process Calc.'!$I18,"")</f>
        <v/>
      </c>
      <c r="AC24" s="246" t="str">
        <f>IF(Glutamine!$E19&gt;0,Glutamine!AC18+Glutamine!$E19*Glutamine!BA18/'In Process Calc.'!$I18,"")</f>
        <v/>
      </c>
      <c r="AD24" s="246" t="str">
        <f>IF(Glutamine!$E19&gt;0,Glutamine!AD18+Glutamine!$E19*Glutamine!BB18/'In Process Calc.'!$I18,"")</f>
        <v/>
      </c>
      <c r="AE24" s="246" t="str">
        <f>IF(Glutamine!$E19&gt;0,Glutamine!AE18+Glutamine!$E19*Glutamine!BD18/'In Process Calc.'!$I18,"")</f>
        <v/>
      </c>
      <c r="AF24" s="246" t="str">
        <f>IF(Glutamine!$E19&gt;0,Glutamine!AF18+Glutamine!$E19*Glutamine!BE18/'In Process Calc.'!$I18,"")</f>
        <v/>
      </c>
      <c r="AG24" s="246" t="str">
        <f>IF(Glutamine!$E19&gt;0,Glutamine!AG18+Glutamine!$E19*Glutamine!BF18/'In Process Calc.'!$I18,"")</f>
        <v/>
      </c>
      <c r="AH24" s="246" t="str">
        <f>IF(Glutamine!$E19&gt;0,Glutamine!AH18+Glutamine!$E19*Glutamine!BH18/'In Process Calc.'!$I18,"")</f>
        <v/>
      </c>
      <c r="AI24" s="246" t="str">
        <f>IF(Glutamine!$E19&gt;0,Glutamine!AI18+Glutamine!$E19*Glutamine!BI18/'In Process Calc.'!$I18,"")</f>
        <v/>
      </c>
      <c r="AJ24" s="246" t="str">
        <f>IF(Glutamine!$E19&gt;0,Glutamine!AJ18+Glutamine!$E19*Glutamine!BJ18/'In Process Calc.'!$I18,"")</f>
        <v/>
      </c>
      <c r="AK24" s="246" t="str">
        <f>IF(Glutamine!$E19&gt;0,Glutamine!AK18+Glutamine!$E19*Glutamine!BK18/'In Process Calc.'!$I18,"")</f>
        <v/>
      </c>
      <c r="AL24" s="246" t="str">
        <f>IF(Glutamine!$E19&gt;0,Glutamine!AL18+Glutamine!$E19*Glutamine!BL18/'In Process Calc.'!$I18,"")</f>
        <v/>
      </c>
      <c r="AM24" s="246" t="str">
        <f>IF(Glutamine!$E19&gt;0,Glutamine!AM18+Glutamine!$E19*Glutamine!BM18/'In Process Calc.'!$I18,"")</f>
        <v/>
      </c>
      <c r="AN24" s="246" t="str">
        <f>IF(Glutamine!$E19&gt;0,Glutamine!AN18+Glutamine!$E19*Glutamine!BN18/'In Process Calc.'!$I18,"")</f>
        <v/>
      </c>
      <c r="AO24" s="246" t="str">
        <f>IF(Glutamine!$E19&gt;0,Glutamine!AO18+Glutamine!$E19*Glutamine!BO18/'In Process Calc.'!$I18,"")</f>
        <v/>
      </c>
      <c r="AP24" s="246" t="str">
        <f>IF(Glutamine!$E19&gt;0,Glutamine!AP18+Glutamine!$E19*Glutamine!BP18/'In Process Calc.'!$I18,"")</f>
        <v/>
      </c>
      <c r="AQ24" s="246" t="str">
        <f>IF(Glutamine!$E19&gt;0,Glutamine!AQ18+Glutamine!$E19*Glutamine!BQ18/'In Process Calc.'!$I18,"")</f>
        <v/>
      </c>
      <c r="AR24" s="246" t="str">
        <f>IF(Glutamine!$E19&gt;0,Glutamine!AR18,"")</f>
        <v/>
      </c>
      <c r="AS24" s="246" t="str">
        <f>IF(Glutamine!$E19&gt;0,Glutamine!AS18,"")</f>
        <v/>
      </c>
      <c r="AT24" s="246" t="str">
        <f>IF(Glutamine!$E19&gt;0,Glutamine!AT18,"")</f>
        <v/>
      </c>
      <c r="AU24" s="246" t="str">
        <f>IF(Glutamine!$E19&gt;0,Glutamine!AU18,"")</f>
        <v/>
      </c>
      <c r="AV24" s="246" t="str">
        <f>IF(Glutamine!$E19&gt;0,Glutamine!AV18,"")</f>
        <v/>
      </c>
      <c r="AW24" s="246" t="str">
        <f>IF(Glutamine!$E19&gt;0,Glutamine!AW18,"")</f>
        <v/>
      </c>
      <c r="AX24" s="246" t="str">
        <f>IF(Glutamine!$E19&gt;0,Glutamine!AX18,"")</f>
        <v/>
      </c>
      <c r="AY24" s="246" t="str">
        <f>IF(Glutamine!$E19&gt;0,Glutamine!AY18,"")</f>
        <v/>
      </c>
      <c r="AZ24" s="246" t="str">
        <f>IF(Glutamine!$E19&gt;0,Glutamine!AZ18,"")</f>
        <v/>
      </c>
      <c r="BA24" s="246" t="str">
        <f>IF(Glutamine!$E19&gt;0,Glutamine!BA18,"")</f>
        <v/>
      </c>
      <c r="BB24" s="246" t="str">
        <f>IF(Glutamine!$E19&gt;0,Glutamine!BB18,"")</f>
        <v/>
      </c>
      <c r="BC24" s="246" t="str">
        <f>IF(Glutamine!$E19&gt;0,Glutamine!BD18,"")</f>
        <v/>
      </c>
      <c r="BD24" s="246" t="str">
        <f>IF(Glutamine!$E19&gt;0,Glutamine!BE18,"")</f>
        <v/>
      </c>
      <c r="BE24" s="246" t="str">
        <f>IF(Glutamine!$E19&gt;0,Glutamine!BF18,"")</f>
        <v/>
      </c>
      <c r="BF24" s="246" t="str">
        <f>IF(Glutamine!$E19&gt;0,Glutamine!BH18,"")</f>
        <v/>
      </c>
      <c r="BG24" s="246" t="str">
        <f>IF(Glutamine!$E19&gt;0,Glutamine!BI18,"")</f>
        <v/>
      </c>
      <c r="BH24" s="246" t="str">
        <f>IF(Glutamine!$E19&gt;0,Glutamine!BJ18,"")</f>
        <v/>
      </c>
      <c r="BI24" s="246" t="str">
        <f>IF(Glutamine!$E19&gt;0,Glutamine!BK18,"")</f>
        <v/>
      </c>
      <c r="BJ24" s="246" t="str">
        <f>IF(Glutamine!$E19&gt;0,Glutamine!BL18,"")</f>
        <v/>
      </c>
      <c r="BK24" s="246" t="str">
        <f>IF(Glutamine!$E19&gt;0,Glutamine!BM18,"")</f>
        <v/>
      </c>
      <c r="BL24" s="246" t="str">
        <f>IF(Glutamine!$E19&gt;0,Glutamine!BN18,"")</f>
        <v/>
      </c>
      <c r="BM24" s="246" t="str">
        <f>IF(Glutamine!$E19&gt;0,Glutamine!BO18,"")</f>
        <v/>
      </c>
      <c r="BN24" s="246" t="str">
        <f>IF(Glutamine!$E19&gt;0,'In Process Calc.'!B17,"")</f>
        <v/>
      </c>
      <c r="BO24" s="246" t="str">
        <f>IF(Glutamine!$E19&gt;0,'In Process Calc.'!C17,"")</f>
        <v/>
      </c>
    </row>
    <row r="25" spans="1:67" x14ac:dyDescent="0.15">
      <c r="A25" s="240" t="e">
        <f>IF(Glutamine!#REF!&gt;0,Glutamine!$B$1,"")</f>
        <v>#REF!</v>
      </c>
      <c r="B25" s="240" t="e">
        <f>IF(Glutamine!#REF!&gt;0,Glutamine!A19+0.1,"")</f>
        <v>#REF!</v>
      </c>
      <c r="C25" s="244" t="e">
        <f>IF(Glutamine!#REF!&gt;0,Glutamine!B19,"")</f>
        <v>#REF!</v>
      </c>
      <c r="D25" s="249" t="e">
        <f>IF(Glutamine!#REF!&gt;0,Glutamine!C19,"")</f>
        <v>#REF!</v>
      </c>
      <c r="E25" s="240" t="e">
        <f>IF(Glutamine!#REF!&gt;0,Glutamine!D19,"")</f>
        <v>#REF!</v>
      </c>
      <c r="F25" s="240" t="e">
        <f>IF(Glutamine!#REF!&gt;0,Glutamine!E19,"")</f>
        <v>#REF!</v>
      </c>
      <c r="G25" s="240" t="e">
        <f>IF(Glutamine!#REF!&gt;0,Glutamine!G19,"")</f>
        <v>#REF!</v>
      </c>
      <c r="H25" s="245" t="e">
        <f>IF(Glutamine!#REF!&gt;0,Glutamine!H19,"")</f>
        <v>#REF!</v>
      </c>
      <c r="I25" s="245" t="e">
        <f>IF(Glutamine!#REF!&gt;0,Glutamine!I19,"")</f>
        <v>#REF!</v>
      </c>
      <c r="J25" s="245" t="e">
        <f>IF(Glutamine!#REF!&gt;0,Glutamine!J19,"")</f>
        <v>#REF!</v>
      </c>
      <c r="K25" s="245" t="e">
        <f>IF(Glutamine!#REF!&gt;0,Glutamine!K19,"")</f>
        <v>#REF!</v>
      </c>
      <c r="L25" s="240" t="e">
        <f>IF(Glutamine!#REF!&gt;0,Glutamine!L19,"")</f>
        <v>#REF!</v>
      </c>
      <c r="M25" s="240" t="e">
        <f>IF(Glutamine!#REF!&gt;0,Glutamine!M19,"")</f>
        <v>#REF!</v>
      </c>
      <c r="N25" s="240" t="e">
        <f>IF(Glutamine!#REF!&gt;0,Glutamine!N19,"")</f>
        <v>#REF!</v>
      </c>
      <c r="O25" s="240" t="e">
        <f>IF(Glutamine!#REF!&gt;0,Glutamine!O19,"")</f>
        <v>#REF!</v>
      </c>
      <c r="P25" s="240" t="e">
        <f>IF(Glutamine!#REF!&gt;0,Glutamine!P19,"")</f>
        <v>#REF!</v>
      </c>
      <c r="Q25" s="240" t="e">
        <f>IF(Glutamine!#REF!&gt;0,Glutamine!Q19,"")</f>
        <v>#REF!</v>
      </c>
      <c r="R25" s="240" t="e">
        <f>IF(Glutamine!#REF!&gt;0,Glutamine!R19,"")</f>
        <v>#REF!</v>
      </c>
      <c r="S25" s="240" t="e">
        <f>IF(Glutamine!#REF!&gt;0,Glutamine!S19,"")</f>
        <v>#REF!</v>
      </c>
      <c r="T25" s="246" t="e">
        <f>IF(Glutamine!#REF!&gt;0,Glutamine!T19+Glutamine!#REF!*Glutamine!AR19/'In Process Calc.'!$I19,"")</f>
        <v>#REF!</v>
      </c>
      <c r="U25" s="246" t="e">
        <f>IF(Glutamine!#REF!&gt;0,Glutamine!U19+Glutamine!#REF!*Glutamine!AS19/'In Process Calc.'!$I19,"")</f>
        <v>#REF!</v>
      </c>
      <c r="V25" s="246" t="e">
        <f>IF(Glutamine!#REF!&gt;0,Glutamine!V19+Glutamine!#REF!*Glutamine!AT19/'In Process Calc.'!$I19,"")</f>
        <v>#REF!</v>
      </c>
      <c r="W25" s="246" t="e">
        <f>IF(Glutamine!#REF!&gt;0,Glutamine!W19+Glutamine!#REF!*Glutamine!AU19/'In Process Calc.'!$I19,"")</f>
        <v>#REF!</v>
      </c>
      <c r="X25" s="246" t="e">
        <f>IF(Glutamine!#REF!&gt;0,Glutamine!X19+Glutamine!#REF!*Glutamine!AV19/'In Process Calc.'!$I19,"")</f>
        <v>#REF!</v>
      </c>
      <c r="Y25" s="246" t="e">
        <f>IF(Glutamine!#REF!&gt;0,Glutamine!Y19+Glutamine!#REF!*Glutamine!AW19/'In Process Calc.'!$I19,"")</f>
        <v>#REF!</v>
      </c>
      <c r="Z25" s="246" t="e">
        <f>IF(Glutamine!#REF!&gt;0,Glutamine!Z19+Glutamine!#REF!*Glutamine!AX19/'In Process Calc.'!$I19,"")</f>
        <v>#REF!</v>
      </c>
      <c r="AA25" s="246" t="e">
        <f>IF(Glutamine!#REF!&gt;0,Glutamine!AA19+Glutamine!#REF!*Glutamine!AY19/'In Process Calc.'!$I19,"")</f>
        <v>#REF!</v>
      </c>
      <c r="AB25" s="246" t="e">
        <f>IF(Glutamine!#REF!&gt;0,Glutamine!AB19+Glutamine!#REF!*Glutamine!AZ19/'In Process Calc.'!$I19,"")</f>
        <v>#REF!</v>
      </c>
      <c r="AC25" s="246" t="e">
        <f>IF(Glutamine!#REF!&gt;0,Glutamine!AC19+Glutamine!#REF!*Glutamine!BA19/'In Process Calc.'!$I19,"")</f>
        <v>#REF!</v>
      </c>
      <c r="AD25" s="246" t="e">
        <f>IF(Glutamine!#REF!&gt;0,Glutamine!AD19+Glutamine!#REF!*Glutamine!BB19/'In Process Calc.'!$I19,"")</f>
        <v>#REF!</v>
      </c>
      <c r="AE25" s="246" t="e">
        <f>IF(Glutamine!#REF!&gt;0,Glutamine!AE19+Glutamine!#REF!*Glutamine!BD19/'In Process Calc.'!$I19,"")</f>
        <v>#REF!</v>
      </c>
      <c r="AF25" s="246" t="e">
        <f>IF(Glutamine!#REF!&gt;0,Glutamine!AF19+Glutamine!#REF!*Glutamine!BE19/'In Process Calc.'!$I19,"")</f>
        <v>#REF!</v>
      </c>
      <c r="AG25" s="246" t="e">
        <f>IF(Glutamine!#REF!&gt;0,Glutamine!AG19+Glutamine!#REF!*Glutamine!BF19/'In Process Calc.'!$I19,"")</f>
        <v>#REF!</v>
      </c>
      <c r="AH25" s="246" t="e">
        <f>IF(Glutamine!#REF!&gt;0,Glutamine!AH19+Glutamine!#REF!*Glutamine!BH19/'In Process Calc.'!$I19,"")</f>
        <v>#REF!</v>
      </c>
      <c r="AI25" s="246" t="e">
        <f>IF(Glutamine!#REF!&gt;0,Glutamine!AI19+Glutamine!#REF!*Glutamine!BI19/'In Process Calc.'!$I19,"")</f>
        <v>#REF!</v>
      </c>
      <c r="AJ25" s="246" t="e">
        <f>IF(Glutamine!#REF!&gt;0,Glutamine!AJ19+Glutamine!#REF!*Glutamine!BJ19/'In Process Calc.'!$I19,"")</f>
        <v>#REF!</v>
      </c>
      <c r="AK25" s="246" t="e">
        <f>IF(Glutamine!#REF!&gt;0,Glutamine!AK19+Glutamine!#REF!*Glutamine!BK19/'In Process Calc.'!$I19,"")</f>
        <v>#REF!</v>
      </c>
      <c r="AL25" s="246" t="e">
        <f>IF(Glutamine!#REF!&gt;0,Glutamine!AL19+Glutamine!#REF!*Glutamine!BL19/'In Process Calc.'!$I19,"")</f>
        <v>#REF!</v>
      </c>
      <c r="AM25" s="246" t="e">
        <f>IF(Glutamine!#REF!&gt;0,Glutamine!AM19+Glutamine!#REF!*Glutamine!BM19/'In Process Calc.'!$I19,"")</f>
        <v>#REF!</v>
      </c>
      <c r="AN25" s="246" t="e">
        <f>IF(Glutamine!#REF!&gt;0,Glutamine!AN19+Glutamine!#REF!*Glutamine!BN19/'In Process Calc.'!$I19,"")</f>
        <v>#REF!</v>
      </c>
      <c r="AO25" s="246" t="e">
        <f>IF(Glutamine!#REF!&gt;0,Glutamine!AO19+Glutamine!#REF!*Glutamine!BO19/'In Process Calc.'!$I19,"")</f>
        <v>#REF!</v>
      </c>
      <c r="AP25" s="246" t="e">
        <f>IF(Glutamine!#REF!&gt;0,Glutamine!AP19+Glutamine!#REF!*Glutamine!BP19/'In Process Calc.'!$I19,"")</f>
        <v>#REF!</v>
      </c>
      <c r="AQ25" s="246" t="e">
        <f>IF(Glutamine!#REF!&gt;0,Glutamine!AQ19+Glutamine!#REF!*Glutamine!BQ19/'In Process Calc.'!$I19,"")</f>
        <v>#REF!</v>
      </c>
      <c r="AR25" s="246" t="e">
        <f>IF(Glutamine!#REF!&gt;0,Glutamine!AR19,"")</f>
        <v>#REF!</v>
      </c>
      <c r="AS25" s="246" t="e">
        <f>IF(Glutamine!#REF!&gt;0,Glutamine!AS19,"")</f>
        <v>#REF!</v>
      </c>
      <c r="AT25" s="246" t="e">
        <f>IF(Glutamine!#REF!&gt;0,Glutamine!AT19,"")</f>
        <v>#REF!</v>
      </c>
      <c r="AU25" s="246" t="e">
        <f>IF(Glutamine!#REF!&gt;0,Glutamine!AU19,"")</f>
        <v>#REF!</v>
      </c>
      <c r="AV25" s="246" t="e">
        <f>IF(Glutamine!#REF!&gt;0,Glutamine!AV19,"")</f>
        <v>#REF!</v>
      </c>
      <c r="AW25" s="246" t="e">
        <f>IF(Glutamine!#REF!&gt;0,Glutamine!AW19,"")</f>
        <v>#REF!</v>
      </c>
      <c r="AX25" s="246" t="e">
        <f>IF(Glutamine!#REF!&gt;0,Glutamine!AX19,"")</f>
        <v>#REF!</v>
      </c>
      <c r="AY25" s="246" t="e">
        <f>IF(Glutamine!#REF!&gt;0,Glutamine!AY19,"")</f>
        <v>#REF!</v>
      </c>
      <c r="AZ25" s="246" t="e">
        <f>IF(Glutamine!#REF!&gt;0,Glutamine!AZ19,"")</f>
        <v>#REF!</v>
      </c>
      <c r="BA25" s="246" t="e">
        <f>IF(Glutamine!#REF!&gt;0,Glutamine!BA19,"")</f>
        <v>#REF!</v>
      </c>
      <c r="BB25" s="246" t="e">
        <f>IF(Glutamine!#REF!&gt;0,Glutamine!BB19,"")</f>
        <v>#REF!</v>
      </c>
      <c r="BC25" s="246" t="e">
        <f>IF(Glutamine!#REF!&gt;0,Glutamine!BD19,"")</f>
        <v>#REF!</v>
      </c>
      <c r="BD25" s="246" t="e">
        <f>IF(Glutamine!#REF!&gt;0,Glutamine!BE19,"")</f>
        <v>#REF!</v>
      </c>
      <c r="BE25" s="246" t="e">
        <f>IF(Glutamine!#REF!&gt;0,Glutamine!BF19,"")</f>
        <v>#REF!</v>
      </c>
      <c r="BF25" s="246" t="e">
        <f>IF(Glutamine!#REF!&gt;0,Glutamine!BH19,"")</f>
        <v>#REF!</v>
      </c>
      <c r="BG25" s="246" t="e">
        <f>IF(Glutamine!#REF!&gt;0,Glutamine!BI19,"")</f>
        <v>#REF!</v>
      </c>
      <c r="BH25" s="246" t="e">
        <f>IF(Glutamine!#REF!&gt;0,Glutamine!BJ19,"")</f>
        <v>#REF!</v>
      </c>
      <c r="BI25" s="246" t="e">
        <f>IF(Glutamine!#REF!&gt;0,Glutamine!BK19,"")</f>
        <v>#REF!</v>
      </c>
      <c r="BJ25" s="246" t="e">
        <f>IF(Glutamine!#REF!&gt;0,Glutamine!BL19,"")</f>
        <v>#REF!</v>
      </c>
      <c r="BK25" s="246" t="e">
        <f>IF(Glutamine!#REF!&gt;0,Glutamine!BM19,"")</f>
        <v>#REF!</v>
      </c>
      <c r="BL25" s="246" t="e">
        <f>IF(Glutamine!#REF!&gt;0,Glutamine!BN19,"")</f>
        <v>#REF!</v>
      </c>
      <c r="BM25" s="246" t="e">
        <f>IF(Glutamine!#REF!&gt;0,Glutamine!BO19,"")</f>
        <v>#REF!</v>
      </c>
      <c r="BN25" s="246" t="e">
        <f>IF(Glutamine!#REF!&gt;0,'In Process Calc.'!B18,"")</f>
        <v>#REF!</v>
      </c>
      <c r="BO25" s="246" t="e">
        <f>IF(Glutamine!#REF!&gt;0,'In Process Calc.'!C18,"")</f>
        <v>#REF!</v>
      </c>
    </row>
    <row r="26" spans="1:67" x14ac:dyDescent="0.15">
      <c r="A26" s="240" t="e">
        <f>IF(Glutamine!#REF!&gt;0,Glutamine!$B$1,"")</f>
        <v>#REF!</v>
      </c>
      <c r="B26" s="240" t="e">
        <f>IF(Glutamine!#REF!&gt;0,Glutamine!#REF!+0.1,"")</f>
        <v>#REF!</v>
      </c>
      <c r="C26" s="244" t="e">
        <f>IF(Glutamine!#REF!&gt;0,Glutamine!#REF!,"")</f>
        <v>#REF!</v>
      </c>
      <c r="D26" s="249" t="e">
        <f>IF(Glutamine!#REF!&gt;0,Glutamine!#REF!,"")</f>
        <v>#REF!</v>
      </c>
      <c r="E26" s="240" t="e">
        <f>IF(Glutamine!#REF!&gt;0,Glutamine!#REF!,"")</f>
        <v>#REF!</v>
      </c>
      <c r="F26" s="240" t="e">
        <f>IF(Glutamine!#REF!&gt;0,Glutamine!#REF!,"")</f>
        <v>#REF!</v>
      </c>
      <c r="G26" s="240" t="e">
        <f>IF(Glutamine!#REF!&gt;0,Glutamine!#REF!,"")</f>
        <v>#REF!</v>
      </c>
      <c r="H26" s="245" t="e">
        <f>IF(Glutamine!#REF!&gt;0,Glutamine!#REF!,"")</f>
        <v>#REF!</v>
      </c>
      <c r="I26" s="245" t="e">
        <f>IF(Glutamine!#REF!&gt;0,Glutamine!#REF!,"")</f>
        <v>#REF!</v>
      </c>
      <c r="J26" s="245" t="e">
        <f>IF(Glutamine!#REF!&gt;0,Glutamine!#REF!,"")</f>
        <v>#REF!</v>
      </c>
      <c r="K26" s="245" t="e">
        <f>IF(Glutamine!#REF!&gt;0,Glutamine!#REF!,"")</f>
        <v>#REF!</v>
      </c>
      <c r="L26" s="240" t="e">
        <f>IF(Glutamine!#REF!&gt;0,Glutamine!#REF!,"")</f>
        <v>#REF!</v>
      </c>
      <c r="M26" s="240" t="e">
        <f>IF(Glutamine!#REF!&gt;0,Glutamine!#REF!,"")</f>
        <v>#REF!</v>
      </c>
      <c r="N26" s="240" t="e">
        <f>IF(Glutamine!#REF!&gt;0,Glutamine!#REF!,"")</f>
        <v>#REF!</v>
      </c>
      <c r="O26" s="240" t="e">
        <f>IF(Glutamine!#REF!&gt;0,Glutamine!#REF!,"")</f>
        <v>#REF!</v>
      </c>
      <c r="P26" s="240" t="e">
        <f>IF(Glutamine!#REF!&gt;0,Glutamine!#REF!,"")</f>
        <v>#REF!</v>
      </c>
      <c r="Q26" s="240" t="e">
        <f>IF(Glutamine!#REF!&gt;0,Glutamine!#REF!,"")</f>
        <v>#REF!</v>
      </c>
      <c r="R26" s="240" t="e">
        <f>IF(Glutamine!#REF!&gt;0,Glutamine!#REF!,"")</f>
        <v>#REF!</v>
      </c>
      <c r="S26" s="240" t="e">
        <f>IF(Glutamine!#REF!&gt;0,Glutamine!#REF!,"")</f>
        <v>#REF!</v>
      </c>
      <c r="T26" s="246" t="e">
        <f>IF(Glutamine!#REF!&gt;0,Glutamine!#REF!+Glutamine!#REF!*Glutamine!#REF!/'In Process Calc.'!$I20,"")</f>
        <v>#REF!</v>
      </c>
      <c r="U26" s="246" t="e">
        <f>IF(Glutamine!#REF!&gt;0,Glutamine!#REF!+Glutamine!#REF!*Glutamine!#REF!/'In Process Calc.'!$I20,"")</f>
        <v>#REF!</v>
      </c>
      <c r="V26" s="246" t="e">
        <f>IF(Glutamine!#REF!&gt;0,Glutamine!#REF!+Glutamine!#REF!*Glutamine!#REF!/'In Process Calc.'!$I20,"")</f>
        <v>#REF!</v>
      </c>
      <c r="W26" s="246" t="e">
        <f>IF(Glutamine!#REF!&gt;0,Glutamine!#REF!+Glutamine!#REF!*Glutamine!#REF!/'In Process Calc.'!$I20,"")</f>
        <v>#REF!</v>
      </c>
      <c r="X26" s="246" t="e">
        <f>IF(Glutamine!#REF!&gt;0,Glutamine!#REF!+Glutamine!#REF!*Glutamine!#REF!/'In Process Calc.'!$I20,"")</f>
        <v>#REF!</v>
      </c>
      <c r="Y26" s="246" t="e">
        <f>IF(Glutamine!#REF!&gt;0,Glutamine!#REF!+Glutamine!#REF!*Glutamine!#REF!/'In Process Calc.'!$I20,"")</f>
        <v>#REF!</v>
      </c>
      <c r="Z26" s="246" t="e">
        <f>IF(Glutamine!#REF!&gt;0,Glutamine!#REF!+Glutamine!#REF!*Glutamine!#REF!/'In Process Calc.'!$I20,"")</f>
        <v>#REF!</v>
      </c>
      <c r="AA26" s="246" t="e">
        <f>IF(Glutamine!#REF!&gt;0,Glutamine!#REF!+Glutamine!#REF!*Glutamine!#REF!/'In Process Calc.'!$I20,"")</f>
        <v>#REF!</v>
      </c>
      <c r="AB26" s="246" t="e">
        <f>IF(Glutamine!#REF!&gt;0,Glutamine!#REF!+Glutamine!#REF!*Glutamine!#REF!/'In Process Calc.'!$I20,"")</f>
        <v>#REF!</v>
      </c>
      <c r="AC26" s="246" t="e">
        <f>IF(Glutamine!#REF!&gt;0,Glutamine!#REF!+Glutamine!#REF!*Glutamine!#REF!/'In Process Calc.'!$I20,"")</f>
        <v>#REF!</v>
      </c>
      <c r="AD26" s="246" t="e">
        <f>IF(Glutamine!#REF!&gt;0,Glutamine!#REF!+Glutamine!#REF!*Glutamine!#REF!/'In Process Calc.'!$I20,"")</f>
        <v>#REF!</v>
      </c>
      <c r="AE26" s="246" t="e">
        <f>IF(Glutamine!#REF!&gt;0,Glutamine!#REF!+Glutamine!#REF!*Glutamine!#REF!/'In Process Calc.'!$I20,"")</f>
        <v>#REF!</v>
      </c>
      <c r="AF26" s="246" t="e">
        <f>IF(Glutamine!#REF!&gt;0,Glutamine!#REF!+Glutamine!#REF!*Glutamine!#REF!/'In Process Calc.'!$I20,"")</f>
        <v>#REF!</v>
      </c>
      <c r="AG26" s="246" t="e">
        <f>IF(Glutamine!#REF!&gt;0,Glutamine!#REF!+Glutamine!#REF!*Glutamine!#REF!/'In Process Calc.'!$I20,"")</f>
        <v>#REF!</v>
      </c>
      <c r="AH26" s="246" t="e">
        <f>IF(Glutamine!#REF!&gt;0,Glutamine!#REF!+Glutamine!#REF!*Glutamine!#REF!/'In Process Calc.'!$I20,"")</f>
        <v>#REF!</v>
      </c>
      <c r="AI26" s="246" t="e">
        <f>IF(Glutamine!#REF!&gt;0,Glutamine!#REF!+Glutamine!#REF!*Glutamine!#REF!/'In Process Calc.'!$I20,"")</f>
        <v>#REF!</v>
      </c>
      <c r="AJ26" s="246" t="e">
        <f>IF(Glutamine!#REF!&gt;0,Glutamine!#REF!+Glutamine!#REF!*Glutamine!#REF!/'In Process Calc.'!$I20,"")</f>
        <v>#REF!</v>
      </c>
      <c r="AK26" s="246" t="e">
        <f>IF(Glutamine!#REF!&gt;0,Glutamine!#REF!+Glutamine!#REF!*Glutamine!#REF!/'In Process Calc.'!$I20,"")</f>
        <v>#REF!</v>
      </c>
      <c r="AL26" s="246" t="e">
        <f>IF(Glutamine!#REF!&gt;0,Glutamine!#REF!+Glutamine!#REF!*Glutamine!#REF!/'In Process Calc.'!$I20,"")</f>
        <v>#REF!</v>
      </c>
      <c r="AM26" s="246" t="e">
        <f>IF(Glutamine!#REF!&gt;0,Glutamine!#REF!+Glutamine!#REF!*Glutamine!#REF!/'In Process Calc.'!$I20,"")</f>
        <v>#REF!</v>
      </c>
      <c r="AN26" s="246" t="e">
        <f>IF(Glutamine!#REF!&gt;0,Glutamine!#REF!+Glutamine!#REF!*Glutamine!#REF!/'In Process Calc.'!$I20,"")</f>
        <v>#REF!</v>
      </c>
      <c r="AO26" s="246" t="e">
        <f>IF(Glutamine!#REF!&gt;0,Glutamine!#REF!+Glutamine!#REF!*Glutamine!#REF!/'In Process Calc.'!$I20,"")</f>
        <v>#REF!</v>
      </c>
      <c r="AP26" s="246" t="e">
        <f>IF(Glutamine!#REF!&gt;0,Glutamine!#REF!+Glutamine!#REF!*Glutamine!#REF!/'In Process Calc.'!$I20,"")</f>
        <v>#REF!</v>
      </c>
      <c r="AQ26" s="246" t="e">
        <f>IF(Glutamine!#REF!&gt;0,Glutamine!#REF!+Glutamine!#REF!*Glutamine!#REF!/'In Process Calc.'!$I20,"")</f>
        <v>#REF!</v>
      </c>
      <c r="AR26" s="246" t="e">
        <f>IF(Glutamine!#REF!&gt;0,Glutamine!#REF!,"")</f>
        <v>#REF!</v>
      </c>
      <c r="AS26" s="246" t="e">
        <f>IF(Glutamine!#REF!&gt;0,Glutamine!#REF!,"")</f>
        <v>#REF!</v>
      </c>
      <c r="AT26" s="246" t="e">
        <f>IF(Glutamine!#REF!&gt;0,Glutamine!#REF!,"")</f>
        <v>#REF!</v>
      </c>
      <c r="AU26" s="246" t="e">
        <f>IF(Glutamine!#REF!&gt;0,Glutamine!#REF!,"")</f>
        <v>#REF!</v>
      </c>
      <c r="AV26" s="246" t="e">
        <f>IF(Glutamine!#REF!&gt;0,Glutamine!#REF!,"")</f>
        <v>#REF!</v>
      </c>
      <c r="AW26" s="246" t="e">
        <f>IF(Glutamine!#REF!&gt;0,Glutamine!#REF!,"")</f>
        <v>#REF!</v>
      </c>
      <c r="AX26" s="246" t="e">
        <f>IF(Glutamine!#REF!&gt;0,Glutamine!#REF!,"")</f>
        <v>#REF!</v>
      </c>
      <c r="AY26" s="246" t="e">
        <f>IF(Glutamine!#REF!&gt;0,Glutamine!#REF!,"")</f>
        <v>#REF!</v>
      </c>
      <c r="AZ26" s="246" t="e">
        <f>IF(Glutamine!#REF!&gt;0,Glutamine!#REF!,"")</f>
        <v>#REF!</v>
      </c>
      <c r="BA26" s="246" t="e">
        <f>IF(Glutamine!#REF!&gt;0,Glutamine!#REF!,"")</f>
        <v>#REF!</v>
      </c>
      <c r="BB26" s="246" t="e">
        <f>IF(Glutamine!#REF!&gt;0,Glutamine!#REF!,"")</f>
        <v>#REF!</v>
      </c>
      <c r="BC26" s="246" t="e">
        <f>IF(Glutamine!#REF!&gt;0,Glutamine!#REF!,"")</f>
        <v>#REF!</v>
      </c>
      <c r="BD26" s="246" t="e">
        <f>IF(Glutamine!#REF!&gt;0,Glutamine!#REF!,"")</f>
        <v>#REF!</v>
      </c>
      <c r="BE26" s="246" t="e">
        <f>IF(Glutamine!#REF!&gt;0,Glutamine!#REF!,"")</f>
        <v>#REF!</v>
      </c>
      <c r="BF26" s="246" t="e">
        <f>IF(Glutamine!#REF!&gt;0,Glutamine!#REF!,"")</f>
        <v>#REF!</v>
      </c>
      <c r="BG26" s="246" t="e">
        <f>IF(Glutamine!#REF!&gt;0,Glutamine!#REF!,"")</f>
        <v>#REF!</v>
      </c>
      <c r="BH26" s="246" t="e">
        <f>IF(Glutamine!#REF!&gt;0,Glutamine!#REF!,"")</f>
        <v>#REF!</v>
      </c>
      <c r="BI26" s="246" t="e">
        <f>IF(Glutamine!#REF!&gt;0,Glutamine!#REF!,"")</f>
        <v>#REF!</v>
      </c>
      <c r="BJ26" s="246" t="e">
        <f>IF(Glutamine!#REF!&gt;0,Glutamine!#REF!,"")</f>
        <v>#REF!</v>
      </c>
      <c r="BK26" s="246" t="e">
        <f>IF(Glutamine!#REF!&gt;0,Glutamine!#REF!,"")</f>
        <v>#REF!</v>
      </c>
      <c r="BL26" s="246" t="e">
        <f>IF(Glutamine!#REF!&gt;0,Glutamine!#REF!,"")</f>
        <v>#REF!</v>
      </c>
      <c r="BM26" s="246" t="e">
        <f>IF(Glutamine!#REF!&gt;0,Glutamine!#REF!,"")</f>
        <v>#REF!</v>
      </c>
      <c r="BN26" s="246" t="e">
        <f>IF(Glutamine!#REF!&gt;0,'In Process Calc.'!B19,"")</f>
        <v>#REF!</v>
      </c>
      <c r="BO26" s="246" t="e">
        <f>IF(Glutamine!#REF!&gt;0,'In Process Calc.'!C19,"")</f>
        <v>#REF!</v>
      </c>
    </row>
    <row r="27" spans="1:67" x14ac:dyDescent="0.15">
      <c r="A27" s="240" t="e">
        <f>IF(Glutamine!#REF!&gt;0,Glutamine!$B$1,"")</f>
        <v>#REF!</v>
      </c>
      <c r="B27" s="240" t="e">
        <f>IF(Glutamine!#REF!&gt;0,Glutamine!#REF!+0.1,"")</f>
        <v>#REF!</v>
      </c>
      <c r="C27" s="244" t="e">
        <f>IF(Glutamine!#REF!&gt;0,Glutamine!#REF!,"")</f>
        <v>#REF!</v>
      </c>
      <c r="D27" s="249" t="e">
        <f>IF(Glutamine!#REF!&gt;0,Glutamine!#REF!,"")</f>
        <v>#REF!</v>
      </c>
      <c r="E27" s="240" t="e">
        <f>IF(Glutamine!#REF!&gt;0,Glutamine!#REF!,"")</f>
        <v>#REF!</v>
      </c>
      <c r="F27" s="240" t="e">
        <f>IF(Glutamine!#REF!&gt;0,Glutamine!#REF!,"")</f>
        <v>#REF!</v>
      </c>
      <c r="G27" s="240" t="e">
        <f>IF(Glutamine!#REF!&gt;0,Glutamine!#REF!,"")</f>
        <v>#REF!</v>
      </c>
      <c r="H27" s="245" t="e">
        <f>IF(Glutamine!#REF!&gt;0,Glutamine!#REF!,"")</f>
        <v>#REF!</v>
      </c>
      <c r="I27" s="245" t="e">
        <f>IF(Glutamine!#REF!&gt;0,Glutamine!#REF!,"")</f>
        <v>#REF!</v>
      </c>
      <c r="J27" s="245" t="e">
        <f>IF(Glutamine!#REF!&gt;0,Glutamine!#REF!,"")</f>
        <v>#REF!</v>
      </c>
      <c r="K27" s="245" t="e">
        <f>IF(Glutamine!#REF!&gt;0,Glutamine!#REF!,"")</f>
        <v>#REF!</v>
      </c>
      <c r="L27" s="240" t="e">
        <f>IF(Glutamine!#REF!&gt;0,Glutamine!#REF!,"")</f>
        <v>#REF!</v>
      </c>
      <c r="M27" s="240" t="e">
        <f>IF(Glutamine!#REF!&gt;0,Glutamine!#REF!,"")</f>
        <v>#REF!</v>
      </c>
      <c r="N27" s="240" t="e">
        <f>IF(Glutamine!#REF!&gt;0,Glutamine!#REF!,"")</f>
        <v>#REF!</v>
      </c>
      <c r="O27" s="240" t="e">
        <f>IF(Glutamine!#REF!&gt;0,Glutamine!#REF!,"")</f>
        <v>#REF!</v>
      </c>
      <c r="P27" s="240" t="e">
        <f>IF(Glutamine!#REF!&gt;0,Glutamine!#REF!,"")</f>
        <v>#REF!</v>
      </c>
      <c r="Q27" s="240" t="e">
        <f>IF(Glutamine!#REF!&gt;0,Glutamine!#REF!,"")</f>
        <v>#REF!</v>
      </c>
      <c r="R27" s="240" t="e">
        <f>IF(Glutamine!#REF!&gt;0,Glutamine!#REF!,"")</f>
        <v>#REF!</v>
      </c>
      <c r="S27" s="240" t="e">
        <f>IF(Glutamine!#REF!&gt;0,Glutamine!#REF!,"")</f>
        <v>#REF!</v>
      </c>
      <c r="T27" s="246" t="e">
        <f>IF(Glutamine!#REF!&gt;0,Glutamine!#REF!+Glutamine!#REF!*Glutamine!#REF!/'In Process Calc.'!$I21,"")</f>
        <v>#REF!</v>
      </c>
      <c r="U27" s="246" t="e">
        <f>IF(Glutamine!#REF!&gt;0,Glutamine!#REF!+Glutamine!#REF!*Glutamine!#REF!/'In Process Calc.'!$I21,"")</f>
        <v>#REF!</v>
      </c>
      <c r="V27" s="246" t="e">
        <f>IF(Glutamine!#REF!&gt;0,Glutamine!#REF!+Glutamine!#REF!*Glutamine!#REF!/'In Process Calc.'!$I21,"")</f>
        <v>#REF!</v>
      </c>
      <c r="W27" s="246" t="e">
        <f>IF(Glutamine!#REF!&gt;0,Glutamine!#REF!+Glutamine!#REF!*Glutamine!#REF!/'In Process Calc.'!$I21,"")</f>
        <v>#REF!</v>
      </c>
      <c r="X27" s="246" t="e">
        <f>IF(Glutamine!#REF!&gt;0,Glutamine!#REF!+Glutamine!#REF!*Glutamine!#REF!/'In Process Calc.'!$I21,"")</f>
        <v>#REF!</v>
      </c>
      <c r="Y27" s="246" t="e">
        <f>IF(Glutamine!#REF!&gt;0,Glutamine!#REF!+Glutamine!#REF!*Glutamine!#REF!/'In Process Calc.'!$I21,"")</f>
        <v>#REF!</v>
      </c>
      <c r="Z27" s="246" t="e">
        <f>IF(Glutamine!#REF!&gt;0,Glutamine!#REF!+Glutamine!#REF!*Glutamine!#REF!/'In Process Calc.'!$I21,"")</f>
        <v>#REF!</v>
      </c>
      <c r="AA27" s="246" t="e">
        <f>IF(Glutamine!#REF!&gt;0,Glutamine!#REF!+Glutamine!#REF!*Glutamine!#REF!/'In Process Calc.'!$I21,"")</f>
        <v>#REF!</v>
      </c>
      <c r="AB27" s="246" t="e">
        <f>IF(Glutamine!#REF!&gt;0,Glutamine!#REF!+Glutamine!#REF!*Glutamine!#REF!/'In Process Calc.'!$I21,"")</f>
        <v>#REF!</v>
      </c>
      <c r="AC27" s="246" t="e">
        <f>IF(Glutamine!#REF!&gt;0,Glutamine!#REF!+Glutamine!#REF!*Glutamine!#REF!/'In Process Calc.'!$I21,"")</f>
        <v>#REF!</v>
      </c>
      <c r="AD27" s="246" t="e">
        <f>IF(Glutamine!#REF!&gt;0,Glutamine!#REF!+Glutamine!#REF!*Glutamine!#REF!/'In Process Calc.'!$I21,"")</f>
        <v>#REF!</v>
      </c>
      <c r="AE27" s="246" t="e">
        <f>IF(Glutamine!#REF!&gt;0,Glutamine!#REF!+Glutamine!#REF!*Glutamine!#REF!/'In Process Calc.'!$I21,"")</f>
        <v>#REF!</v>
      </c>
      <c r="AF27" s="246" t="e">
        <f>IF(Glutamine!#REF!&gt;0,Glutamine!#REF!+Glutamine!#REF!*Glutamine!#REF!/'In Process Calc.'!$I21,"")</f>
        <v>#REF!</v>
      </c>
      <c r="AG27" s="246" t="e">
        <f>IF(Glutamine!#REF!&gt;0,Glutamine!#REF!+Glutamine!#REF!*Glutamine!#REF!/'In Process Calc.'!$I21,"")</f>
        <v>#REF!</v>
      </c>
      <c r="AH27" s="246" t="e">
        <f>IF(Glutamine!#REF!&gt;0,Glutamine!#REF!+Glutamine!#REF!*Glutamine!#REF!/'In Process Calc.'!$I21,"")</f>
        <v>#REF!</v>
      </c>
      <c r="AI27" s="246" t="e">
        <f>IF(Glutamine!#REF!&gt;0,Glutamine!#REF!+Glutamine!#REF!*Glutamine!#REF!/'In Process Calc.'!$I21,"")</f>
        <v>#REF!</v>
      </c>
      <c r="AJ27" s="246" t="e">
        <f>IF(Glutamine!#REF!&gt;0,Glutamine!#REF!+Glutamine!#REF!*Glutamine!#REF!/'In Process Calc.'!$I21,"")</f>
        <v>#REF!</v>
      </c>
      <c r="AK27" s="246" t="e">
        <f>IF(Glutamine!#REF!&gt;0,Glutamine!#REF!+Glutamine!#REF!*Glutamine!#REF!/'In Process Calc.'!$I21,"")</f>
        <v>#REF!</v>
      </c>
      <c r="AL27" s="246" t="e">
        <f>IF(Glutamine!#REF!&gt;0,Glutamine!#REF!+Glutamine!#REF!*Glutamine!#REF!/'In Process Calc.'!$I21,"")</f>
        <v>#REF!</v>
      </c>
      <c r="AM27" s="246" t="e">
        <f>IF(Glutamine!#REF!&gt;0,Glutamine!#REF!+Glutamine!#REF!*Glutamine!#REF!/'In Process Calc.'!$I21,"")</f>
        <v>#REF!</v>
      </c>
      <c r="AN27" s="246" t="e">
        <f>IF(Glutamine!#REF!&gt;0,Glutamine!#REF!+Glutamine!#REF!*Glutamine!#REF!/'In Process Calc.'!$I21,"")</f>
        <v>#REF!</v>
      </c>
      <c r="AO27" s="246" t="e">
        <f>IF(Glutamine!#REF!&gt;0,Glutamine!#REF!+Glutamine!#REF!*Glutamine!#REF!/'In Process Calc.'!$I21,"")</f>
        <v>#REF!</v>
      </c>
      <c r="AP27" s="246" t="e">
        <f>IF(Glutamine!#REF!&gt;0,Glutamine!#REF!+Glutamine!#REF!*Glutamine!#REF!/'In Process Calc.'!$I21,"")</f>
        <v>#REF!</v>
      </c>
      <c r="AQ27" s="246" t="e">
        <f>IF(Glutamine!#REF!&gt;0,Glutamine!#REF!+Glutamine!#REF!*Glutamine!#REF!/'In Process Calc.'!$I21,"")</f>
        <v>#REF!</v>
      </c>
      <c r="AR27" s="246" t="e">
        <f>IF(Glutamine!#REF!&gt;0,Glutamine!#REF!,"")</f>
        <v>#REF!</v>
      </c>
      <c r="AS27" s="246" t="e">
        <f>IF(Glutamine!#REF!&gt;0,Glutamine!#REF!,"")</f>
        <v>#REF!</v>
      </c>
      <c r="AT27" s="246" t="e">
        <f>IF(Glutamine!#REF!&gt;0,Glutamine!#REF!,"")</f>
        <v>#REF!</v>
      </c>
      <c r="AU27" s="246" t="e">
        <f>IF(Glutamine!#REF!&gt;0,Glutamine!#REF!,"")</f>
        <v>#REF!</v>
      </c>
      <c r="AV27" s="246" t="e">
        <f>IF(Glutamine!#REF!&gt;0,Glutamine!#REF!,"")</f>
        <v>#REF!</v>
      </c>
      <c r="AW27" s="246" t="e">
        <f>IF(Glutamine!#REF!&gt;0,Glutamine!#REF!,"")</f>
        <v>#REF!</v>
      </c>
      <c r="AX27" s="246" t="e">
        <f>IF(Glutamine!#REF!&gt;0,Glutamine!#REF!,"")</f>
        <v>#REF!</v>
      </c>
      <c r="AY27" s="246" t="e">
        <f>IF(Glutamine!#REF!&gt;0,Glutamine!#REF!,"")</f>
        <v>#REF!</v>
      </c>
      <c r="AZ27" s="246" t="e">
        <f>IF(Glutamine!#REF!&gt;0,Glutamine!#REF!,"")</f>
        <v>#REF!</v>
      </c>
      <c r="BA27" s="246" t="e">
        <f>IF(Glutamine!#REF!&gt;0,Glutamine!#REF!,"")</f>
        <v>#REF!</v>
      </c>
      <c r="BB27" s="246" t="e">
        <f>IF(Glutamine!#REF!&gt;0,Glutamine!#REF!,"")</f>
        <v>#REF!</v>
      </c>
      <c r="BC27" s="246" t="e">
        <f>IF(Glutamine!#REF!&gt;0,Glutamine!#REF!,"")</f>
        <v>#REF!</v>
      </c>
      <c r="BD27" s="246" t="e">
        <f>IF(Glutamine!#REF!&gt;0,Glutamine!#REF!,"")</f>
        <v>#REF!</v>
      </c>
      <c r="BE27" s="246" t="e">
        <f>IF(Glutamine!#REF!&gt;0,Glutamine!#REF!,"")</f>
        <v>#REF!</v>
      </c>
      <c r="BF27" s="246" t="e">
        <f>IF(Glutamine!#REF!&gt;0,Glutamine!#REF!,"")</f>
        <v>#REF!</v>
      </c>
      <c r="BG27" s="246" t="e">
        <f>IF(Glutamine!#REF!&gt;0,Glutamine!#REF!,"")</f>
        <v>#REF!</v>
      </c>
      <c r="BH27" s="246" t="e">
        <f>IF(Glutamine!#REF!&gt;0,Glutamine!#REF!,"")</f>
        <v>#REF!</v>
      </c>
      <c r="BI27" s="246" t="e">
        <f>IF(Glutamine!#REF!&gt;0,Glutamine!#REF!,"")</f>
        <v>#REF!</v>
      </c>
      <c r="BJ27" s="246" t="e">
        <f>IF(Glutamine!#REF!&gt;0,Glutamine!#REF!,"")</f>
        <v>#REF!</v>
      </c>
      <c r="BK27" s="246" t="e">
        <f>IF(Glutamine!#REF!&gt;0,Glutamine!#REF!,"")</f>
        <v>#REF!</v>
      </c>
      <c r="BL27" s="246" t="e">
        <f>IF(Glutamine!#REF!&gt;0,Glutamine!#REF!,"")</f>
        <v>#REF!</v>
      </c>
      <c r="BM27" s="246" t="e">
        <f>IF(Glutamine!#REF!&gt;0,Glutamine!#REF!,"")</f>
        <v>#REF!</v>
      </c>
      <c r="BN27" s="246" t="e">
        <f>IF(Glutamine!#REF!&gt;0,'In Process Calc.'!B20,"")</f>
        <v>#REF!</v>
      </c>
      <c r="BO27" s="246" t="e">
        <f>IF(Glutamine!#REF!&gt;0,'In Process Calc.'!C20,"")</f>
        <v>#REF!</v>
      </c>
    </row>
    <row r="28" spans="1:67" x14ac:dyDescent="0.15">
      <c r="A28" s="240" t="str">
        <f>IF(Glutamine!$E20&gt;0,Glutamine!$B$1,"")</f>
        <v/>
      </c>
      <c r="B28" s="240" t="str">
        <f>IF(Glutamine!$E20&gt;0,Glutamine!#REF!+0.1,"")</f>
        <v/>
      </c>
      <c r="C28" s="244" t="str">
        <f>IF(Glutamine!$E20&gt;0,Glutamine!#REF!,"")</f>
        <v/>
      </c>
      <c r="D28" s="249" t="str">
        <f>IF(Glutamine!$E20&gt;0,Glutamine!#REF!,"")</f>
        <v/>
      </c>
      <c r="E28" s="240" t="str">
        <f>IF(Glutamine!$E20&gt;0,Glutamine!#REF!,"")</f>
        <v/>
      </c>
      <c r="F28" s="240" t="str">
        <f>IF(Glutamine!$E20&gt;0,Glutamine!#REF!,"")</f>
        <v/>
      </c>
      <c r="G28" s="240" t="str">
        <f>IF(Glutamine!$E20&gt;0,Glutamine!#REF!,"")</f>
        <v/>
      </c>
      <c r="H28" s="245" t="str">
        <f>IF(Glutamine!$E20&gt;0,Glutamine!#REF!,"")</f>
        <v/>
      </c>
      <c r="I28" s="245" t="str">
        <f>IF(Glutamine!$E20&gt;0,Glutamine!#REF!,"")</f>
        <v/>
      </c>
      <c r="J28" s="245" t="str">
        <f>IF(Glutamine!$E20&gt;0,Glutamine!#REF!,"")</f>
        <v/>
      </c>
      <c r="K28" s="245" t="str">
        <f>IF(Glutamine!$E20&gt;0,Glutamine!#REF!,"")</f>
        <v/>
      </c>
      <c r="L28" s="240" t="str">
        <f>IF(Glutamine!$E20&gt;0,Glutamine!#REF!,"")</f>
        <v/>
      </c>
      <c r="M28" s="240" t="str">
        <f>IF(Glutamine!$E20&gt;0,Glutamine!#REF!,"")</f>
        <v/>
      </c>
      <c r="N28" s="240" t="str">
        <f>IF(Glutamine!$E20&gt;0,Glutamine!#REF!,"")</f>
        <v/>
      </c>
      <c r="O28" s="240" t="str">
        <f>IF(Glutamine!$E20&gt;0,Glutamine!#REF!,"")</f>
        <v/>
      </c>
      <c r="P28" s="240" t="str">
        <f>IF(Glutamine!$E20&gt;0,Glutamine!#REF!,"")</f>
        <v/>
      </c>
      <c r="Q28" s="240" t="str">
        <f>IF(Glutamine!$E20&gt;0,Glutamine!#REF!,"")</f>
        <v/>
      </c>
      <c r="R28" s="240" t="str">
        <f>IF(Glutamine!$E20&gt;0,Glutamine!#REF!,"")</f>
        <v/>
      </c>
      <c r="S28" s="240" t="str">
        <f>IF(Glutamine!$E20&gt;0,Glutamine!#REF!,"")</f>
        <v/>
      </c>
      <c r="T28" s="246" t="str">
        <f>IF(Glutamine!$E20&gt;0,Glutamine!#REF!+Glutamine!$E20*Glutamine!#REF!/'In Process Calc.'!$I22,"")</f>
        <v/>
      </c>
      <c r="U28" s="246" t="str">
        <f>IF(Glutamine!$E20&gt;0,Glutamine!#REF!+Glutamine!$E20*Glutamine!#REF!/'In Process Calc.'!$I22,"")</f>
        <v/>
      </c>
      <c r="V28" s="246" t="str">
        <f>IF(Glutamine!$E20&gt;0,Glutamine!#REF!+Glutamine!$E20*Glutamine!#REF!/'In Process Calc.'!$I22,"")</f>
        <v/>
      </c>
      <c r="W28" s="246" t="str">
        <f>IF(Glutamine!$E20&gt;0,Glutamine!#REF!+Glutamine!$E20*Glutamine!#REF!/'In Process Calc.'!$I22,"")</f>
        <v/>
      </c>
      <c r="X28" s="246" t="str">
        <f>IF(Glutamine!$E20&gt;0,Glutamine!#REF!+Glutamine!$E20*Glutamine!#REF!/'In Process Calc.'!$I22,"")</f>
        <v/>
      </c>
      <c r="Y28" s="246" t="str">
        <f>IF(Glutamine!$E20&gt;0,Glutamine!#REF!+Glutamine!$E20*Glutamine!#REF!/'In Process Calc.'!$I22,"")</f>
        <v/>
      </c>
      <c r="Z28" s="246" t="str">
        <f>IF(Glutamine!$E20&gt;0,Glutamine!#REF!+Glutamine!$E20*Glutamine!#REF!/'In Process Calc.'!$I22,"")</f>
        <v/>
      </c>
      <c r="AA28" s="246" t="str">
        <f>IF(Glutamine!$E20&gt;0,Glutamine!#REF!+Glutamine!$E20*Glutamine!#REF!/'In Process Calc.'!$I22,"")</f>
        <v/>
      </c>
      <c r="AB28" s="246" t="str">
        <f>IF(Glutamine!$E20&gt;0,Glutamine!#REF!+Glutamine!$E20*Glutamine!#REF!/'In Process Calc.'!$I22,"")</f>
        <v/>
      </c>
      <c r="AC28" s="246" t="str">
        <f>IF(Glutamine!$E20&gt;0,Glutamine!#REF!+Glutamine!$E20*Glutamine!#REF!/'In Process Calc.'!$I22,"")</f>
        <v/>
      </c>
      <c r="AD28" s="246" t="str">
        <f>IF(Glutamine!$E20&gt;0,Glutamine!#REF!+Glutamine!$E20*Glutamine!#REF!/'In Process Calc.'!$I22,"")</f>
        <v/>
      </c>
      <c r="AE28" s="246" t="str">
        <f>IF(Glutamine!$E20&gt;0,Glutamine!#REF!+Glutamine!$E20*Glutamine!#REF!/'In Process Calc.'!$I22,"")</f>
        <v/>
      </c>
      <c r="AF28" s="246" t="str">
        <f>IF(Glutamine!$E20&gt;0,Glutamine!#REF!+Glutamine!$E20*Glutamine!#REF!/'In Process Calc.'!$I22,"")</f>
        <v/>
      </c>
      <c r="AG28" s="246" t="str">
        <f>IF(Glutamine!$E20&gt;0,Glutamine!#REF!+Glutamine!$E20*Glutamine!#REF!/'In Process Calc.'!$I22,"")</f>
        <v/>
      </c>
      <c r="AH28" s="246" t="str">
        <f>IF(Glutamine!$E20&gt;0,Glutamine!#REF!+Glutamine!$E20*Glutamine!#REF!/'In Process Calc.'!$I22,"")</f>
        <v/>
      </c>
      <c r="AI28" s="246" t="str">
        <f>IF(Glutamine!$E20&gt;0,Glutamine!#REF!+Glutamine!$E20*Glutamine!#REF!/'In Process Calc.'!$I22,"")</f>
        <v/>
      </c>
      <c r="AJ28" s="246" t="str">
        <f>IF(Glutamine!$E20&gt;0,Glutamine!#REF!+Glutamine!$E20*Glutamine!#REF!/'In Process Calc.'!$I22,"")</f>
        <v/>
      </c>
      <c r="AK28" s="246" t="str">
        <f>IF(Glutamine!$E20&gt;0,Glutamine!#REF!+Glutamine!$E20*Glutamine!#REF!/'In Process Calc.'!$I22,"")</f>
        <v/>
      </c>
      <c r="AL28" s="246" t="str">
        <f>IF(Glutamine!$E20&gt;0,Glutamine!#REF!+Glutamine!$E20*Glutamine!#REF!/'In Process Calc.'!$I22,"")</f>
        <v/>
      </c>
      <c r="AM28" s="246" t="str">
        <f>IF(Glutamine!$E20&gt;0,Glutamine!#REF!+Glutamine!$E20*Glutamine!#REF!/'In Process Calc.'!$I22,"")</f>
        <v/>
      </c>
      <c r="AN28" s="246" t="str">
        <f>IF(Glutamine!$E20&gt;0,Glutamine!#REF!+Glutamine!$E20*Glutamine!#REF!/'In Process Calc.'!$I22,"")</f>
        <v/>
      </c>
      <c r="AO28" s="246" t="str">
        <f>IF(Glutamine!$E20&gt;0,Glutamine!#REF!+Glutamine!$E20*Glutamine!#REF!/'In Process Calc.'!$I22,"")</f>
        <v/>
      </c>
      <c r="AP28" s="246" t="str">
        <f>IF(Glutamine!$E20&gt;0,Glutamine!#REF!+Glutamine!$E20*Glutamine!#REF!/'In Process Calc.'!$I22,"")</f>
        <v/>
      </c>
      <c r="AQ28" s="246" t="str">
        <f>IF(Glutamine!$E20&gt;0,Glutamine!#REF!+Glutamine!$E20*Glutamine!#REF!/'In Process Calc.'!$I22,"")</f>
        <v/>
      </c>
      <c r="AR28" s="246" t="str">
        <f>IF(Glutamine!$E20&gt;0,Glutamine!#REF!,"")</f>
        <v/>
      </c>
      <c r="AS28" s="246" t="str">
        <f>IF(Glutamine!$E20&gt;0,Glutamine!#REF!,"")</f>
        <v/>
      </c>
      <c r="AT28" s="246" t="str">
        <f>IF(Glutamine!$E20&gt;0,Glutamine!#REF!,"")</f>
        <v/>
      </c>
      <c r="AU28" s="246" t="str">
        <f>IF(Glutamine!$E20&gt;0,Glutamine!#REF!,"")</f>
        <v/>
      </c>
      <c r="AV28" s="246" t="str">
        <f>IF(Glutamine!$E20&gt;0,Glutamine!#REF!,"")</f>
        <v/>
      </c>
      <c r="AW28" s="246" t="str">
        <f>IF(Glutamine!$E20&gt;0,Glutamine!#REF!,"")</f>
        <v/>
      </c>
      <c r="AX28" s="246" t="str">
        <f>IF(Glutamine!$E20&gt;0,Glutamine!#REF!,"")</f>
        <v/>
      </c>
      <c r="AY28" s="246" t="str">
        <f>IF(Glutamine!$E20&gt;0,Glutamine!#REF!,"")</f>
        <v/>
      </c>
      <c r="AZ28" s="246" t="str">
        <f>IF(Glutamine!$E20&gt;0,Glutamine!#REF!,"")</f>
        <v/>
      </c>
      <c r="BA28" s="246" t="str">
        <f>IF(Glutamine!$E20&gt;0,Glutamine!#REF!,"")</f>
        <v/>
      </c>
      <c r="BB28" s="246" t="str">
        <f>IF(Glutamine!$E20&gt;0,Glutamine!#REF!,"")</f>
        <v/>
      </c>
      <c r="BC28" s="246" t="str">
        <f>IF(Glutamine!$E20&gt;0,Glutamine!#REF!,"")</f>
        <v/>
      </c>
      <c r="BD28" s="246" t="str">
        <f>IF(Glutamine!$E20&gt;0,Glutamine!#REF!,"")</f>
        <v/>
      </c>
      <c r="BE28" s="246" t="str">
        <f>IF(Glutamine!$E20&gt;0,Glutamine!#REF!,"")</f>
        <v/>
      </c>
      <c r="BF28" s="246" t="str">
        <f>IF(Glutamine!$E20&gt;0,Glutamine!#REF!,"")</f>
        <v/>
      </c>
      <c r="BG28" s="246" t="str">
        <f>IF(Glutamine!$E20&gt;0,Glutamine!#REF!,"")</f>
        <v/>
      </c>
      <c r="BH28" s="246" t="str">
        <f>IF(Glutamine!$E20&gt;0,Glutamine!#REF!,"")</f>
        <v/>
      </c>
      <c r="BI28" s="246" t="str">
        <f>IF(Glutamine!$E20&gt;0,Glutamine!#REF!,"")</f>
        <v/>
      </c>
      <c r="BJ28" s="246" t="str">
        <f>IF(Glutamine!$E20&gt;0,Glutamine!#REF!,"")</f>
        <v/>
      </c>
      <c r="BK28" s="246" t="str">
        <f>IF(Glutamine!$E20&gt;0,Glutamine!#REF!,"")</f>
        <v/>
      </c>
      <c r="BL28" s="246" t="str">
        <f>IF(Glutamine!$E20&gt;0,Glutamine!#REF!,"")</f>
        <v/>
      </c>
      <c r="BM28" s="246" t="str">
        <f>IF(Glutamine!$E20&gt;0,Glutamine!#REF!,"")</f>
        <v/>
      </c>
      <c r="BN28" s="246" t="str">
        <f>IF(Glutamine!$E20&gt;0,'In Process Calc.'!B21,"")</f>
        <v/>
      </c>
      <c r="BO28" s="246" t="str">
        <f>IF(Glutamine!$E20&gt;0,'In Process Calc.'!C21,"")</f>
        <v/>
      </c>
    </row>
    <row r="29" spans="1:67" x14ac:dyDescent="0.15">
      <c r="A29" s="240" t="str">
        <f>IF(Glutamine!$E21&gt;0,Glutamine!$B$1,"")</f>
        <v/>
      </c>
      <c r="B29" s="240" t="str">
        <f>IF(Glutamine!$E21&gt;0,Glutamine!A20+0.1,"")</f>
        <v/>
      </c>
      <c r="C29" s="244" t="str">
        <f>IF(Glutamine!$E21&gt;0,Glutamine!B20,"")</f>
        <v/>
      </c>
      <c r="D29" s="249" t="str">
        <f>IF(Glutamine!$E21&gt;0,Glutamine!C20,"")</f>
        <v/>
      </c>
      <c r="E29" s="240" t="str">
        <f>IF(Glutamine!$E21&gt;0,Glutamine!D20,"")</f>
        <v/>
      </c>
      <c r="F29" s="240" t="str">
        <f>IF(Glutamine!$E21&gt;0,Glutamine!E20,"")</f>
        <v/>
      </c>
      <c r="G29" s="240" t="str">
        <f>IF(Glutamine!$E21&gt;0,Glutamine!G20,"")</f>
        <v/>
      </c>
      <c r="H29" s="245" t="str">
        <f>IF(Glutamine!$E21&gt;0,Glutamine!H20,"")</f>
        <v/>
      </c>
      <c r="I29" s="245" t="str">
        <f>IF(Glutamine!$E21&gt;0,Glutamine!I20,"")</f>
        <v/>
      </c>
      <c r="J29" s="245" t="str">
        <f>IF(Glutamine!$E21&gt;0,Glutamine!J20,"")</f>
        <v/>
      </c>
      <c r="K29" s="245" t="str">
        <f>IF(Glutamine!$E21&gt;0,Glutamine!K20,"")</f>
        <v/>
      </c>
      <c r="L29" s="240" t="str">
        <f>IF(Glutamine!$E21&gt;0,Glutamine!L20,"")</f>
        <v/>
      </c>
      <c r="M29" s="240" t="str">
        <f>IF(Glutamine!$E21&gt;0,Glutamine!M20,"")</f>
        <v/>
      </c>
      <c r="N29" s="240" t="str">
        <f>IF(Glutamine!$E21&gt;0,Glutamine!N20,"")</f>
        <v/>
      </c>
      <c r="O29" s="240" t="str">
        <f>IF(Glutamine!$E21&gt;0,Glutamine!O20,"")</f>
        <v/>
      </c>
      <c r="P29" s="240" t="str">
        <f>IF(Glutamine!$E21&gt;0,Glutamine!P20,"")</f>
        <v/>
      </c>
      <c r="Q29" s="240" t="str">
        <f>IF(Glutamine!$E21&gt;0,Glutamine!Q20,"")</f>
        <v/>
      </c>
      <c r="R29" s="240" t="str">
        <f>IF(Glutamine!$E21&gt;0,Glutamine!R20,"")</f>
        <v/>
      </c>
      <c r="S29" s="240" t="str">
        <f>IF(Glutamine!$E21&gt;0,Glutamine!S20,"")</f>
        <v/>
      </c>
      <c r="T29" s="246" t="str">
        <f>IF(Glutamine!$E21&gt;0,Glutamine!T20+Glutamine!$E21*Glutamine!#REF!/'In Process Calc.'!$I23,"")</f>
        <v/>
      </c>
      <c r="U29" s="246" t="str">
        <f>IF(Glutamine!$E21&gt;0,Glutamine!U20+Glutamine!$E21*Glutamine!#REF!/'In Process Calc.'!$I23,"")</f>
        <v/>
      </c>
      <c r="V29" s="246" t="str">
        <f>IF(Glutamine!$E21&gt;0,Glutamine!V20+Glutamine!$E21*Glutamine!#REF!/'In Process Calc.'!$I23,"")</f>
        <v/>
      </c>
      <c r="W29" s="246" t="str">
        <f>IF(Glutamine!$E21&gt;0,Glutamine!W20+Glutamine!$E21*Glutamine!#REF!/'In Process Calc.'!$I23,"")</f>
        <v/>
      </c>
      <c r="X29" s="246" t="str">
        <f>IF(Glutamine!$E21&gt;0,Glutamine!X20+Glutamine!$E21*Glutamine!#REF!/'In Process Calc.'!$I23,"")</f>
        <v/>
      </c>
      <c r="Y29" s="246" t="str">
        <f>IF(Glutamine!$E21&gt;0,Glutamine!Y20+Glutamine!$E21*Glutamine!#REF!/'In Process Calc.'!$I23,"")</f>
        <v/>
      </c>
      <c r="Z29" s="246" t="str">
        <f>IF(Glutamine!$E21&gt;0,Glutamine!Z20+Glutamine!$E21*Glutamine!#REF!/'In Process Calc.'!$I23,"")</f>
        <v/>
      </c>
      <c r="AA29" s="246" t="str">
        <f>IF(Glutamine!$E21&gt;0,Glutamine!AA20+Glutamine!$E21*Glutamine!#REF!/'In Process Calc.'!$I23,"")</f>
        <v/>
      </c>
      <c r="AB29" s="246" t="str">
        <f>IF(Glutamine!$E21&gt;0,Glutamine!AB20+Glutamine!$E21*Glutamine!#REF!/'In Process Calc.'!$I23,"")</f>
        <v/>
      </c>
      <c r="AC29" s="246" t="str">
        <f>IF(Glutamine!$E21&gt;0,Glutamine!AC20+Glutamine!$E21*Glutamine!#REF!/'In Process Calc.'!$I23,"")</f>
        <v/>
      </c>
      <c r="AD29" s="246" t="str">
        <f>IF(Glutamine!$E21&gt;0,Glutamine!AD20+Glutamine!$E21*Glutamine!#REF!/'In Process Calc.'!$I23,"")</f>
        <v/>
      </c>
      <c r="AE29" s="246" t="str">
        <f>IF(Glutamine!$E21&gt;0,Glutamine!AE20+Glutamine!$E21*Glutamine!#REF!/'In Process Calc.'!$I23,"")</f>
        <v/>
      </c>
      <c r="AF29" s="246" t="str">
        <f>IF(Glutamine!$E21&gt;0,Glutamine!AF20+Glutamine!$E21*Glutamine!#REF!/'In Process Calc.'!$I23,"")</f>
        <v/>
      </c>
      <c r="AG29" s="246" t="str">
        <f>IF(Glutamine!$E21&gt;0,Glutamine!AG20+Glutamine!$E21*Glutamine!#REF!/'In Process Calc.'!$I23,"")</f>
        <v/>
      </c>
      <c r="AH29" s="246" t="str">
        <f>IF(Glutamine!$E21&gt;0,Glutamine!AH20+Glutamine!$E21*Glutamine!#REF!/'In Process Calc.'!$I23,"")</f>
        <v/>
      </c>
      <c r="AI29" s="246" t="str">
        <f>IF(Glutamine!$E21&gt;0,Glutamine!AI20+Glutamine!$E21*Glutamine!#REF!/'In Process Calc.'!$I23,"")</f>
        <v/>
      </c>
      <c r="AJ29" s="246" t="str">
        <f>IF(Glutamine!$E21&gt;0,Glutamine!AJ20+Glutamine!$E21*Glutamine!#REF!/'In Process Calc.'!$I23,"")</f>
        <v/>
      </c>
      <c r="AK29" s="246" t="str">
        <f>IF(Glutamine!$E21&gt;0,Glutamine!AK20+Glutamine!$E21*Glutamine!#REF!/'In Process Calc.'!$I23,"")</f>
        <v/>
      </c>
      <c r="AL29" s="246" t="str">
        <f>IF(Glutamine!$E21&gt;0,Glutamine!AL20+Glutamine!$E21*Glutamine!#REF!/'In Process Calc.'!$I23,"")</f>
        <v/>
      </c>
      <c r="AM29" s="246" t="str">
        <f>IF(Glutamine!$E21&gt;0,Glutamine!AM20+Glutamine!$E21*Glutamine!#REF!/'In Process Calc.'!$I23,"")</f>
        <v/>
      </c>
      <c r="AN29" s="246" t="str">
        <f>IF(Glutamine!$E21&gt;0,Glutamine!AN20+Glutamine!$E21*Glutamine!#REF!/'In Process Calc.'!$I23,"")</f>
        <v/>
      </c>
      <c r="AO29" s="246" t="str">
        <f>IF(Glutamine!$E21&gt;0,Glutamine!AO20+Glutamine!$E21*Glutamine!#REF!/'In Process Calc.'!$I23,"")</f>
        <v/>
      </c>
      <c r="AP29" s="246" t="str">
        <f>IF(Glutamine!$E21&gt;0,Glutamine!AP20+Glutamine!$E21*Glutamine!AQ20/'In Process Calc.'!$I23,"")</f>
        <v/>
      </c>
      <c r="AQ29" s="246" t="str">
        <f>IF(Glutamine!$E21&gt;0,Glutamine!#REF!+Glutamine!$E21*Glutamine!AR20/'In Process Calc.'!$I23,"")</f>
        <v/>
      </c>
      <c r="AR29" s="246" t="str">
        <f>IF(Glutamine!$E21&gt;0,Glutamine!#REF!,"")</f>
        <v/>
      </c>
      <c r="AS29" s="246" t="str">
        <f>IF(Glutamine!$E21&gt;0,Glutamine!#REF!,"")</f>
        <v/>
      </c>
      <c r="AT29" s="246" t="str">
        <f>IF(Glutamine!$E21&gt;0,Glutamine!#REF!,"")</f>
        <v/>
      </c>
      <c r="AU29" s="246" t="str">
        <f>IF(Glutamine!$E21&gt;0,Glutamine!#REF!,"")</f>
        <v/>
      </c>
      <c r="AV29" s="246" t="str">
        <f>IF(Glutamine!$E21&gt;0,Glutamine!#REF!,"")</f>
        <v/>
      </c>
      <c r="AW29" s="246" t="str">
        <f>IF(Glutamine!$E21&gt;0,Glutamine!#REF!,"")</f>
        <v/>
      </c>
      <c r="AX29" s="246" t="str">
        <f>IF(Glutamine!$E21&gt;0,Glutamine!#REF!,"")</f>
        <v/>
      </c>
      <c r="AY29" s="246" t="str">
        <f>IF(Glutamine!$E21&gt;0,Glutamine!#REF!,"")</f>
        <v/>
      </c>
      <c r="AZ29" s="246" t="str">
        <f>IF(Glutamine!$E21&gt;0,Glutamine!#REF!,"")</f>
        <v/>
      </c>
      <c r="BA29" s="246" t="str">
        <f>IF(Glutamine!$E21&gt;0,Glutamine!#REF!,"")</f>
        <v/>
      </c>
      <c r="BB29" s="246" t="str">
        <f>IF(Glutamine!$E21&gt;0,Glutamine!#REF!,"")</f>
        <v/>
      </c>
      <c r="BC29" s="246" t="str">
        <f>IF(Glutamine!$E21&gt;0,Glutamine!#REF!,"")</f>
        <v/>
      </c>
      <c r="BD29" s="246" t="str">
        <f>IF(Glutamine!$E21&gt;0,Glutamine!#REF!,"")</f>
        <v/>
      </c>
      <c r="BE29" s="246" t="str">
        <f>IF(Glutamine!$E21&gt;0,Glutamine!#REF!,"")</f>
        <v/>
      </c>
      <c r="BF29" s="246" t="str">
        <f>IF(Glutamine!$E21&gt;0,Glutamine!#REF!,"")</f>
        <v/>
      </c>
      <c r="BG29" s="246" t="str">
        <f>IF(Glutamine!$E21&gt;0,Glutamine!#REF!,"")</f>
        <v/>
      </c>
      <c r="BH29" s="246" t="str">
        <f>IF(Glutamine!$E21&gt;0,Glutamine!#REF!,"")</f>
        <v/>
      </c>
      <c r="BI29" s="246" t="str">
        <f>IF(Glutamine!$E21&gt;0,Glutamine!#REF!,"")</f>
        <v/>
      </c>
      <c r="BJ29" s="246" t="str">
        <f>IF(Glutamine!$E21&gt;0,Glutamine!#REF!,"")</f>
        <v/>
      </c>
      <c r="BK29" s="246" t="str">
        <f>IF(Glutamine!$E21&gt;0,Glutamine!#REF!,"")</f>
        <v/>
      </c>
      <c r="BL29" s="246" t="str">
        <f>IF(Glutamine!$E21&gt;0,Glutamine!#REF!,"")</f>
        <v/>
      </c>
      <c r="BM29" s="246" t="str">
        <f>IF(Glutamine!$E21&gt;0,Glutamine!#REF!,"")</f>
        <v/>
      </c>
      <c r="BN29" s="246" t="str">
        <f>IF(Glutamine!$E21&gt;0,'In Process Calc.'!B22,"")</f>
        <v/>
      </c>
      <c r="BO29" s="246" t="str">
        <f>IF(Glutamine!$E21&gt;0,'In Process Calc.'!C22,"")</f>
        <v/>
      </c>
    </row>
    <row r="30" spans="1:67" x14ac:dyDescent="0.15">
      <c r="A30" s="240" t="str">
        <f>IF(Glutamine!$E22&gt;0,Glutamine!$B$1,"")</f>
        <v/>
      </c>
      <c r="B30" s="240" t="str">
        <f>IF(Glutamine!$E22&gt;0,Glutamine!A21+0.1,"")</f>
        <v/>
      </c>
      <c r="C30" s="244" t="str">
        <f>IF(Glutamine!$E22&gt;0,Glutamine!B21,"")</f>
        <v/>
      </c>
      <c r="D30" s="249" t="str">
        <f>IF(Glutamine!$E22&gt;0,Glutamine!C21,"")</f>
        <v/>
      </c>
      <c r="E30" s="240" t="str">
        <f>IF(Glutamine!$E22&gt;0,Glutamine!D21,"")</f>
        <v/>
      </c>
      <c r="F30" s="240" t="str">
        <f>IF(Glutamine!$E22&gt;0,Glutamine!E21,"")</f>
        <v/>
      </c>
      <c r="G30" s="240" t="str">
        <f>IF(Glutamine!$E22&gt;0,Glutamine!G21,"")</f>
        <v/>
      </c>
      <c r="H30" s="245" t="str">
        <f>IF(Glutamine!$E22&gt;0,Glutamine!H21,"")</f>
        <v/>
      </c>
      <c r="I30" s="245" t="str">
        <f>IF(Glutamine!$E22&gt;0,Glutamine!I21,"")</f>
        <v/>
      </c>
      <c r="J30" s="245" t="str">
        <f>IF(Glutamine!$E22&gt;0,Glutamine!J21,"")</f>
        <v/>
      </c>
      <c r="K30" s="245" t="str">
        <f>IF(Glutamine!$E22&gt;0,Glutamine!K21,"")</f>
        <v/>
      </c>
      <c r="L30" s="240" t="str">
        <f>IF(Glutamine!$E22&gt;0,Glutamine!L21,"")</f>
        <v/>
      </c>
      <c r="M30" s="240" t="str">
        <f>IF(Glutamine!$E22&gt;0,Glutamine!M21,"")</f>
        <v/>
      </c>
      <c r="N30" s="240" t="str">
        <f>IF(Glutamine!$E22&gt;0,Glutamine!N21,"")</f>
        <v/>
      </c>
      <c r="O30" s="240" t="str">
        <f>IF(Glutamine!$E22&gt;0,Glutamine!O21,"")</f>
        <v/>
      </c>
      <c r="P30" s="240" t="str">
        <f>IF(Glutamine!$E22&gt;0,Glutamine!P21,"")</f>
        <v/>
      </c>
      <c r="Q30" s="240" t="str">
        <f>IF(Glutamine!$E22&gt;0,Glutamine!Q21,"")</f>
        <v/>
      </c>
      <c r="R30" s="240" t="str">
        <f>IF(Glutamine!$E22&gt;0,Glutamine!R21,"")</f>
        <v/>
      </c>
      <c r="S30" s="240" t="str">
        <f>IF(Glutamine!$E22&gt;0,Glutamine!S21,"")</f>
        <v/>
      </c>
      <c r="T30" s="246" t="str">
        <f>IF(Glutamine!$E22&gt;0,Glutamine!T21+Glutamine!$E22*Glutamine!#REF!/'In Process Calc.'!$I24,"")</f>
        <v/>
      </c>
      <c r="U30" s="246" t="str">
        <f>IF(Glutamine!$E22&gt;0,Glutamine!U21+Glutamine!$E22*Glutamine!#REF!/'In Process Calc.'!$I24,"")</f>
        <v/>
      </c>
      <c r="V30" s="246" t="str">
        <f>IF(Glutamine!$E22&gt;0,Glutamine!V21+Glutamine!$E22*Glutamine!#REF!/'In Process Calc.'!$I24,"")</f>
        <v/>
      </c>
      <c r="W30" s="246" t="str">
        <f>IF(Glutamine!$E22&gt;0,Glutamine!W21+Glutamine!$E22*Glutamine!#REF!/'In Process Calc.'!$I24,"")</f>
        <v/>
      </c>
      <c r="X30" s="246" t="str">
        <f>IF(Glutamine!$E22&gt;0,Glutamine!X21+Glutamine!$E22*Glutamine!#REF!/'In Process Calc.'!$I24,"")</f>
        <v/>
      </c>
      <c r="Y30" s="246" t="str">
        <f>IF(Glutamine!$E22&gt;0,Glutamine!Y21+Glutamine!$E22*Glutamine!#REF!/'In Process Calc.'!$I24,"")</f>
        <v/>
      </c>
      <c r="Z30" s="246" t="str">
        <f>IF(Glutamine!$E22&gt;0,Glutamine!Z21+Glutamine!$E22*Glutamine!#REF!/'In Process Calc.'!$I24,"")</f>
        <v/>
      </c>
      <c r="AA30" s="246" t="str">
        <f>IF(Glutamine!$E22&gt;0,Glutamine!AA21+Glutamine!$E22*Glutamine!#REF!/'In Process Calc.'!$I24,"")</f>
        <v/>
      </c>
      <c r="AB30" s="246" t="str">
        <f>IF(Glutamine!$E22&gt;0,Glutamine!AB21+Glutamine!$E22*Glutamine!#REF!/'In Process Calc.'!$I24,"")</f>
        <v/>
      </c>
      <c r="AC30" s="246" t="str">
        <f>IF(Glutamine!$E22&gt;0,Glutamine!AC21+Glutamine!$E22*Glutamine!#REF!/'In Process Calc.'!$I24,"")</f>
        <v/>
      </c>
      <c r="AD30" s="246" t="str">
        <f>IF(Glutamine!$E22&gt;0,Glutamine!AD21+Glutamine!$E22*Glutamine!#REF!/'In Process Calc.'!$I24,"")</f>
        <v/>
      </c>
      <c r="AE30" s="246" t="str">
        <f>IF(Glutamine!$E22&gt;0,Glutamine!AE21+Glutamine!$E22*Glutamine!#REF!/'In Process Calc.'!$I24,"")</f>
        <v/>
      </c>
      <c r="AF30" s="246" t="str">
        <f>IF(Glutamine!$E22&gt;0,Glutamine!AF21+Glutamine!$E22*Glutamine!#REF!/'In Process Calc.'!$I24,"")</f>
        <v/>
      </c>
      <c r="AG30" s="246" t="str">
        <f>IF(Glutamine!$E22&gt;0,Glutamine!AG21+Glutamine!$E22*Glutamine!#REF!/'In Process Calc.'!$I24,"")</f>
        <v/>
      </c>
      <c r="AH30" s="246" t="str">
        <f>IF(Glutamine!$E22&gt;0,Glutamine!AH21+Glutamine!$E22*Glutamine!#REF!/'In Process Calc.'!$I24,"")</f>
        <v/>
      </c>
      <c r="AI30" s="246" t="str">
        <f>IF(Glutamine!$E22&gt;0,Glutamine!AI21+Glutamine!$E22*Glutamine!#REF!/'In Process Calc.'!$I24,"")</f>
        <v/>
      </c>
      <c r="AJ30" s="246" t="str">
        <f>IF(Glutamine!$E22&gt;0,Glutamine!AJ21+Glutamine!$E22*Glutamine!#REF!/'In Process Calc.'!$I24,"")</f>
        <v/>
      </c>
      <c r="AK30" s="246" t="str">
        <f>IF(Glutamine!$E22&gt;0,Glutamine!AK21+Glutamine!$E22*Glutamine!#REF!/'In Process Calc.'!$I24,"")</f>
        <v/>
      </c>
      <c r="AL30" s="246" t="str">
        <f>IF(Glutamine!$E22&gt;0,Glutamine!AL21+Glutamine!$E22*Glutamine!#REF!/'In Process Calc.'!$I24,"")</f>
        <v/>
      </c>
      <c r="AM30" s="246" t="str">
        <f>IF(Glutamine!$E22&gt;0,Glutamine!AM21+Glutamine!$E22*Glutamine!#REF!/'In Process Calc.'!$I24,"")</f>
        <v/>
      </c>
      <c r="AN30" s="246" t="str">
        <f>IF(Glutamine!$E22&gt;0,Glutamine!AN21+Glutamine!$E22*Glutamine!#REF!/'In Process Calc.'!$I24,"")</f>
        <v/>
      </c>
      <c r="AO30" s="246" t="str">
        <f>IF(Glutamine!$E22&gt;0,Glutamine!AO21+Glutamine!$E22*Glutamine!#REF!/'In Process Calc.'!$I24,"")</f>
        <v/>
      </c>
      <c r="AP30" s="246" t="str">
        <f>IF(Glutamine!$E22&gt;0,Glutamine!AP21+Glutamine!$E22*Glutamine!AQ21/'In Process Calc.'!$I24,"")</f>
        <v/>
      </c>
      <c r="AQ30" s="246" t="str">
        <f>IF(Glutamine!$E22&gt;0,Glutamine!#REF!+Glutamine!$E22*Glutamine!AR21/'In Process Calc.'!$I24,"")</f>
        <v/>
      </c>
      <c r="AR30" s="246" t="str">
        <f>IF(Glutamine!$E22&gt;0,Glutamine!#REF!,"")</f>
        <v/>
      </c>
      <c r="AS30" s="246" t="str">
        <f>IF(Glutamine!$E22&gt;0,Glutamine!#REF!,"")</f>
        <v/>
      </c>
      <c r="AT30" s="246" t="str">
        <f>IF(Glutamine!$E22&gt;0,Glutamine!#REF!,"")</f>
        <v/>
      </c>
      <c r="AU30" s="246" t="str">
        <f>IF(Glutamine!$E22&gt;0,Glutamine!#REF!,"")</f>
        <v/>
      </c>
      <c r="AV30" s="246" t="str">
        <f>IF(Glutamine!$E22&gt;0,Glutamine!#REF!,"")</f>
        <v/>
      </c>
      <c r="AW30" s="246" t="str">
        <f>IF(Glutamine!$E22&gt;0,Glutamine!#REF!,"")</f>
        <v/>
      </c>
      <c r="AX30" s="246" t="str">
        <f>IF(Glutamine!$E22&gt;0,Glutamine!#REF!,"")</f>
        <v/>
      </c>
      <c r="AY30" s="246" t="str">
        <f>IF(Glutamine!$E22&gt;0,Glutamine!#REF!,"")</f>
        <v/>
      </c>
      <c r="AZ30" s="246" t="str">
        <f>IF(Glutamine!$E22&gt;0,Glutamine!#REF!,"")</f>
        <v/>
      </c>
      <c r="BA30" s="246" t="str">
        <f>IF(Glutamine!$E22&gt;0,Glutamine!#REF!,"")</f>
        <v/>
      </c>
      <c r="BB30" s="246" t="str">
        <f>IF(Glutamine!$E22&gt;0,Glutamine!#REF!,"")</f>
        <v/>
      </c>
      <c r="BC30" s="246" t="str">
        <f>IF(Glutamine!$E22&gt;0,Glutamine!#REF!,"")</f>
        <v/>
      </c>
      <c r="BD30" s="246" t="str">
        <f>IF(Glutamine!$E22&gt;0,Glutamine!#REF!,"")</f>
        <v/>
      </c>
      <c r="BE30" s="246" t="str">
        <f>IF(Glutamine!$E22&gt;0,Glutamine!#REF!,"")</f>
        <v/>
      </c>
      <c r="BF30" s="246" t="str">
        <f>IF(Glutamine!$E22&gt;0,Glutamine!#REF!,"")</f>
        <v/>
      </c>
      <c r="BG30" s="246" t="str">
        <f>IF(Glutamine!$E22&gt;0,Glutamine!#REF!,"")</f>
        <v/>
      </c>
      <c r="BH30" s="246" t="str">
        <f>IF(Glutamine!$E22&gt;0,Glutamine!#REF!,"")</f>
        <v/>
      </c>
      <c r="BI30" s="246" t="str">
        <f>IF(Glutamine!$E22&gt;0,Glutamine!#REF!,"")</f>
        <v/>
      </c>
      <c r="BJ30" s="246" t="str">
        <f>IF(Glutamine!$E22&gt;0,Glutamine!#REF!,"")</f>
        <v/>
      </c>
      <c r="BK30" s="246" t="str">
        <f>IF(Glutamine!$E22&gt;0,Glutamine!#REF!,"")</f>
        <v/>
      </c>
      <c r="BL30" s="246" t="str">
        <f>IF(Glutamine!$E22&gt;0,Glutamine!#REF!,"")</f>
        <v/>
      </c>
      <c r="BM30" s="246" t="str">
        <f>IF(Glutamine!$E22&gt;0,Glutamine!#REF!,"")</f>
        <v/>
      </c>
      <c r="BN30" s="246" t="str">
        <f>IF(Glutamine!$E22&gt;0,'In Process Calc.'!B23,"")</f>
        <v/>
      </c>
      <c r="BO30" s="246" t="str">
        <f>IF(Glutamine!$E22&gt;0,'In Process Calc.'!C23,"")</f>
        <v/>
      </c>
    </row>
    <row r="31" spans="1:67" x14ac:dyDescent="0.15">
      <c r="A31" s="240" t="str">
        <f>IF(Glutamine!$E23&gt;0,Glutamine!$B$1,"")</f>
        <v/>
      </c>
      <c r="B31" s="240" t="str">
        <f>IF(Glutamine!$E23&gt;0,Glutamine!A22+0.1,"")</f>
        <v/>
      </c>
      <c r="C31" s="244" t="str">
        <f>IF(Glutamine!$E23&gt;0,Glutamine!B22,"")</f>
        <v/>
      </c>
      <c r="D31" s="249" t="str">
        <f>IF(Glutamine!$E23&gt;0,Glutamine!C22,"")</f>
        <v/>
      </c>
      <c r="E31" s="240" t="str">
        <f>IF(Glutamine!$E23&gt;0,Glutamine!D22,"")</f>
        <v/>
      </c>
      <c r="F31" s="240" t="str">
        <f>IF(Glutamine!$E23&gt;0,Glutamine!E22,"")</f>
        <v/>
      </c>
      <c r="G31" s="240" t="str">
        <f>IF(Glutamine!$E23&gt;0,Glutamine!G22,"")</f>
        <v/>
      </c>
      <c r="H31" s="245" t="str">
        <f>IF(Glutamine!$E23&gt;0,Glutamine!H22,"")</f>
        <v/>
      </c>
      <c r="I31" s="245" t="str">
        <f>IF(Glutamine!$E23&gt;0,Glutamine!I22,"")</f>
        <v/>
      </c>
      <c r="J31" s="245" t="str">
        <f>IF(Glutamine!$E23&gt;0,Glutamine!J22,"")</f>
        <v/>
      </c>
      <c r="K31" s="245" t="str">
        <f>IF(Glutamine!$E23&gt;0,Glutamine!K22,"")</f>
        <v/>
      </c>
      <c r="L31" s="240" t="str">
        <f>IF(Glutamine!$E23&gt;0,Glutamine!L22,"")</f>
        <v/>
      </c>
      <c r="M31" s="240" t="str">
        <f>IF(Glutamine!$E23&gt;0,Glutamine!M22,"")</f>
        <v/>
      </c>
      <c r="N31" s="240" t="str">
        <f>IF(Glutamine!$E23&gt;0,Glutamine!N22,"")</f>
        <v/>
      </c>
      <c r="O31" s="240" t="str">
        <f>IF(Glutamine!$E23&gt;0,Glutamine!O22,"")</f>
        <v/>
      </c>
      <c r="P31" s="240" t="str">
        <f>IF(Glutamine!$E23&gt;0,Glutamine!P22,"")</f>
        <v/>
      </c>
      <c r="Q31" s="240" t="str">
        <f>IF(Glutamine!$E23&gt;0,Glutamine!Q22,"")</f>
        <v/>
      </c>
      <c r="R31" s="240" t="str">
        <f>IF(Glutamine!$E23&gt;0,Glutamine!R22,"")</f>
        <v/>
      </c>
      <c r="S31" s="240" t="str">
        <f>IF(Glutamine!$E23&gt;0,Glutamine!S22,"")</f>
        <v/>
      </c>
      <c r="T31" s="246" t="str">
        <f>IF(Glutamine!$E23&gt;0,Glutamine!T22+Glutamine!$E23*Glutamine!#REF!/'In Process Calc.'!$I25,"")</f>
        <v/>
      </c>
      <c r="U31" s="246" t="str">
        <f>IF(Glutamine!$E23&gt;0,Glutamine!U22+Glutamine!$E23*Glutamine!#REF!/'In Process Calc.'!$I25,"")</f>
        <v/>
      </c>
      <c r="V31" s="246" t="str">
        <f>IF(Glutamine!$E23&gt;0,Glutamine!V22+Glutamine!$E23*Glutamine!#REF!/'In Process Calc.'!$I25,"")</f>
        <v/>
      </c>
      <c r="W31" s="246" t="str">
        <f>IF(Glutamine!$E23&gt;0,Glutamine!W22+Glutamine!$E23*Glutamine!#REF!/'In Process Calc.'!$I25,"")</f>
        <v/>
      </c>
      <c r="X31" s="246" t="str">
        <f>IF(Glutamine!$E23&gt;0,Glutamine!X22+Glutamine!$E23*Glutamine!#REF!/'In Process Calc.'!$I25,"")</f>
        <v/>
      </c>
      <c r="Y31" s="246" t="str">
        <f>IF(Glutamine!$E23&gt;0,Glutamine!Y22+Glutamine!$E23*Glutamine!#REF!/'In Process Calc.'!$I25,"")</f>
        <v/>
      </c>
      <c r="Z31" s="246" t="str">
        <f>IF(Glutamine!$E23&gt;0,Glutamine!Z22+Glutamine!$E23*Glutamine!#REF!/'In Process Calc.'!$I25,"")</f>
        <v/>
      </c>
      <c r="AA31" s="246" t="str">
        <f>IF(Glutamine!$E23&gt;0,Glutamine!AA22+Glutamine!$E23*Glutamine!#REF!/'In Process Calc.'!$I25,"")</f>
        <v/>
      </c>
      <c r="AB31" s="246" t="str">
        <f>IF(Glutamine!$E23&gt;0,Glutamine!AB22+Glutamine!$E23*Glutamine!#REF!/'In Process Calc.'!$I25,"")</f>
        <v/>
      </c>
      <c r="AC31" s="246" t="str">
        <f>IF(Glutamine!$E23&gt;0,Glutamine!AC22+Glutamine!$E23*Glutamine!#REF!/'In Process Calc.'!$I25,"")</f>
        <v/>
      </c>
      <c r="AD31" s="246" t="str">
        <f>IF(Glutamine!$E23&gt;0,Glutamine!AD22+Glutamine!$E23*Glutamine!#REF!/'In Process Calc.'!$I25,"")</f>
        <v/>
      </c>
      <c r="AE31" s="246" t="str">
        <f>IF(Glutamine!$E23&gt;0,Glutamine!AE22+Glutamine!$E23*Glutamine!#REF!/'In Process Calc.'!$I25,"")</f>
        <v/>
      </c>
      <c r="AF31" s="246" t="str">
        <f>IF(Glutamine!$E23&gt;0,Glutamine!AF22+Glutamine!$E23*Glutamine!#REF!/'In Process Calc.'!$I25,"")</f>
        <v/>
      </c>
      <c r="AG31" s="246" t="str">
        <f>IF(Glutamine!$E23&gt;0,Glutamine!AG22+Glutamine!$E23*Glutamine!#REF!/'In Process Calc.'!$I25,"")</f>
        <v/>
      </c>
      <c r="AH31" s="246" t="str">
        <f>IF(Glutamine!$E23&gt;0,Glutamine!AH22+Glutamine!$E23*Glutamine!#REF!/'In Process Calc.'!$I25,"")</f>
        <v/>
      </c>
      <c r="AI31" s="246" t="str">
        <f>IF(Glutamine!$E23&gt;0,Glutamine!AI22+Glutamine!$E23*Glutamine!#REF!/'In Process Calc.'!$I25,"")</f>
        <v/>
      </c>
      <c r="AJ31" s="246" t="str">
        <f>IF(Glutamine!$E23&gt;0,Glutamine!AJ22+Glutamine!$E23*Glutamine!#REF!/'In Process Calc.'!$I25,"")</f>
        <v/>
      </c>
      <c r="AK31" s="246" t="str">
        <f>IF(Glutamine!$E23&gt;0,Glutamine!AK22+Glutamine!$E23*Glutamine!#REF!/'In Process Calc.'!$I25,"")</f>
        <v/>
      </c>
      <c r="AL31" s="246" t="str">
        <f>IF(Glutamine!$E23&gt;0,Glutamine!AL22+Glutamine!$E23*Glutamine!#REF!/'In Process Calc.'!$I25,"")</f>
        <v/>
      </c>
      <c r="AM31" s="246" t="str">
        <f>IF(Glutamine!$E23&gt;0,Glutamine!AM22+Glutamine!$E23*Glutamine!#REF!/'In Process Calc.'!$I25,"")</f>
        <v/>
      </c>
      <c r="AN31" s="246" t="str">
        <f>IF(Glutamine!$E23&gt;0,Glutamine!AN22+Glutamine!$E23*Glutamine!#REF!/'In Process Calc.'!$I25,"")</f>
        <v/>
      </c>
      <c r="AO31" s="246" t="str">
        <f>IF(Glutamine!$E23&gt;0,Glutamine!AO22+Glutamine!$E23*Glutamine!#REF!/'In Process Calc.'!$I25,"")</f>
        <v/>
      </c>
      <c r="AP31" s="246" t="str">
        <f>IF(Glutamine!$E23&gt;0,Glutamine!AP22+Glutamine!$E23*Glutamine!AQ22/'In Process Calc.'!$I25,"")</f>
        <v/>
      </c>
      <c r="AQ31" s="246" t="str">
        <f>IF(Glutamine!$E23&gt;0,Glutamine!#REF!+Glutamine!$E23*Glutamine!AR22/'In Process Calc.'!$I25,"")</f>
        <v/>
      </c>
      <c r="AR31" s="246" t="str">
        <f>IF(Glutamine!$E23&gt;0,Glutamine!#REF!,"")</f>
        <v/>
      </c>
      <c r="AS31" s="246" t="str">
        <f>IF(Glutamine!$E23&gt;0,Glutamine!#REF!,"")</f>
        <v/>
      </c>
      <c r="AT31" s="246" t="str">
        <f>IF(Glutamine!$E23&gt;0,Glutamine!#REF!,"")</f>
        <v/>
      </c>
      <c r="AU31" s="246" t="str">
        <f>IF(Glutamine!$E23&gt;0,Glutamine!#REF!,"")</f>
        <v/>
      </c>
      <c r="AV31" s="246" t="str">
        <f>IF(Glutamine!$E23&gt;0,Glutamine!#REF!,"")</f>
        <v/>
      </c>
      <c r="AW31" s="246" t="str">
        <f>IF(Glutamine!$E23&gt;0,Glutamine!#REF!,"")</f>
        <v/>
      </c>
      <c r="AX31" s="246" t="str">
        <f>IF(Glutamine!$E23&gt;0,Glutamine!#REF!,"")</f>
        <v/>
      </c>
      <c r="AY31" s="246" t="str">
        <f>IF(Glutamine!$E23&gt;0,Glutamine!#REF!,"")</f>
        <v/>
      </c>
      <c r="AZ31" s="246" t="str">
        <f>IF(Glutamine!$E23&gt;0,Glutamine!#REF!,"")</f>
        <v/>
      </c>
      <c r="BA31" s="246" t="str">
        <f>IF(Glutamine!$E23&gt;0,Glutamine!#REF!,"")</f>
        <v/>
      </c>
      <c r="BB31" s="246" t="str">
        <f>IF(Glutamine!$E23&gt;0,Glutamine!#REF!,"")</f>
        <v/>
      </c>
      <c r="BC31" s="246" t="str">
        <f>IF(Glutamine!$E23&gt;0,Glutamine!#REF!,"")</f>
        <v/>
      </c>
      <c r="BD31" s="246" t="str">
        <f>IF(Glutamine!$E23&gt;0,Glutamine!#REF!,"")</f>
        <v/>
      </c>
      <c r="BE31" s="246" t="str">
        <f>IF(Glutamine!$E23&gt;0,Glutamine!#REF!,"")</f>
        <v/>
      </c>
      <c r="BF31" s="246" t="str">
        <f>IF(Glutamine!$E23&gt;0,Glutamine!#REF!,"")</f>
        <v/>
      </c>
      <c r="BG31" s="246" t="str">
        <f>IF(Glutamine!$E23&gt;0,Glutamine!#REF!,"")</f>
        <v/>
      </c>
      <c r="BH31" s="246" t="str">
        <f>IF(Glutamine!$E23&gt;0,Glutamine!#REF!,"")</f>
        <v/>
      </c>
      <c r="BI31" s="246" t="str">
        <f>IF(Glutamine!$E23&gt;0,Glutamine!#REF!,"")</f>
        <v/>
      </c>
      <c r="BJ31" s="246" t="str">
        <f>IF(Glutamine!$E23&gt;0,Glutamine!#REF!,"")</f>
        <v/>
      </c>
      <c r="BK31" s="246" t="str">
        <f>IF(Glutamine!$E23&gt;0,Glutamine!#REF!,"")</f>
        <v/>
      </c>
      <c r="BL31" s="246" t="str">
        <f>IF(Glutamine!$E23&gt;0,Glutamine!#REF!,"")</f>
        <v/>
      </c>
      <c r="BM31" s="246" t="str">
        <f>IF(Glutamine!$E23&gt;0,Glutamine!#REF!,"")</f>
        <v/>
      </c>
      <c r="BN31" s="246" t="str">
        <f>IF(Glutamine!$E23&gt;0,'In Process Calc.'!B24,"")</f>
        <v/>
      </c>
      <c r="BO31" s="246" t="str">
        <f>IF(Glutamine!$E23&gt;0,'In Process Calc.'!C24,"")</f>
        <v/>
      </c>
    </row>
    <row r="32" spans="1:67" x14ac:dyDescent="0.15">
      <c r="A32" s="240" t="str">
        <f>IF(Glutamine!$E24&gt;0,Glutamine!$B$1,"")</f>
        <v/>
      </c>
      <c r="B32" s="240" t="str">
        <f>IF(Glutamine!$E24&gt;0,Glutamine!A23+0.1,"")</f>
        <v/>
      </c>
      <c r="C32" s="244" t="str">
        <f>IF(Glutamine!$E24&gt;0,Glutamine!B23,"")</f>
        <v/>
      </c>
      <c r="D32" s="249" t="str">
        <f>IF(Glutamine!$E24&gt;0,Glutamine!C23,"")</f>
        <v/>
      </c>
      <c r="E32" s="240" t="str">
        <f>IF(Glutamine!$E24&gt;0,Glutamine!D23,"")</f>
        <v/>
      </c>
      <c r="F32" s="240" t="str">
        <f>IF(Glutamine!$E24&gt;0,Glutamine!E23,"")</f>
        <v/>
      </c>
      <c r="G32" s="240" t="str">
        <f>IF(Glutamine!$E24&gt;0,Glutamine!G23,"")</f>
        <v/>
      </c>
      <c r="H32" s="245" t="str">
        <f>IF(Glutamine!$E24&gt;0,Glutamine!H23,"")</f>
        <v/>
      </c>
      <c r="I32" s="245" t="str">
        <f>IF(Glutamine!$E24&gt;0,Glutamine!I23,"")</f>
        <v/>
      </c>
      <c r="J32" s="245" t="str">
        <f>IF(Glutamine!$E24&gt;0,Glutamine!J23,"")</f>
        <v/>
      </c>
      <c r="K32" s="245" t="str">
        <f>IF(Glutamine!$E24&gt;0,Glutamine!K23,"")</f>
        <v/>
      </c>
      <c r="L32" s="240" t="str">
        <f>IF(Glutamine!$E24&gt;0,Glutamine!L23,"")</f>
        <v/>
      </c>
      <c r="M32" s="240" t="str">
        <f>IF(Glutamine!$E24&gt;0,Glutamine!M23,"")</f>
        <v/>
      </c>
      <c r="N32" s="240" t="str">
        <f>IF(Glutamine!$E24&gt;0,Glutamine!N23,"")</f>
        <v/>
      </c>
      <c r="O32" s="240" t="str">
        <f>IF(Glutamine!$E24&gt;0,Glutamine!O23,"")</f>
        <v/>
      </c>
      <c r="P32" s="240" t="str">
        <f>IF(Glutamine!$E24&gt;0,Glutamine!P23,"")</f>
        <v/>
      </c>
      <c r="Q32" s="240" t="str">
        <f>IF(Glutamine!$E24&gt;0,Glutamine!Q23,"")</f>
        <v/>
      </c>
      <c r="R32" s="240" t="str">
        <f>IF(Glutamine!$E24&gt;0,Glutamine!R23,"")</f>
        <v/>
      </c>
      <c r="S32" s="240" t="str">
        <f>IF(Glutamine!$E24&gt;0,Glutamine!S23,"")</f>
        <v/>
      </c>
      <c r="T32" s="246" t="str">
        <f>IF(Glutamine!$E24&gt;0,Glutamine!T23+Glutamine!$E24*Glutamine!#REF!/'In Process Calc.'!$I26,"")</f>
        <v/>
      </c>
      <c r="U32" s="246" t="str">
        <f>IF(Glutamine!$E24&gt;0,Glutamine!U23+Glutamine!$E24*Glutamine!#REF!/'In Process Calc.'!$I26,"")</f>
        <v/>
      </c>
      <c r="V32" s="246" t="str">
        <f>IF(Glutamine!$E24&gt;0,Glutamine!V23+Glutamine!$E24*Glutamine!#REF!/'In Process Calc.'!$I26,"")</f>
        <v/>
      </c>
      <c r="W32" s="246" t="str">
        <f>IF(Glutamine!$E24&gt;0,Glutamine!W23+Glutamine!$E24*Glutamine!#REF!/'In Process Calc.'!$I26,"")</f>
        <v/>
      </c>
      <c r="X32" s="246" t="str">
        <f>IF(Glutamine!$E24&gt;0,Glutamine!X23+Glutamine!$E24*Glutamine!#REF!/'In Process Calc.'!$I26,"")</f>
        <v/>
      </c>
      <c r="Y32" s="246" t="str">
        <f>IF(Glutamine!$E24&gt;0,Glutamine!Y23+Glutamine!$E24*Glutamine!#REF!/'In Process Calc.'!$I26,"")</f>
        <v/>
      </c>
      <c r="Z32" s="246" t="str">
        <f>IF(Glutamine!$E24&gt;0,Glutamine!Z23+Glutamine!$E24*Glutamine!#REF!/'In Process Calc.'!$I26,"")</f>
        <v/>
      </c>
      <c r="AA32" s="246" t="str">
        <f>IF(Glutamine!$E24&gt;0,Glutamine!AA23+Glutamine!$E24*Glutamine!#REF!/'In Process Calc.'!$I26,"")</f>
        <v/>
      </c>
      <c r="AB32" s="246" t="str">
        <f>IF(Glutamine!$E24&gt;0,Glutamine!AB23+Glutamine!$E24*Glutamine!#REF!/'In Process Calc.'!$I26,"")</f>
        <v/>
      </c>
      <c r="AC32" s="246" t="str">
        <f>IF(Glutamine!$E24&gt;0,Glutamine!AC23+Glutamine!$E24*Glutamine!#REF!/'In Process Calc.'!$I26,"")</f>
        <v/>
      </c>
      <c r="AD32" s="246" t="str">
        <f>IF(Glutamine!$E24&gt;0,Glutamine!AD23+Glutamine!$E24*Glutamine!#REF!/'In Process Calc.'!$I26,"")</f>
        <v/>
      </c>
      <c r="AE32" s="246" t="str">
        <f>IF(Glutamine!$E24&gt;0,Glutamine!AE23+Glutamine!$E24*Glutamine!#REF!/'In Process Calc.'!$I26,"")</f>
        <v/>
      </c>
      <c r="AF32" s="246" t="str">
        <f>IF(Glutamine!$E24&gt;0,Glutamine!AF23+Glutamine!$E24*Glutamine!#REF!/'In Process Calc.'!$I26,"")</f>
        <v/>
      </c>
      <c r="AG32" s="246" t="str">
        <f>IF(Glutamine!$E24&gt;0,Glutamine!AG23+Glutamine!$E24*Glutamine!#REF!/'In Process Calc.'!$I26,"")</f>
        <v/>
      </c>
      <c r="AH32" s="246" t="str">
        <f>IF(Glutamine!$E24&gt;0,Glutamine!AH23+Glutamine!$E24*Glutamine!#REF!/'In Process Calc.'!$I26,"")</f>
        <v/>
      </c>
      <c r="AI32" s="246" t="str">
        <f>IF(Glutamine!$E24&gt;0,Glutamine!AI23+Glutamine!$E24*Glutamine!#REF!/'In Process Calc.'!$I26,"")</f>
        <v/>
      </c>
      <c r="AJ32" s="246" t="str">
        <f>IF(Glutamine!$E24&gt;0,Glutamine!AJ23+Glutamine!$E24*Glutamine!#REF!/'In Process Calc.'!$I26,"")</f>
        <v/>
      </c>
      <c r="AK32" s="246" t="str">
        <f>IF(Glutamine!$E24&gt;0,Glutamine!AK23+Glutamine!$E24*Glutamine!#REF!/'In Process Calc.'!$I26,"")</f>
        <v/>
      </c>
      <c r="AL32" s="246" t="str">
        <f>IF(Glutamine!$E24&gt;0,Glutamine!AL23+Glutamine!$E24*Glutamine!#REF!/'In Process Calc.'!$I26,"")</f>
        <v/>
      </c>
      <c r="AM32" s="246" t="str">
        <f>IF(Glutamine!$E24&gt;0,Glutamine!AM23+Glutamine!$E24*Glutamine!#REF!/'In Process Calc.'!$I26,"")</f>
        <v/>
      </c>
      <c r="AN32" s="246" t="str">
        <f>IF(Glutamine!$E24&gt;0,Glutamine!AN23+Glutamine!$E24*Glutamine!#REF!/'In Process Calc.'!$I26,"")</f>
        <v/>
      </c>
      <c r="AO32" s="246" t="str">
        <f>IF(Glutamine!$E24&gt;0,Glutamine!AO23+Glutamine!$E24*Glutamine!#REF!/'In Process Calc.'!$I26,"")</f>
        <v/>
      </c>
      <c r="AP32" s="246" t="str">
        <f>IF(Glutamine!$E24&gt;0,Glutamine!AP23+Glutamine!$E24*Glutamine!AQ23/'In Process Calc.'!$I26,"")</f>
        <v/>
      </c>
      <c r="AQ32" s="246" t="str">
        <f>IF(Glutamine!$E24&gt;0,Glutamine!#REF!+Glutamine!$E24*Glutamine!AR23/'In Process Calc.'!$I26,"")</f>
        <v/>
      </c>
      <c r="AR32" s="246" t="str">
        <f>IF(Glutamine!$E24&gt;0,Glutamine!#REF!,"")</f>
        <v/>
      </c>
      <c r="AS32" s="246" t="str">
        <f>IF(Glutamine!$E24&gt;0,Glutamine!#REF!,"")</f>
        <v/>
      </c>
      <c r="AT32" s="246" t="str">
        <f>IF(Glutamine!$E24&gt;0,Glutamine!#REF!,"")</f>
        <v/>
      </c>
      <c r="AU32" s="246" t="str">
        <f>IF(Glutamine!$E24&gt;0,Glutamine!#REF!,"")</f>
        <v/>
      </c>
      <c r="AV32" s="246" t="str">
        <f>IF(Glutamine!$E24&gt;0,Glutamine!#REF!,"")</f>
        <v/>
      </c>
      <c r="AW32" s="246" t="str">
        <f>IF(Glutamine!$E24&gt;0,Glutamine!#REF!,"")</f>
        <v/>
      </c>
      <c r="AX32" s="246" t="str">
        <f>IF(Glutamine!$E24&gt;0,Glutamine!#REF!,"")</f>
        <v/>
      </c>
      <c r="AY32" s="246" t="str">
        <f>IF(Glutamine!$E24&gt;0,Glutamine!#REF!,"")</f>
        <v/>
      </c>
      <c r="AZ32" s="246" t="str">
        <f>IF(Glutamine!$E24&gt;0,Glutamine!#REF!,"")</f>
        <v/>
      </c>
      <c r="BA32" s="246" t="str">
        <f>IF(Glutamine!$E24&gt;0,Glutamine!#REF!,"")</f>
        <v/>
      </c>
      <c r="BB32" s="246" t="str">
        <f>IF(Glutamine!$E24&gt;0,Glutamine!#REF!,"")</f>
        <v/>
      </c>
      <c r="BC32" s="246" t="str">
        <f>IF(Glutamine!$E24&gt;0,Glutamine!#REF!,"")</f>
        <v/>
      </c>
      <c r="BD32" s="246" t="str">
        <f>IF(Glutamine!$E24&gt;0,Glutamine!#REF!,"")</f>
        <v/>
      </c>
      <c r="BE32" s="246" t="str">
        <f>IF(Glutamine!$E24&gt;0,Glutamine!#REF!,"")</f>
        <v/>
      </c>
      <c r="BF32" s="246" t="str">
        <f>IF(Glutamine!$E24&gt;0,Glutamine!#REF!,"")</f>
        <v/>
      </c>
      <c r="BG32" s="246" t="str">
        <f>IF(Glutamine!$E24&gt;0,Glutamine!#REF!,"")</f>
        <v/>
      </c>
      <c r="BH32" s="246" t="str">
        <f>IF(Glutamine!$E24&gt;0,Glutamine!#REF!,"")</f>
        <v/>
      </c>
      <c r="BI32" s="246" t="str">
        <f>IF(Glutamine!$E24&gt;0,Glutamine!#REF!,"")</f>
        <v/>
      </c>
      <c r="BJ32" s="246" t="str">
        <f>IF(Glutamine!$E24&gt;0,Glutamine!#REF!,"")</f>
        <v/>
      </c>
      <c r="BK32" s="246" t="str">
        <f>IF(Glutamine!$E24&gt;0,Glutamine!#REF!,"")</f>
        <v/>
      </c>
      <c r="BL32" s="246" t="str">
        <f>IF(Glutamine!$E24&gt;0,Glutamine!#REF!,"")</f>
        <v/>
      </c>
      <c r="BM32" s="246" t="str">
        <f>IF(Glutamine!$E24&gt;0,Glutamine!#REF!,"")</f>
        <v/>
      </c>
      <c r="BN32" s="246" t="str">
        <f>IF(Glutamine!$E24&gt;0,'In Process Calc.'!B25,"")</f>
        <v/>
      </c>
      <c r="BO32" s="246" t="str">
        <f>IF(Glutamine!$E24&gt;0,'In Process Calc.'!C25,"")</f>
        <v/>
      </c>
    </row>
    <row r="33" spans="1:67" x14ac:dyDescent="0.15">
      <c r="A33" s="240" t="str">
        <f>IF(Glutamine!$E25&gt;0,Glutamine!$B$1,"")</f>
        <v/>
      </c>
      <c r="B33" s="240" t="str">
        <f>IF(Glutamine!$E25&gt;0,Glutamine!A24+0.1,"")</f>
        <v/>
      </c>
      <c r="C33" s="244" t="str">
        <f>IF(Glutamine!$E25&gt;0,Glutamine!B24,"")</f>
        <v/>
      </c>
      <c r="D33" s="249" t="str">
        <f>IF(Glutamine!$E25&gt;0,Glutamine!C24,"")</f>
        <v/>
      </c>
      <c r="E33" s="240" t="str">
        <f>IF(Glutamine!$E25&gt;0,Glutamine!D24,"")</f>
        <v/>
      </c>
      <c r="F33" s="240" t="str">
        <f>IF(Glutamine!$E25&gt;0,Glutamine!E24,"")</f>
        <v/>
      </c>
      <c r="G33" s="240" t="str">
        <f>IF(Glutamine!$E25&gt;0,Glutamine!G24,"")</f>
        <v/>
      </c>
      <c r="H33" s="245" t="str">
        <f>IF(Glutamine!$E25&gt;0,Glutamine!H24,"")</f>
        <v/>
      </c>
      <c r="I33" s="245" t="str">
        <f>IF(Glutamine!$E25&gt;0,Glutamine!I24,"")</f>
        <v/>
      </c>
      <c r="J33" s="245" t="str">
        <f>IF(Glutamine!$E25&gt;0,Glutamine!J24,"")</f>
        <v/>
      </c>
      <c r="K33" s="245" t="str">
        <f>IF(Glutamine!$E25&gt;0,Glutamine!K24,"")</f>
        <v/>
      </c>
      <c r="L33" s="240" t="str">
        <f>IF(Glutamine!$E25&gt;0,Glutamine!L24,"")</f>
        <v/>
      </c>
      <c r="M33" s="240" t="str">
        <f>IF(Glutamine!$E25&gt;0,Glutamine!M24,"")</f>
        <v/>
      </c>
      <c r="N33" s="240" t="str">
        <f>IF(Glutamine!$E25&gt;0,Glutamine!N24,"")</f>
        <v/>
      </c>
      <c r="O33" s="240" t="str">
        <f>IF(Glutamine!$E25&gt;0,Glutamine!O24,"")</f>
        <v/>
      </c>
      <c r="P33" s="240" t="str">
        <f>IF(Glutamine!$E25&gt;0,Glutamine!P24,"")</f>
        <v/>
      </c>
      <c r="Q33" s="240" t="str">
        <f>IF(Glutamine!$E25&gt;0,Glutamine!Q24,"")</f>
        <v/>
      </c>
      <c r="R33" s="240" t="str">
        <f>IF(Glutamine!$E25&gt;0,Glutamine!R24,"")</f>
        <v/>
      </c>
      <c r="S33" s="240" t="str">
        <f>IF(Glutamine!$E25&gt;0,Glutamine!S24,"")</f>
        <v/>
      </c>
      <c r="T33" s="246" t="str">
        <f>IF(Glutamine!$E25&gt;0,Glutamine!T24+Glutamine!$E25*Glutamine!#REF!/'In Process Calc.'!$I27,"")</f>
        <v/>
      </c>
      <c r="U33" s="246" t="str">
        <f>IF(Glutamine!$E25&gt;0,Glutamine!U24+Glutamine!$E25*Glutamine!#REF!/'In Process Calc.'!$I27,"")</f>
        <v/>
      </c>
      <c r="V33" s="246" t="str">
        <f>IF(Glutamine!$E25&gt;0,Glutamine!V24+Glutamine!$E25*Glutamine!#REF!/'In Process Calc.'!$I27,"")</f>
        <v/>
      </c>
      <c r="W33" s="246" t="str">
        <f>IF(Glutamine!$E25&gt;0,Glutamine!W24+Glutamine!$E25*Glutamine!#REF!/'In Process Calc.'!$I27,"")</f>
        <v/>
      </c>
      <c r="X33" s="246" t="str">
        <f>IF(Glutamine!$E25&gt;0,Glutamine!X24+Glutamine!$E25*Glutamine!#REF!/'In Process Calc.'!$I27,"")</f>
        <v/>
      </c>
      <c r="Y33" s="246" t="str">
        <f>IF(Glutamine!$E25&gt;0,Glutamine!Y24+Glutamine!$E25*Glutamine!#REF!/'In Process Calc.'!$I27,"")</f>
        <v/>
      </c>
      <c r="Z33" s="246" t="str">
        <f>IF(Glutamine!$E25&gt;0,Glutamine!Z24+Glutamine!$E25*Glutamine!#REF!/'In Process Calc.'!$I27,"")</f>
        <v/>
      </c>
      <c r="AA33" s="246" t="str">
        <f>IF(Glutamine!$E25&gt;0,Glutamine!AA24+Glutamine!$E25*Glutamine!#REF!/'In Process Calc.'!$I27,"")</f>
        <v/>
      </c>
      <c r="AB33" s="246" t="str">
        <f>IF(Glutamine!$E25&gt;0,Glutamine!AB24+Glutamine!$E25*Glutamine!#REF!/'In Process Calc.'!$I27,"")</f>
        <v/>
      </c>
      <c r="AC33" s="246" t="str">
        <f>IF(Glutamine!$E25&gt;0,Glutamine!AC24+Glutamine!$E25*Glutamine!#REF!/'In Process Calc.'!$I27,"")</f>
        <v/>
      </c>
      <c r="AD33" s="246" t="str">
        <f>IF(Glutamine!$E25&gt;0,Glutamine!AD24+Glutamine!$E25*Glutamine!#REF!/'In Process Calc.'!$I27,"")</f>
        <v/>
      </c>
      <c r="AE33" s="246" t="str">
        <f>IF(Glutamine!$E25&gt;0,Glutamine!AE24+Glutamine!$E25*Glutamine!#REF!/'In Process Calc.'!$I27,"")</f>
        <v/>
      </c>
      <c r="AF33" s="246" t="str">
        <f>IF(Glutamine!$E25&gt;0,Glutamine!AF24+Glutamine!$E25*Glutamine!#REF!/'In Process Calc.'!$I27,"")</f>
        <v/>
      </c>
      <c r="AG33" s="246" t="str">
        <f>IF(Glutamine!$E25&gt;0,Glutamine!AG24+Glutamine!$E25*Glutamine!#REF!/'In Process Calc.'!$I27,"")</f>
        <v/>
      </c>
      <c r="AH33" s="246" t="str">
        <f>IF(Glutamine!$E25&gt;0,Glutamine!AH24+Glutamine!$E25*Glutamine!#REF!/'In Process Calc.'!$I27,"")</f>
        <v/>
      </c>
      <c r="AI33" s="246" t="str">
        <f>IF(Glutamine!$E25&gt;0,Glutamine!AI24+Glutamine!$E25*Glutamine!#REF!/'In Process Calc.'!$I27,"")</f>
        <v/>
      </c>
      <c r="AJ33" s="246" t="str">
        <f>IF(Glutamine!$E25&gt;0,Glutamine!AJ24+Glutamine!$E25*Glutamine!#REF!/'In Process Calc.'!$I27,"")</f>
        <v/>
      </c>
      <c r="AK33" s="246" t="str">
        <f>IF(Glutamine!$E25&gt;0,Glutamine!AK24+Glutamine!$E25*Glutamine!#REF!/'In Process Calc.'!$I27,"")</f>
        <v/>
      </c>
      <c r="AL33" s="246" t="str">
        <f>IF(Glutamine!$E25&gt;0,Glutamine!AL24+Glutamine!$E25*Glutamine!#REF!/'In Process Calc.'!$I27,"")</f>
        <v/>
      </c>
      <c r="AM33" s="246" t="str">
        <f>IF(Glutamine!$E25&gt;0,Glutamine!AM24+Glutamine!$E25*Glutamine!#REF!/'In Process Calc.'!$I27,"")</f>
        <v/>
      </c>
      <c r="AN33" s="246" t="str">
        <f>IF(Glutamine!$E25&gt;0,Glutamine!AN24+Glutamine!$E25*Glutamine!#REF!/'In Process Calc.'!$I27,"")</f>
        <v/>
      </c>
      <c r="AO33" s="246" t="str">
        <f>IF(Glutamine!$E25&gt;0,Glutamine!AO24+Glutamine!$E25*Glutamine!#REF!/'In Process Calc.'!$I27,"")</f>
        <v/>
      </c>
      <c r="AP33" s="246" t="str">
        <f>IF(Glutamine!$E25&gt;0,Glutamine!AP24+Glutamine!$E25*Glutamine!AQ24/'In Process Calc.'!$I27,"")</f>
        <v/>
      </c>
      <c r="AQ33" s="246" t="str">
        <f>IF(Glutamine!$E25&gt;0,Glutamine!#REF!+Glutamine!$E25*Glutamine!AR24/'In Process Calc.'!$I27,"")</f>
        <v/>
      </c>
      <c r="AR33" s="246" t="str">
        <f>IF(Glutamine!$E25&gt;0,Glutamine!#REF!,"")</f>
        <v/>
      </c>
      <c r="AS33" s="246" t="str">
        <f>IF(Glutamine!$E25&gt;0,Glutamine!#REF!,"")</f>
        <v/>
      </c>
      <c r="AT33" s="246" t="str">
        <f>IF(Glutamine!$E25&gt;0,Glutamine!#REF!,"")</f>
        <v/>
      </c>
      <c r="AU33" s="246" t="str">
        <f>IF(Glutamine!$E25&gt;0,Glutamine!#REF!,"")</f>
        <v/>
      </c>
      <c r="AV33" s="246" t="str">
        <f>IF(Glutamine!$E25&gt;0,Glutamine!#REF!,"")</f>
        <v/>
      </c>
      <c r="AW33" s="246" t="str">
        <f>IF(Glutamine!$E25&gt;0,Glutamine!#REF!,"")</f>
        <v/>
      </c>
      <c r="AX33" s="246" t="str">
        <f>IF(Glutamine!$E25&gt;0,Glutamine!#REF!,"")</f>
        <v/>
      </c>
      <c r="AY33" s="246" t="str">
        <f>IF(Glutamine!$E25&gt;0,Glutamine!#REF!,"")</f>
        <v/>
      </c>
      <c r="AZ33" s="246" t="str">
        <f>IF(Glutamine!$E25&gt;0,Glutamine!#REF!,"")</f>
        <v/>
      </c>
      <c r="BA33" s="246" t="str">
        <f>IF(Glutamine!$E25&gt;0,Glutamine!#REF!,"")</f>
        <v/>
      </c>
      <c r="BB33" s="246" t="str">
        <f>IF(Glutamine!$E25&gt;0,Glutamine!#REF!,"")</f>
        <v/>
      </c>
      <c r="BC33" s="246" t="str">
        <f>IF(Glutamine!$E25&gt;0,Glutamine!#REF!,"")</f>
        <v/>
      </c>
      <c r="BD33" s="246" t="str">
        <f>IF(Glutamine!$E25&gt;0,Glutamine!#REF!,"")</f>
        <v/>
      </c>
      <c r="BE33" s="246" t="str">
        <f>IF(Glutamine!$E25&gt;0,Glutamine!#REF!,"")</f>
        <v/>
      </c>
      <c r="BF33" s="246" t="str">
        <f>IF(Glutamine!$E25&gt;0,Glutamine!#REF!,"")</f>
        <v/>
      </c>
      <c r="BG33" s="246" t="str">
        <f>IF(Glutamine!$E25&gt;0,Glutamine!#REF!,"")</f>
        <v/>
      </c>
      <c r="BH33" s="246" t="str">
        <f>IF(Glutamine!$E25&gt;0,Glutamine!#REF!,"")</f>
        <v/>
      </c>
      <c r="BI33" s="246" t="str">
        <f>IF(Glutamine!$E25&gt;0,Glutamine!#REF!,"")</f>
        <v/>
      </c>
      <c r="BJ33" s="246" t="str">
        <f>IF(Glutamine!$E25&gt;0,Glutamine!#REF!,"")</f>
        <v/>
      </c>
      <c r="BK33" s="246" t="str">
        <f>IF(Glutamine!$E25&gt;0,Glutamine!#REF!,"")</f>
        <v/>
      </c>
      <c r="BL33" s="246" t="str">
        <f>IF(Glutamine!$E25&gt;0,Glutamine!#REF!,"")</f>
        <v/>
      </c>
      <c r="BM33" s="246" t="str">
        <f>IF(Glutamine!$E25&gt;0,Glutamine!#REF!,"")</f>
        <v/>
      </c>
      <c r="BN33" s="246" t="str">
        <f>IF(Glutamine!$E25&gt;0,'In Process Calc.'!B26,"")</f>
        <v/>
      </c>
      <c r="BO33" s="246" t="str">
        <f>IF(Glutamine!$E25&gt;0,'In Process Calc.'!C26,"")</f>
        <v/>
      </c>
    </row>
    <row r="34" spans="1:67" x14ac:dyDescent="0.15">
      <c r="A34" s="240" t="str">
        <f>IF(Glutamine!$E26&gt;0,Glutamine!$B$1,"")</f>
        <v/>
      </c>
      <c r="B34" s="240" t="str">
        <f>IF(Glutamine!$E26&gt;0,Glutamine!A25+0.1,"")</f>
        <v/>
      </c>
      <c r="C34" s="244" t="str">
        <f>IF(Glutamine!$E26&gt;0,Glutamine!B25,"")</f>
        <v/>
      </c>
      <c r="D34" s="249" t="str">
        <f>IF(Glutamine!$E26&gt;0,Glutamine!C25,"")</f>
        <v/>
      </c>
      <c r="E34" s="240" t="str">
        <f>IF(Glutamine!$E26&gt;0,Glutamine!D25,"")</f>
        <v/>
      </c>
      <c r="F34" s="240" t="str">
        <f>IF(Glutamine!$E26&gt;0,Glutamine!E25,"")</f>
        <v/>
      </c>
      <c r="G34" s="240" t="str">
        <f>IF(Glutamine!$E26&gt;0,Glutamine!G25,"")</f>
        <v/>
      </c>
      <c r="H34" s="245" t="str">
        <f>IF(Glutamine!$E26&gt;0,Glutamine!H25,"")</f>
        <v/>
      </c>
      <c r="I34" s="245" t="str">
        <f>IF(Glutamine!$E26&gt;0,Glutamine!I25,"")</f>
        <v/>
      </c>
      <c r="J34" s="245" t="str">
        <f>IF(Glutamine!$E26&gt;0,Glutamine!J25,"")</f>
        <v/>
      </c>
      <c r="K34" s="245" t="str">
        <f>IF(Glutamine!$E26&gt;0,Glutamine!K25,"")</f>
        <v/>
      </c>
      <c r="L34" s="240" t="str">
        <f>IF(Glutamine!$E26&gt;0,Glutamine!L25,"")</f>
        <v/>
      </c>
      <c r="M34" s="240" t="str">
        <f>IF(Glutamine!$E26&gt;0,Glutamine!M25,"")</f>
        <v/>
      </c>
      <c r="N34" s="240" t="str">
        <f>IF(Glutamine!$E26&gt;0,Glutamine!N25,"")</f>
        <v/>
      </c>
      <c r="O34" s="240" t="str">
        <f>IF(Glutamine!$E26&gt;0,Glutamine!O25,"")</f>
        <v/>
      </c>
      <c r="P34" s="240" t="str">
        <f>IF(Glutamine!$E26&gt;0,Glutamine!P25,"")</f>
        <v/>
      </c>
      <c r="Q34" s="240" t="str">
        <f>IF(Glutamine!$E26&gt;0,Glutamine!Q25,"")</f>
        <v/>
      </c>
      <c r="R34" s="240" t="str">
        <f>IF(Glutamine!$E26&gt;0,Glutamine!R25,"")</f>
        <v/>
      </c>
      <c r="S34" s="240" t="str">
        <f>IF(Glutamine!$E26&gt;0,Glutamine!S25,"")</f>
        <v/>
      </c>
      <c r="T34" s="246" t="str">
        <f>IF(Glutamine!$E26&gt;0,Glutamine!T25+Glutamine!$E26*Glutamine!#REF!/'In Process Calc.'!$I28,"")</f>
        <v/>
      </c>
      <c r="U34" s="246" t="str">
        <f>IF(Glutamine!$E26&gt;0,Glutamine!U25+Glutamine!$E26*Glutamine!#REF!/'In Process Calc.'!$I28,"")</f>
        <v/>
      </c>
      <c r="V34" s="246" t="str">
        <f>IF(Glutamine!$E26&gt;0,Glutamine!V25+Glutamine!$E26*Glutamine!#REF!/'In Process Calc.'!$I28,"")</f>
        <v/>
      </c>
      <c r="W34" s="246" t="str">
        <f>IF(Glutamine!$E26&gt;0,Glutamine!W25+Glutamine!$E26*Glutamine!#REF!/'In Process Calc.'!$I28,"")</f>
        <v/>
      </c>
      <c r="X34" s="246" t="str">
        <f>IF(Glutamine!$E26&gt;0,Glutamine!X25+Glutamine!$E26*Glutamine!#REF!/'In Process Calc.'!$I28,"")</f>
        <v/>
      </c>
      <c r="Y34" s="246" t="str">
        <f>IF(Glutamine!$E26&gt;0,Glutamine!Y25+Glutamine!$E26*Glutamine!#REF!/'In Process Calc.'!$I28,"")</f>
        <v/>
      </c>
      <c r="Z34" s="246" t="str">
        <f>IF(Glutamine!$E26&gt;0,Glutamine!Z25+Glutamine!$E26*Glutamine!#REF!/'In Process Calc.'!$I28,"")</f>
        <v/>
      </c>
      <c r="AA34" s="246" t="str">
        <f>IF(Glutamine!$E26&gt;0,Glutamine!AA25+Glutamine!$E26*Glutamine!#REF!/'In Process Calc.'!$I28,"")</f>
        <v/>
      </c>
      <c r="AB34" s="246" t="str">
        <f>IF(Glutamine!$E26&gt;0,Glutamine!AB25+Glutamine!$E26*Glutamine!#REF!/'In Process Calc.'!$I28,"")</f>
        <v/>
      </c>
      <c r="AC34" s="246" t="str">
        <f>IF(Glutamine!$E26&gt;0,Glutamine!AC25+Glutamine!$E26*Glutamine!#REF!/'In Process Calc.'!$I28,"")</f>
        <v/>
      </c>
      <c r="AD34" s="246" t="str">
        <f>IF(Glutamine!$E26&gt;0,Glutamine!AD25+Glutamine!$E26*Glutamine!#REF!/'In Process Calc.'!$I28,"")</f>
        <v/>
      </c>
      <c r="AE34" s="246" t="str">
        <f>IF(Glutamine!$E26&gt;0,Glutamine!AE25+Glutamine!$E26*Glutamine!#REF!/'In Process Calc.'!$I28,"")</f>
        <v/>
      </c>
      <c r="AF34" s="246" t="str">
        <f>IF(Glutamine!$E26&gt;0,Glutamine!AF25+Glutamine!$E26*Glutamine!#REF!/'In Process Calc.'!$I28,"")</f>
        <v/>
      </c>
      <c r="AG34" s="246" t="str">
        <f>IF(Glutamine!$E26&gt;0,Glutamine!AG25+Glutamine!$E26*Glutamine!#REF!/'In Process Calc.'!$I28,"")</f>
        <v/>
      </c>
      <c r="AH34" s="246" t="str">
        <f>IF(Glutamine!$E26&gt;0,Glutamine!AH25+Glutamine!$E26*Glutamine!#REF!/'In Process Calc.'!$I28,"")</f>
        <v/>
      </c>
      <c r="AI34" s="246" t="str">
        <f>IF(Glutamine!$E26&gt;0,Glutamine!AI25+Glutamine!$E26*Glutamine!#REF!/'In Process Calc.'!$I28,"")</f>
        <v/>
      </c>
      <c r="AJ34" s="246" t="str">
        <f>IF(Glutamine!$E26&gt;0,Glutamine!AJ25+Glutamine!$E26*Glutamine!#REF!/'In Process Calc.'!$I28,"")</f>
        <v/>
      </c>
      <c r="AK34" s="246" t="str">
        <f>IF(Glutamine!$E26&gt;0,Glutamine!AK25+Glutamine!$E26*Glutamine!#REF!/'In Process Calc.'!$I28,"")</f>
        <v/>
      </c>
      <c r="AL34" s="246" t="str">
        <f>IF(Glutamine!$E26&gt;0,Glutamine!AL25+Glutamine!$E26*Glutamine!#REF!/'In Process Calc.'!$I28,"")</f>
        <v/>
      </c>
      <c r="AM34" s="246" t="str">
        <f>IF(Glutamine!$E26&gt;0,Glutamine!AM25+Glutamine!$E26*Glutamine!#REF!/'In Process Calc.'!$I28,"")</f>
        <v/>
      </c>
      <c r="AN34" s="246" t="str">
        <f>IF(Glutamine!$E26&gt;0,Glutamine!AN25+Glutamine!$E26*Glutamine!#REF!/'In Process Calc.'!$I28,"")</f>
        <v/>
      </c>
      <c r="AO34" s="246" t="str">
        <f>IF(Glutamine!$E26&gt;0,Glutamine!AO25+Glutamine!$E26*Glutamine!#REF!/'In Process Calc.'!$I28,"")</f>
        <v/>
      </c>
      <c r="AP34" s="246" t="str">
        <f>IF(Glutamine!$E26&gt;0,Glutamine!AP25+Glutamine!$E26*Glutamine!AQ25/'In Process Calc.'!$I28,"")</f>
        <v/>
      </c>
      <c r="AQ34" s="246" t="str">
        <f>IF(Glutamine!$E26&gt;0,Glutamine!#REF!+Glutamine!$E26*Glutamine!AR25/'In Process Calc.'!$I28,"")</f>
        <v/>
      </c>
      <c r="AR34" s="246" t="str">
        <f>IF(Glutamine!$E26&gt;0,Glutamine!#REF!,"")</f>
        <v/>
      </c>
      <c r="AS34" s="246" t="str">
        <f>IF(Glutamine!$E26&gt;0,Glutamine!#REF!,"")</f>
        <v/>
      </c>
      <c r="AT34" s="246" t="str">
        <f>IF(Glutamine!$E26&gt;0,Glutamine!#REF!,"")</f>
        <v/>
      </c>
      <c r="AU34" s="246" t="str">
        <f>IF(Glutamine!$E26&gt;0,Glutamine!#REF!,"")</f>
        <v/>
      </c>
      <c r="AV34" s="246" t="str">
        <f>IF(Glutamine!$E26&gt;0,Glutamine!#REF!,"")</f>
        <v/>
      </c>
      <c r="AW34" s="246" t="str">
        <f>IF(Glutamine!$E26&gt;0,Glutamine!#REF!,"")</f>
        <v/>
      </c>
      <c r="AX34" s="246" t="str">
        <f>IF(Glutamine!$E26&gt;0,Glutamine!#REF!,"")</f>
        <v/>
      </c>
      <c r="AY34" s="246" t="str">
        <f>IF(Glutamine!$E26&gt;0,Glutamine!#REF!,"")</f>
        <v/>
      </c>
      <c r="AZ34" s="246" t="str">
        <f>IF(Glutamine!$E26&gt;0,Glutamine!#REF!,"")</f>
        <v/>
      </c>
      <c r="BA34" s="246" t="str">
        <f>IF(Glutamine!$E26&gt;0,Glutamine!#REF!,"")</f>
        <v/>
      </c>
      <c r="BB34" s="246" t="str">
        <f>IF(Glutamine!$E26&gt;0,Glutamine!#REF!,"")</f>
        <v/>
      </c>
      <c r="BC34" s="246" t="str">
        <f>IF(Glutamine!$E26&gt;0,Glutamine!#REF!,"")</f>
        <v/>
      </c>
      <c r="BD34" s="246" t="str">
        <f>IF(Glutamine!$E26&gt;0,Glutamine!#REF!,"")</f>
        <v/>
      </c>
      <c r="BE34" s="246" t="str">
        <f>IF(Glutamine!$E26&gt;0,Glutamine!#REF!,"")</f>
        <v/>
      </c>
      <c r="BF34" s="246" t="str">
        <f>IF(Glutamine!$E26&gt;0,Glutamine!#REF!,"")</f>
        <v/>
      </c>
      <c r="BG34" s="246" t="str">
        <f>IF(Glutamine!$E26&gt;0,Glutamine!#REF!,"")</f>
        <v/>
      </c>
      <c r="BH34" s="246" t="str">
        <f>IF(Glutamine!$E26&gt;0,Glutamine!#REF!,"")</f>
        <v/>
      </c>
      <c r="BI34" s="246" t="str">
        <f>IF(Glutamine!$E26&gt;0,Glutamine!#REF!,"")</f>
        <v/>
      </c>
      <c r="BJ34" s="246" t="str">
        <f>IF(Glutamine!$E26&gt;0,Glutamine!#REF!,"")</f>
        <v/>
      </c>
      <c r="BK34" s="246" t="str">
        <f>IF(Glutamine!$E26&gt;0,Glutamine!#REF!,"")</f>
        <v/>
      </c>
      <c r="BL34" s="246" t="str">
        <f>IF(Glutamine!$E26&gt;0,Glutamine!#REF!,"")</f>
        <v/>
      </c>
      <c r="BM34" s="246" t="str">
        <f>IF(Glutamine!$E26&gt;0,Glutamine!#REF!,"")</f>
        <v/>
      </c>
      <c r="BN34" s="246" t="str">
        <f>IF(Glutamine!$E26&gt;0,'In Process Calc.'!B27,"")</f>
        <v/>
      </c>
      <c r="BO34" s="246" t="str">
        <f>IF(Glutamine!$E26&gt;0,'In Process Calc.'!C27,"")</f>
        <v/>
      </c>
    </row>
    <row r="35" spans="1:67" x14ac:dyDescent="0.15">
      <c r="A35" s="240" t="str">
        <f>IF(Glutamine!$E27&gt;0,Glutamine!$B$1,"")</f>
        <v/>
      </c>
      <c r="B35" s="240" t="str">
        <f>IF(Glutamine!$E27&gt;0,Glutamine!A26+0.1,"")</f>
        <v/>
      </c>
      <c r="C35" s="244" t="str">
        <f>IF(Glutamine!$E27&gt;0,Glutamine!B26,"")</f>
        <v/>
      </c>
      <c r="D35" s="249" t="str">
        <f>IF(Glutamine!$E27&gt;0,Glutamine!C26,"")</f>
        <v/>
      </c>
      <c r="E35" s="240" t="str">
        <f>IF(Glutamine!$E27&gt;0,Glutamine!D26,"")</f>
        <v/>
      </c>
      <c r="F35" s="240" t="str">
        <f>IF(Glutamine!$E27&gt;0,Glutamine!E26,"")</f>
        <v/>
      </c>
      <c r="G35" s="240" t="str">
        <f>IF(Glutamine!$E27&gt;0,Glutamine!G26,"")</f>
        <v/>
      </c>
      <c r="H35" s="245" t="str">
        <f>IF(Glutamine!$E27&gt;0,Glutamine!H26,"")</f>
        <v/>
      </c>
      <c r="I35" s="245" t="str">
        <f>IF(Glutamine!$E27&gt;0,Glutamine!I26,"")</f>
        <v/>
      </c>
      <c r="J35" s="245" t="str">
        <f>IF(Glutamine!$E27&gt;0,Glutamine!J26,"")</f>
        <v/>
      </c>
      <c r="K35" s="245" t="str">
        <f>IF(Glutamine!$E27&gt;0,Glutamine!K26,"")</f>
        <v/>
      </c>
      <c r="L35" s="240" t="str">
        <f>IF(Glutamine!$E27&gt;0,Glutamine!L26,"")</f>
        <v/>
      </c>
      <c r="M35" s="240" t="str">
        <f>IF(Glutamine!$E27&gt;0,Glutamine!M26,"")</f>
        <v/>
      </c>
      <c r="N35" s="240" t="str">
        <f>IF(Glutamine!$E27&gt;0,Glutamine!N26,"")</f>
        <v/>
      </c>
      <c r="O35" s="240" t="str">
        <f>IF(Glutamine!$E27&gt;0,Glutamine!O26,"")</f>
        <v/>
      </c>
      <c r="P35" s="240" t="str">
        <f>IF(Glutamine!$E27&gt;0,Glutamine!P26,"")</f>
        <v/>
      </c>
      <c r="Q35" s="240" t="str">
        <f>IF(Glutamine!$E27&gt;0,Glutamine!Q26,"")</f>
        <v/>
      </c>
      <c r="R35" s="240" t="str">
        <f>IF(Glutamine!$E27&gt;0,Glutamine!R26,"")</f>
        <v/>
      </c>
      <c r="S35" s="240" t="str">
        <f>IF(Glutamine!$E27&gt;0,Glutamine!S26,"")</f>
        <v/>
      </c>
      <c r="T35" s="246" t="str">
        <f>IF(Glutamine!$E27&gt;0,Glutamine!T26+Glutamine!$E27*Glutamine!#REF!/'In Process Calc.'!$I29,"")</f>
        <v/>
      </c>
      <c r="U35" s="246" t="str">
        <f>IF(Glutamine!$E27&gt;0,Glutamine!U26+Glutamine!$E27*Glutamine!#REF!/'In Process Calc.'!$I29,"")</f>
        <v/>
      </c>
      <c r="V35" s="246" t="str">
        <f>IF(Glutamine!$E27&gt;0,Glutamine!V26+Glutamine!$E27*Glutamine!#REF!/'In Process Calc.'!$I29,"")</f>
        <v/>
      </c>
      <c r="W35" s="246" t="str">
        <f>IF(Glutamine!$E27&gt;0,Glutamine!W26+Glutamine!$E27*Glutamine!#REF!/'In Process Calc.'!$I29,"")</f>
        <v/>
      </c>
      <c r="X35" s="246" t="str">
        <f>IF(Glutamine!$E27&gt;0,Glutamine!X26+Glutamine!$E27*Glutamine!#REF!/'In Process Calc.'!$I29,"")</f>
        <v/>
      </c>
      <c r="Y35" s="246" t="str">
        <f>IF(Glutamine!$E27&gt;0,Glutamine!Y26+Glutamine!$E27*Glutamine!#REF!/'In Process Calc.'!$I29,"")</f>
        <v/>
      </c>
      <c r="Z35" s="246" t="str">
        <f>IF(Glutamine!$E27&gt;0,Glutamine!Z26+Glutamine!$E27*Glutamine!#REF!/'In Process Calc.'!$I29,"")</f>
        <v/>
      </c>
      <c r="AA35" s="246" t="str">
        <f>IF(Glutamine!$E27&gt;0,Glutamine!AA26+Glutamine!$E27*Glutamine!#REF!/'In Process Calc.'!$I29,"")</f>
        <v/>
      </c>
      <c r="AB35" s="246" t="str">
        <f>IF(Glutamine!$E27&gt;0,Glutamine!AB26+Glutamine!$E27*Glutamine!#REF!/'In Process Calc.'!$I29,"")</f>
        <v/>
      </c>
      <c r="AC35" s="246" t="str">
        <f>IF(Glutamine!$E27&gt;0,Glutamine!AC26+Glutamine!$E27*Glutamine!#REF!/'In Process Calc.'!$I29,"")</f>
        <v/>
      </c>
      <c r="AD35" s="246" t="str">
        <f>IF(Glutamine!$E27&gt;0,Glutamine!AD26+Glutamine!$E27*Glutamine!#REF!/'In Process Calc.'!$I29,"")</f>
        <v/>
      </c>
      <c r="AE35" s="246" t="str">
        <f>IF(Glutamine!$E27&gt;0,Glutamine!AE26+Glutamine!$E27*Glutamine!#REF!/'In Process Calc.'!$I29,"")</f>
        <v/>
      </c>
      <c r="AF35" s="246" t="str">
        <f>IF(Glutamine!$E27&gt;0,Glutamine!AF26+Glutamine!$E27*Glutamine!#REF!/'In Process Calc.'!$I29,"")</f>
        <v/>
      </c>
      <c r="AG35" s="246" t="str">
        <f>IF(Glutamine!$E27&gt;0,Glutamine!AG26+Glutamine!$E27*Glutamine!#REF!/'In Process Calc.'!$I29,"")</f>
        <v/>
      </c>
      <c r="AH35" s="246" t="str">
        <f>IF(Glutamine!$E27&gt;0,Glutamine!AH26+Glutamine!$E27*Glutamine!#REF!/'In Process Calc.'!$I29,"")</f>
        <v/>
      </c>
      <c r="AI35" s="246" t="str">
        <f>IF(Glutamine!$E27&gt;0,Glutamine!AI26+Glutamine!$E27*Glutamine!#REF!/'In Process Calc.'!$I29,"")</f>
        <v/>
      </c>
      <c r="AJ35" s="246" t="str">
        <f>IF(Glutamine!$E27&gt;0,Glutamine!AJ26+Glutamine!$E27*Glutamine!#REF!/'In Process Calc.'!$I29,"")</f>
        <v/>
      </c>
      <c r="AK35" s="246" t="str">
        <f>IF(Glutamine!$E27&gt;0,Glutamine!AK26+Glutamine!$E27*Glutamine!#REF!/'In Process Calc.'!$I29,"")</f>
        <v/>
      </c>
      <c r="AL35" s="246" t="str">
        <f>IF(Glutamine!$E27&gt;0,Glutamine!AL26+Glutamine!$E27*Glutamine!#REF!/'In Process Calc.'!$I29,"")</f>
        <v/>
      </c>
      <c r="AM35" s="246" t="str">
        <f>IF(Glutamine!$E27&gt;0,Glutamine!AM26+Glutamine!$E27*Glutamine!#REF!/'In Process Calc.'!$I29,"")</f>
        <v/>
      </c>
      <c r="AN35" s="246" t="str">
        <f>IF(Glutamine!$E27&gt;0,Glutamine!AN26+Glutamine!$E27*Glutamine!#REF!/'In Process Calc.'!$I29,"")</f>
        <v/>
      </c>
      <c r="AO35" s="246" t="str">
        <f>IF(Glutamine!$E27&gt;0,Glutamine!AO26+Glutamine!$E27*Glutamine!#REF!/'In Process Calc.'!$I29,"")</f>
        <v/>
      </c>
      <c r="AP35" s="246" t="str">
        <f>IF(Glutamine!$E27&gt;0,Glutamine!AP26+Glutamine!$E27*Glutamine!AQ26/'In Process Calc.'!$I29,"")</f>
        <v/>
      </c>
      <c r="AQ35" s="246" t="str">
        <f>IF(Glutamine!$E27&gt;0,Glutamine!#REF!+Glutamine!$E27*Glutamine!AR26/'In Process Calc.'!$I29,"")</f>
        <v/>
      </c>
      <c r="AR35" s="246" t="str">
        <f>IF(Glutamine!$E27&gt;0,Glutamine!#REF!,"")</f>
        <v/>
      </c>
      <c r="AS35" s="246" t="str">
        <f>IF(Glutamine!$E27&gt;0,Glutamine!#REF!,"")</f>
        <v/>
      </c>
      <c r="AT35" s="246" t="str">
        <f>IF(Glutamine!$E27&gt;0,Glutamine!#REF!,"")</f>
        <v/>
      </c>
      <c r="AU35" s="246" t="str">
        <f>IF(Glutamine!$E27&gt;0,Glutamine!#REF!,"")</f>
        <v/>
      </c>
      <c r="AV35" s="246" t="str">
        <f>IF(Glutamine!$E27&gt;0,Glutamine!#REF!,"")</f>
        <v/>
      </c>
      <c r="AW35" s="246" t="str">
        <f>IF(Glutamine!$E27&gt;0,Glutamine!#REF!,"")</f>
        <v/>
      </c>
      <c r="AX35" s="246" t="str">
        <f>IF(Glutamine!$E27&gt;0,Glutamine!#REF!,"")</f>
        <v/>
      </c>
      <c r="AY35" s="246" t="str">
        <f>IF(Glutamine!$E27&gt;0,Glutamine!#REF!,"")</f>
        <v/>
      </c>
      <c r="AZ35" s="246" t="str">
        <f>IF(Glutamine!$E27&gt;0,Glutamine!#REF!,"")</f>
        <v/>
      </c>
      <c r="BA35" s="246" t="str">
        <f>IF(Glutamine!$E27&gt;0,Glutamine!#REF!,"")</f>
        <v/>
      </c>
      <c r="BB35" s="246" t="str">
        <f>IF(Glutamine!$E27&gt;0,Glutamine!#REF!,"")</f>
        <v/>
      </c>
      <c r="BC35" s="246" t="str">
        <f>IF(Glutamine!$E27&gt;0,Glutamine!#REF!,"")</f>
        <v/>
      </c>
      <c r="BD35" s="246" t="str">
        <f>IF(Glutamine!$E27&gt;0,Glutamine!#REF!,"")</f>
        <v/>
      </c>
      <c r="BE35" s="246" t="str">
        <f>IF(Glutamine!$E27&gt;0,Glutamine!#REF!,"")</f>
        <v/>
      </c>
      <c r="BF35" s="246" t="str">
        <f>IF(Glutamine!$E27&gt;0,Glutamine!#REF!,"")</f>
        <v/>
      </c>
      <c r="BG35" s="246" t="str">
        <f>IF(Glutamine!$E27&gt;0,Glutamine!#REF!,"")</f>
        <v/>
      </c>
      <c r="BH35" s="246" t="str">
        <f>IF(Glutamine!$E27&gt;0,Glutamine!#REF!,"")</f>
        <v/>
      </c>
      <c r="BI35" s="246" t="str">
        <f>IF(Glutamine!$E27&gt;0,Glutamine!#REF!,"")</f>
        <v/>
      </c>
      <c r="BJ35" s="246" t="str">
        <f>IF(Glutamine!$E27&gt;0,Glutamine!#REF!,"")</f>
        <v/>
      </c>
      <c r="BK35" s="246" t="str">
        <f>IF(Glutamine!$E27&gt;0,Glutamine!#REF!,"")</f>
        <v/>
      </c>
      <c r="BL35" s="246" t="str">
        <f>IF(Glutamine!$E27&gt;0,Glutamine!#REF!,"")</f>
        <v/>
      </c>
      <c r="BM35" s="246" t="str">
        <f>IF(Glutamine!$E27&gt;0,Glutamine!#REF!,"")</f>
        <v/>
      </c>
      <c r="BN35" s="246" t="str">
        <f>IF(Glutamine!$E27&gt;0,'In Process Calc.'!B28,"")</f>
        <v/>
      </c>
      <c r="BO35" s="246" t="str">
        <f>IF(Glutamine!$E27&gt;0,'In Process Calc.'!C28,"")</f>
        <v/>
      </c>
    </row>
    <row r="36" spans="1:67" x14ac:dyDescent="0.15">
      <c r="A36" s="240" t="str">
        <f>IF(Glutamine!$E28&gt;0,Glutamine!$B$1,"")</f>
        <v/>
      </c>
      <c r="B36" s="240" t="str">
        <f>IF(Glutamine!$E28&gt;0,Glutamine!A27+0.1,"")</f>
        <v/>
      </c>
      <c r="C36" s="244" t="str">
        <f>IF(Glutamine!$E28&gt;0,Glutamine!B27,"")</f>
        <v/>
      </c>
      <c r="D36" s="249" t="str">
        <f>IF(Glutamine!$E28&gt;0,Glutamine!C27,"")</f>
        <v/>
      </c>
      <c r="E36" s="240" t="str">
        <f>IF(Glutamine!$E28&gt;0,Glutamine!D27,"")</f>
        <v/>
      </c>
      <c r="F36" s="240" t="str">
        <f>IF(Glutamine!$E28&gt;0,Glutamine!E27,"")</f>
        <v/>
      </c>
      <c r="G36" s="240" t="str">
        <f>IF(Glutamine!$E28&gt;0,Glutamine!G27,"")</f>
        <v/>
      </c>
      <c r="H36" s="245" t="str">
        <f>IF(Glutamine!$E28&gt;0,Glutamine!H27,"")</f>
        <v/>
      </c>
      <c r="I36" s="245" t="str">
        <f>IF(Glutamine!$E28&gt;0,Glutamine!I27,"")</f>
        <v/>
      </c>
      <c r="J36" s="245" t="str">
        <f>IF(Glutamine!$E28&gt;0,Glutamine!J27,"")</f>
        <v/>
      </c>
      <c r="K36" s="245" t="str">
        <f>IF(Glutamine!$E28&gt;0,Glutamine!K27,"")</f>
        <v/>
      </c>
      <c r="L36" s="240" t="str">
        <f>IF(Glutamine!$E28&gt;0,Glutamine!L27,"")</f>
        <v/>
      </c>
      <c r="M36" s="240" t="str">
        <f>IF(Glutamine!$E28&gt;0,Glutamine!M27,"")</f>
        <v/>
      </c>
      <c r="N36" s="240" t="str">
        <f>IF(Glutamine!$E28&gt;0,Glutamine!N27,"")</f>
        <v/>
      </c>
      <c r="O36" s="240" t="str">
        <f>IF(Glutamine!$E28&gt;0,Glutamine!O27,"")</f>
        <v/>
      </c>
      <c r="P36" s="240" t="str">
        <f>IF(Glutamine!$E28&gt;0,Glutamine!P27,"")</f>
        <v/>
      </c>
      <c r="Q36" s="240" t="str">
        <f>IF(Glutamine!$E28&gt;0,Glutamine!Q27,"")</f>
        <v/>
      </c>
      <c r="R36" s="240" t="str">
        <f>IF(Glutamine!$E28&gt;0,Glutamine!R27,"")</f>
        <v/>
      </c>
      <c r="S36" s="240" t="str">
        <f>IF(Glutamine!$E28&gt;0,Glutamine!S27,"")</f>
        <v/>
      </c>
      <c r="T36" s="246" t="str">
        <f>IF(Glutamine!$E28&gt;0,Glutamine!T27+Glutamine!$E28*Glutamine!#REF!/'In Process Calc.'!$I30,"")</f>
        <v/>
      </c>
      <c r="U36" s="246" t="str">
        <f>IF(Glutamine!$E28&gt;0,Glutamine!U27+Glutamine!$E28*Glutamine!#REF!/'In Process Calc.'!$I30,"")</f>
        <v/>
      </c>
      <c r="V36" s="246" t="str">
        <f>IF(Glutamine!$E28&gt;0,Glutamine!V27+Glutamine!$E28*Glutamine!#REF!/'In Process Calc.'!$I30,"")</f>
        <v/>
      </c>
      <c r="W36" s="246" t="str">
        <f>IF(Glutamine!$E28&gt;0,Glutamine!W27+Glutamine!$E28*Glutamine!#REF!/'In Process Calc.'!$I30,"")</f>
        <v/>
      </c>
      <c r="X36" s="246" t="str">
        <f>IF(Glutamine!$E28&gt;0,Glutamine!X27+Glutamine!$E28*Glutamine!#REF!/'In Process Calc.'!$I30,"")</f>
        <v/>
      </c>
      <c r="Y36" s="246" t="str">
        <f>IF(Glutamine!$E28&gt;0,Glutamine!Y27+Glutamine!$E28*Glutamine!#REF!/'In Process Calc.'!$I30,"")</f>
        <v/>
      </c>
      <c r="Z36" s="246" t="str">
        <f>IF(Glutamine!$E28&gt;0,Glutamine!Z27+Glutamine!$E28*Glutamine!#REF!/'In Process Calc.'!$I30,"")</f>
        <v/>
      </c>
      <c r="AA36" s="246" t="str">
        <f>IF(Glutamine!$E28&gt;0,Glutamine!AA27+Glutamine!$E28*Glutamine!#REF!/'In Process Calc.'!$I30,"")</f>
        <v/>
      </c>
      <c r="AB36" s="246" t="str">
        <f>IF(Glutamine!$E28&gt;0,Glutamine!AB27+Glutamine!$E28*Glutamine!#REF!/'In Process Calc.'!$I30,"")</f>
        <v/>
      </c>
      <c r="AC36" s="246" t="str">
        <f>IF(Glutamine!$E28&gt;0,Glutamine!AC27+Glutamine!$E28*Glutamine!#REF!/'In Process Calc.'!$I30,"")</f>
        <v/>
      </c>
      <c r="AD36" s="246" t="str">
        <f>IF(Glutamine!$E28&gt;0,Glutamine!AD27+Glutamine!$E28*Glutamine!#REF!/'In Process Calc.'!$I30,"")</f>
        <v/>
      </c>
      <c r="AE36" s="246" t="str">
        <f>IF(Glutamine!$E28&gt;0,Glutamine!AE27+Glutamine!$E28*Glutamine!#REF!/'In Process Calc.'!$I30,"")</f>
        <v/>
      </c>
      <c r="AF36" s="246" t="str">
        <f>IF(Glutamine!$E28&gt;0,Glutamine!AF27+Glutamine!$E28*Glutamine!#REF!/'In Process Calc.'!$I30,"")</f>
        <v/>
      </c>
      <c r="AG36" s="246" t="str">
        <f>IF(Glutamine!$E28&gt;0,Glutamine!AG27+Glutamine!$E28*Glutamine!#REF!/'In Process Calc.'!$I30,"")</f>
        <v/>
      </c>
      <c r="AH36" s="246" t="str">
        <f>IF(Glutamine!$E28&gt;0,Glutamine!AH27+Glutamine!$E28*Glutamine!#REF!/'In Process Calc.'!$I30,"")</f>
        <v/>
      </c>
      <c r="AI36" s="246" t="str">
        <f>IF(Glutamine!$E28&gt;0,Glutamine!AI27+Glutamine!$E28*Glutamine!#REF!/'In Process Calc.'!$I30,"")</f>
        <v/>
      </c>
      <c r="AJ36" s="246" t="str">
        <f>IF(Glutamine!$E28&gt;0,Glutamine!AJ27+Glutamine!$E28*Glutamine!#REF!/'In Process Calc.'!$I30,"")</f>
        <v/>
      </c>
      <c r="AK36" s="246" t="str">
        <f>IF(Glutamine!$E28&gt;0,Glutamine!AK27+Glutamine!$E28*Glutamine!#REF!/'In Process Calc.'!$I30,"")</f>
        <v/>
      </c>
      <c r="AL36" s="246" t="str">
        <f>IF(Glutamine!$E28&gt;0,Glutamine!AL27+Glutamine!$E28*Glutamine!#REF!/'In Process Calc.'!$I30,"")</f>
        <v/>
      </c>
      <c r="AM36" s="246" t="str">
        <f>IF(Glutamine!$E28&gt;0,Glutamine!AM27+Glutamine!$E28*Glutamine!#REF!/'In Process Calc.'!$I30,"")</f>
        <v/>
      </c>
      <c r="AN36" s="246" t="str">
        <f>IF(Glutamine!$E28&gt;0,Glutamine!AN27+Glutamine!$E28*Glutamine!#REF!/'In Process Calc.'!$I30,"")</f>
        <v/>
      </c>
      <c r="AO36" s="246" t="str">
        <f>IF(Glutamine!$E28&gt;0,Glutamine!AO27+Glutamine!$E28*Glutamine!#REF!/'In Process Calc.'!$I30,"")</f>
        <v/>
      </c>
      <c r="AP36" s="246" t="str">
        <f>IF(Glutamine!$E28&gt;0,Glutamine!AP27+Glutamine!$E28*Glutamine!AQ27/'In Process Calc.'!$I30,"")</f>
        <v/>
      </c>
      <c r="AQ36" s="246" t="str">
        <f>IF(Glutamine!$E28&gt;0,Glutamine!#REF!+Glutamine!$E28*Glutamine!AR27/'In Process Calc.'!$I30,"")</f>
        <v/>
      </c>
      <c r="AR36" s="246" t="str">
        <f>IF(Glutamine!$E28&gt;0,Glutamine!#REF!,"")</f>
        <v/>
      </c>
      <c r="AS36" s="246" t="str">
        <f>IF(Glutamine!$E28&gt;0,Glutamine!#REF!,"")</f>
        <v/>
      </c>
      <c r="AT36" s="246" t="str">
        <f>IF(Glutamine!$E28&gt;0,Glutamine!#REF!,"")</f>
        <v/>
      </c>
      <c r="AU36" s="246" t="str">
        <f>IF(Glutamine!$E28&gt;0,Glutamine!#REF!,"")</f>
        <v/>
      </c>
      <c r="AV36" s="246" t="str">
        <f>IF(Glutamine!$E28&gt;0,Glutamine!#REF!,"")</f>
        <v/>
      </c>
      <c r="AW36" s="246" t="str">
        <f>IF(Glutamine!$E28&gt;0,Glutamine!#REF!,"")</f>
        <v/>
      </c>
      <c r="AX36" s="246" t="str">
        <f>IF(Glutamine!$E28&gt;0,Glutamine!#REF!,"")</f>
        <v/>
      </c>
      <c r="AY36" s="246" t="str">
        <f>IF(Glutamine!$E28&gt;0,Glutamine!#REF!,"")</f>
        <v/>
      </c>
      <c r="AZ36" s="246" t="str">
        <f>IF(Glutamine!$E28&gt;0,Glutamine!#REF!,"")</f>
        <v/>
      </c>
      <c r="BA36" s="246" t="str">
        <f>IF(Glutamine!$E28&gt;0,Glutamine!#REF!,"")</f>
        <v/>
      </c>
      <c r="BB36" s="246" t="str">
        <f>IF(Glutamine!$E28&gt;0,Glutamine!#REF!,"")</f>
        <v/>
      </c>
      <c r="BC36" s="246" t="str">
        <f>IF(Glutamine!$E28&gt;0,Glutamine!#REF!,"")</f>
        <v/>
      </c>
      <c r="BD36" s="246" t="str">
        <f>IF(Glutamine!$E28&gt;0,Glutamine!#REF!,"")</f>
        <v/>
      </c>
      <c r="BE36" s="246" t="str">
        <f>IF(Glutamine!$E28&gt;0,Glutamine!#REF!,"")</f>
        <v/>
      </c>
      <c r="BF36" s="246" t="str">
        <f>IF(Glutamine!$E28&gt;0,Glutamine!#REF!,"")</f>
        <v/>
      </c>
      <c r="BG36" s="246" t="str">
        <f>IF(Glutamine!$E28&gt;0,Glutamine!#REF!,"")</f>
        <v/>
      </c>
      <c r="BH36" s="246" t="str">
        <f>IF(Glutamine!$E28&gt;0,Glutamine!#REF!,"")</f>
        <v/>
      </c>
      <c r="BI36" s="246" t="str">
        <f>IF(Glutamine!$E28&gt;0,Glutamine!#REF!,"")</f>
        <v/>
      </c>
      <c r="BJ36" s="246" t="str">
        <f>IF(Glutamine!$E28&gt;0,Glutamine!#REF!,"")</f>
        <v/>
      </c>
      <c r="BK36" s="246" t="str">
        <f>IF(Glutamine!$E28&gt;0,Glutamine!#REF!,"")</f>
        <v/>
      </c>
      <c r="BL36" s="246" t="str">
        <f>IF(Glutamine!$E28&gt;0,Glutamine!#REF!,"")</f>
        <v/>
      </c>
      <c r="BM36" s="246" t="str">
        <f>IF(Glutamine!$E28&gt;0,Glutamine!#REF!,"")</f>
        <v/>
      </c>
      <c r="BN36" s="246" t="str">
        <f>IF(Glutamine!$E28&gt;0,'In Process Calc.'!B29,"")</f>
        <v/>
      </c>
      <c r="BO36" s="246" t="str">
        <f>IF(Glutamine!$E28&gt;0,'In Process Calc.'!C29,"")</f>
        <v/>
      </c>
    </row>
    <row r="37" spans="1:67" x14ac:dyDescent="0.15">
      <c r="A37" s="240" t="str">
        <f>IF(Glutamine!$E29&gt;0,Glutamine!$B$1,"")</f>
        <v/>
      </c>
      <c r="B37" s="240" t="str">
        <f>IF(Glutamine!$E29&gt;0,Glutamine!A28+0.1,"")</f>
        <v/>
      </c>
      <c r="C37" s="244" t="str">
        <f>IF(Glutamine!$E29&gt;0,Glutamine!B28,"")</f>
        <v/>
      </c>
      <c r="D37" s="249" t="str">
        <f>IF(Glutamine!$E29&gt;0,Glutamine!C28,"")</f>
        <v/>
      </c>
      <c r="E37" s="240" t="str">
        <f>IF(Glutamine!$E29&gt;0,Glutamine!D28,"")</f>
        <v/>
      </c>
      <c r="F37" s="240" t="str">
        <f>IF(Glutamine!$E29&gt;0,Glutamine!E28,"")</f>
        <v/>
      </c>
      <c r="G37" s="240" t="str">
        <f>IF(Glutamine!$E29&gt;0,Glutamine!G28,"")</f>
        <v/>
      </c>
      <c r="H37" s="245" t="str">
        <f>IF(Glutamine!$E29&gt;0,Glutamine!H28,"")</f>
        <v/>
      </c>
      <c r="I37" s="245" t="str">
        <f>IF(Glutamine!$E29&gt;0,Glutamine!I28,"")</f>
        <v/>
      </c>
      <c r="J37" s="245" t="str">
        <f>IF(Glutamine!$E29&gt;0,Glutamine!J28,"")</f>
        <v/>
      </c>
      <c r="K37" s="245" t="str">
        <f>IF(Glutamine!$E29&gt;0,Glutamine!K28,"")</f>
        <v/>
      </c>
      <c r="L37" s="240" t="str">
        <f>IF(Glutamine!$E29&gt;0,Glutamine!L28,"")</f>
        <v/>
      </c>
      <c r="M37" s="240" t="str">
        <f>IF(Glutamine!$E29&gt;0,Glutamine!M28,"")</f>
        <v/>
      </c>
      <c r="N37" s="240" t="str">
        <f>IF(Glutamine!$E29&gt;0,Glutamine!N28,"")</f>
        <v/>
      </c>
      <c r="O37" s="240" t="str">
        <f>IF(Glutamine!$E29&gt;0,Glutamine!O28,"")</f>
        <v/>
      </c>
      <c r="P37" s="240" t="str">
        <f>IF(Glutamine!$E29&gt;0,Glutamine!P28,"")</f>
        <v/>
      </c>
      <c r="Q37" s="240" t="str">
        <f>IF(Glutamine!$E29&gt;0,Glutamine!Q28,"")</f>
        <v/>
      </c>
      <c r="R37" s="240" t="str">
        <f>IF(Glutamine!$E29&gt;0,Glutamine!R28,"")</f>
        <v/>
      </c>
      <c r="S37" s="240" t="str">
        <f>IF(Glutamine!$E29&gt;0,Glutamine!S28,"")</f>
        <v/>
      </c>
      <c r="T37" s="246" t="str">
        <f>IF(Glutamine!$E29&gt;0,Glutamine!T28+Glutamine!$E29*Glutamine!#REF!/'In Process Calc.'!$I31,"")</f>
        <v/>
      </c>
      <c r="U37" s="246" t="str">
        <f>IF(Glutamine!$E29&gt;0,Glutamine!U28+Glutamine!$E29*Glutamine!#REF!/'In Process Calc.'!$I31,"")</f>
        <v/>
      </c>
      <c r="V37" s="246" t="str">
        <f>IF(Glutamine!$E29&gt;0,Glutamine!V28+Glutamine!$E29*Glutamine!#REF!/'In Process Calc.'!$I31,"")</f>
        <v/>
      </c>
      <c r="W37" s="246" t="str">
        <f>IF(Glutamine!$E29&gt;0,Glutamine!W28+Glutamine!$E29*Glutamine!#REF!/'In Process Calc.'!$I31,"")</f>
        <v/>
      </c>
      <c r="X37" s="246" t="str">
        <f>IF(Glutamine!$E29&gt;0,Glutamine!X28+Glutamine!$E29*Glutamine!#REF!/'In Process Calc.'!$I31,"")</f>
        <v/>
      </c>
      <c r="Y37" s="246" t="str">
        <f>IF(Glutamine!$E29&gt;0,Glutamine!Y28+Glutamine!$E29*Glutamine!#REF!/'In Process Calc.'!$I31,"")</f>
        <v/>
      </c>
      <c r="Z37" s="246" t="str">
        <f>IF(Glutamine!$E29&gt;0,Glutamine!Z28+Glutamine!$E29*Glutamine!#REF!/'In Process Calc.'!$I31,"")</f>
        <v/>
      </c>
      <c r="AA37" s="246" t="str">
        <f>IF(Glutamine!$E29&gt;0,Glutamine!AA28+Glutamine!$E29*Glutamine!#REF!/'In Process Calc.'!$I31,"")</f>
        <v/>
      </c>
      <c r="AB37" s="246" t="str">
        <f>IF(Glutamine!$E29&gt;0,Glutamine!AB28+Glutamine!$E29*Glutamine!#REF!/'In Process Calc.'!$I31,"")</f>
        <v/>
      </c>
      <c r="AC37" s="246" t="str">
        <f>IF(Glutamine!$E29&gt;0,Glutamine!AC28+Glutamine!$E29*Glutamine!#REF!/'In Process Calc.'!$I31,"")</f>
        <v/>
      </c>
      <c r="AD37" s="246" t="str">
        <f>IF(Glutamine!$E29&gt;0,Glutamine!AD28+Glutamine!$E29*Glutamine!#REF!/'In Process Calc.'!$I31,"")</f>
        <v/>
      </c>
      <c r="AE37" s="246" t="str">
        <f>IF(Glutamine!$E29&gt;0,Glutamine!AE28+Glutamine!$E29*Glutamine!#REF!/'In Process Calc.'!$I31,"")</f>
        <v/>
      </c>
      <c r="AF37" s="246" t="str">
        <f>IF(Glutamine!$E29&gt;0,Glutamine!AF28+Glutamine!$E29*Glutamine!#REF!/'In Process Calc.'!$I31,"")</f>
        <v/>
      </c>
      <c r="AG37" s="246" t="str">
        <f>IF(Glutamine!$E29&gt;0,Glutamine!AG28+Glutamine!$E29*Glutamine!#REF!/'In Process Calc.'!$I31,"")</f>
        <v/>
      </c>
      <c r="AH37" s="246" t="str">
        <f>IF(Glutamine!$E29&gt;0,Glutamine!AH28+Glutamine!$E29*Glutamine!#REF!/'In Process Calc.'!$I31,"")</f>
        <v/>
      </c>
      <c r="AI37" s="246" t="str">
        <f>IF(Glutamine!$E29&gt;0,Glutamine!AI28+Glutamine!$E29*Glutamine!#REF!/'In Process Calc.'!$I31,"")</f>
        <v/>
      </c>
      <c r="AJ37" s="246" t="str">
        <f>IF(Glutamine!$E29&gt;0,Glutamine!AJ28+Glutamine!$E29*Glutamine!#REF!/'In Process Calc.'!$I31,"")</f>
        <v/>
      </c>
      <c r="AK37" s="246" t="str">
        <f>IF(Glutamine!$E29&gt;0,Glutamine!AK28+Glutamine!$E29*Glutamine!#REF!/'In Process Calc.'!$I31,"")</f>
        <v/>
      </c>
      <c r="AL37" s="246" t="str">
        <f>IF(Glutamine!$E29&gt;0,Glutamine!AL28+Glutamine!$E29*Glutamine!#REF!/'In Process Calc.'!$I31,"")</f>
        <v/>
      </c>
      <c r="AM37" s="246" t="str">
        <f>IF(Glutamine!$E29&gt;0,Glutamine!AM28+Glutamine!$E29*Glutamine!#REF!/'In Process Calc.'!$I31,"")</f>
        <v/>
      </c>
      <c r="AN37" s="246" t="str">
        <f>IF(Glutamine!$E29&gt;0,Glutamine!AN28+Glutamine!$E29*Glutamine!#REF!/'In Process Calc.'!$I31,"")</f>
        <v/>
      </c>
      <c r="AO37" s="246" t="str">
        <f>IF(Glutamine!$E29&gt;0,Glutamine!AO28+Glutamine!$E29*Glutamine!#REF!/'In Process Calc.'!$I31,"")</f>
        <v/>
      </c>
      <c r="AP37" s="246" t="str">
        <f>IF(Glutamine!$E29&gt;0,Glutamine!AP28+Glutamine!$E29*Glutamine!AQ28/'In Process Calc.'!$I31,"")</f>
        <v/>
      </c>
      <c r="AQ37" s="246" t="str">
        <f>IF(Glutamine!$E29&gt;0,Glutamine!#REF!+Glutamine!$E29*Glutamine!AR28/'In Process Calc.'!$I31,"")</f>
        <v/>
      </c>
      <c r="AR37" s="246" t="str">
        <f>IF(Glutamine!$E29&gt;0,Glutamine!#REF!,"")</f>
        <v/>
      </c>
      <c r="AS37" s="246" t="str">
        <f>IF(Glutamine!$E29&gt;0,Glutamine!#REF!,"")</f>
        <v/>
      </c>
      <c r="AT37" s="246" t="str">
        <f>IF(Glutamine!$E29&gt;0,Glutamine!#REF!,"")</f>
        <v/>
      </c>
      <c r="AU37" s="246" t="str">
        <f>IF(Glutamine!$E29&gt;0,Glutamine!#REF!,"")</f>
        <v/>
      </c>
      <c r="AV37" s="246" t="str">
        <f>IF(Glutamine!$E29&gt;0,Glutamine!#REF!,"")</f>
        <v/>
      </c>
      <c r="AW37" s="246" t="str">
        <f>IF(Glutamine!$E29&gt;0,Glutamine!#REF!,"")</f>
        <v/>
      </c>
      <c r="AX37" s="246" t="str">
        <f>IF(Glutamine!$E29&gt;0,Glutamine!#REF!,"")</f>
        <v/>
      </c>
      <c r="AY37" s="246" t="str">
        <f>IF(Glutamine!$E29&gt;0,Glutamine!#REF!,"")</f>
        <v/>
      </c>
      <c r="AZ37" s="246" t="str">
        <f>IF(Glutamine!$E29&gt;0,Glutamine!#REF!,"")</f>
        <v/>
      </c>
      <c r="BA37" s="246" t="str">
        <f>IF(Glutamine!$E29&gt;0,Glutamine!#REF!,"")</f>
        <v/>
      </c>
      <c r="BB37" s="246" t="str">
        <f>IF(Glutamine!$E29&gt;0,Glutamine!#REF!,"")</f>
        <v/>
      </c>
      <c r="BC37" s="246" t="str">
        <f>IF(Glutamine!$E29&gt;0,Glutamine!#REF!,"")</f>
        <v/>
      </c>
      <c r="BD37" s="246" t="str">
        <f>IF(Glutamine!$E29&gt;0,Glutamine!#REF!,"")</f>
        <v/>
      </c>
      <c r="BE37" s="246" t="str">
        <f>IF(Glutamine!$E29&gt;0,Glutamine!#REF!,"")</f>
        <v/>
      </c>
      <c r="BF37" s="246" t="str">
        <f>IF(Glutamine!$E29&gt;0,Glutamine!#REF!,"")</f>
        <v/>
      </c>
      <c r="BG37" s="246" t="str">
        <f>IF(Glutamine!$E29&gt;0,Glutamine!#REF!,"")</f>
        <v/>
      </c>
      <c r="BH37" s="246" t="str">
        <f>IF(Glutamine!$E29&gt;0,Glutamine!#REF!,"")</f>
        <v/>
      </c>
      <c r="BI37" s="246" t="str">
        <f>IF(Glutamine!$E29&gt;0,Glutamine!#REF!,"")</f>
        <v/>
      </c>
      <c r="BJ37" s="246" t="str">
        <f>IF(Glutamine!$E29&gt;0,Glutamine!#REF!,"")</f>
        <v/>
      </c>
      <c r="BK37" s="246" t="str">
        <f>IF(Glutamine!$E29&gt;0,Glutamine!#REF!,"")</f>
        <v/>
      </c>
      <c r="BL37" s="246" t="str">
        <f>IF(Glutamine!$E29&gt;0,Glutamine!#REF!,"")</f>
        <v/>
      </c>
      <c r="BM37" s="246" t="str">
        <f>IF(Glutamine!$E29&gt;0,Glutamine!#REF!,"")</f>
        <v/>
      </c>
      <c r="BN37" s="246" t="str">
        <f>IF(Glutamine!$E29&gt;0,'In Process Calc.'!B30,"")</f>
        <v/>
      </c>
      <c r="BO37" s="246" t="str">
        <f>IF(Glutamine!$E29&gt;0,'In Process Calc.'!C30,"")</f>
        <v/>
      </c>
    </row>
    <row r="38" spans="1:67" x14ac:dyDescent="0.15">
      <c r="A38" s="240" t="str">
        <f>IF(Glutamine!$E30&gt;0,Glutamine!$B$1,"")</f>
        <v/>
      </c>
      <c r="B38" s="240" t="str">
        <f>IF(Glutamine!$E30&gt;0,Glutamine!A29+0.1,"")</f>
        <v/>
      </c>
      <c r="C38" s="244" t="str">
        <f>IF(Glutamine!$E30&gt;0,Glutamine!B29,"")</f>
        <v/>
      </c>
      <c r="D38" s="249" t="str">
        <f>IF(Glutamine!$E30&gt;0,Glutamine!C29,"")</f>
        <v/>
      </c>
      <c r="E38" s="240" t="str">
        <f>IF(Glutamine!$E30&gt;0,Glutamine!D29,"")</f>
        <v/>
      </c>
      <c r="F38" s="240" t="str">
        <f>IF(Glutamine!$E30&gt;0,Glutamine!E29,"")</f>
        <v/>
      </c>
      <c r="G38" s="240" t="str">
        <f>IF(Glutamine!$E30&gt;0,Glutamine!G29,"")</f>
        <v/>
      </c>
      <c r="H38" s="245" t="str">
        <f>IF(Glutamine!$E30&gt;0,Glutamine!H29,"")</f>
        <v/>
      </c>
      <c r="I38" s="245" t="str">
        <f>IF(Glutamine!$E30&gt;0,Glutamine!I29,"")</f>
        <v/>
      </c>
      <c r="J38" s="245" t="str">
        <f>IF(Glutamine!$E30&gt;0,Glutamine!J29,"")</f>
        <v/>
      </c>
      <c r="K38" s="245" t="str">
        <f>IF(Glutamine!$E30&gt;0,Glutamine!K29,"")</f>
        <v/>
      </c>
      <c r="L38" s="240" t="str">
        <f>IF(Glutamine!$E30&gt;0,Glutamine!L29,"")</f>
        <v/>
      </c>
      <c r="M38" s="240" t="str">
        <f>IF(Glutamine!$E30&gt;0,Glutamine!M29,"")</f>
        <v/>
      </c>
      <c r="N38" s="240" t="str">
        <f>IF(Glutamine!$E30&gt;0,Glutamine!N29,"")</f>
        <v/>
      </c>
      <c r="O38" s="240" t="str">
        <f>IF(Glutamine!$E30&gt;0,Glutamine!O29,"")</f>
        <v/>
      </c>
      <c r="P38" s="240" t="str">
        <f>IF(Glutamine!$E30&gt;0,Glutamine!P29,"")</f>
        <v/>
      </c>
      <c r="Q38" s="240" t="str">
        <f>IF(Glutamine!$E30&gt;0,Glutamine!Q29,"")</f>
        <v/>
      </c>
      <c r="R38" s="240" t="str">
        <f>IF(Glutamine!$E30&gt;0,Glutamine!R29,"")</f>
        <v/>
      </c>
      <c r="S38" s="240" t="str">
        <f>IF(Glutamine!$E30&gt;0,Glutamine!S29,"")</f>
        <v/>
      </c>
      <c r="T38" s="246" t="str">
        <f>IF(Glutamine!$E30&gt;0,Glutamine!T29+Glutamine!$E30*Glutamine!#REF!/'In Process Calc.'!$I32,"")</f>
        <v/>
      </c>
      <c r="U38" s="246" t="str">
        <f>IF(Glutamine!$E30&gt;0,Glutamine!U29+Glutamine!$E30*Glutamine!#REF!/'In Process Calc.'!$I32,"")</f>
        <v/>
      </c>
      <c r="V38" s="246" t="str">
        <f>IF(Glutamine!$E30&gt;0,Glutamine!V29+Glutamine!$E30*Glutamine!#REF!/'In Process Calc.'!$I32,"")</f>
        <v/>
      </c>
      <c r="W38" s="246" t="str">
        <f>IF(Glutamine!$E30&gt;0,Glutamine!W29+Glutamine!$E30*Glutamine!#REF!/'In Process Calc.'!$I32,"")</f>
        <v/>
      </c>
      <c r="X38" s="246" t="str">
        <f>IF(Glutamine!$E30&gt;0,Glutamine!X29+Glutamine!$E30*Glutamine!#REF!/'In Process Calc.'!$I32,"")</f>
        <v/>
      </c>
      <c r="Y38" s="246" t="str">
        <f>IF(Glutamine!$E30&gt;0,Glutamine!Y29+Glutamine!$E30*Glutamine!#REF!/'In Process Calc.'!$I32,"")</f>
        <v/>
      </c>
      <c r="Z38" s="246" t="str">
        <f>IF(Glutamine!$E30&gt;0,Glutamine!Z29+Glutamine!$E30*Glutamine!#REF!/'In Process Calc.'!$I32,"")</f>
        <v/>
      </c>
      <c r="AA38" s="246" t="str">
        <f>IF(Glutamine!$E30&gt;0,Glutamine!AA29+Glutamine!$E30*Glutamine!#REF!/'In Process Calc.'!$I32,"")</f>
        <v/>
      </c>
      <c r="AB38" s="246" t="str">
        <f>IF(Glutamine!$E30&gt;0,Glutamine!AB29+Glutamine!$E30*Glutamine!#REF!/'In Process Calc.'!$I32,"")</f>
        <v/>
      </c>
      <c r="AC38" s="246" t="str">
        <f>IF(Glutamine!$E30&gt;0,Glutamine!AC29+Glutamine!$E30*Glutamine!#REF!/'In Process Calc.'!$I32,"")</f>
        <v/>
      </c>
      <c r="AD38" s="246" t="str">
        <f>IF(Glutamine!$E30&gt;0,Glutamine!AD29+Glutamine!$E30*Glutamine!#REF!/'In Process Calc.'!$I32,"")</f>
        <v/>
      </c>
      <c r="AE38" s="246" t="str">
        <f>IF(Glutamine!$E30&gt;0,Glutamine!AE29+Glutamine!$E30*Glutamine!#REF!/'In Process Calc.'!$I32,"")</f>
        <v/>
      </c>
      <c r="AF38" s="246" t="str">
        <f>IF(Glutamine!$E30&gt;0,Glutamine!AF29+Glutamine!$E30*Glutamine!#REF!/'In Process Calc.'!$I32,"")</f>
        <v/>
      </c>
      <c r="AG38" s="246" t="str">
        <f>IF(Glutamine!$E30&gt;0,Glutamine!AG29+Glutamine!$E30*Glutamine!#REF!/'In Process Calc.'!$I32,"")</f>
        <v/>
      </c>
      <c r="AH38" s="246" t="str">
        <f>IF(Glutamine!$E30&gt;0,Glutamine!AH29+Glutamine!$E30*Glutamine!#REF!/'In Process Calc.'!$I32,"")</f>
        <v/>
      </c>
      <c r="AI38" s="246" t="str">
        <f>IF(Glutamine!$E30&gt;0,Glutamine!AI29+Glutamine!$E30*Glutamine!#REF!/'In Process Calc.'!$I32,"")</f>
        <v/>
      </c>
      <c r="AJ38" s="246" t="str">
        <f>IF(Glutamine!$E30&gt;0,Glutamine!AJ29+Glutamine!$E30*Glutamine!#REF!/'In Process Calc.'!$I32,"")</f>
        <v/>
      </c>
      <c r="AK38" s="246" t="str">
        <f>IF(Glutamine!$E30&gt;0,Glutamine!AK29+Glutamine!$E30*Glutamine!#REF!/'In Process Calc.'!$I32,"")</f>
        <v/>
      </c>
      <c r="AL38" s="246" t="str">
        <f>IF(Glutamine!$E30&gt;0,Glutamine!AL29+Glutamine!$E30*Glutamine!#REF!/'In Process Calc.'!$I32,"")</f>
        <v/>
      </c>
      <c r="AM38" s="246" t="str">
        <f>IF(Glutamine!$E30&gt;0,Glutamine!AM29+Glutamine!$E30*Glutamine!#REF!/'In Process Calc.'!$I32,"")</f>
        <v/>
      </c>
      <c r="AN38" s="246" t="str">
        <f>IF(Glutamine!$E30&gt;0,Glutamine!AN29+Glutamine!$E30*Glutamine!#REF!/'In Process Calc.'!$I32,"")</f>
        <v/>
      </c>
      <c r="AO38" s="246" t="str">
        <f>IF(Glutamine!$E30&gt;0,Glutamine!AO29+Glutamine!$E30*Glutamine!#REF!/'In Process Calc.'!$I32,"")</f>
        <v/>
      </c>
      <c r="AP38" s="246" t="str">
        <f>IF(Glutamine!$E30&gt;0,Glutamine!AP29+Glutamine!$E30*Glutamine!AQ29/'In Process Calc.'!$I32,"")</f>
        <v/>
      </c>
      <c r="AQ38" s="246" t="str">
        <f>IF(Glutamine!$E30&gt;0,Glutamine!#REF!+Glutamine!$E30*Glutamine!AR29/'In Process Calc.'!$I32,"")</f>
        <v/>
      </c>
      <c r="AR38" s="246" t="str">
        <f>IF(Glutamine!$E30&gt;0,Glutamine!#REF!,"")</f>
        <v/>
      </c>
      <c r="AS38" s="246" t="str">
        <f>IF(Glutamine!$E30&gt;0,Glutamine!#REF!,"")</f>
        <v/>
      </c>
      <c r="AT38" s="246" t="str">
        <f>IF(Glutamine!$E30&gt;0,Glutamine!#REF!,"")</f>
        <v/>
      </c>
      <c r="AU38" s="246" t="str">
        <f>IF(Glutamine!$E30&gt;0,Glutamine!#REF!,"")</f>
        <v/>
      </c>
      <c r="AV38" s="246" t="str">
        <f>IF(Glutamine!$E30&gt;0,Glutamine!#REF!,"")</f>
        <v/>
      </c>
      <c r="AW38" s="246" t="str">
        <f>IF(Glutamine!$E30&gt;0,Glutamine!#REF!,"")</f>
        <v/>
      </c>
      <c r="AX38" s="246" t="str">
        <f>IF(Glutamine!$E30&gt;0,Glutamine!#REF!,"")</f>
        <v/>
      </c>
      <c r="AY38" s="246" t="str">
        <f>IF(Glutamine!$E30&gt;0,Glutamine!#REF!,"")</f>
        <v/>
      </c>
      <c r="AZ38" s="246" t="str">
        <f>IF(Glutamine!$E30&gt;0,Glutamine!#REF!,"")</f>
        <v/>
      </c>
      <c r="BA38" s="246" t="str">
        <f>IF(Glutamine!$E30&gt;0,Glutamine!#REF!,"")</f>
        <v/>
      </c>
      <c r="BB38" s="246" t="str">
        <f>IF(Glutamine!$E30&gt;0,Glutamine!#REF!,"")</f>
        <v/>
      </c>
      <c r="BC38" s="246" t="str">
        <f>IF(Glutamine!$E30&gt;0,Glutamine!#REF!,"")</f>
        <v/>
      </c>
      <c r="BD38" s="246" t="str">
        <f>IF(Glutamine!$E30&gt;0,Glutamine!#REF!,"")</f>
        <v/>
      </c>
      <c r="BE38" s="246" t="str">
        <f>IF(Glutamine!$E30&gt;0,Glutamine!#REF!,"")</f>
        <v/>
      </c>
      <c r="BF38" s="246" t="str">
        <f>IF(Glutamine!$E30&gt;0,Glutamine!#REF!,"")</f>
        <v/>
      </c>
      <c r="BG38" s="246" t="str">
        <f>IF(Glutamine!$E30&gt;0,Glutamine!#REF!,"")</f>
        <v/>
      </c>
      <c r="BH38" s="246" t="str">
        <f>IF(Glutamine!$E30&gt;0,Glutamine!#REF!,"")</f>
        <v/>
      </c>
      <c r="BI38" s="246" t="str">
        <f>IF(Glutamine!$E30&gt;0,Glutamine!#REF!,"")</f>
        <v/>
      </c>
      <c r="BJ38" s="246" t="str">
        <f>IF(Glutamine!$E30&gt;0,Glutamine!#REF!,"")</f>
        <v/>
      </c>
      <c r="BK38" s="246" t="str">
        <f>IF(Glutamine!$E30&gt;0,Glutamine!#REF!,"")</f>
        <v/>
      </c>
      <c r="BL38" s="246" t="str">
        <f>IF(Glutamine!$E30&gt;0,Glutamine!#REF!,"")</f>
        <v/>
      </c>
      <c r="BM38" s="246" t="str">
        <f>IF(Glutamine!$E30&gt;0,Glutamine!#REF!,"")</f>
        <v/>
      </c>
      <c r="BN38" s="246" t="str">
        <f>IF(Glutamine!$E30&gt;0,'In Process Calc.'!B31,"")</f>
        <v/>
      </c>
      <c r="BO38" s="246" t="str">
        <f>IF(Glutamine!$E30&gt;0,'In Process Calc.'!C31,"")</f>
        <v/>
      </c>
    </row>
    <row r="39" spans="1:67" x14ac:dyDescent="0.15">
      <c r="A39" s="240" t="str">
        <f>IF(Glutamine!$E31&gt;0,Glutamine!$B$1,"")</f>
        <v/>
      </c>
      <c r="B39" s="240" t="str">
        <f>IF(Glutamine!$E31&gt;0,Glutamine!A30+0.1,"")</f>
        <v/>
      </c>
      <c r="C39" s="244" t="str">
        <f>IF(Glutamine!$E31&gt;0,Glutamine!B30,"")</f>
        <v/>
      </c>
      <c r="D39" s="249" t="str">
        <f>IF(Glutamine!$E31&gt;0,Glutamine!C30,"")</f>
        <v/>
      </c>
      <c r="E39" s="240" t="str">
        <f>IF(Glutamine!$E31&gt;0,Glutamine!D30,"")</f>
        <v/>
      </c>
      <c r="F39" s="240" t="str">
        <f>IF(Glutamine!$E31&gt;0,Glutamine!E30,"")</f>
        <v/>
      </c>
      <c r="G39" s="240" t="str">
        <f>IF(Glutamine!$E31&gt;0,Glutamine!G30,"")</f>
        <v/>
      </c>
      <c r="H39" s="245" t="str">
        <f>IF(Glutamine!$E31&gt;0,Glutamine!H30,"")</f>
        <v/>
      </c>
      <c r="I39" s="245" t="str">
        <f>IF(Glutamine!$E31&gt;0,Glutamine!I30,"")</f>
        <v/>
      </c>
      <c r="J39" s="245" t="str">
        <f>IF(Glutamine!$E31&gt;0,Glutamine!J30,"")</f>
        <v/>
      </c>
      <c r="K39" s="245" t="str">
        <f>IF(Glutamine!$E31&gt;0,Glutamine!K30,"")</f>
        <v/>
      </c>
      <c r="L39" s="240" t="str">
        <f>IF(Glutamine!$E31&gt;0,Glutamine!L30,"")</f>
        <v/>
      </c>
      <c r="M39" s="240" t="str">
        <f>IF(Glutamine!$E31&gt;0,Glutamine!M30,"")</f>
        <v/>
      </c>
      <c r="N39" s="240" t="str">
        <f>IF(Glutamine!$E31&gt;0,Glutamine!N30,"")</f>
        <v/>
      </c>
      <c r="O39" s="240" t="str">
        <f>IF(Glutamine!$E31&gt;0,Glutamine!O30,"")</f>
        <v/>
      </c>
      <c r="P39" s="240" t="str">
        <f>IF(Glutamine!$E31&gt;0,Glutamine!P30,"")</f>
        <v/>
      </c>
      <c r="Q39" s="240" t="str">
        <f>IF(Glutamine!$E31&gt;0,Glutamine!Q30,"")</f>
        <v/>
      </c>
      <c r="R39" s="240" t="str">
        <f>IF(Glutamine!$E31&gt;0,Glutamine!R30,"")</f>
        <v/>
      </c>
      <c r="S39" s="240" t="str">
        <f>IF(Glutamine!$E31&gt;0,Glutamine!S30,"")</f>
        <v/>
      </c>
      <c r="T39" s="246" t="str">
        <f>IF(Glutamine!$E31&gt;0,Glutamine!T30+Glutamine!$E31*Glutamine!#REF!/'In Process Calc.'!$I33,"")</f>
        <v/>
      </c>
      <c r="U39" s="246" t="str">
        <f>IF(Glutamine!$E31&gt;0,Glutamine!U30+Glutamine!$E31*Glutamine!#REF!/'In Process Calc.'!$I33,"")</f>
        <v/>
      </c>
      <c r="V39" s="246" t="str">
        <f>IF(Glutamine!$E31&gt;0,Glutamine!V30+Glutamine!$E31*Glutamine!#REF!/'In Process Calc.'!$I33,"")</f>
        <v/>
      </c>
      <c r="W39" s="246" t="str">
        <f>IF(Glutamine!$E31&gt;0,Glutamine!W30+Glutamine!$E31*Glutamine!#REF!/'In Process Calc.'!$I33,"")</f>
        <v/>
      </c>
      <c r="X39" s="246" t="str">
        <f>IF(Glutamine!$E31&gt;0,Glutamine!X30+Glutamine!$E31*Glutamine!#REF!/'In Process Calc.'!$I33,"")</f>
        <v/>
      </c>
      <c r="Y39" s="246" t="str">
        <f>IF(Glutamine!$E31&gt;0,Glutamine!Y30+Glutamine!$E31*Glutamine!#REF!/'In Process Calc.'!$I33,"")</f>
        <v/>
      </c>
      <c r="Z39" s="246" t="str">
        <f>IF(Glutamine!$E31&gt;0,Glutamine!Z30+Glutamine!$E31*Glutamine!#REF!/'In Process Calc.'!$I33,"")</f>
        <v/>
      </c>
      <c r="AA39" s="246" t="str">
        <f>IF(Glutamine!$E31&gt;0,Glutamine!AA30+Glutamine!$E31*Glutamine!#REF!/'In Process Calc.'!$I33,"")</f>
        <v/>
      </c>
      <c r="AB39" s="246" t="str">
        <f>IF(Glutamine!$E31&gt;0,Glutamine!AB30+Glutamine!$E31*Glutamine!#REF!/'In Process Calc.'!$I33,"")</f>
        <v/>
      </c>
      <c r="AC39" s="246" t="str">
        <f>IF(Glutamine!$E31&gt;0,Glutamine!AC30+Glutamine!$E31*Glutamine!#REF!/'In Process Calc.'!$I33,"")</f>
        <v/>
      </c>
      <c r="AD39" s="246" t="str">
        <f>IF(Glutamine!$E31&gt;0,Glutamine!AD30+Glutamine!$E31*Glutamine!#REF!/'In Process Calc.'!$I33,"")</f>
        <v/>
      </c>
      <c r="AE39" s="246" t="str">
        <f>IF(Glutamine!$E31&gt;0,Glutamine!AE30+Glutamine!$E31*Glutamine!#REF!/'In Process Calc.'!$I33,"")</f>
        <v/>
      </c>
      <c r="AF39" s="246" t="str">
        <f>IF(Glutamine!$E31&gt;0,Glutamine!AF30+Glutamine!$E31*Glutamine!#REF!/'In Process Calc.'!$I33,"")</f>
        <v/>
      </c>
      <c r="AG39" s="246" t="str">
        <f>IF(Glutamine!$E31&gt;0,Glutamine!AG30+Glutamine!$E31*Glutamine!#REF!/'In Process Calc.'!$I33,"")</f>
        <v/>
      </c>
      <c r="AH39" s="246" t="str">
        <f>IF(Glutamine!$E31&gt;0,Glutamine!AH30+Glutamine!$E31*Glutamine!#REF!/'In Process Calc.'!$I33,"")</f>
        <v/>
      </c>
      <c r="AI39" s="246" t="str">
        <f>IF(Glutamine!$E31&gt;0,Glutamine!AI30+Glutamine!$E31*Glutamine!#REF!/'In Process Calc.'!$I33,"")</f>
        <v/>
      </c>
      <c r="AJ39" s="246" t="str">
        <f>IF(Glutamine!$E31&gt;0,Glutamine!AJ30+Glutamine!$E31*Glutamine!#REF!/'In Process Calc.'!$I33,"")</f>
        <v/>
      </c>
      <c r="AK39" s="246" t="str">
        <f>IF(Glutamine!$E31&gt;0,Glutamine!AK30+Glutamine!$E31*Glutamine!#REF!/'In Process Calc.'!$I33,"")</f>
        <v/>
      </c>
      <c r="AL39" s="246" t="str">
        <f>IF(Glutamine!$E31&gt;0,Glutamine!AL30+Glutamine!$E31*Glutamine!#REF!/'In Process Calc.'!$I33,"")</f>
        <v/>
      </c>
      <c r="AM39" s="246" t="str">
        <f>IF(Glutamine!$E31&gt;0,Glutamine!AM30+Glutamine!$E31*Glutamine!#REF!/'In Process Calc.'!$I33,"")</f>
        <v/>
      </c>
      <c r="AN39" s="246" t="str">
        <f>IF(Glutamine!$E31&gt;0,Glutamine!AN30+Glutamine!$E31*Glutamine!#REF!/'In Process Calc.'!$I33,"")</f>
        <v/>
      </c>
      <c r="AO39" s="246" t="str">
        <f>IF(Glutamine!$E31&gt;0,Glutamine!AO30+Glutamine!$E31*Glutamine!#REF!/'In Process Calc.'!$I33,"")</f>
        <v/>
      </c>
      <c r="AP39" s="246" t="str">
        <f>IF(Glutamine!$E31&gt;0,Glutamine!AP30+Glutamine!$E31*Glutamine!AQ30/'In Process Calc.'!$I33,"")</f>
        <v/>
      </c>
      <c r="AQ39" s="246" t="str">
        <f>IF(Glutamine!$E31&gt;0,Glutamine!#REF!+Glutamine!$E31*Glutamine!AR30/'In Process Calc.'!$I33,"")</f>
        <v/>
      </c>
      <c r="AR39" s="246" t="str">
        <f>IF(Glutamine!$E31&gt;0,Glutamine!#REF!,"")</f>
        <v/>
      </c>
      <c r="AS39" s="246" t="str">
        <f>IF(Glutamine!$E31&gt;0,Glutamine!#REF!,"")</f>
        <v/>
      </c>
      <c r="AT39" s="246" t="str">
        <f>IF(Glutamine!$E31&gt;0,Glutamine!#REF!,"")</f>
        <v/>
      </c>
      <c r="AU39" s="246" t="str">
        <f>IF(Glutamine!$E31&gt;0,Glutamine!#REF!,"")</f>
        <v/>
      </c>
      <c r="AV39" s="246" t="str">
        <f>IF(Glutamine!$E31&gt;0,Glutamine!#REF!,"")</f>
        <v/>
      </c>
      <c r="AW39" s="246" t="str">
        <f>IF(Glutamine!$E31&gt;0,Glutamine!#REF!,"")</f>
        <v/>
      </c>
      <c r="AX39" s="246" t="str">
        <f>IF(Glutamine!$E31&gt;0,Glutamine!#REF!,"")</f>
        <v/>
      </c>
      <c r="AY39" s="246" t="str">
        <f>IF(Glutamine!$E31&gt;0,Glutamine!#REF!,"")</f>
        <v/>
      </c>
      <c r="AZ39" s="246" t="str">
        <f>IF(Glutamine!$E31&gt;0,Glutamine!#REF!,"")</f>
        <v/>
      </c>
      <c r="BA39" s="246" t="str">
        <f>IF(Glutamine!$E31&gt;0,Glutamine!#REF!,"")</f>
        <v/>
      </c>
      <c r="BB39" s="246" t="str">
        <f>IF(Glutamine!$E31&gt;0,Glutamine!#REF!,"")</f>
        <v/>
      </c>
      <c r="BC39" s="246" t="str">
        <f>IF(Glutamine!$E31&gt;0,Glutamine!#REF!,"")</f>
        <v/>
      </c>
      <c r="BD39" s="246" t="str">
        <f>IF(Glutamine!$E31&gt;0,Glutamine!#REF!,"")</f>
        <v/>
      </c>
      <c r="BE39" s="246" t="str">
        <f>IF(Glutamine!$E31&gt;0,Glutamine!#REF!,"")</f>
        <v/>
      </c>
      <c r="BF39" s="246" t="str">
        <f>IF(Glutamine!$E31&gt;0,Glutamine!#REF!,"")</f>
        <v/>
      </c>
      <c r="BG39" s="246" t="str">
        <f>IF(Glutamine!$E31&gt;0,Glutamine!#REF!,"")</f>
        <v/>
      </c>
      <c r="BH39" s="246" t="str">
        <f>IF(Glutamine!$E31&gt;0,Glutamine!#REF!,"")</f>
        <v/>
      </c>
      <c r="BI39" s="246" t="str">
        <f>IF(Glutamine!$E31&gt;0,Glutamine!#REF!,"")</f>
        <v/>
      </c>
      <c r="BJ39" s="246" t="str">
        <f>IF(Glutamine!$E31&gt;0,Glutamine!#REF!,"")</f>
        <v/>
      </c>
      <c r="BK39" s="246" t="str">
        <f>IF(Glutamine!$E31&gt;0,Glutamine!#REF!,"")</f>
        <v/>
      </c>
      <c r="BL39" s="246" t="str">
        <f>IF(Glutamine!$E31&gt;0,Glutamine!#REF!,"")</f>
        <v/>
      </c>
      <c r="BM39" s="246" t="str">
        <f>IF(Glutamine!$E31&gt;0,Glutamine!#REF!,"")</f>
        <v/>
      </c>
      <c r="BN39" s="246" t="str">
        <f>IF(Glutamine!$E31&gt;0,'In Process Calc.'!B32,"")</f>
        <v/>
      </c>
      <c r="BO39" s="246" t="str">
        <f>IF(Glutamine!$E31&gt;0,'In Process Calc.'!C32,"")</f>
        <v/>
      </c>
    </row>
    <row r="40" spans="1:67" x14ac:dyDescent="0.15">
      <c r="A40" s="240" t="str">
        <f>IF(Glutamine!$E32&gt;0,Glutamine!$B$1,"")</f>
        <v/>
      </c>
      <c r="B40" s="240" t="str">
        <f>IF(Glutamine!$E32&gt;0,Glutamine!A31+0.1,"")</f>
        <v/>
      </c>
      <c r="C40" s="244" t="str">
        <f>IF(Glutamine!$E32&gt;0,Glutamine!B31,"")</f>
        <v/>
      </c>
      <c r="D40" s="249" t="str">
        <f>IF(Glutamine!$E32&gt;0,Glutamine!C31,"")</f>
        <v/>
      </c>
      <c r="E40" s="240" t="str">
        <f>IF(Glutamine!$E32&gt;0,Glutamine!D31,"")</f>
        <v/>
      </c>
      <c r="F40" s="240" t="str">
        <f>IF(Glutamine!$E32&gt;0,Glutamine!E31,"")</f>
        <v/>
      </c>
      <c r="G40" s="240" t="str">
        <f>IF(Glutamine!$E32&gt;0,Glutamine!G31,"")</f>
        <v/>
      </c>
      <c r="H40" s="245" t="str">
        <f>IF(Glutamine!$E32&gt;0,Glutamine!H31,"")</f>
        <v/>
      </c>
      <c r="I40" s="245" t="str">
        <f>IF(Glutamine!$E32&gt;0,Glutamine!I31,"")</f>
        <v/>
      </c>
      <c r="J40" s="245" t="str">
        <f>IF(Glutamine!$E32&gt;0,Glutamine!J31,"")</f>
        <v/>
      </c>
      <c r="K40" s="245" t="str">
        <f>IF(Glutamine!$E32&gt;0,Glutamine!K31,"")</f>
        <v/>
      </c>
      <c r="L40" s="240" t="str">
        <f>IF(Glutamine!$E32&gt;0,Glutamine!L31,"")</f>
        <v/>
      </c>
      <c r="M40" s="240" t="str">
        <f>IF(Glutamine!$E32&gt;0,Glutamine!M31,"")</f>
        <v/>
      </c>
      <c r="N40" s="240" t="str">
        <f>IF(Glutamine!$E32&gt;0,Glutamine!N31,"")</f>
        <v/>
      </c>
      <c r="O40" s="240" t="str">
        <f>IF(Glutamine!$E32&gt;0,Glutamine!O31,"")</f>
        <v/>
      </c>
      <c r="P40" s="240" t="str">
        <f>IF(Glutamine!$E32&gt;0,Glutamine!P31,"")</f>
        <v/>
      </c>
      <c r="Q40" s="240" t="str">
        <f>IF(Glutamine!$E32&gt;0,Glutamine!Q31,"")</f>
        <v/>
      </c>
      <c r="R40" s="240" t="str">
        <f>IF(Glutamine!$E32&gt;0,Glutamine!R31,"")</f>
        <v/>
      </c>
      <c r="S40" s="240" t="str">
        <f>IF(Glutamine!$E32&gt;0,Glutamine!S31,"")</f>
        <v/>
      </c>
      <c r="T40" s="246" t="str">
        <f>IF(Glutamine!$E32&gt;0,Glutamine!T31+Glutamine!$E32*Glutamine!#REF!/'In Process Calc.'!$I34,"")</f>
        <v/>
      </c>
      <c r="U40" s="246" t="str">
        <f>IF(Glutamine!$E32&gt;0,Glutamine!U31+Glutamine!$E32*Glutamine!#REF!/'In Process Calc.'!$I34,"")</f>
        <v/>
      </c>
      <c r="V40" s="246" t="str">
        <f>IF(Glutamine!$E32&gt;0,Glutamine!V31+Glutamine!$E32*Glutamine!#REF!/'In Process Calc.'!$I34,"")</f>
        <v/>
      </c>
      <c r="W40" s="246" t="str">
        <f>IF(Glutamine!$E32&gt;0,Glutamine!W31+Glutamine!$E32*Glutamine!#REF!/'In Process Calc.'!$I34,"")</f>
        <v/>
      </c>
      <c r="X40" s="246" t="str">
        <f>IF(Glutamine!$E32&gt;0,Glutamine!X31+Glutamine!$E32*Glutamine!#REF!/'In Process Calc.'!$I34,"")</f>
        <v/>
      </c>
      <c r="Y40" s="246" t="str">
        <f>IF(Glutamine!$E32&gt;0,Glutamine!Y31+Glutamine!$E32*Glutamine!#REF!/'In Process Calc.'!$I34,"")</f>
        <v/>
      </c>
      <c r="Z40" s="246" t="str">
        <f>IF(Glutamine!$E32&gt;0,Glutamine!Z31+Glutamine!$E32*Glutamine!#REF!/'In Process Calc.'!$I34,"")</f>
        <v/>
      </c>
      <c r="AA40" s="246" t="str">
        <f>IF(Glutamine!$E32&gt;0,Glutamine!AA31+Glutamine!$E32*Glutamine!#REF!/'In Process Calc.'!$I34,"")</f>
        <v/>
      </c>
      <c r="AB40" s="246" t="str">
        <f>IF(Glutamine!$E32&gt;0,Glutamine!AB31+Glutamine!$E32*Glutamine!#REF!/'In Process Calc.'!$I34,"")</f>
        <v/>
      </c>
      <c r="AC40" s="246" t="str">
        <f>IF(Glutamine!$E32&gt;0,Glutamine!AC31+Glutamine!$E32*Glutamine!#REF!/'In Process Calc.'!$I34,"")</f>
        <v/>
      </c>
      <c r="AD40" s="246" t="str">
        <f>IF(Glutamine!$E32&gt;0,Glutamine!AD31+Glutamine!$E32*Glutamine!#REF!/'In Process Calc.'!$I34,"")</f>
        <v/>
      </c>
      <c r="AE40" s="246" t="str">
        <f>IF(Glutamine!$E32&gt;0,Glutamine!AE31+Glutamine!$E32*Glutamine!#REF!/'In Process Calc.'!$I34,"")</f>
        <v/>
      </c>
      <c r="AF40" s="246" t="str">
        <f>IF(Glutamine!$E32&gt;0,Glutamine!AF31+Glutamine!$E32*Glutamine!#REF!/'In Process Calc.'!$I34,"")</f>
        <v/>
      </c>
      <c r="AG40" s="246" t="str">
        <f>IF(Glutamine!$E32&gt;0,Glutamine!AG31+Glutamine!$E32*Glutamine!#REF!/'In Process Calc.'!$I34,"")</f>
        <v/>
      </c>
      <c r="AH40" s="246" t="str">
        <f>IF(Glutamine!$E32&gt;0,Glutamine!AH31+Glutamine!$E32*Glutamine!#REF!/'In Process Calc.'!$I34,"")</f>
        <v/>
      </c>
      <c r="AI40" s="246" t="str">
        <f>IF(Glutamine!$E32&gt;0,Glutamine!AI31+Glutamine!$E32*Glutamine!#REF!/'In Process Calc.'!$I34,"")</f>
        <v/>
      </c>
      <c r="AJ40" s="246" t="str">
        <f>IF(Glutamine!$E32&gt;0,Glutamine!AJ31+Glutamine!$E32*Glutamine!#REF!/'In Process Calc.'!$I34,"")</f>
        <v/>
      </c>
      <c r="AK40" s="246" t="str">
        <f>IF(Glutamine!$E32&gt;0,Glutamine!AK31+Glutamine!$E32*Glutamine!#REF!/'In Process Calc.'!$I34,"")</f>
        <v/>
      </c>
      <c r="AL40" s="246" t="str">
        <f>IF(Glutamine!$E32&gt;0,Glutamine!AL31+Glutamine!$E32*Glutamine!#REF!/'In Process Calc.'!$I34,"")</f>
        <v/>
      </c>
      <c r="AM40" s="246" t="str">
        <f>IF(Glutamine!$E32&gt;0,Glutamine!AM31+Glutamine!$E32*Glutamine!#REF!/'In Process Calc.'!$I34,"")</f>
        <v/>
      </c>
      <c r="AN40" s="246" t="str">
        <f>IF(Glutamine!$E32&gt;0,Glutamine!AN31+Glutamine!$E32*Glutamine!#REF!/'In Process Calc.'!$I34,"")</f>
        <v/>
      </c>
      <c r="AO40" s="246" t="str">
        <f>IF(Glutamine!$E32&gt;0,Glutamine!AO31+Glutamine!$E32*Glutamine!#REF!/'In Process Calc.'!$I34,"")</f>
        <v/>
      </c>
      <c r="AP40" s="246" t="str">
        <f>IF(Glutamine!$E32&gt;0,Glutamine!AP31+Glutamine!$E32*Glutamine!AQ31/'In Process Calc.'!$I34,"")</f>
        <v/>
      </c>
      <c r="AQ40" s="246" t="str">
        <f>IF(Glutamine!$E32&gt;0,Glutamine!#REF!+Glutamine!$E32*Glutamine!AR31/'In Process Calc.'!$I34,"")</f>
        <v/>
      </c>
      <c r="AR40" s="246" t="str">
        <f>IF(Glutamine!$E32&gt;0,Glutamine!#REF!,"")</f>
        <v/>
      </c>
      <c r="AS40" s="246" t="str">
        <f>IF(Glutamine!$E32&gt;0,Glutamine!#REF!,"")</f>
        <v/>
      </c>
      <c r="AT40" s="246" t="str">
        <f>IF(Glutamine!$E32&gt;0,Glutamine!#REF!,"")</f>
        <v/>
      </c>
      <c r="AU40" s="246" t="str">
        <f>IF(Glutamine!$E32&gt;0,Glutamine!#REF!,"")</f>
        <v/>
      </c>
      <c r="AV40" s="246" t="str">
        <f>IF(Glutamine!$E32&gt;0,Glutamine!#REF!,"")</f>
        <v/>
      </c>
      <c r="AW40" s="246" t="str">
        <f>IF(Glutamine!$E32&gt;0,Glutamine!#REF!,"")</f>
        <v/>
      </c>
      <c r="AX40" s="246" t="str">
        <f>IF(Glutamine!$E32&gt;0,Glutamine!#REF!,"")</f>
        <v/>
      </c>
      <c r="AY40" s="246" t="str">
        <f>IF(Glutamine!$E32&gt;0,Glutamine!#REF!,"")</f>
        <v/>
      </c>
      <c r="AZ40" s="246" t="str">
        <f>IF(Glutamine!$E32&gt;0,Glutamine!#REF!,"")</f>
        <v/>
      </c>
      <c r="BA40" s="246" t="str">
        <f>IF(Glutamine!$E32&gt;0,Glutamine!#REF!,"")</f>
        <v/>
      </c>
      <c r="BB40" s="246" t="str">
        <f>IF(Glutamine!$E32&gt;0,Glutamine!#REF!,"")</f>
        <v/>
      </c>
      <c r="BC40" s="246" t="str">
        <f>IF(Glutamine!$E32&gt;0,Glutamine!#REF!,"")</f>
        <v/>
      </c>
      <c r="BD40" s="246" t="str">
        <f>IF(Glutamine!$E32&gt;0,Glutamine!#REF!,"")</f>
        <v/>
      </c>
      <c r="BE40" s="246" t="str">
        <f>IF(Glutamine!$E32&gt;0,Glutamine!#REF!,"")</f>
        <v/>
      </c>
      <c r="BF40" s="246" t="str">
        <f>IF(Glutamine!$E32&gt;0,Glutamine!#REF!,"")</f>
        <v/>
      </c>
      <c r="BG40" s="246" t="str">
        <f>IF(Glutamine!$E32&gt;0,Glutamine!#REF!,"")</f>
        <v/>
      </c>
      <c r="BH40" s="246" t="str">
        <f>IF(Glutamine!$E32&gt;0,Glutamine!#REF!,"")</f>
        <v/>
      </c>
      <c r="BI40" s="246" t="str">
        <f>IF(Glutamine!$E32&gt;0,Glutamine!#REF!,"")</f>
        <v/>
      </c>
      <c r="BJ40" s="246" t="str">
        <f>IF(Glutamine!$E32&gt;0,Glutamine!#REF!,"")</f>
        <v/>
      </c>
      <c r="BK40" s="246" t="str">
        <f>IF(Glutamine!$E32&gt;0,Glutamine!#REF!,"")</f>
        <v/>
      </c>
      <c r="BL40" s="246" t="str">
        <f>IF(Glutamine!$E32&gt;0,Glutamine!#REF!,"")</f>
        <v/>
      </c>
      <c r="BM40" s="246" t="str">
        <f>IF(Glutamine!$E32&gt;0,Glutamine!#REF!,"")</f>
        <v/>
      </c>
      <c r="BN40" s="246" t="str">
        <f>IF(Glutamine!$E32&gt;0,'In Process Calc.'!B33,"")</f>
        <v/>
      </c>
      <c r="BO40" s="246" t="str">
        <f>IF(Glutamine!$E32&gt;0,'In Process Calc.'!C33,"")</f>
        <v/>
      </c>
    </row>
    <row r="41" spans="1:67" x14ac:dyDescent="0.15">
      <c r="A41" s="240" t="str">
        <f>IF(Glutamine!$E33&gt;0,Glutamine!$B$1,"")</f>
        <v/>
      </c>
      <c r="B41" s="240" t="str">
        <f>IF(Glutamine!$E33&gt;0,Glutamine!A32+0.1,"")</f>
        <v/>
      </c>
      <c r="C41" s="244" t="str">
        <f>IF(Glutamine!$E33&gt;0,Glutamine!B32,"")</f>
        <v/>
      </c>
      <c r="D41" s="249" t="str">
        <f>IF(Glutamine!$E33&gt;0,Glutamine!C32,"")</f>
        <v/>
      </c>
      <c r="E41" s="240" t="str">
        <f>IF(Glutamine!$E33&gt;0,Glutamine!D32,"")</f>
        <v/>
      </c>
      <c r="F41" s="240" t="str">
        <f>IF(Glutamine!$E33&gt;0,Glutamine!E32,"")</f>
        <v/>
      </c>
      <c r="G41" s="240" t="str">
        <f>IF(Glutamine!$E33&gt;0,Glutamine!G32,"")</f>
        <v/>
      </c>
      <c r="H41" s="245" t="str">
        <f>IF(Glutamine!$E33&gt;0,Glutamine!H32,"")</f>
        <v/>
      </c>
      <c r="I41" s="245" t="str">
        <f>IF(Glutamine!$E33&gt;0,Glutamine!I32,"")</f>
        <v/>
      </c>
      <c r="J41" s="245" t="str">
        <f>IF(Glutamine!$E33&gt;0,Glutamine!J32,"")</f>
        <v/>
      </c>
      <c r="K41" s="245" t="str">
        <f>IF(Glutamine!$E33&gt;0,Glutamine!K32,"")</f>
        <v/>
      </c>
      <c r="L41" s="240" t="str">
        <f>IF(Glutamine!$E33&gt;0,Glutamine!L32,"")</f>
        <v/>
      </c>
      <c r="M41" s="240" t="str">
        <f>IF(Glutamine!$E33&gt;0,Glutamine!M32,"")</f>
        <v/>
      </c>
      <c r="N41" s="240" t="str">
        <f>IF(Glutamine!$E33&gt;0,Glutamine!N32,"")</f>
        <v/>
      </c>
      <c r="O41" s="240" t="str">
        <f>IF(Glutamine!$E33&gt;0,Glutamine!O32,"")</f>
        <v/>
      </c>
      <c r="P41" s="240" t="str">
        <f>IF(Glutamine!$E33&gt;0,Glutamine!P32,"")</f>
        <v/>
      </c>
      <c r="Q41" s="240" t="str">
        <f>IF(Glutamine!$E33&gt;0,Glutamine!Q32,"")</f>
        <v/>
      </c>
      <c r="R41" s="240" t="str">
        <f>IF(Glutamine!$E33&gt;0,Glutamine!R32,"")</f>
        <v/>
      </c>
      <c r="S41" s="240" t="str">
        <f>IF(Glutamine!$E33&gt;0,Glutamine!S32,"")</f>
        <v/>
      </c>
      <c r="T41" s="246" t="str">
        <f>IF(Glutamine!$E33&gt;0,Glutamine!T32+Glutamine!$E33*Glutamine!#REF!/'In Process Calc.'!$I35,"")</f>
        <v/>
      </c>
      <c r="U41" s="246" t="str">
        <f>IF(Glutamine!$E33&gt;0,Glutamine!U32+Glutamine!$E33*Glutamine!#REF!/'In Process Calc.'!$I35,"")</f>
        <v/>
      </c>
      <c r="V41" s="246" t="str">
        <f>IF(Glutamine!$E33&gt;0,Glutamine!V32+Glutamine!$E33*Glutamine!#REF!/'In Process Calc.'!$I35,"")</f>
        <v/>
      </c>
      <c r="W41" s="246" t="str">
        <f>IF(Glutamine!$E33&gt;0,Glutamine!W32+Glutamine!$E33*Glutamine!#REF!/'In Process Calc.'!$I35,"")</f>
        <v/>
      </c>
      <c r="X41" s="246" t="str">
        <f>IF(Glutamine!$E33&gt;0,Glutamine!X32+Glutamine!$E33*Glutamine!#REF!/'In Process Calc.'!$I35,"")</f>
        <v/>
      </c>
      <c r="Y41" s="246" t="str">
        <f>IF(Glutamine!$E33&gt;0,Glutamine!Y32+Glutamine!$E33*Glutamine!#REF!/'In Process Calc.'!$I35,"")</f>
        <v/>
      </c>
      <c r="Z41" s="246" t="str">
        <f>IF(Glutamine!$E33&gt;0,Glutamine!Z32+Glutamine!$E33*Glutamine!#REF!/'In Process Calc.'!$I35,"")</f>
        <v/>
      </c>
      <c r="AA41" s="246" t="str">
        <f>IF(Glutamine!$E33&gt;0,Glutamine!AA32+Glutamine!$E33*Glutamine!#REF!/'In Process Calc.'!$I35,"")</f>
        <v/>
      </c>
      <c r="AB41" s="246" t="str">
        <f>IF(Glutamine!$E33&gt;0,Glutamine!AB32+Glutamine!$E33*Glutamine!#REF!/'In Process Calc.'!$I35,"")</f>
        <v/>
      </c>
      <c r="AC41" s="246" t="str">
        <f>IF(Glutamine!$E33&gt;0,Glutamine!AC32+Glutamine!$E33*Glutamine!#REF!/'In Process Calc.'!$I35,"")</f>
        <v/>
      </c>
      <c r="AD41" s="246" t="str">
        <f>IF(Glutamine!$E33&gt;0,Glutamine!AD32+Glutamine!$E33*Glutamine!#REF!/'In Process Calc.'!$I35,"")</f>
        <v/>
      </c>
      <c r="AE41" s="246" t="str">
        <f>IF(Glutamine!$E33&gt;0,Glutamine!AE32+Glutamine!$E33*Glutamine!#REF!/'In Process Calc.'!$I35,"")</f>
        <v/>
      </c>
      <c r="AF41" s="246" t="str">
        <f>IF(Glutamine!$E33&gt;0,Glutamine!AF32+Glutamine!$E33*Glutamine!#REF!/'In Process Calc.'!$I35,"")</f>
        <v/>
      </c>
      <c r="AG41" s="246" t="str">
        <f>IF(Glutamine!$E33&gt;0,Glutamine!AG32+Glutamine!$E33*Glutamine!#REF!/'In Process Calc.'!$I35,"")</f>
        <v/>
      </c>
      <c r="AH41" s="246" t="str">
        <f>IF(Glutamine!$E33&gt;0,Glutamine!AH32+Glutamine!$E33*Glutamine!#REF!/'In Process Calc.'!$I35,"")</f>
        <v/>
      </c>
      <c r="AI41" s="246" t="str">
        <f>IF(Glutamine!$E33&gt;0,Glutamine!AI32+Glutamine!$E33*Glutamine!#REF!/'In Process Calc.'!$I35,"")</f>
        <v/>
      </c>
      <c r="AJ41" s="246" t="str">
        <f>IF(Glutamine!$E33&gt;0,Glutamine!AJ32+Glutamine!$E33*Glutamine!#REF!/'In Process Calc.'!$I35,"")</f>
        <v/>
      </c>
      <c r="AK41" s="246" t="str">
        <f>IF(Glutamine!$E33&gt;0,Glutamine!AK32+Glutamine!$E33*Glutamine!#REF!/'In Process Calc.'!$I35,"")</f>
        <v/>
      </c>
      <c r="AL41" s="246" t="str">
        <f>IF(Glutamine!$E33&gt;0,Glutamine!AL32+Glutamine!$E33*Glutamine!#REF!/'In Process Calc.'!$I35,"")</f>
        <v/>
      </c>
      <c r="AM41" s="246" t="str">
        <f>IF(Glutamine!$E33&gt;0,Glutamine!AM32+Glutamine!$E33*Glutamine!#REF!/'In Process Calc.'!$I35,"")</f>
        <v/>
      </c>
      <c r="AN41" s="246" t="str">
        <f>IF(Glutamine!$E33&gt;0,Glutamine!AN32+Glutamine!$E33*Glutamine!#REF!/'In Process Calc.'!$I35,"")</f>
        <v/>
      </c>
      <c r="AO41" s="246" t="str">
        <f>IF(Glutamine!$E33&gt;0,Glutamine!AO32+Glutamine!$E33*Glutamine!#REF!/'In Process Calc.'!$I35,"")</f>
        <v/>
      </c>
      <c r="AP41" s="246" t="str">
        <f>IF(Glutamine!$E33&gt;0,Glutamine!AP32+Glutamine!$E33*Glutamine!AQ32/'In Process Calc.'!$I35,"")</f>
        <v/>
      </c>
      <c r="AQ41" s="246" t="str">
        <f>IF(Glutamine!$E33&gt;0,Glutamine!#REF!+Glutamine!$E33*Glutamine!AR32/'In Process Calc.'!$I35,"")</f>
        <v/>
      </c>
      <c r="AR41" s="246" t="str">
        <f>IF(Glutamine!$E33&gt;0,Glutamine!#REF!,"")</f>
        <v/>
      </c>
      <c r="AS41" s="246" t="str">
        <f>IF(Glutamine!$E33&gt;0,Glutamine!#REF!,"")</f>
        <v/>
      </c>
      <c r="AT41" s="246" t="str">
        <f>IF(Glutamine!$E33&gt;0,Glutamine!#REF!,"")</f>
        <v/>
      </c>
      <c r="AU41" s="246" t="str">
        <f>IF(Glutamine!$E33&gt;0,Glutamine!#REF!,"")</f>
        <v/>
      </c>
      <c r="AV41" s="246" t="str">
        <f>IF(Glutamine!$E33&gt;0,Glutamine!#REF!,"")</f>
        <v/>
      </c>
      <c r="AW41" s="246" t="str">
        <f>IF(Glutamine!$E33&gt;0,Glutamine!#REF!,"")</f>
        <v/>
      </c>
      <c r="AX41" s="246" t="str">
        <f>IF(Glutamine!$E33&gt;0,Glutamine!#REF!,"")</f>
        <v/>
      </c>
      <c r="AY41" s="246" t="str">
        <f>IF(Glutamine!$E33&gt;0,Glutamine!#REF!,"")</f>
        <v/>
      </c>
      <c r="AZ41" s="246" t="str">
        <f>IF(Glutamine!$E33&gt;0,Glutamine!#REF!,"")</f>
        <v/>
      </c>
      <c r="BA41" s="246" t="str">
        <f>IF(Glutamine!$E33&gt;0,Glutamine!#REF!,"")</f>
        <v/>
      </c>
      <c r="BB41" s="246" t="str">
        <f>IF(Glutamine!$E33&gt;0,Glutamine!#REF!,"")</f>
        <v/>
      </c>
      <c r="BC41" s="246" t="str">
        <f>IF(Glutamine!$E33&gt;0,Glutamine!#REF!,"")</f>
        <v/>
      </c>
      <c r="BD41" s="246" t="str">
        <f>IF(Glutamine!$E33&gt;0,Glutamine!#REF!,"")</f>
        <v/>
      </c>
      <c r="BE41" s="246" t="str">
        <f>IF(Glutamine!$E33&gt;0,Glutamine!#REF!,"")</f>
        <v/>
      </c>
      <c r="BF41" s="246" t="str">
        <f>IF(Glutamine!$E33&gt;0,Glutamine!#REF!,"")</f>
        <v/>
      </c>
      <c r="BG41" s="246" t="str">
        <f>IF(Glutamine!$E33&gt;0,Glutamine!#REF!,"")</f>
        <v/>
      </c>
      <c r="BH41" s="246" t="str">
        <f>IF(Glutamine!$E33&gt;0,Glutamine!#REF!,"")</f>
        <v/>
      </c>
      <c r="BI41" s="246" t="str">
        <f>IF(Glutamine!$E33&gt;0,Glutamine!#REF!,"")</f>
        <v/>
      </c>
      <c r="BJ41" s="246" t="str">
        <f>IF(Glutamine!$E33&gt;0,Glutamine!#REF!,"")</f>
        <v/>
      </c>
      <c r="BK41" s="246" t="str">
        <f>IF(Glutamine!$E33&gt;0,Glutamine!#REF!,"")</f>
        <v/>
      </c>
      <c r="BL41" s="246" t="str">
        <f>IF(Glutamine!$E33&gt;0,Glutamine!#REF!,"")</f>
        <v/>
      </c>
      <c r="BM41" s="246" t="str">
        <f>IF(Glutamine!$E33&gt;0,Glutamine!#REF!,"")</f>
        <v/>
      </c>
      <c r="BN41" s="246" t="str">
        <f>IF(Glutamine!$E33&gt;0,'In Process Calc.'!B34,"")</f>
        <v/>
      </c>
      <c r="BO41" s="246" t="str">
        <f>IF(Glutamine!$E33&gt;0,'In Process Calc.'!C34,"")</f>
        <v/>
      </c>
    </row>
    <row r="42" spans="1:67" x14ac:dyDescent="0.15">
      <c r="A42" s="240" t="str">
        <f>IF(Glutamine!$E34&gt;0,Glutamine!$B$1,"")</f>
        <v/>
      </c>
      <c r="B42" s="240" t="str">
        <f>IF(Glutamine!$E34&gt;0,Glutamine!A33+0.1,"")</f>
        <v/>
      </c>
      <c r="C42" s="244" t="str">
        <f>IF(Glutamine!$E34&gt;0,Glutamine!B33,"")</f>
        <v/>
      </c>
      <c r="D42" s="249" t="str">
        <f>IF(Glutamine!$E34&gt;0,Glutamine!C33,"")</f>
        <v/>
      </c>
      <c r="E42" s="240" t="str">
        <f>IF(Glutamine!$E34&gt;0,Glutamine!D33,"")</f>
        <v/>
      </c>
      <c r="F42" s="240" t="str">
        <f>IF(Glutamine!$E34&gt;0,Glutamine!E33,"")</f>
        <v/>
      </c>
      <c r="G42" s="240" t="str">
        <f>IF(Glutamine!$E34&gt;0,Glutamine!G33,"")</f>
        <v/>
      </c>
      <c r="H42" s="245" t="str">
        <f>IF(Glutamine!$E34&gt;0,Glutamine!H33,"")</f>
        <v/>
      </c>
      <c r="I42" s="245" t="str">
        <f>IF(Glutamine!$E34&gt;0,Glutamine!I33,"")</f>
        <v/>
      </c>
      <c r="J42" s="245" t="str">
        <f>IF(Glutamine!$E34&gt;0,Glutamine!J33,"")</f>
        <v/>
      </c>
      <c r="K42" s="245" t="str">
        <f>IF(Glutamine!$E34&gt;0,Glutamine!K33,"")</f>
        <v/>
      </c>
      <c r="L42" s="240" t="str">
        <f>IF(Glutamine!$E34&gt;0,Glutamine!L33,"")</f>
        <v/>
      </c>
      <c r="M42" s="240" t="str">
        <f>IF(Glutamine!$E34&gt;0,Glutamine!M33,"")</f>
        <v/>
      </c>
      <c r="N42" s="240" t="str">
        <f>IF(Glutamine!$E34&gt;0,Glutamine!N33,"")</f>
        <v/>
      </c>
      <c r="O42" s="240" t="str">
        <f>IF(Glutamine!$E34&gt;0,Glutamine!O33,"")</f>
        <v/>
      </c>
      <c r="P42" s="240" t="str">
        <f>IF(Glutamine!$E34&gt;0,Glutamine!P33,"")</f>
        <v/>
      </c>
      <c r="Q42" s="240" t="str">
        <f>IF(Glutamine!$E34&gt;0,Glutamine!Q33,"")</f>
        <v/>
      </c>
      <c r="R42" s="240" t="str">
        <f>IF(Glutamine!$E34&gt;0,Glutamine!R33,"")</f>
        <v/>
      </c>
      <c r="S42" s="240" t="str">
        <f>IF(Glutamine!$E34&gt;0,Glutamine!S33,"")</f>
        <v/>
      </c>
      <c r="T42" s="246" t="str">
        <f>IF(Glutamine!$E34&gt;0,Glutamine!T33+Glutamine!$E34*Glutamine!#REF!/'In Process Calc.'!$I36,"")</f>
        <v/>
      </c>
      <c r="U42" s="246" t="str">
        <f>IF(Glutamine!$E34&gt;0,Glutamine!U33+Glutamine!$E34*Glutamine!#REF!/'In Process Calc.'!$I36,"")</f>
        <v/>
      </c>
      <c r="V42" s="246" t="str">
        <f>IF(Glutamine!$E34&gt;0,Glutamine!V33+Glutamine!$E34*Glutamine!#REF!/'In Process Calc.'!$I36,"")</f>
        <v/>
      </c>
      <c r="W42" s="246" t="str">
        <f>IF(Glutamine!$E34&gt;0,Glutamine!W33+Glutamine!$E34*Glutamine!#REF!/'In Process Calc.'!$I36,"")</f>
        <v/>
      </c>
      <c r="X42" s="246" t="str">
        <f>IF(Glutamine!$E34&gt;0,Glutamine!X33+Glutamine!$E34*Glutamine!#REF!/'In Process Calc.'!$I36,"")</f>
        <v/>
      </c>
      <c r="Y42" s="246" t="str">
        <f>IF(Glutamine!$E34&gt;0,Glutamine!Y33+Glutamine!$E34*Glutamine!#REF!/'In Process Calc.'!$I36,"")</f>
        <v/>
      </c>
      <c r="Z42" s="246" t="str">
        <f>IF(Glutamine!$E34&gt;0,Glutamine!Z33+Glutamine!$E34*Glutamine!#REF!/'In Process Calc.'!$I36,"")</f>
        <v/>
      </c>
      <c r="AA42" s="246" t="str">
        <f>IF(Glutamine!$E34&gt;0,Glutamine!AA33+Glutamine!$E34*Glutamine!#REF!/'In Process Calc.'!$I36,"")</f>
        <v/>
      </c>
      <c r="AB42" s="246" t="str">
        <f>IF(Glutamine!$E34&gt;0,Glutamine!AB33+Glutamine!$E34*Glutamine!#REF!/'In Process Calc.'!$I36,"")</f>
        <v/>
      </c>
      <c r="AC42" s="246" t="str">
        <f>IF(Glutamine!$E34&gt;0,Glutamine!AC33+Glutamine!$E34*Glutamine!#REF!/'In Process Calc.'!$I36,"")</f>
        <v/>
      </c>
      <c r="AD42" s="246" t="str">
        <f>IF(Glutamine!$E34&gt;0,Glutamine!AD33+Glutamine!$E34*Glutamine!#REF!/'In Process Calc.'!$I36,"")</f>
        <v/>
      </c>
      <c r="AE42" s="246" t="str">
        <f>IF(Glutamine!$E34&gt;0,Glutamine!AE33+Glutamine!$E34*Glutamine!#REF!/'In Process Calc.'!$I36,"")</f>
        <v/>
      </c>
      <c r="AF42" s="246" t="str">
        <f>IF(Glutamine!$E34&gt;0,Glutamine!AF33+Glutamine!$E34*Glutamine!#REF!/'In Process Calc.'!$I36,"")</f>
        <v/>
      </c>
      <c r="AG42" s="246" t="str">
        <f>IF(Glutamine!$E34&gt;0,Glutamine!AG33+Glutamine!$E34*Glutamine!#REF!/'In Process Calc.'!$I36,"")</f>
        <v/>
      </c>
      <c r="AH42" s="246" t="str">
        <f>IF(Glutamine!$E34&gt;0,Glutamine!AH33+Glutamine!$E34*Glutamine!#REF!/'In Process Calc.'!$I36,"")</f>
        <v/>
      </c>
      <c r="AI42" s="246" t="str">
        <f>IF(Glutamine!$E34&gt;0,Glutamine!AI33+Glutamine!$E34*Glutamine!#REF!/'In Process Calc.'!$I36,"")</f>
        <v/>
      </c>
      <c r="AJ42" s="246" t="str">
        <f>IF(Glutamine!$E34&gt;0,Glutamine!AJ33+Glutamine!$E34*Glutamine!#REF!/'In Process Calc.'!$I36,"")</f>
        <v/>
      </c>
      <c r="AK42" s="246" t="str">
        <f>IF(Glutamine!$E34&gt;0,Glutamine!AK33+Glutamine!$E34*Glutamine!#REF!/'In Process Calc.'!$I36,"")</f>
        <v/>
      </c>
      <c r="AL42" s="246" t="str">
        <f>IF(Glutamine!$E34&gt;0,Glutamine!AL33+Glutamine!$E34*Glutamine!#REF!/'In Process Calc.'!$I36,"")</f>
        <v/>
      </c>
      <c r="AM42" s="246" t="str">
        <f>IF(Glutamine!$E34&gt;0,Glutamine!AM33+Glutamine!$E34*Glutamine!#REF!/'In Process Calc.'!$I36,"")</f>
        <v/>
      </c>
      <c r="AN42" s="246" t="str">
        <f>IF(Glutamine!$E34&gt;0,Glutamine!AN33+Glutamine!$E34*Glutamine!#REF!/'In Process Calc.'!$I36,"")</f>
        <v/>
      </c>
      <c r="AO42" s="246" t="str">
        <f>IF(Glutamine!$E34&gt;0,Glutamine!AO33+Glutamine!$E34*Glutamine!#REF!/'In Process Calc.'!$I36,"")</f>
        <v/>
      </c>
      <c r="AP42" s="246" t="str">
        <f>IF(Glutamine!$E34&gt;0,Glutamine!AP33+Glutamine!$E34*Glutamine!AQ33/'In Process Calc.'!$I36,"")</f>
        <v/>
      </c>
      <c r="AQ42" s="246" t="str">
        <f>IF(Glutamine!$E34&gt;0,Glutamine!#REF!+Glutamine!$E34*Glutamine!AR33/'In Process Calc.'!$I36,"")</f>
        <v/>
      </c>
      <c r="AR42" s="246" t="str">
        <f>IF(Glutamine!$E34&gt;0,Glutamine!#REF!,"")</f>
        <v/>
      </c>
      <c r="AS42" s="246" t="str">
        <f>IF(Glutamine!$E34&gt;0,Glutamine!#REF!,"")</f>
        <v/>
      </c>
      <c r="AT42" s="246" t="str">
        <f>IF(Glutamine!$E34&gt;0,Glutamine!#REF!,"")</f>
        <v/>
      </c>
      <c r="AU42" s="246" t="str">
        <f>IF(Glutamine!$E34&gt;0,Glutamine!#REF!,"")</f>
        <v/>
      </c>
      <c r="AV42" s="246" t="str">
        <f>IF(Glutamine!$E34&gt;0,Glutamine!#REF!,"")</f>
        <v/>
      </c>
      <c r="AW42" s="246" t="str">
        <f>IF(Glutamine!$E34&gt;0,Glutamine!#REF!,"")</f>
        <v/>
      </c>
      <c r="AX42" s="246" t="str">
        <f>IF(Glutamine!$E34&gt;0,Glutamine!#REF!,"")</f>
        <v/>
      </c>
      <c r="AY42" s="246" t="str">
        <f>IF(Glutamine!$E34&gt;0,Glutamine!#REF!,"")</f>
        <v/>
      </c>
      <c r="AZ42" s="246" t="str">
        <f>IF(Glutamine!$E34&gt;0,Glutamine!#REF!,"")</f>
        <v/>
      </c>
      <c r="BA42" s="246" t="str">
        <f>IF(Glutamine!$E34&gt;0,Glutamine!#REF!,"")</f>
        <v/>
      </c>
      <c r="BB42" s="246" t="str">
        <f>IF(Glutamine!$E34&gt;0,Glutamine!#REF!,"")</f>
        <v/>
      </c>
      <c r="BC42" s="246" t="str">
        <f>IF(Glutamine!$E34&gt;0,Glutamine!#REF!,"")</f>
        <v/>
      </c>
      <c r="BD42" s="246" t="str">
        <f>IF(Glutamine!$E34&gt;0,Glutamine!#REF!,"")</f>
        <v/>
      </c>
      <c r="BE42" s="246" t="str">
        <f>IF(Glutamine!$E34&gt;0,Glutamine!#REF!,"")</f>
        <v/>
      </c>
      <c r="BF42" s="246" t="str">
        <f>IF(Glutamine!$E34&gt;0,Glutamine!#REF!,"")</f>
        <v/>
      </c>
      <c r="BG42" s="246" t="str">
        <f>IF(Glutamine!$E34&gt;0,Glutamine!#REF!,"")</f>
        <v/>
      </c>
      <c r="BH42" s="246" t="str">
        <f>IF(Glutamine!$E34&gt;0,Glutamine!#REF!,"")</f>
        <v/>
      </c>
      <c r="BI42" s="246" t="str">
        <f>IF(Glutamine!$E34&gt;0,Glutamine!#REF!,"")</f>
        <v/>
      </c>
      <c r="BJ42" s="246" t="str">
        <f>IF(Glutamine!$E34&gt;0,Glutamine!#REF!,"")</f>
        <v/>
      </c>
      <c r="BK42" s="246" t="str">
        <f>IF(Glutamine!$E34&gt;0,Glutamine!#REF!,"")</f>
        <v/>
      </c>
      <c r="BL42" s="246" t="str">
        <f>IF(Glutamine!$E34&gt;0,Glutamine!#REF!,"")</f>
        <v/>
      </c>
      <c r="BM42" s="246" t="str">
        <f>IF(Glutamine!$E34&gt;0,Glutamine!#REF!,"")</f>
        <v/>
      </c>
      <c r="BN42" s="246" t="str">
        <f>IF(Glutamine!$E34&gt;0,'In Process Calc.'!B35,"")</f>
        <v/>
      </c>
      <c r="BO42" s="246" t="str">
        <f>IF(Glutamine!$E34&gt;0,'In Process Calc.'!C35,"")</f>
        <v/>
      </c>
    </row>
    <row r="43" spans="1:67" x14ac:dyDescent="0.15">
      <c r="A43" s="240" t="str">
        <f>IF(Glutamine!$E35&gt;0,Glutamine!$B$1,"")</f>
        <v/>
      </c>
      <c r="B43" s="240" t="str">
        <f>IF(Glutamine!$E35&gt;0,Glutamine!A34+0.1,"")</f>
        <v/>
      </c>
      <c r="C43" s="244" t="str">
        <f>IF(Glutamine!$E35&gt;0,Glutamine!B34,"")</f>
        <v/>
      </c>
      <c r="D43" s="249" t="str">
        <f>IF(Glutamine!$E35&gt;0,Glutamine!C34,"")</f>
        <v/>
      </c>
      <c r="E43" s="240" t="str">
        <f>IF(Glutamine!$E35&gt;0,Glutamine!D34,"")</f>
        <v/>
      </c>
      <c r="F43" s="240" t="str">
        <f>IF(Glutamine!$E35&gt;0,Glutamine!E34,"")</f>
        <v/>
      </c>
      <c r="G43" s="240" t="str">
        <f>IF(Glutamine!$E35&gt;0,Glutamine!G34,"")</f>
        <v/>
      </c>
      <c r="H43" s="245" t="str">
        <f>IF(Glutamine!$E35&gt;0,Glutamine!H34,"")</f>
        <v/>
      </c>
      <c r="I43" s="245" t="str">
        <f>IF(Glutamine!$E35&gt;0,Glutamine!I34,"")</f>
        <v/>
      </c>
      <c r="J43" s="245" t="str">
        <f>IF(Glutamine!$E35&gt;0,Glutamine!J34,"")</f>
        <v/>
      </c>
      <c r="K43" s="245" t="str">
        <f>IF(Glutamine!$E35&gt;0,Glutamine!K34,"")</f>
        <v/>
      </c>
      <c r="L43" s="240" t="str">
        <f>IF(Glutamine!$E35&gt;0,Glutamine!L34,"")</f>
        <v/>
      </c>
      <c r="M43" s="240" t="str">
        <f>IF(Glutamine!$E35&gt;0,Glutamine!M34,"")</f>
        <v/>
      </c>
      <c r="N43" s="240" t="str">
        <f>IF(Glutamine!$E35&gt;0,Glutamine!N34,"")</f>
        <v/>
      </c>
      <c r="O43" s="240" t="str">
        <f>IF(Glutamine!$E35&gt;0,Glutamine!O34,"")</f>
        <v/>
      </c>
      <c r="P43" s="240" t="str">
        <f>IF(Glutamine!$E35&gt;0,Glutamine!P34,"")</f>
        <v/>
      </c>
      <c r="Q43" s="240" t="str">
        <f>IF(Glutamine!$E35&gt;0,Glutamine!Q34,"")</f>
        <v/>
      </c>
      <c r="R43" s="240" t="str">
        <f>IF(Glutamine!$E35&gt;0,Glutamine!R34,"")</f>
        <v/>
      </c>
      <c r="S43" s="240" t="str">
        <f>IF(Glutamine!$E35&gt;0,Glutamine!S34,"")</f>
        <v/>
      </c>
      <c r="T43" s="246" t="str">
        <f>IF(Glutamine!$E35&gt;0,Glutamine!T34+Glutamine!$E35*Glutamine!#REF!/'In Process Calc.'!$I37,"")</f>
        <v/>
      </c>
      <c r="U43" s="246" t="str">
        <f>IF(Glutamine!$E35&gt;0,Glutamine!U34+Glutamine!$E35*Glutamine!#REF!/'In Process Calc.'!$I37,"")</f>
        <v/>
      </c>
      <c r="V43" s="246" t="str">
        <f>IF(Glutamine!$E35&gt;0,Glutamine!V34+Glutamine!$E35*Glutamine!#REF!/'In Process Calc.'!$I37,"")</f>
        <v/>
      </c>
      <c r="W43" s="246" t="str">
        <f>IF(Glutamine!$E35&gt;0,Glutamine!W34+Glutamine!$E35*Glutamine!#REF!/'In Process Calc.'!$I37,"")</f>
        <v/>
      </c>
      <c r="X43" s="246" t="str">
        <f>IF(Glutamine!$E35&gt;0,Glutamine!X34+Glutamine!$E35*Glutamine!#REF!/'In Process Calc.'!$I37,"")</f>
        <v/>
      </c>
      <c r="Y43" s="246" t="str">
        <f>IF(Glutamine!$E35&gt;0,Glutamine!Y34+Glutamine!$E35*Glutamine!#REF!/'In Process Calc.'!$I37,"")</f>
        <v/>
      </c>
      <c r="Z43" s="246" t="str">
        <f>IF(Glutamine!$E35&gt;0,Glutamine!Z34+Glutamine!$E35*Glutamine!#REF!/'In Process Calc.'!$I37,"")</f>
        <v/>
      </c>
      <c r="AA43" s="246" t="str">
        <f>IF(Glutamine!$E35&gt;0,Glutamine!AA34+Glutamine!$E35*Glutamine!#REF!/'In Process Calc.'!$I37,"")</f>
        <v/>
      </c>
      <c r="AB43" s="246" t="str">
        <f>IF(Glutamine!$E35&gt;0,Glutamine!AB34+Glutamine!$E35*Glutamine!#REF!/'In Process Calc.'!$I37,"")</f>
        <v/>
      </c>
      <c r="AC43" s="246" t="str">
        <f>IF(Glutamine!$E35&gt;0,Glutamine!AC34+Glutamine!$E35*Glutamine!#REF!/'In Process Calc.'!$I37,"")</f>
        <v/>
      </c>
      <c r="AD43" s="246" t="str">
        <f>IF(Glutamine!$E35&gt;0,Glutamine!AD34+Glutamine!$E35*Glutamine!#REF!/'In Process Calc.'!$I37,"")</f>
        <v/>
      </c>
      <c r="AE43" s="246" t="str">
        <f>IF(Glutamine!$E35&gt;0,Glutamine!AE34+Glutamine!$E35*Glutamine!#REF!/'In Process Calc.'!$I37,"")</f>
        <v/>
      </c>
      <c r="AF43" s="246" t="str">
        <f>IF(Glutamine!$E35&gt;0,Glutamine!AF34+Glutamine!$E35*Glutamine!#REF!/'In Process Calc.'!$I37,"")</f>
        <v/>
      </c>
      <c r="AG43" s="246" t="str">
        <f>IF(Glutamine!$E35&gt;0,Glutamine!AG34+Glutamine!$E35*Glutamine!#REF!/'In Process Calc.'!$I37,"")</f>
        <v/>
      </c>
      <c r="AH43" s="246" t="str">
        <f>IF(Glutamine!$E35&gt;0,Glutamine!AH34+Glutamine!$E35*Glutamine!#REF!/'In Process Calc.'!$I37,"")</f>
        <v/>
      </c>
      <c r="AI43" s="246" t="str">
        <f>IF(Glutamine!$E35&gt;0,Glutamine!AI34+Glutamine!$E35*Glutamine!#REF!/'In Process Calc.'!$I37,"")</f>
        <v/>
      </c>
      <c r="AJ43" s="246" t="str">
        <f>IF(Glutamine!$E35&gt;0,Glutamine!AJ34+Glutamine!$E35*Glutamine!#REF!/'In Process Calc.'!$I37,"")</f>
        <v/>
      </c>
      <c r="AK43" s="246" t="str">
        <f>IF(Glutamine!$E35&gt;0,Glutamine!AK34+Glutamine!$E35*Glutamine!#REF!/'In Process Calc.'!$I37,"")</f>
        <v/>
      </c>
      <c r="AL43" s="246" t="str">
        <f>IF(Glutamine!$E35&gt;0,Glutamine!AL34+Glutamine!$E35*Glutamine!#REF!/'In Process Calc.'!$I37,"")</f>
        <v/>
      </c>
      <c r="AM43" s="246" t="str">
        <f>IF(Glutamine!$E35&gt;0,Glutamine!AM34+Glutamine!$E35*Glutamine!#REF!/'In Process Calc.'!$I37,"")</f>
        <v/>
      </c>
      <c r="AN43" s="246" t="str">
        <f>IF(Glutamine!$E35&gt;0,Glutamine!AN34+Glutamine!$E35*Glutamine!#REF!/'In Process Calc.'!$I37,"")</f>
        <v/>
      </c>
      <c r="AO43" s="246" t="str">
        <f>IF(Glutamine!$E35&gt;0,Glutamine!AO34+Glutamine!$E35*Glutamine!#REF!/'In Process Calc.'!$I37,"")</f>
        <v/>
      </c>
      <c r="AP43" s="246" t="str">
        <f>IF(Glutamine!$E35&gt;0,Glutamine!AP34+Glutamine!$E35*Glutamine!AQ34/'In Process Calc.'!$I37,"")</f>
        <v/>
      </c>
      <c r="AQ43" s="246" t="str">
        <f>IF(Glutamine!$E35&gt;0,Glutamine!#REF!+Glutamine!$E35*Glutamine!AR34/'In Process Calc.'!$I37,"")</f>
        <v/>
      </c>
      <c r="AR43" s="246" t="str">
        <f>IF(Glutamine!$E35&gt;0,Glutamine!#REF!,"")</f>
        <v/>
      </c>
      <c r="AS43" s="246" t="str">
        <f>IF(Glutamine!$E35&gt;0,Glutamine!#REF!,"")</f>
        <v/>
      </c>
      <c r="AT43" s="246" t="str">
        <f>IF(Glutamine!$E35&gt;0,Glutamine!#REF!,"")</f>
        <v/>
      </c>
      <c r="AU43" s="246" t="str">
        <f>IF(Glutamine!$E35&gt;0,Glutamine!#REF!,"")</f>
        <v/>
      </c>
      <c r="AV43" s="246" t="str">
        <f>IF(Glutamine!$E35&gt;0,Glutamine!#REF!,"")</f>
        <v/>
      </c>
      <c r="AW43" s="246" t="str">
        <f>IF(Glutamine!$E35&gt;0,Glutamine!#REF!,"")</f>
        <v/>
      </c>
      <c r="AX43" s="246" t="str">
        <f>IF(Glutamine!$E35&gt;0,Glutamine!#REF!,"")</f>
        <v/>
      </c>
      <c r="AY43" s="246" t="str">
        <f>IF(Glutamine!$E35&gt;0,Glutamine!#REF!,"")</f>
        <v/>
      </c>
      <c r="AZ43" s="246" t="str">
        <f>IF(Glutamine!$E35&gt;0,Glutamine!#REF!,"")</f>
        <v/>
      </c>
      <c r="BA43" s="246" t="str">
        <f>IF(Glutamine!$E35&gt;0,Glutamine!#REF!,"")</f>
        <v/>
      </c>
      <c r="BB43" s="246" t="str">
        <f>IF(Glutamine!$E35&gt;0,Glutamine!#REF!,"")</f>
        <v/>
      </c>
      <c r="BC43" s="246" t="str">
        <f>IF(Glutamine!$E35&gt;0,Glutamine!#REF!,"")</f>
        <v/>
      </c>
      <c r="BD43" s="246" t="str">
        <f>IF(Glutamine!$E35&gt;0,Glutamine!#REF!,"")</f>
        <v/>
      </c>
      <c r="BE43" s="246" t="str">
        <f>IF(Glutamine!$E35&gt;0,Glutamine!#REF!,"")</f>
        <v/>
      </c>
      <c r="BF43" s="246" t="str">
        <f>IF(Glutamine!$E35&gt;0,Glutamine!#REF!,"")</f>
        <v/>
      </c>
      <c r="BG43" s="246" t="str">
        <f>IF(Glutamine!$E35&gt;0,Glutamine!#REF!,"")</f>
        <v/>
      </c>
      <c r="BH43" s="246" t="str">
        <f>IF(Glutamine!$E35&gt;0,Glutamine!#REF!,"")</f>
        <v/>
      </c>
      <c r="BI43" s="246" t="str">
        <f>IF(Glutamine!$E35&gt;0,Glutamine!#REF!,"")</f>
        <v/>
      </c>
      <c r="BJ43" s="246" t="str">
        <f>IF(Glutamine!$E35&gt;0,Glutamine!#REF!,"")</f>
        <v/>
      </c>
      <c r="BK43" s="246" t="str">
        <f>IF(Glutamine!$E35&gt;0,Glutamine!#REF!,"")</f>
        <v/>
      </c>
      <c r="BL43" s="246" t="str">
        <f>IF(Glutamine!$E35&gt;0,Glutamine!#REF!,"")</f>
        <v/>
      </c>
      <c r="BM43" s="246" t="str">
        <f>IF(Glutamine!$E35&gt;0,Glutamine!#REF!,"")</f>
        <v/>
      </c>
      <c r="BN43" s="246" t="str">
        <f>IF(Glutamine!$E35&gt;0,'In Process Calc.'!B36,"")</f>
        <v/>
      </c>
      <c r="BO43" s="246" t="str">
        <f>IF(Glutamine!$E35&gt;0,'In Process Calc.'!C36,"")</f>
        <v/>
      </c>
    </row>
    <row r="44" spans="1:67" x14ac:dyDescent="0.15">
      <c r="A44" s="240" t="str">
        <f>IF(Glutamine!$E36&gt;0,Glutamine!$B$1,"")</f>
        <v/>
      </c>
      <c r="B44" s="240" t="str">
        <f>IF(Glutamine!$E36&gt;0,Glutamine!A35+0.1,"")</f>
        <v/>
      </c>
      <c r="C44" s="244" t="str">
        <f>IF(Glutamine!$E36&gt;0,Glutamine!B35,"")</f>
        <v/>
      </c>
      <c r="D44" s="249" t="str">
        <f>IF(Glutamine!$E36&gt;0,Glutamine!C35,"")</f>
        <v/>
      </c>
      <c r="E44" s="240" t="str">
        <f>IF(Glutamine!$E36&gt;0,Glutamine!D35,"")</f>
        <v/>
      </c>
      <c r="F44" s="240" t="str">
        <f>IF(Glutamine!$E36&gt;0,Glutamine!E35,"")</f>
        <v/>
      </c>
      <c r="G44" s="240" t="str">
        <f>IF(Glutamine!$E36&gt;0,Glutamine!G35,"")</f>
        <v/>
      </c>
      <c r="H44" s="245" t="str">
        <f>IF(Glutamine!$E36&gt;0,Glutamine!H35,"")</f>
        <v/>
      </c>
      <c r="I44" s="245" t="str">
        <f>IF(Glutamine!$E36&gt;0,Glutamine!I35,"")</f>
        <v/>
      </c>
      <c r="J44" s="245" t="str">
        <f>IF(Glutamine!$E36&gt;0,Glutamine!J35,"")</f>
        <v/>
      </c>
      <c r="K44" s="245" t="str">
        <f>IF(Glutamine!$E36&gt;0,Glutamine!K35,"")</f>
        <v/>
      </c>
      <c r="L44" s="240" t="str">
        <f>IF(Glutamine!$E36&gt;0,Glutamine!L35,"")</f>
        <v/>
      </c>
      <c r="M44" s="240" t="str">
        <f>IF(Glutamine!$E36&gt;0,Glutamine!M35,"")</f>
        <v/>
      </c>
      <c r="N44" s="240" t="str">
        <f>IF(Glutamine!$E36&gt;0,Glutamine!N35,"")</f>
        <v/>
      </c>
      <c r="O44" s="240" t="str">
        <f>IF(Glutamine!$E36&gt;0,Glutamine!O35,"")</f>
        <v/>
      </c>
      <c r="P44" s="240" t="str">
        <f>IF(Glutamine!$E36&gt;0,Glutamine!P35,"")</f>
        <v/>
      </c>
      <c r="Q44" s="240" t="str">
        <f>IF(Glutamine!$E36&gt;0,Glutamine!Q35,"")</f>
        <v/>
      </c>
      <c r="R44" s="240" t="str">
        <f>IF(Glutamine!$E36&gt;0,Glutamine!R35,"")</f>
        <v/>
      </c>
      <c r="S44" s="240" t="str">
        <f>IF(Glutamine!$E36&gt;0,Glutamine!S35,"")</f>
        <v/>
      </c>
      <c r="T44" s="246" t="str">
        <f>IF(Glutamine!$E36&gt;0,Glutamine!T35+Glutamine!$E36*Glutamine!#REF!/'In Process Calc.'!$I38,"")</f>
        <v/>
      </c>
      <c r="U44" s="246" t="str">
        <f>IF(Glutamine!$E36&gt;0,Glutamine!U35+Glutamine!$E36*Glutamine!#REF!/'In Process Calc.'!$I38,"")</f>
        <v/>
      </c>
      <c r="V44" s="246" t="str">
        <f>IF(Glutamine!$E36&gt;0,Glutamine!V35+Glutamine!$E36*Glutamine!#REF!/'In Process Calc.'!$I38,"")</f>
        <v/>
      </c>
      <c r="W44" s="246" t="str">
        <f>IF(Glutamine!$E36&gt;0,Glutamine!W35+Glutamine!$E36*Glutamine!#REF!/'In Process Calc.'!$I38,"")</f>
        <v/>
      </c>
      <c r="X44" s="246" t="str">
        <f>IF(Glutamine!$E36&gt;0,Glutamine!X35+Glutamine!$E36*Glutamine!#REF!/'In Process Calc.'!$I38,"")</f>
        <v/>
      </c>
      <c r="Y44" s="246" t="str">
        <f>IF(Glutamine!$E36&gt;0,Glutamine!Y35+Glutamine!$E36*Glutamine!#REF!/'In Process Calc.'!$I38,"")</f>
        <v/>
      </c>
      <c r="Z44" s="246" t="str">
        <f>IF(Glutamine!$E36&gt;0,Glutamine!Z35+Glutamine!$E36*Glutamine!#REF!/'In Process Calc.'!$I38,"")</f>
        <v/>
      </c>
      <c r="AA44" s="246" t="str">
        <f>IF(Glutamine!$E36&gt;0,Glutamine!AA35+Glutamine!$E36*Glutamine!#REF!/'In Process Calc.'!$I38,"")</f>
        <v/>
      </c>
      <c r="AB44" s="246" t="str">
        <f>IF(Glutamine!$E36&gt;0,Glutamine!AB35+Glutamine!$E36*Glutamine!#REF!/'In Process Calc.'!$I38,"")</f>
        <v/>
      </c>
      <c r="AC44" s="246" t="str">
        <f>IF(Glutamine!$E36&gt;0,Glutamine!AC35+Glutamine!$E36*Glutamine!#REF!/'In Process Calc.'!$I38,"")</f>
        <v/>
      </c>
      <c r="AD44" s="246" t="str">
        <f>IF(Glutamine!$E36&gt;0,Glutamine!AD35+Glutamine!$E36*Glutamine!#REF!/'In Process Calc.'!$I38,"")</f>
        <v/>
      </c>
      <c r="AE44" s="246" t="str">
        <f>IF(Glutamine!$E36&gt;0,Glutamine!AE35+Glutamine!$E36*Glutamine!#REF!/'In Process Calc.'!$I38,"")</f>
        <v/>
      </c>
      <c r="AF44" s="246" t="str">
        <f>IF(Glutamine!$E36&gt;0,Glutamine!AF35+Glutamine!$E36*Glutamine!#REF!/'In Process Calc.'!$I38,"")</f>
        <v/>
      </c>
      <c r="AG44" s="246" t="str">
        <f>IF(Glutamine!$E36&gt;0,Glutamine!AG35+Glutamine!$E36*Glutamine!#REF!/'In Process Calc.'!$I38,"")</f>
        <v/>
      </c>
      <c r="AH44" s="246" t="str">
        <f>IF(Glutamine!$E36&gt;0,Glutamine!AH35+Glutamine!$E36*Glutamine!#REF!/'In Process Calc.'!$I38,"")</f>
        <v/>
      </c>
      <c r="AI44" s="246" t="str">
        <f>IF(Glutamine!$E36&gt;0,Glutamine!AI35+Glutamine!$E36*Glutamine!#REF!/'In Process Calc.'!$I38,"")</f>
        <v/>
      </c>
      <c r="AJ44" s="246" t="str">
        <f>IF(Glutamine!$E36&gt;0,Glutamine!AJ35+Glutamine!$E36*Glutamine!#REF!/'In Process Calc.'!$I38,"")</f>
        <v/>
      </c>
      <c r="AK44" s="246" t="str">
        <f>IF(Glutamine!$E36&gt;0,Glutamine!AK35+Glutamine!$E36*Glutamine!#REF!/'In Process Calc.'!$I38,"")</f>
        <v/>
      </c>
      <c r="AL44" s="246" t="str">
        <f>IF(Glutamine!$E36&gt;0,Glutamine!AL35+Glutamine!$E36*Glutamine!#REF!/'In Process Calc.'!$I38,"")</f>
        <v/>
      </c>
      <c r="AM44" s="246" t="str">
        <f>IF(Glutamine!$E36&gt;0,Glutamine!AM35+Glutamine!$E36*Glutamine!#REF!/'In Process Calc.'!$I38,"")</f>
        <v/>
      </c>
      <c r="AN44" s="246" t="str">
        <f>IF(Glutamine!$E36&gt;0,Glutamine!AN35+Glutamine!$E36*Glutamine!#REF!/'In Process Calc.'!$I38,"")</f>
        <v/>
      </c>
      <c r="AO44" s="246" t="str">
        <f>IF(Glutamine!$E36&gt;0,Glutamine!AO35+Glutamine!$E36*Glutamine!#REF!/'In Process Calc.'!$I38,"")</f>
        <v/>
      </c>
      <c r="AP44" s="246" t="str">
        <f>IF(Glutamine!$E36&gt;0,Glutamine!AP35+Glutamine!$E36*Glutamine!AQ35/'In Process Calc.'!$I38,"")</f>
        <v/>
      </c>
      <c r="AQ44" s="246" t="str">
        <f>IF(Glutamine!$E36&gt;0,Glutamine!#REF!+Glutamine!$E36*Glutamine!AR35/'In Process Calc.'!$I38,"")</f>
        <v/>
      </c>
      <c r="AR44" s="246" t="str">
        <f>IF(Glutamine!$E36&gt;0,Glutamine!#REF!,"")</f>
        <v/>
      </c>
      <c r="AS44" s="246" t="str">
        <f>IF(Glutamine!$E36&gt;0,Glutamine!#REF!,"")</f>
        <v/>
      </c>
      <c r="AT44" s="246" t="str">
        <f>IF(Glutamine!$E36&gt;0,Glutamine!#REF!,"")</f>
        <v/>
      </c>
      <c r="AU44" s="246" t="str">
        <f>IF(Glutamine!$E36&gt;0,Glutamine!#REF!,"")</f>
        <v/>
      </c>
      <c r="AV44" s="246" t="str">
        <f>IF(Glutamine!$E36&gt;0,Glutamine!#REF!,"")</f>
        <v/>
      </c>
      <c r="AW44" s="246" t="str">
        <f>IF(Glutamine!$E36&gt;0,Glutamine!#REF!,"")</f>
        <v/>
      </c>
      <c r="AX44" s="246" t="str">
        <f>IF(Glutamine!$E36&gt;0,Glutamine!#REF!,"")</f>
        <v/>
      </c>
      <c r="AY44" s="246" t="str">
        <f>IF(Glutamine!$E36&gt;0,Glutamine!#REF!,"")</f>
        <v/>
      </c>
      <c r="AZ44" s="246" t="str">
        <f>IF(Glutamine!$E36&gt;0,Glutamine!#REF!,"")</f>
        <v/>
      </c>
      <c r="BA44" s="246" t="str">
        <f>IF(Glutamine!$E36&gt;0,Glutamine!#REF!,"")</f>
        <v/>
      </c>
      <c r="BB44" s="246" t="str">
        <f>IF(Glutamine!$E36&gt;0,Glutamine!#REF!,"")</f>
        <v/>
      </c>
      <c r="BC44" s="246" t="str">
        <f>IF(Glutamine!$E36&gt;0,Glutamine!#REF!,"")</f>
        <v/>
      </c>
      <c r="BD44" s="246" t="str">
        <f>IF(Glutamine!$E36&gt;0,Glutamine!#REF!,"")</f>
        <v/>
      </c>
      <c r="BE44" s="246" t="str">
        <f>IF(Glutamine!$E36&gt;0,Glutamine!#REF!,"")</f>
        <v/>
      </c>
      <c r="BF44" s="246" t="str">
        <f>IF(Glutamine!$E36&gt;0,Glutamine!#REF!,"")</f>
        <v/>
      </c>
      <c r="BG44" s="246" t="str">
        <f>IF(Glutamine!$E36&gt;0,Glutamine!#REF!,"")</f>
        <v/>
      </c>
      <c r="BH44" s="246" t="str">
        <f>IF(Glutamine!$E36&gt;0,Glutamine!#REF!,"")</f>
        <v/>
      </c>
      <c r="BI44" s="246" t="str">
        <f>IF(Glutamine!$E36&gt;0,Glutamine!#REF!,"")</f>
        <v/>
      </c>
      <c r="BJ44" s="246" t="str">
        <f>IF(Glutamine!$E36&gt;0,Glutamine!#REF!,"")</f>
        <v/>
      </c>
      <c r="BK44" s="246" t="str">
        <f>IF(Glutamine!$E36&gt;0,Glutamine!#REF!,"")</f>
        <v/>
      </c>
      <c r="BL44" s="246" t="str">
        <f>IF(Glutamine!$E36&gt;0,Glutamine!#REF!,"")</f>
        <v/>
      </c>
      <c r="BM44" s="246" t="str">
        <f>IF(Glutamine!$E36&gt;0,Glutamine!#REF!,"")</f>
        <v/>
      </c>
      <c r="BN44" s="246" t="str">
        <f>IF(Glutamine!$E36&gt;0,'In Process Calc.'!B37,"")</f>
        <v/>
      </c>
      <c r="BO44" s="246" t="str">
        <f>IF(Glutamine!$E36&gt;0,'In Process Calc.'!C37,"")</f>
        <v/>
      </c>
    </row>
    <row r="45" spans="1:67" x14ac:dyDescent="0.15">
      <c r="A45" s="240" t="str">
        <f>IF(Glutamine!$E37&gt;0,Glutamine!$B$1,"")</f>
        <v/>
      </c>
      <c r="B45" s="240" t="str">
        <f>IF(Glutamine!$E37&gt;0,Glutamine!A36+0.1,"")</f>
        <v/>
      </c>
      <c r="C45" s="244" t="str">
        <f>IF(Glutamine!$E37&gt;0,Glutamine!B36,"")</f>
        <v/>
      </c>
      <c r="D45" s="249" t="str">
        <f>IF(Glutamine!$E37&gt;0,Glutamine!C36,"")</f>
        <v/>
      </c>
      <c r="E45" s="240" t="str">
        <f>IF(Glutamine!$E37&gt;0,Glutamine!D36,"")</f>
        <v/>
      </c>
      <c r="F45" s="240" t="str">
        <f>IF(Glutamine!$E37&gt;0,Glutamine!E36,"")</f>
        <v/>
      </c>
      <c r="G45" s="240" t="str">
        <f>IF(Glutamine!$E37&gt;0,Glutamine!G36,"")</f>
        <v/>
      </c>
      <c r="H45" s="245" t="str">
        <f>IF(Glutamine!$E37&gt;0,Glutamine!H36,"")</f>
        <v/>
      </c>
      <c r="I45" s="245" t="str">
        <f>IF(Glutamine!$E37&gt;0,Glutamine!I36,"")</f>
        <v/>
      </c>
      <c r="J45" s="245" t="str">
        <f>IF(Glutamine!$E37&gt;0,Glutamine!J36,"")</f>
        <v/>
      </c>
      <c r="K45" s="245" t="str">
        <f>IF(Glutamine!$E37&gt;0,Glutamine!K36,"")</f>
        <v/>
      </c>
      <c r="L45" s="240" t="str">
        <f>IF(Glutamine!$E37&gt;0,Glutamine!L36,"")</f>
        <v/>
      </c>
      <c r="M45" s="240" t="str">
        <f>IF(Glutamine!$E37&gt;0,Glutamine!M36,"")</f>
        <v/>
      </c>
      <c r="N45" s="240" t="str">
        <f>IF(Glutamine!$E37&gt;0,Glutamine!N36,"")</f>
        <v/>
      </c>
      <c r="O45" s="240" t="str">
        <f>IF(Glutamine!$E37&gt;0,Glutamine!O36,"")</f>
        <v/>
      </c>
      <c r="P45" s="240" t="str">
        <f>IF(Glutamine!$E37&gt;0,Glutamine!P36,"")</f>
        <v/>
      </c>
      <c r="Q45" s="240" t="str">
        <f>IF(Glutamine!$E37&gt;0,Glutamine!Q36,"")</f>
        <v/>
      </c>
      <c r="R45" s="240" t="str">
        <f>IF(Glutamine!$E37&gt;0,Glutamine!R36,"")</f>
        <v/>
      </c>
      <c r="S45" s="240" t="str">
        <f>IF(Glutamine!$E37&gt;0,Glutamine!S36,"")</f>
        <v/>
      </c>
      <c r="T45" s="246" t="str">
        <f>IF(Glutamine!$E37&gt;0,Glutamine!T36+Glutamine!$E37*Glutamine!#REF!/'In Process Calc.'!$I39,"")</f>
        <v/>
      </c>
      <c r="U45" s="246" t="str">
        <f>IF(Glutamine!$E37&gt;0,Glutamine!U36+Glutamine!$E37*Glutamine!#REF!/'In Process Calc.'!$I39,"")</f>
        <v/>
      </c>
      <c r="V45" s="246" t="str">
        <f>IF(Glutamine!$E37&gt;0,Glutamine!V36+Glutamine!$E37*Glutamine!#REF!/'In Process Calc.'!$I39,"")</f>
        <v/>
      </c>
      <c r="W45" s="246" t="str">
        <f>IF(Glutamine!$E37&gt;0,Glutamine!W36+Glutamine!$E37*Glutamine!#REF!/'In Process Calc.'!$I39,"")</f>
        <v/>
      </c>
      <c r="X45" s="246" t="str">
        <f>IF(Glutamine!$E37&gt;0,Glutamine!X36+Glutamine!$E37*Glutamine!#REF!/'In Process Calc.'!$I39,"")</f>
        <v/>
      </c>
      <c r="Y45" s="246" t="str">
        <f>IF(Glutamine!$E37&gt;0,Glutamine!Y36+Glutamine!$E37*Glutamine!#REF!/'In Process Calc.'!$I39,"")</f>
        <v/>
      </c>
      <c r="Z45" s="246" t="str">
        <f>IF(Glutamine!$E37&gt;0,Glutamine!Z36+Glutamine!$E37*Glutamine!#REF!/'In Process Calc.'!$I39,"")</f>
        <v/>
      </c>
      <c r="AA45" s="246" t="str">
        <f>IF(Glutamine!$E37&gt;0,Glutamine!AA36+Glutamine!$E37*Glutamine!#REF!/'In Process Calc.'!$I39,"")</f>
        <v/>
      </c>
      <c r="AB45" s="246" t="str">
        <f>IF(Glutamine!$E37&gt;0,Glutamine!AB36+Glutamine!$E37*Glutamine!#REF!/'In Process Calc.'!$I39,"")</f>
        <v/>
      </c>
      <c r="AC45" s="246" t="str">
        <f>IF(Glutamine!$E37&gt;0,Glutamine!AC36+Glutamine!$E37*Glutamine!#REF!/'In Process Calc.'!$I39,"")</f>
        <v/>
      </c>
      <c r="AD45" s="246" t="str">
        <f>IF(Glutamine!$E37&gt;0,Glutamine!AD36+Glutamine!$E37*Glutamine!#REF!/'In Process Calc.'!$I39,"")</f>
        <v/>
      </c>
      <c r="AE45" s="246" t="str">
        <f>IF(Glutamine!$E37&gt;0,Glutamine!AE36+Glutamine!$E37*Glutamine!#REF!/'In Process Calc.'!$I39,"")</f>
        <v/>
      </c>
      <c r="AF45" s="246" t="str">
        <f>IF(Glutamine!$E37&gt;0,Glutamine!AF36+Glutamine!$E37*Glutamine!#REF!/'In Process Calc.'!$I39,"")</f>
        <v/>
      </c>
      <c r="AG45" s="246" t="str">
        <f>IF(Glutamine!$E37&gt;0,Glutamine!AG36+Glutamine!$E37*Glutamine!#REF!/'In Process Calc.'!$I39,"")</f>
        <v/>
      </c>
      <c r="AH45" s="246" t="str">
        <f>IF(Glutamine!$E37&gt;0,Glutamine!AH36+Glutamine!$E37*Glutamine!#REF!/'In Process Calc.'!$I39,"")</f>
        <v/>
      </c>
      <c r="AI45" s="246" t="str">
        <f>IF(Glutamine!$E37&gt;0,Glutamine!AI36+Glutamine!$E37*Glutamine!#REF!/'In Process Calc.'!$I39,"")</f>
        <v/>
      </c>
      <c r="AJ45" s="246" t="str">
        <f>IF(Glutamine!$E37&gt;0,Glutamine!AJ36+Glutamine!$E37*Glutamine!#REF!/'In Process Calc.'!$I39,"")</f>
        <v/>
      </c>
      <c r="AK45" s="246" t="str">
        <f>IF(Glutamine!$E37&gt;0,Glutamine!AK36+Glutamine!$E37*Glutamine!#REF!/'In Process Calc.'!$I39,"")</f>
        <v/>
      </c>
      <c r="AL45" s="246" t="str">
        <f>IF(Glutamine!$E37&gt;0,Glutamine!AL36+Glutamine!$E37*Glutamine!#REF!/'In Process Calc.'!$I39,"")</f>
        <v/>
      </c>
      <c r="AM45" s="246" t="str">
        <f>IF(Glutamine!$E37&gt;0,Glutamine!AM36+Glutamine!$E37*Glutamine!#REF!/'In Process Calc.'!$I39,"")</f>
        <v/>
      </c>
      <c r="AN45" s="246" t="str">
        <f>IF(Glutamine!$E37&gt;0,Glutamine!AN36+Glutamine!$E37*Glutamine!#REF!/'In Process Calc.'!$I39,"")</f>
        <v/>
      </c>
      <c r="AO45" s="246" t="str">
        <f>IF(Glutamine!$E37&gt;0,Glutamine!AO36+Glutamine!$E37*Glutamine!#REF!/'In Process Calc.'!$I39,"")</f>
        <v/>
      </c>
      <c r="AP45" s="246" t="str">
        <f>IF(Glutamine!$E37&gt;0,Glutamine!AP36+Glutamine!$E37*Glutamine!AQ36/'In Process Calc.'!$I39,"")</f>
        <v/>
      </c>
      <c r="AQ45" s="246" t="str">
        <f>IF(Glutamine!$E37&gt;0,Glutamine!#REF!+Glutamine!$E37*Glutamine!AR36/'In Process Calc.'!$I39,"")</f>
        <v/>
      </c>
      <c r="AR45" s="246" t="str">
        <f>IF(Glutamine!$E37&gt;0,Glutamine!#REF!,"")</f>
        <v/>
      </c>
      <c r="AS45" s="246" t="str">
        <f>IF(Glutamine!$E37&gt;0,Glutamine!#REF!,"")</f>
        <v/>
      </c>
      <c r="AT45" s="246" t="str">
        <f>IF(Glutamine!$E37&gt;0,Glutamine!#REF!,"")</f>
        <v/>
      </c>
      <c r="AU45" s="246" t="str">
        <f>IF(Glutamine!$E37&gt;0,Glutamine!#REF!,"")</f>
        <v/>
      </c>
      <c r="AV45" s="246" t="str">
        <f>IF(Glutamine!$E37&gt;0,Glutamine!#REF!,"")</f>
        <v/>
      </c>
      <c r="AW45" s="246" t="str">
        <f>IF(Glutamine!$E37&gt;0,Glutamine!#REF!,"")</f>
        <v/>
      </c>
      <c r="AX45" s="246" t="str">
        <f>IF(Glutamine!$E37&gt;0,Glutamine!#REF!,"")</f>
        <v/>
      </c>
      <c r="AY45" s="246" t="str">
        <f>IF(Glutamine!$E37&gt;0,Glutamine!#REF!,"")</f>
        <v/>
      </c>
      <c r="AZ45" s="246" t="str">
        <f>IF(Glutamine!$E37&gt;0,Glutamine!#REF!,"")</f>
        <v/>
      </c>
      <c r="BA45" s="246" t="str">
        <f>IF(Glutamine!$E37&gt;0,Glutamine!#REF!,"")</f>
        <v/>
      </c>
      <c r="BB45" s="246" t="str">
        <f>IF(Glutamine!$E37&gt;0,Glutamine!#REF!,"")</f>
        <v/>
      </c>
      <c r="BC45" s="246" t="str">
        <f>IF(Glutamine!$E37&gt;0,Glutamine!#REF!,"")</f>
        <v/>
      </c>
      <c r="BD45" s="246" t="str">
        <f>IF(Glutamine!$E37&gt;0,Glutamine!#REF!,"")</f>
        <v/>
      </c>
      <c r="BE45" s="246" t="str">
        <f>IF(Glutamine!$E37&gt;0,Glutamine!#REF!,"")</f>
        <v/>
      </c>
      <c r="BF45" s="246" t="str">
        <f>IF(Glutamine!$E37&gt;0,Glutamine!#REF!,"")</f>
        <v/>
      </c>
      <c r="BG45" s="246" t="str">
        <f>IF(Glutamine!$E37&gt;0,Glutamine!#REF!,"")</f>
        <v/>
      </c>
      <c r="BH45" s="246" t="str">
        <f>IF(Glutamine!$E37&gt;0,Glutamine!#REF!,"")</f>
        <v/>
      </c>
      <c r="BI45" s="246" t="str">
        <f>IF(Glutamine!$E37&gt;0,Glutamine!#REF!,"")</f>
        <v/>
      </c>
      <c r="BJ45" s="246" t="str">
        <f>IF(Glutamine!$E37&gt;0,Glutamine!#REF!,"")</f>
        <v/>
      </c>
      <c r="BK45" s="246" t="str">
        <f>IF(Glutamine!$E37&gt;0,Glutamine!#REF!,"")</f>
        <v/>
      </c>
      <c r="BL45" s="246" t="str">
        <f>IF(Glutamine!$E37&gt;0,Glutamine!#REF!,"")</f>
        <v/>
      </c>
      <c r="BM45" s="246" t="str">
        <f>IF(Glutamine!$E37&gt;0,Glutamine!#REF!,"")</f>
        <v/>
      </c>
      <c r="BN45" s="246" t="str">
        <f>IF(Glutamine!$E37&gt;0,'In Process Calc.'!B38,"")</f>
        <v/>
      </c>
      <c r="BO45" s="246" t="str">
        <f>IF(Glutamine!$E37&gt;0,'In Process Calc.'!C38,"")</f>
        <v/>
      </c>
    </row>
    <row r="46" spans="1:67" x14ac:dyDescent="0.15">
      <c r="A46" s="240" t="str">
        <f>IF(Glutamine!$E38&gt;0,Glutamine!$B$1,"")</f>
        <v/>
      </c>
      <c r="B46" s="240" t="str">
        <f>IF(Glutamine!$E38&gt;0,Glutamine!A37+0.1,"")</f>
        <v/>
      </c>
      <c r="C46" s="244" t="str">
        <f>IF(Glutamine!$E38&gt;0,Glutamine!B37,"")</f>
        <v/>
      </c>
      <c r="D46" s="249" t="str">
        <f>IF(Glutamine!$E38&gt;0,Glutamine!C37,"")</f>
        <v/>
      </c>
      <c r="E46" s="240" t="str">
        <f>IF(Glutamine!$E38&gt;0,Glutamine!D37,"")</f>
        <v/>
      </c>
      <c r="F46" s="240" t="str">
        <f>IF(Glutamine!$E38&gt;0,Glutamine!E37,"")</f>
        <v/>
      </c>
      <c r="G46" s="240" t="str">
        <f>IF(Glutamine!$E38&gt;0,Glutamine!G37,"")</f>
        <v/>
      </c>
      <c r="H46" s="245" t="str">
        <f>IF(Glutamine!$E38&gt;0,Glutamine!H37,"")</f>
        <v/>
      </c>
      <c r="I46" s="245" t="str">
        <f>IF(Glutamine!$E38&gt;0,Glutamine!I37,"")</f>
        <v/>
      </c>
      <c r="J46" s="245" t="str">
        <f>IF(Glutamine!$E38&gt;0,Glutamine!J37,"")</f>
        <v/>
      </c>
      <c r="K46" s="245" t="str">
        <f>IF(Glutamine!$E38&gt;0,Glutamine!K37,"")</f>
        <v/>
      </c>
      <c r="L46" s="240" t="str">
        <f>IF(Glutamine!$E38&gt;0,Glutamine!L37,"")</f>
        <v/>
      </c>
      <c r="M46" s="240" t="str">
        <f>IF(Glutamine!$E38&gt;0,Glutamine!M37,"")</f>
        <v/>
      </c>
      <c r="N46" s="240" t="str">
        <f>IF(Glutamine!$E38&gt;0,Glutamine!N37,"")</f>
        <v/>
      </c>
      <c r="O46" s="240" t="str">
        <f>IF(Glutamine!$E38&gt;0,Glutamine!O37,"")</f>
        <v/>
      </c>
      <c r="P46" s="240" t="str">
        <f>IF(Glutamine!$E38&gt;0,Glutamine!P37,"")</f>
        <v/>
      </c>
      <c r="Q46" s="240" t="str">
        <f>IF(Glutamine!$E38&gt;0,Glutamine!Q37,"")</f>
        <v/>
      </c>
      <c r="R46" s="240" t="str">
        <f>IF(Glutamine!$E38&gt;0,Glutamine!R37,"")</f>
        <v/>
      </c>
      <c r="S46" s="240" t="str">
        <f>IF(Glutamine!$E38&gt;0,Glutamine!S37,"")</f>
        <v/>
      </c>
      <c r="T46" s="246" t="str">
        <f>IF(Glutamine!$E38&gt;0,Glutamine!T37+Glutamine!$E38*Glutamine!#REF!/'In Process Calc.'!$I40,"")</f>
        <v/>
      </c>
      <c r="U46" s="246" t="str">
        <f>IF(Glutamine!$E38&gt;0,Glutamine!U37+Glutamine!$E38*Glutamine!#REF!/'In Process Calc.'!$I40,"")</f>
        <v/>
      </c>
      <c r="V46" s="246" t="str">
        <f>IF(Glutamine!$E38&gt;0,Glutamine!V37+Glutamine!$E38*Glutamine!#REF!/'In Process Calc.'!$I40,"")</f>
        <v/>
      </c>
      <c r="W46" s="246" t="str">
        <f>IF(Glutamine!$E38&gt;0,Glutamine!W37+Glutamine!$E38*Glutamine!#REF!/'In Process Calc.'!$I40,"")</f>
        <v/>
      </c>
      <c r="X46" s="246" t="str">
        <f>IF(Glutamine!$E38&gt;0,Glutamine!X37+Glutamine!$E38*Glutamine!#REF!/'In Process Calc.'!$I40,"")</f>
        <v/>
      </c>
      <c r="Y46" s="246" t="str">
        <f>IF(Glutamine!$E38&gt;0,Glutamine!Y37+Glutamine!$E38*Glutamine!#REF!/'In Process Calc.'!$I40,"")</f>
        <v/>
      </c>
      <c r="Z46" s="246" t="str">
        <f>IF(Glutamine!$E38&gt;0,Glutamine!Z37+Glutamine!$E38*Glutamine!#REF!/'In Process Calc.'!$I40,"")</f>
        <v/>
      </c>
      <c r="AA46" s="246" t="str">
        <f>IF(Glutamine!$E38&gt;0,Glutamine!AA37+Glutamine!$E38*Glutamine!#REF!/'In Process Calc.'!$I40,"")</f>
        <v/>
      </c>
      <c r="AB46" s="246" t="str">
        <f>IF(Glutamine!$E38&gt;0,Glutamine!AB37+Glutamine!$E38*Glutamine!#REF!/'In Process Calc.'!$I40,"")</f>
        <v/>
      </c>
      <c r="AC46" s="246" t="str">
        <f>IF(Glutamine!$E38&gt;0,Glutamine!AC37+Glutamine!$E38*Glutamine!#REF!/'In Process Calc.'!$I40,"")</f>
        <v/>
      </c>
      <c r="AD46" s="246" t="str">
        <f>IF(Glutamine!$E38&gt;0,Glutamine!AD37+Glutamine!$E38*Glutamine!#REF!/'In Process Calc.'!$I40,"")</f>
        <v/>
      </c>
      <c r="AE46" s="246" t="str">
        <f>IF(Glutamine!$E38&gt;0,Glutamine!AE37+Glutamine!$E38*Glutamine!#REF!/'In Process Calc.'!$I40,"")</f>
        <v/>
      </c>
      <c r="AF46" s="246" t="str">
        <f>IF(Glutamine!$E38&gt;0,Glutamine!AF37+Glutamine!$E38*Glutamine!#REF!/'In Process Calc.'!$I40,"")</f>
        <v/>
      </c>
      <c r="AG46" s="246" t="str">
        <f>IF(Glutamine!$E38&gt;0,Glutamine!AG37+Glutamine!$E38*Glutamine!#REF!/'In Process Calc.'!$I40,"")</f>
        <v/>
      </c>
      <c r="AH46" s="246" t="str">
        <f>IF(Glutamine!$E38&gt;0,Glutamine!AH37+Glutamine!$E38*Glutamine!#REF!/'In Process Calc.'!$I40,"")</f>
        <v/>
      </c>
      <c r="AI46" s="246" t="str">
        <f>IF(Glutamine!$E38&gt;0,Glutamine!AI37+Glutamine!$E38*Glutamine!#REF!/'In Process Calc.'!$I40,"")</f>
        <v/>
      </c>
      <c r="AJ46" s="246" t="str">
        <f>IF(Glutamine!$E38&gt;0,Glutamine!AJ37+Glutamine!$E38*Glutamine!#REF!/'In Process Calc.'!$I40,"")</f>
        <v/>
      </c>
      <c r="AK46" s="246" t="str">
        <f>IF(Glutamine!$E38&gt;0,Glutamine!AK37+Glutamine!$E38*Glutamine!#REF!/'In Process Calc.'!$I40,"")</f>
        <v/>
      </c>
      <c r="AL46" s="246" t="str">
        <f>IF(Glutamine!$E38&gt;0,Glutamine!AL37+Glutamine!$E38*Glutamine!#REF!/'In Process Calc.'!$I40,"")</f>
        <v/>
      </c>
      <c r="AM46" s="246" t="str">
        <f>IF(Glutamine!$E38&gt;0,Glutamine!AM37+Glutamine!$E38*Glutamine!#REF!/'In Process Calc.'!$I40,"")</f>
        <v/>
      </c>
      <c r="AN46" s="246" t="str">
        <f>IF(Glutamine!$E38&gt;0,Glutamine!AN37+Glutamine!$E38*Glutamine!#REF!/'In Process Calc.'!$I40,"")</f>
        <v/>
      </c>
      <c r="AO46" s="246" t="str">
        <f>IF(Glutamine!$E38&gt;0,Glutamine!AO37+Glutamine!$E38*Glutamine!#REF!/'In Process Calc.'!$I40,"")</f>
        <v/>
      </c>
      <c r="AP46" s="246" t="str">
        <f>IF(Glutamine!$E38&gt;0,Glutamine!AP37+Glutamine!$E38*Glutamine!AQ37/'In Process Calc.'!$I40,"")</f>
        <v/>
      </c>
      <c r="AQ46" s="246" t="str">
        <f>IF(Glutamine!$E38&gt;0,Glutamine!#REF!+Glutamine!$E38*Glutamine!AR37/'In Process Calc.'!$I40,"")</f>
        <v/>
      </c>
      <c r="AR46" s="246" t="str">
        <f>IF(Glutamine!$E38&gt;0,Glutamine!#REF!,"")</f>
        <v/>
      </c>
      <c r="AS46" s="246" t="str">
        <f>IF(Glutamine!$E38&gt;0,Glutamine!#REF!,"")</f>
        <v/>
      </c>
      <c r="AT46" s="246" t="str">
        <f>IF(Glutamine!$E38&gt;0,Glutamine!#REF!,"")</f>
        <v/>
      </c>
      <c r="AU46" s="246" t="str">
        <f>IF(Glutamine!$E38&gt;0,Glutamine!#REF!,"")</f>
        <v/>
      </c>
      <c r="AV46" s="246" t="str">
        <f>IF(Glutamine!$E38&gt;0,Glutamine!#REF!,"")</f>
        <v/>
      </c>
      <c r="AW46" s="246" t="str">
        <f>IF(Glutamine!$E38&gt;0,Glutamine!#REF!,"")</f>
        <v/>
      </c>
      <c r="AX46" s="246" t="str">
        <f>IF(Glutamine!$E38&gt;0,Glutamine!#REF!,"")</f>
        <v/>
      </c>
      <c r="AY46" s="246" t="str">
        <f>IF(Glutamine!$E38&gt;0,Glutamine!#REF!,"")</f>
        <v/>
      </c>
      <c r="AZ46" s="246" t="str">
        <f>IF(Glutamine!$E38&gt;0,Glutamine!#REF!,"")</f>
        <v/>
      </c>
      <c r="BA46" s="246" t="str">
        <f>IF(Glutamine!$E38&gt;0,Glutamine!#REF!,"")</f>
        <v/>
      </c>
      <c r="BB46" s="246" t="str">
        <f>IF(Glutamine!$E38&gt;0,Glutamine!#REF!,"")</f>
        <v/>
      </c>
      <c r="BC46" s="246" t="str">
        <f>IF(Glutamine!$E38&gt;0,Glutamine!#REF!,"")</f>
        <v/>
      </c>
      <c r="BD46" s="246" t="str">
        <f>IF(Glutamine!$E38&gt;0,Glutamine!#REF!,"")</f>
        <v/>
      </c>
      <c r="BE46" s="246" t="str">
        <f>IF(Glutamine!$E38&gt;0,Glutamine!#REF!,"")</f>
        <v/>
      </c>
      <c r="BF46" s="246" t="str">
        <f>IF(Glutamine!$E38&gt;0,Glutamine!#REF!,"")</f>
        <v/>
      </c>
      <c r="BG46" s="246" t="str">
        <f>IF(Glutamine!$E38&gt;0,Glutamine!#REF!,"")</f>
        <v/>
      </c>
      <c r="BH46" s="246" t="str">
        <f>IF(Glutamine!$E38&gt;0,Glutamine!#REF!,"")</f>
        <v/>
      </c>
      <c r="BI46" s="246" t="str">
        <f>IF(Glutamine!$E38&gt;0,Glutamine!#REF!,"")</f>
        <v/>
      </c>
      <c r="BJ46" s="246" t="str">
        <f>IF(Glutamine!$E38&gt;0,Glutamine!#REF!,"")</f>
        <v/>
      </c>
      <c r="BK46" s="246" t="str">
        <f>IF(Glutamine!$E38&gt;0,Glutamine!#REF!,"")</f>
        <v/>
      </c>
      <c r="BL46" s="246" t="str">
        <f>IF(Glutamine!$E38&gt;0,Glutamine!#REF!,"")</f>
        <v/>
      </c>
      <c r="BM46" s="246" t="str">
        <f>IF(Glutamine!$E38&gt;0,Glutamine!#REF!,"")</f>
        <v/>
      </c>
      <c r="BN46" s="246" t="str">
        <f>IF(Glutamine!$E38&gt;0,'In Process Calc.'!B39,"")</f>
        <v/>
      </c>
      <c r="BO46" s="246" t="str">
        <f>IF(Glutamine!$E38&gt;0,'In Process Calc.'!C39,"")</f>
        <v/>
      </c>
    </row>
    <row r="47" spans="1:67" x14ac:dyDescent="0.15">
      <c r="A47" s="240" t="str">
        <f>IF(Glutamine!$E39&gt;0,Glutamine!$B$1,"")</f>
        <v/>
      </c>
      <c r="B47" s="240" t="str">
        <f>IF(Glutamine!$E39&gt;0,Glutamine!A38+0.1,"")</f>
        <v/>
      </c>
      <c r="C47" s="244" t="str">
        <f>IF(Glutamine!$E39&gt;0,Glutamine!B38,"")</f>
        <v/>
      </c>
      <c r="D47" s="249" t="str">
        <f>IF(Glutamine!$E39&gt;0,Glutamine!C38,"")</f>
        <v/>
      </c>
      <c r="E47" s="240" t="str">
        <f>IF(Glutamine!$E39&gt;0,Glutamine!D38,"")</f>
        <v/>
      </c>
      <c r="F47" s="240" t="str">
        <f>IF(Glutamine!$E39&gt;0,Glutamine!E38,"")</f>
        <v/>
      </c>
      <c r="G47" s="240" t="str">
        <f>IF(Glutamine!$E39&gt;0,Glutamine!G38,"")</f>
        <v/>
      </c>
      <c r="H47" s="245" t="str">
        <f>IF(Glutamine!$E39&gt;0,Glutamine!H38,"")</f>
        <v/>
      </c>
      <c r="I47" s="245" t="str">
        <f>IF(Glutamine!$E39&gt;0,Glutamine!I38,"")</f>
        <v/>
      </c>
      <c r="J47" s="245" t="str">
        <f>IF(Glutamine!$E39&gt;0,Glutamine!J38,"")</f>
        <v/>
      </c>
      <c r="K47" s="245" t="str">
        <f>IF(Glutamine!$E39&gt;0,Glutamine!K38,"")</f>
        <v/>
      </c>
      <c r="L47" s="240" t="str">
        <f>IF(Glutamine!$E39&gt;0,Glutamine!L38,"")</f>
        <v/>
      </c>
      <c r="M47" s="240" t="str">
        <f>IF(Glutamine!$E39&gt;0,Glutamine!M38,"")</f>
        <v/>
      </c>
      <c r="N47" s="240" t="str">
        <f>IF(Glutamine!$E39&gt;0,Glutamine!N38,"")</f>
        <v/>
      </c>
      <c r="O47" s="240" t="str">
        <f>IF(Glutamine!$E39&gt;0,Glutamine!O38,"")</f>
        <v/>
      </c>
      <c r="P47" s="240" t="str">
        <f>IF(Glutamine!$E39&gt;0,Glutamine!P38,"")</f>
        <v/>
      </c>
      <c r="Q47" s="240" t="str">
        <f>IF(Glutamine!$E39&gt;0,Glutamine!Q38,"")</f>
        <v/>
      </c>
      <c r="R47" s="240" t="str">
        <f>IF(Glutamine!$E39&gt;0,Glutamine!R38,"")</f>
        <v/>
      </c>
      <c r="S47" s="240" t="str">
        <f>IF(Glutamine!$E39&gt;0,Glutamine!S38,"")</f>
        <v/>
      </c>
      <c r="T47" s="246" t="str">
        <f>IF(Glutamine!$E39&gt;0,Glutamine!T38+Glutamine!$E39*Glutamine!#REF!/'In Process Calc.'!$I41,"")</f>
        <v/>
      </c>
      <c r="U47" s="246" t="str">
        <f>IF(Glutamine!$E39&gt;0,Glutamine!U38+Glutamine!$E39*Glutamine!#REF!/'In Process Calc.'!$I41,"")</f>
        <v/>
      </c>
      <c r="V47" s="246" t="str">
        <f>IF(Glutamine!$E39&gt;0,Glutamine!V38+Glutamine!$E39*Glutamine!#REF!/'In Process Calc.'!$I41,"")</f>
        <v/>
      </c>
      <c r="W47" s="246" t="str">
        <f>IF(Glutamine!$E39&gt;0,Glutamine!W38+Glutamine!$E39*Glutamine!#REF!/'In Process Calc.'!$I41,"")</f>
        <v/>
      </c>
      <c r="X47" s="246" t="str">
        <f>IF(Glutamine!$E39&gt;0,Glutamine!X38+Glutamine!$E39*Glutamine!#REF!/'In Process Calc.'!$I41,"")</f>
        <v/>
      </c>
      <c r="Y47" s="246" t="str">
        <f>IF(Glutamine!$E39&gt;0,Glutamine!Y38+Glutamine!$E39*Glutamine!#REF!/'In Process Calc.'!$I41,"")</f>
        <v/>
      </c>
      <c r="Z47" s="246" t="str">
        <f>IF(Glutamine!$E39&gt;0,Glutamine!Z38+Glutamine!$E39*Glutamine!#REF!/'In Process Calc.'!$I41,"")</f>
        <v/>
      </c>
      <c r="AA47" s="246" t="str">
        <f>IF(Glutamine!$E39&gt;0,Glutamine!AA38+Glutamine!$E39*Glutamine!#REF!/'In Process Calc.'!$I41,"")</f>
        <v/>
      </c>
      <c r="AB47" s="246" t="str">
        <f>IF(Glutamine!$E39&gt;0,Glutamine!AB38+Glutamine!$E39*Glutamine!#REF!/'In Process Calc.'!$I41,"")</f>
        <v/>
      </c>
      <c r="AC47" s="246" t="str">
        <f>IF(Glutamine!$E39&gt;0,Glutamine!AC38+Glutamine!$E39*Glutamine!#REF!/'In Process Calc.'!$I41,"")</f>
        <v/>
      </c>
      <c r="AD47" s="246" t="str">
        <f>IF(Glutamine!$E39&gt;0,Glutamine!AD38+Glutamine!$E39*Glutamine!#REF!/'In Process Calc.'!$I41,"")</f>
        <v/>
      </c>
      <c r="AE47" s="246" t="str">
        <f>IF(Glutamine!$E39&gt;0,Glutamine!AE38+Glutamine!$E39*Glutamine!#REF!/'In Process Calc.'!$I41,"")</f>
        <v/>
      </c>
      <c r="AF47" s="246" t="str">
        <f>IF(Glutamine!$E39&gt;0,Glutamine!AF38+Glutamine!$E39*Glutamine!#REF!/'In Process Calc.'!$I41,"")</f>
        <v/>
      </c>
      <c r="AG47" s="246" t="str">
        <f>IF(Glutamine!$E39&gt;0,Glutamine!AG38+Glutamine!$E39*Glutamine!#REF!/'In Process Calc.'!$I41,"")</f>
        <v/>
      </c>
      <c r="AH47" s="246" t="str">
        <f>IF(Glutamine!$E39&gt;0,Glutamine!AH38+Glutamine!$E39*Glutamine!#REF!/'In Process Calc.'!$I41,"")</f>
        <v/>
      </c>
      <c r="AI47" s="246" t="str">
        <f>IF(Glutamine!$E39&gt;0,Glutamine!AI38+Glutamine!$E39*Glutamine!#REF!/'In Process Calc.'!$I41,"")</f>
        <v/>
      </c>
      <c r="AJ47" s="246" t="str">
        <f>IF(Glutamine!$E39&gt;0,Glutamine!AJ38+Glutamine!$E39*Glutamine!#REF!/'In Process Calc.'!$I41,"")</f>
        <v/>
      </c>
      <c r="AK47" s="246" t="str">
        <f>IF(Glutamine!$E39&gt;0,Glutamine!AK38+Glutamine!$E39*Glutamine!#REF!/'In Process Calc.'!$I41,"")</f>
        <v/>
      </c>
      <c r="AL47" s="246" t="str">
        <f>IF(Glutamine!$E39&gt;0,Glutamine!AL38+Glutamine!$E39*Glutamine!#REF!/'In Process Calc.'!$I41,"")</f>
        <v/>
      </c>
      <c r="AM47" s="246" t="str">
        <f>IF(Glutamine!$E39&gt;0,Glutamine!AM38+Glutamine!$E39*Glutamine!#REF!/'In Process Calc.'!$I41,"")</f>
        <v/>
      </c>
      <c r="AN47" s="246" t="str">
        <f>IF(Glutamine!$E39&gt;0,Glutamine!AN38+Glutamine!$E39*Glutamine!#REF!/'In Process Calc.'!$I41,"")</f>
        <v/>
      </c>
      <c r="AO47" s="246" t="str">
        <f>IF(Glutamine!$E39&gt;0,Glutamine!AO38+Glutamine!$E39*Glutamine!#REF!/'In Process Calc.'!$I41,"")</f>
        <v/>
      </c>
      <c r="AP47" s="246" t="str">
        <f>IF(Glutamine!$E39&gt;0,Glutamine!AP38+Glutamine!$E39*Glutamine!AQ38/'In Process Calc.'!$I41,"")</f>
        <v/>
      </c>
      <c r="AQ47" s="246" t="str">
        <f>IF(Glutamine!$E39&gt;0,Glutamine!#REF!+Glutamine!$E39*Glutamine!AR38/'In Process Calc.'!$I41,"")</f>
        <v/>
      </c>
      <c r="AR47" s="246" t="str">
        <f>IF(Glutamine!$E39&gt;0,Glutamine!#REF!,"")</f>
        <v/>
      </c>
      <c r="AS47" s="246" t="str">
        <f>IF(Glutamine!$E39&gt;0,Glutamine!#REF!,"")</f>
        <v/>
      </c>
      <c r="AT47" s="246" t="str">
        <f>IF(Glutamine!$E39&gt;0,Glutamine!#REF!,"")</f>
        <v/>
      </c>
      <c r="AU47" s="246" t="str">
        <f>IF(Glutamine!$E39&gt;0,Glutamine!#REF!,"")</f>
        <v/>
      </c>
      <c r="AV47" s="246" t="str">
        <f>IF(Glutamine!$E39&gt;0,Glutamine!#REF!,"")</f>
        <v/>
      </c>
      <c r="AW47" s="246" t="str">
        <f>IF(Glutamine!$E39&gt;0,Glutamine!#REF!,"")</f>
        <v/>
      </c>
      <c r="AX47" s="246" t="str">
        <f>IF(Glutamine!$E39&gt;0,Glutamine!#REF!,"")</f>
        <v/>
      </c>
      <c r="AY47" s="246" t="str">
        <f>IF(Glutamine!$E39&gt;0,Glutamine!#REF!,"")</f>
        <v/>
      </c>
      <c r="AZ47" s="246" t="str">
        <f>IF(Glutamine!$E39&gt;0,Glutamine!#REF!,"")</f>
        <v/>
      </c>
      <c r="BA47" s="246" t="str">
        <f>IF(Glutamine!$E39&gt;0,Glutamine!#REF!,"")</f>
        <v/>
      </c>
      <c r="BB47" s="246" t="str">
        <f>IF(Glutamine!$E39&gt;0,Glutamine!#REF!,"")</f>
        <v/>
      </c>
      <c r="BC47" s="246" t="str">
        <f>IF(Glutamine!$E39&gt;0,Glutamine!#REF!,"")</f>
        <v/>
      </c>
      <c r="BD47" s="246" t="str">
        <f>IF(Glutamine!$E39&gt;0,Glutamine!#REF!,"")</f>
        <v/>
      </c>
      <c r="BE47" s="246" t="str">
        <f>IF(Glutamine!$E39&gt;0,Glutamine!#REF!,"")</f>
        <v/>
      </c>
      <c r="BF47" s="246" t="str">
        <f>IF(Glutamine!$E39&gt;0,Glutamine!#REF!,"")</f>
        <v/>
      </c>
      <c r="BG47" s="246" t="str">
        <f>IF(Glutamine!$E39&gt;0,Glutamine!#REF!,"")</f>
        <v/>
      </c>
      <c r="BH47" s="246" t="str">
        <f>IF(Glutamine!$E39&gt;0,Glutamine!#REF!,"")</f>
        <v/>
      </c>
      <c r="BI47" s="246" t="str">
        <f>IF(Glutamine!$E39&gt;0,Glutamine!#REF!,"")</f>
        <v/>
      </c>
      <c r="BJ47" s="246" t="str">
        <f>IF(Glutamine!$E39&gt;0,Glutamine!#REF!,"")</f>
        <v/>
      </c>
      <c r="BK47" s="246" t="str">
        <f>IF(Glutamine!$E39&gt;0,Glutamine!#REF!,"")</f>
        <v/>
      </c>
      <c r="BL47" s="246" t="str">
        <f>IF(Glutamine!$E39&gt;0,Glutamine!#REF!,"")</f>
        <v/>
      </c>
      <c r="BM47" s="246" t="str">
        <f>IF(Glutamine!$E39&gt;0,Glutamine!#REF!,"")</f>
        <v/>
      </c>
      <c r="BN47" s="246" t="str">
        <f>IF(Glutamine!$E39&gt;0,'In Process Calc.'!B40,"")</f>
        <v/>
      </c>
      <c r="BO47" s="246" t="str">
        <f>IF(Glutamine!$E39&gt;0,'In Process Calc.'!C40,"")</f>
        <v/>
      </c>
    </row>
    <row r="48" spans="1:67" x14ac:dyDescent="0.15">
      <c r="A48" s="240" t="str">
        <f>IF(Glutamine!$E40&gt;0,Glutamine!$B$1,"")</f>
        <v/>
      </c>
      <c r="B48" s="240" t="str">
        <f>IF(Glutamine!$E40&gt;0,Glutamine!A39+0.1,"")</f>
        <v/>
      </c>
      <c r="C48" s="244" t="str">
        <f>IF(Glutamine!$E40&gt;0,Glutamine!B39,"")</f>
        <v/>
      </c>
      <c r="D48" s="249" t="str">
        <f>IF(Glutamine!$E40&gt;0,Glutamine!C39,"")</f>
        <v/>
      </c>
      <c r="E48" s="240" t="str">
        <f>IF(Glutamine!$E40&gt;0,Glutamine!D39,"")</f>
        <v/>
      </c>
      <c r="F48" s="240" t="str">
        <f>IF(Glutamine!$E40&gt;0,Glutamine!E39,"")</f>
        <v/>
      </c>
      <c r="G48" s="240" t="str">
        <f>IF(Glutamine!$E40&gt;0,Glutamine!G39,"")</f>
        <v/>
      </c>
      <c r="H48" s="245" t="str">
        <f>IF(Glutamine!$E40&gt;0,Glutamine!H39,"")</f>
        <v/>
      </c>
      <c r="I48" s="245" t="str">
        <f>IF(Glutamine!$E40&gt;0,Glutamine!I39,"")</f>
        <v/>
      </c>
      <c r="J48" s="245" t="str">
        <f>IF(Glutamine!$E40&gt;0,Glutamine!J39,"")</f>
        <v/>
      </c>
      <c r="K48" s="245" t="str">
        <f>IF(Glutamine!$E40&gt;0,Glutamine!K39,"")</f>
        <v/>
      </c>
      <c r="L48" s="240" t="str">
        <f>IF(Glutamine!$E40&gt;0,Glutamine!L39,"")</f>
        <v/>
      </c>
      <c r="M48" s="240" t="str">
        <f>IF(Glutamine!$E40&gt;0,Glutamine!M39,"")</f>
        <v/>
      </c>
      <c r="N48" s="240" t="str">
        <f>IF(Glutamine!$E40&gt;0,Glutamine!N39,"")</f>
        <v/>
      </c>
      <c r="O48" s="240" t="str">
        <f>IF(Glutamine!$E40&gt;0,Glutamine!O39,"")</f>
        <v/>
      </c>
      <c r="P48" s="240" t="str">
        <f>IF(Glutamine!$E40&gt;0,Glutamine!P39,"")</f>
        <v/>
      </c>
      <c r="Q48" s="240" t="str">
        <f>IF(Glutamine!$E40&gt;0,Glutamine!Q39,"")</f>
        <v/>
      </c>
      <c r="R48" s="240" t="str">
        <f>IF(Glutamine!$E40&gt;0,Glutamine!R39,"")</f>
        <v/>
      </c>
      <c r="S48" s="240" t="str">
        <f>IF(Glutamine!$E40&gt;0,Glutamine!S39,"")</f>
        <v/>
      </c>
      <c r="T48" s="246" t="str">
        <f>IF(Glutamine!$E40&gt;0,Glutamine!T39+Glutamine!$E40*Glutamine!#REF!/'In Process Calc.'!$I42,"")</f>
        <v/>
      </c>
      <c r="U48" s="246" t="str">
        <f>IF(Glutamine!$E40&gt;0,Glutamine!U39+Glutamine!$E40*Glutamine!#REF!/'In Process Calc.'!$I42,"")</f>
        <v/>
      </c>
      <c r="V48" s="246" t="str">
        <f>IF(Glutamine!$E40&gt;0,Glutamine!V39+Glutamine!$E40*Glutamine!#REF!/'In Process Calc.'!$I42,"")</f>
        <v/>
      </c>
      <c r="W48" s="246" t="str">
        <f>IF(Glutamine!$E40&gt;0,Glutamine!W39+Glutamine!$E40*Glutamine!#REF!/'In Process Calc.'!$I42,"")</f>
        <v/>
      </c>
      <c r="X48" s="246" t="str">
        <f>IF(Glutamine!$E40&gt;0,Glutamine!X39+Glutamine!$E40*Glutamine!#REF!/'In Process Calc.'!$I42,"")</f>
        <v/>
      </c>
      <c r="Y48" s="246" t="str">
        <f>IF(Glutamine!$E40&gt;0,Glutamine!Y39+Glutamine!$E40*Glutamine!#REF!/'In Process Calc.'!$I42,"")</f>
        <v/>
      </c>
      <c r="Z48" s="246" t="str">
        <f>IF(Glutamine!$E40&gt;0,Glutamine!Z39+Glutamine!$E40*Glutamine!#REF!/'In Process Calc.'!$I42,"")</f>
        <v/>
      </c>
      <c r="AA48" s="246" t="str">
        <f>IF(Glutamine!$E40&gt;0,Glutamine!AA39+Glutamine!$E40*Glutamine!#REF!/'In Process Calc.'!$I42,"")</f>
        <v/>
      </c>
      <c r="AB48" s="246" t="str">
        <f>IF(Glutamine!$E40&gt;0,Glutamine!AB39+Glutamine!$E40*Glutamine!#REF!/'In Process Calc.'!$I42,"")</f>
        <v/>
      </c>
      <c r="AC48" s="246" t="str">
        <f>IF(Glutamine!$E40&gt;0,Glutamine!AC39+Glutamine!$E40*Glutamine!#REF!/'In Process Calc.'!$I42,"")</f>
        <v/>
      </c>
      <c r="AD48" s="246" t="str">
        <f>IF(Glutamine!$E40&gt;0,Glutamine!AD39+Glutamine!$E40*Glutamine!#REF!/'In Process Calc.'!$I42,"")</f>
        <v/>
      </c>
      <c r="AE48" s="246" t="str">
        <f>IF(Glutamine!$E40&gt;0,Glutamine!AE39+Glutamine!$E40*Glutamine!#REF!/'In Process Calc.'!$I42,"")</f>
        <v/>
      </c>
      <c r="AF48" s="246" t="str">
        <f>IF(Glutamine!$E40&gt;0,Glutamine!AF39+Glutamine!$E40*Glutamine!#REF!/'In Process Calc.'!$I42,"")</f>
        <v/>
      </c>
      <c r="AG48" s="246" t="str">
        <f>IF(Glutamine!$E40&gt;0,Glutamine!AG39+Glutamine!$E40*Glutamine!#REF!/'In Process Calc.'!$I42,"")</f>
        <v/>
      </c>
      <c r="AH48" s="246" t="str">
        <f>IF(Glutamine!$E40&gt;0,Glutamine!AH39+Glutamine!$E40*Glutamine!#REF!/'In Process Calc.'!$I42,"")</f>
        <v/>
      </c>
      <c r="AI48" s="246" t="str">
        <f>IF(Glutamine!$E40&gt;0,Glutamine!AI39+Glutamine!$E40*Glutamine!#REF!/'In Process Calc.'!$I42,"")</f>
        <v/>
      </c>
      <c r="AJ48" s="246" t="str">
        <f>IF(Glutamine!$E40&gt;0,Glutamine!AJ39+Glutamine!$E40*Glutamine!#REF!/'In Process Calc.'!$I42,"")</f>
        <v/>
      </c>
      <c r="AK48" s="246" t="str">
        <f>IF(Glutamine!$E40&gt;0,Glutamine!AK39+Glutamine!$E40*Glutamine!#REF!/'In Process Calc.'!$I42,"")</f>
        <v/>
      </c>
      <c r="AL48" s="246" t="str">
        <f>IF(Glutamine!$E40&gt;0,Glutamine!AL39+Glutamine!$E40*Glutamine!#REF!/'In Process Calc.'!$I42,"")</f>
        <v/>
      </c>
      <c r="AM48" s="246" t="str">
        <f>IF(Glutamine!$E40&gt;0,Glutamine!AM39+Glutamine!$E40*Glutamine!#REF!/'In Process Calc.'!$I42,"")</f>
        <v/>
      </c>
      <c r="AN48" s="246" t="str">
        <f>IF(Glutamine!$E40&gt;0,Glutamine!AN39+Glutamine!$E40*Glutamine!#REF!/'In Process Calc.'!$I42,"")</f>
        <v/>
      </c>
      <c r="AO48" s="246" t="str">
        <f>IF(Glutamine!$E40&gt;0,Glutamine!AO39+Glutamine!$E40*Glutamine!#REF!/'In Process Calc.'!$I42,"")</f>
        <v/>
      </c>
      <c r="AP48" s="246" t="str">
        <f>IF(Glutamine!$E40&gt;0,Glutamine!AP39+Glutamine!$E40*Glutamine!AQ39/'In Process Calc.'!$I42,"")</f>
        <v/>
      </c>
      <c r="AQ48" s="246" t="str">
        <f>IF(Glutamine!$E40&gt;0,Glutamine!#REF!+Glutamine!$E40*Glutamine!AR39/'In Process Calc.'!$I42,"")</f>
        <v/>
      </c>
      <c r="AR48" s="246" t="str">
        <f>IF(Glutamine!$E40&gt;0,Glutamine!#REF!,"")</f>
        <v/>
      </c>
      <c r="AS48" s="246" t="str">
        <f>IF(Glutamine!$E40&gt;0,Glutamine!#REF!,"")</f>
        <v/>
      </c>
      <c r="AT48" s="246" t="str">
        <f>IF(Glutamine!$E40&gt;0,Glutamine!#REF!,"")</f>
        <v/>
      </c>
      <c r="AU48" s="246" t="str">
        <f>IF(Glutamine!$E40&gt;0,Glutamine!#REF!,"")</f>
        <v/>
      </c>
      <c r="AV48" s="246" t="str">
        <f>IF(Glutamine!$E40&gt;0,Glutamine!#REF!,"")</f>
        <v/>
      </c>
      <c r="AW48" s="246" t="str">
        <f>IF(Glutamine!$E40&gt;0,Glutamine!#REF!,"")</f>
        <v/>
      </c>
      <c r="AX48" s="246" t="str">
        <f>IF(Glutamine!$E40&gt;0,Glutamine!#REF!,"")</f>
        <v/>
      </c>
      <c r="AY48" s="246" t="str">
        <f>IF(Glutamine!$E40&gt;0,Glutamine!#REF!,"")</f>
        <v/>
      </c>
      <c r="AZ48" s="246" t="str">
        <f>IF(Glutamine!$E40&gt;0,Glutamine!#REF!,"")</f>
        <v/>
      </c>
      <c r="BA48" s="246" t="str">
        <f>IF(Glutamine!$E40&gt;0,Glutamine!#REF!,"")</f>
        <v/>
      </c>
      <c r="BB48" s="246" t="str">
        <f>IF(Glutamine!$E40&gt;0,Glutamine!#REF!,"")</f>
        <v/>
      </c>
      <c r="BC48" s="246" t="str">
        <f>IF(Glutamine!$E40&gt;0,Glutamine!#REF!,"")</f>
        <v/>
      </c>
      <c r="BD48" s="246" t="str">
        <f>IF(Glutamine!$E40&gt;0,Glutamine!#REF!,"")</f>
        <v/>
      </c>
      <c r="BE48" s="246" t="str">
        <f>IF(Glutamine!$E40&gt;0,Glutamine!#REF!,"")</f>
        <v/>
      </c>
      <c r="BF48" s="246" t="str">
        <f>IF(Glutamine!$E40&gt;0,Glutamine!#REF!,"")</f>
        <v/>
      </c>
      <c r="BG48" s="246" t="str">
        <f>IF(Glutamine!$E40&gt;0,Glutamine!#REF!,"")</f>
        <v/>
      </c>
      <c r="BH48" s="246" t="str">
        <f>IF(Glutamine!$E40&gt;0,Glutamine!#REF!,"")</f>
        <v/>
      </c>
      <c r="BI48" s="246" t="str">
        <f>IF(Glutamine!$E40&gt;0,Glutamine!#REF!,"")</f>
        <v/>
      </c>
      <c r="BJ48" s="246" t="str">
        <f>IF(Glutamine!$E40&gt;0,Glutamine!#REF!,"")</f>
        <v/>
      </c>
      <c r="BK48" s="246" t="str">
        <f>IF(Glutamine!$E40&gt;0,Glutamine!#REF!,"")</f>
        <v/>
      </c>
      <c r="BL48" s="246" t="str">
        <f>IF(Glutamine!$E40&gt;0,Glutamine!#REF!,"")</f>
        <v/>
      </c>
      <c r="BM48" s="246" t="str">
        <f>IF(Glutamine!$E40&gt;0,Glutamine!#REF!,"")</f>
        <v/>
      </c>
      <c r="BN48" s="246" t="str">
        <f>IF(Glutamine!$E40&gt;0,'In Process Calc.'!B41,"")</f>
        <v/>
      </c>
      <c r="BO48" s="246" t="str">
        <f>IF(Glutamine!$E40&gt;0,'In Process Calc.'!C41,"")</f>
        <v/>
      </c>
    </row>
    <row r="49" spans="1:67" x14ac:dyDescent="0.15">
      <c r="A49" s="240" t="str">
        <f>IF(Glutamine!$E41&gt;0,Glutamine!$B$1,"")</f>
        <v/>
      </c>
      <c r="B49" s="240" t="str">
        <f>IF(Glutamine!$E41&gt;0,Glutamine!A40+0.1,"")</f>
        <v/>
      </c>
      <c r="C49" s="244" t="str">
        <f>IF(Glutamine!$E41&gt;0,Glutamine!B40,"")</f>
        <v/>
      </c>
      <c r="D49" s="249" t="str">
        <f>IF(Glutamine!$E41&gt;0,Glutamine!C40,"")</f>
        <v/>
      </c>
      <c r="E49" s="240" t="str">
        <f>IF(Glutamine!$E41&gt;0,Glutamine!D40,"")</f>
        <v/>
      </c>
      <c r="F49" s="240" t="str">
        <f>IF(Glutamine!$E41&gt;0,Glutamine!E40,"")</f>
        <v/>
      </c>
      <c r="G49" s="240" t="str">
        <f>IF(Glutamine!$E41&gt;0,Glutamine!G40,"")</f>
        <v/>
      </c>
      <c r="H49" s="245" t="str">
        <f>IF(Glutamine!$E41&gt;0,Glutamine!H40,"")</f>
        <v/>
      </c>
      <c r="I49" s="245" t="str">
        <f>IF(Glutamine!$E41&gt;0,Glutamine!I40,"")</f>
        <v/>
      </c>
      <c r="J49" s="245" t="str">
        <f>IF(Glutamine!$E41&gt;0,Glutamine!J40,"")</f>
        <v/>
      </c>
      <c r="K49" s="245" t="str">
        <f>IF(Glutamine!$E41&gt;0,Glutamine!K40,"")</f>
        <v/>
      </c>
      <c r="L49" s="240" t="str">
        <f>IF(Glutamine!$E41&gt;0,Glutamine!L40,"")</f>
        <v/>
      </c>
      <c r="M49" s="240" t="str">
        <f>IF(Glutamine!$E41&gt;0,Glutamine!M40,"")</f>
        <v/>
      </c>
      <c r="N49" s="240" t="str">
        <f>IF(Glutamine!$E41&gt;0,Glutamine!N40,"")</f>
        <v/>
      </c>
      <c r="O49" s="240" t="str">
        <f>IF(Glutamine!$E41&gt;0,Glutamine!O40,"")</f>
        <v/>
      </c>
      <c r="P49" s="240" t="str">
        <f>IF(Glutamine!$E41&gt;0,Glutamine!P40,"")</f>
        <v/>
      </c>
      <c r="Q49" s="240" t="str">
        <f>IF(Glutamine!$E41&gt;0,Glutamine!Q40,"")</f>
        <v/>
      </c>
      <c r="R49" s="240" t="str">
        <f>IF(Glutamine!$E41&gt;0,Glutamine!R40,"")</f>
        <v/>
      </c>
      <c r="S49" s="240" t="str">
        <f>IF(Glutamine!$E41&gt;0,Glutamine!S40,"")</f>
        <v/>
      </c>
      <c r="T49" s="246" t="str">
        <f>IF(Glutamine!$E41&gt;0,Glutamine!T40+Glutamine!$E41*Glutamine!#REF!/'In Process Calc.'!$I43,"")</f>
        <v/>
      </c>
      <c r="U49" s="246" t="str">
        <f>IF(Glutamine!$E41&gt;0,Glutamine!U40+Glutamine!$E41*Glutamine!#REF!/'In Process Calc.'!$I43,"")</f>
        <v/>
      </c>
      <c r="V49" s="246" t="str">
        <f>IF(Glutamine!$E41&gt;0,Glutamine!V40+Glutamine!$E41*Glutamine!#REF!/'In Process Calc.'!$I43,"")</f>
        <v/>
      </c>
      <c r="W49" s="246" t="str">
        <f>IF(Glutamine!$E41&gt;0,Glutamine!W40+Glutamine!$E41*Glutamine!#REF!/'In Process Calc.'!$I43,"")</f>
        <v/>
      </c>
      <c r="X49" s="246" t="str">
        <f>IF(Glutamine!$E41&gt;0,Glutamine!X40+Glutamine!$E41*Glutamine!#REF!/'In Process Calc.'!$I43,"")</f>
        <v/>
      </c>
      <c r="Y49" s="246" t="str">
        <f>IF(Glutamine!$E41&gt;0,Glutamine!Y40+Glutamine!$E41*Glutamine!#REF!/'In Process Calc.'!$I43,"")</f>
        <v/>
      </c>
      <c r="Z49" s="246" t="str">
        <f>IF(Glutamine!$E41&gt;0,Glutamine!Z40+Glutamine!$E41*Glutamine!#REF!/'In Process Calc.'!$I43,"")</f>
        <v/>
      </c>
      <c r="AA49" s="246" t="str">
        <f>IF(Glutamine!$E41&gt;0,Glutamine!AA40+Glutamine!$E41*Glutamine!#REF!/'In Process Calc.'!$I43,"")</f>
        <v/>
      </c>
      <c r="AB49" s="246" t="str">
        <f>IF(Glutamine!$E41&gt;0,Glutamine!AB40+Glutamine!$E41*Glutamine!#REF!/'In Process Calc.'!$I43,"")</f>
        <v/>
      </c>
      <c r="AC49" s="246" t="str">
        <f>IF(Glutamine!$E41&gt;0,Glutamine!AC40+Glutamine!$E41*Glutamine!#REF!/'In Process Calc.'!$I43,"")</f>
        <v/>
      </c>
      <c r="AD49" s="246" t="str">
        <f>IF(Glutamine!$E41&gt;0,Glutamine!AD40+Glutamine!$E41*Glutamine!#REF!/'In Process Calc.'!$I43,"")</f>
        <v/>
      </c>
      <c r="AE49" s="246" t="str">
        <f>IF(Glutamine!$E41&gt;0,Glutamine!AE40+Glutamine!$E41*Glutamine!#REF!/'In Process Calc.'!$I43,"")</f>
        <v/>
      </c>
      <c r="AF49" s="246" t="str">
        <f>IF(Glutamine!$E41&gt;0,Glutamine!AF40+Glutamine!$E41*Glutamine!#REF!/'In Process Calc.'!$I43,"")</f>
        <v/>
      </c>
      <c r="AG49" s="246" t="str">
        <f>IF(Glutamine!$E41&gt;0,Glutamine!AG40+Glutamine!$E41*Glutamine!#REF!/'In Process Calc.'!$I43,"")</f>
        <v/>
      </c>
      <c r="AH49" s="246" t="str">
        <f>IF(Glutamine!$E41&gt;0,Glutamine!AH40+Glutamine!$E41*Glutamine!#REF!/'In Process Calc.'!$I43,"")</f>
        <v/>
      </c>
      <c r="AI49" s="246" t="str">
        <f>IF(Glutamine!$E41&gt;0,Glutamine!AI40+Glutamine!$E41*Glutamine!#REF!/'In Process Calc.'!$I43,"")</f>
        <v/>
      </c>
      <c r="AJ49" s="246" t="str">
        <f>IF(Glutamine!$E41&gt;0,Glutamine!AJ40+Glutamine!$E41*Glutamine!#REF!/'In Process Calc.'!$I43,"")</f>
        <v/>
      </c>
      <c r="AK49" s="246" t="str">
        <f>IF(Glutamine!$E41&gt;0,Glutamine!AK40+Glutamine!$E41*Glutamine!#REF!/'In Process Calc.'!$I43,"")</f>
        <v/>
      </c>
      <c r="AL49" s="246" t="str">
        <f>IF(Glutamine!$E41&gt;0,Glutamine!AL40+Glutamine!$E41*Glutamine!#REF!/'In Process Calc.'!$I43,"")</f>
        <v/>
      </c>
      <c r="AM49" s="246" t="str">
        <f>IF(Glutamine!$E41&gt;0,Glutamine!AM40+Glutamine!$E41*Glutamine!#REF!/'In Process Calc.'!$I43,"")</f>
        <v/>
      </c>
      <c r="AN49" s="246" t="str">
        <f>IF(Glutamine!$E41&gt;0,Glutamine!AN40+Glutamine!$E41*Glutamine!#REF!/'In Process Calc.'!$I43,"")</f>
        <v/>
      </c>
      <c r="AO49" s="246" t="str">
        <f>IF(Glutamine!$E41&gt;0,Glutamine!AO40+Glutamine!$E41*Glutamine!#REF!/'In Process Calc.'!$I43,"")</f>
        <v/>
      </c>
      <c r="AP49" s="246" t="str">
        <f>IF(Glutamine!$E41&gt;0,Glutamine!AP40+Glutamine!$E41*Glutamine!AQ40/'In Process Calc.'!$I43,"")</f>
        <v/>
      </c>
      <c r="AQ49" s="246" t="str">
        <f>IF(Glutamine!$E41&gt;0,Glutamine!#REF!+Glutamine!$E41*Glutamine!AR40/'In Process Calc.'!$I43,"")</f>
        <v/>
      </c>
      <c r="AR49" s="246" t="str">
        <f>IF(Glutamine!$E41&gt;0,Glutamine!#REF!,"")</f>
        <v/>
      </c>
      <c r="AS49" s="246" t="str">
        <f>IF(Glutamine!$E41&gt;0,Glutamine!#REF!,"")</f>
        <v/>
      </c>
      <c r="AT49" s="246" t="str">
        <f>IF(Glutamine!$E41&gt;0,Glutamine!#REF!,"")</f>
        <v/>
      </c>
      <c r="AU49" s="246" t="str">
        <f>IF(Glutamine!$E41&gt;0,Glutamine!#REF!,"")</f>
        <v/>
      </c>
      <c r="AV49" s="246" t="str">
        <f>IF(Glutamine!$E41&gt;0,Glutamine!#REF!,"")</f>
        <v/>
      </c>
      <c r="AW49" s="246" t="str">
        <f>IF(Glutamine!$E41&gt;0,Glutamine!#REF!,"")</f>
        <v/>
      </c>
      <c r="AX49" s="246" t="str">
        <f>IF(Glutamine!$E41&gt;0,Glutamine!#REF!,"")</f>
        <v/>
      </c>
      <c r="AY49" s="246" t="str">
        <f>IF(Glutamine!$E41&gt;0,Glutamine!#REF!,"")</f>
        <v/>
      </c>
      <c r="AZ49" s="246" t="str">
        <f>IF(Glutamine!$E41&gt;0,Glutamine!#REF!,"")</f>
        <v/>
      </c>
      <c r="BA49" s="246" t="str">
        <f>IF(Glutamine!$E41&gt;0,Glutamine!#REF!,"")</f>
        <v/>
      </c>
      <c r="BB49" s="246" t="str">
        <f>IF(Glutamine!$E41&gt;0,Glutamine!#REF!,"")</f>
        <v/>
      </c>
      <c r="BC49" s="246" t="str">
        <f>IF(Glutamine!$E41&gt;0,Glutamine!#REF!,"")</f>
        <v/>
      </c>
      <c r="BD49" s="246" t="str">
        <f>IF(Glutamine!$E41&gt;0,Glutamine!#REF!,"")</f>
        <v/>
      </c>
      <c r="BE49" s="246" t="str">
        <f>IF(Glutamine!$E41&gt;0,Glutamine!#REF!,"")</f>
        <v/>
      </c>
      <c r="BF49" s="246" t="str">
        <f>IF(Glutamine!$E41&gt;0,Glutamine!#REF!,"")</f>
        <v/>
      </c>
      <c r="BG49" s="246" t="str">
        <f>IF(Glutamine!$E41&gt;0,Glutamine!#REF!,"")</f>
        <v/>
      </c>
      <c r="BH49" s="246" t="str">
        <f>IF(Glutamine!$E41&gt;0,Glutamine!#REF!,"")</f>
        <v/>
      </c>
      <c r="BI49" s="246" t="str">
        <f>IF(Glutamine!$E41&gt;0,Glutamine!#REF!,"")</f>
        <v/>
      </c>
      <c r="BJ49" s="246" t="str">
        <f>IF(Glutamine!$E41&gt;0,Glutamine!#REF!,"")</f>
        <v/>
      </c>
      <c r="BK49" s="246" t="str">
        <f>IF(Glutamine!$E41&gt;0,Glutamine!#REF!,"")</f>
        <v/>
      </c>
      <c r="BL49" s="246" t="str">
        <f>IF(Glutamine!$E41&gt;0,Glutamine!#REF!,"")</f>
        <v/>
      </c>
      <c r="BM49" s="246" t="str">
        <f>IF(Glutamine!$E41&gt;0,Glutamine!#REF!,"")</f>
        <v/>
      </c>
      <c r="BN49" s="246" t="str">
        <f>IF(Glutamine!$E41&gt;0,'In Process Calc.'!B42,"")</f>
        <v/>
      </c>
      <c r="BO49" s="246" t="str">
        <f>IF(Glutamine!$E41&gt;0,'In Process Calc.'!C42,"")</f>
        <v/>
      </c>
    </row>
    <row r="50" spans="1:67" x14ac:dyDescent="0.15">
      <c r="A50" s="240" t="str">
        <f>IF(Glutamine!$E42&gt;0,Glutamine!$B$1,"")</f>
        <v/>
      </c>
      <c r="B50" s="240" t="str">
        <f>IF(Glutamine!$E42&gt;0,Glutamine!A41+0.1,"")</f>
        <v/>
      </c>
      <c r="C50" s="244" t="str">
        <f>IF(Glutamine!$E42&gt;0,Glutamine!B41,"")</f>
        <v/>
      </c>
      <c r="D50" s="249" t="str">
        <f>IF(Glutamine!$E42&gt;0,Glutamine!C41,"")</f>
        <v/>
      </c>
      <c r="E50" s="240" t="str">
        <f>IF(Glutamine!$E42&gt;0,Glutamine!D41,"")</f>
        <v/>
      </c>
      <c r="F50" s="240" t="str">
        <f>IF(Glutamine!$E42&gt;0,Glutamine!E41,"")</f>
        <v/>
      </c>
      <c r="G50" s="240" t="str">
        <f>IF(Glutamine!$E42&gt;0,Glutamine!G41,"")</f>
        <v/>
      </c>
      <c r="H50" s="245" t="str">
        <f>IF(Glutamine!$E42&gt;0,Glutamine!H41,"")</f>
        <v/>
      </c>
      <c r="I50" s="245" t="str">
        <f>IF(Glutamine!$E42&gt;0,Glutamine!I41,"")</f>
        <v/>
      </c>
      <c r="J50" s="245" t="str">
        <f>IF(Glutamine!$E42&gt;0,Glutamine!J41,"")</f>
        <v/>
      </c>
      <c r="K50" s="245" t="str">
        <f>IF(Glutamine!$E42&gt;0,Glutamine!K41,"")</f>
        <v/>
      </c>
      <c r="L50" s="240" t="str">
        <f>IF(Glutamine!$E42&gt;0,Glutamine!L41,"")</f>
        <v/>
      </c>
      <c r="M50" s="240" t="str">
        <f>IF(Glutamine!$E42&gt;0,Glutamine!M41,"")</f>
        <v/>
      </c>
      <c r="N50" s="240" t="str">
        <f>IF(Glutamine!$E42&gt;0,Glutamine!N41,"")</f>
        <v/>
      </c>
      <c r="O50" s="240" t="str">
        <f>IF(Glutamine!$E42&gt;0,Glutamine!O41,"")</f>
        <v/>
      </c>
      <c r="P50" s="240" t="str">
        <f>IF(Glutamine!$E42&gt;0,Glutamine!P41,"")</f>
        <v/>
      </c>
      <c r="Q50" s="240" t="str">
        <f>IF(Glutamine!$E42&gt;0,Glutamine!Q41,"")</f>
        <v/>
      </c>
      <c r="R50" s="240" t="str">
        <f>IF(Glutamine!$E42&gt;0,Glutamine!R41,"")</f>
        <v/>
      </c>
      <c r="S50" s="240" t="str">
        <f>IF(Glutamine!$E42&gt;0,Glutamine!S41,"")</f>
        <v/>
      </c>
      <c r="T50" s="246" t="str">
        <f>IF(Glutamine!$E42&gt;0,Glutamine!T41+Glutamine!$E42*Glutamine!#REF!/'In Process Calc.'!$I44,"")</f>
        <v/>
      </c>
      <c r="U50" s="246" t="str">
        <f>IF(Glutamine!$E42&gt;0,Glutamine!U41+Glutamine!$E42*Glutamine!#REF!/'In Process Calc.'!$I44,"")</f>
        <v/>
      </c>
      <c r="V50" s="246" t="str">
        <f>IF(Glutamine!$E42&gt;0,Glutamine!V41+Glutamine!$E42*Glutamine!#REF!/'In Process Calc.'!$I44,"")</f>
        <v/>
      </c>
      <c r="W50" s="246" t="str">
        <f>IF(Glutamine!$E42&gt;0,Glutamine!W41+Glutamine!$E42*Glutamine!#REF!/'In Process Calc.'!$I44,"")</f>
        <v/>
      </c>
      <c r="X50" s="246" t="str">
        <f>IF(Glutamine!$E42&gt;0,Glutamine!X41+Glutamine!$E42*Glutamine!#REF!/'In Process Calc.'!$I44,"")</f>
        <v/>
      </c>
      <c r="Y50" s="246" t="str">
        <f>IF(Glutamine!$E42&gt;0,Glutamine!Y41+Glutamine!$E42*Glutamine!#REF!/'In Process Calc.'!$I44,"")</f>
        <v/>
      </c>
      <c r="Z50" s="246" t="str">
        <f>IF(Glutamine!$E42&gt;0,Glutamine!Z41+Glutamine!$E42*Glutamine!#REF!/'In Process Calc.'!$I44,"")</f>
        <v/>
      </c>
      <c r="AA50" s="246" t="str">
        <f>IF(Glutamine!$E42&gt;0,Glutamine!AA41+Glutamine!$E42*Glutamine!#REF!/'In Process Calc.'!$I44,"")</f>
        <v/>
      </c>
      <c r="AB50" s="246" t="str">
        <f>IF(Glutamine!$E42&gt;0,Glutamine!AB41+Glutamine!$E42*Glutamine!#REF!/'In Process Calc.'!$I44,"")</f>
        <v/>
      </c>
      <c r="AC50" s="246" t="str">
        <f>IF(Glutamine!$E42&gt;0,Glutamine!AC41+Glutamine!$E42*Glutamine!#REF!/'In Process Calc.'!$I44,"")</f>
        <v/>
      </c>
      <c r="AD50" s="246" t="str">
        <f>IF(Glutamine!$E42&gt;0,Glutamine!AD41+Glutamine!$E42*Glutamine!#REF!/'In Process Calc.'!$I44,"")</f>
        <v/>
      </c>
      <c r="AE50" s="246" t="str">
        <f>IF(Glutamine!$E42&gt;0,Glutamine!AE41+Glutamine!$E42*Glutamine!#REF!/'In Process Calc.'!$I44,"")</f>
        <v/>
      </c>
      <c r="AF50" s="246" t="str">
        <f>IF(Glutamine!$E42&gt;0,Glutamine!AF41+Glutamine!$E42*Glutamine!#REF!/'In Process Calc.'!$I44,"")</f>
        <v/>
      </c>
      <c r="AG50" s="246" t="str">
        <f>IF(Glutamine!$E42&gt;0,Glutamine!AG41+Glutamine!$E42*Glutamine!#REF!/'In Process Calc.'!$I44,"")</f>
        <v/>
      </c>
      <c r="AH50" s="246" t="str">
        <f>IF(Glutamine!$E42&gt;0,Glutamine!AH41+Glutamine!$E42*Glutamine!#REF!/'In Process Calc.'!$I44,"")</f>
        <v/>
      </c>
      <c r="AI50" s="246" t="str">
        <f>IF(Glutamine!$E42&gt;0,Glutamine!AI41+Glutamine!$E42*Glutamine!#REF!/'In Process Calc.'!$I44,"")</f>
        <v/>
      </c>
      <c r="AJ50" s="246" t="str">
        <f>IF(Glutamine!$E42&gt;0,Glutamine!AJ41+Glutamine!$E42*Glutamine!#REF!/'In Process Calc.'!$I44,"")</f>
        <v/>
      </c>
      <c r="AK50" s="246" t="str">
        <f>IF(Glutamine!$E42&gt;0,Glutamine!AK41+Glutamine!$E42*Glutamine!#REF!/'In Process Calc.'!$I44,"")</f>
        <v/>
      </c>
      <c r="AL50" s="246" t="str">
        <f>IF(Glutamine!$E42&gt;0,Glutamine!AL41+Glutamine!$E42*Glutamine!#REF!/'In Process Calc.'!$I44,"")</f>
        <v/>
      </c>
      <c r="AM50" s="246" t="str">
        <f>IF(Glutamine!$E42&gt;0,Glutamine!AM41+Glutamine!$E42*Glutamine!#REF!/'In Process Calc.'!$I44,"")</f>
        <v/>
      </c>
      <c r="AN50" s="246" t="str">
        <f>IF(Glutamine!$E42&gt;0,Glutamine!AN41+Glutamine!$E42*Glutamine!#REF!/'In Process Calc.'!$I44,"")</f>
        <v/>
      </c>
      <c r="AO50" s="246" t="str">
        <f>IF(Glutamine!$E42&gt;0,Glutamine!AO41+Glutamine!$E42*Glutamine!#REF!/'In Process Calc.'!$I44,"")</f>
        <v/>
      </c>
      <c r="AP50" s="246" t="str">
        <f>IF(Glutamine!$E42&gt;0,Glutamine!AP41+Glutamine!$E42*Glutamine!AQ41/'In Process Calc.'!$I44,"")</f>
        <v/>
      </c>
      <c r="AQ50" s="246" t="str">
        <f>IF(Glutamine!$E42&gt;0,Glutamine!#REF!+Glutamine!$E42*Glutamine!AR41/'In Process Calc.'!$I44,"")</f>
        <v/>
      </c>
      <c r="AR50" s="246" t="str">
        <f>IF(Glutamine!$E42&gt;0,Glutamine!#REF!,"")</f>
        <v/>
      </c>
      <c r="AS50" s="246" t="str">
        <f>IF(Glutamine!$E42&gt;0,Glutamine!#REF!,"")</f>
        <v/>
      </c>
      <c r="AT50" s="246" t="str">
        <f>IF(Glutamine!$E42&gt;0,Glutamine!#REF!,"")</f>
        <v/>
      </c>
      <c r="AU50" s="246" t="str">
        <f>IF(Glutamine!$E42&gt;0,Glutamine!#REF!,"")</f>
        <v/>
      </c>
      <c r="AV50" s="246" t="str">
        <f>IF(Glutamine!$E42&gt;0,Glutamine!#REF!,"")</f>
        <v/>
      </c>
      <c r="AW50" s="246" t="str">
        <f>IF(Glutamine!$E42&gt;0,Glutamine!#REF!,"")</f>
        <v/>
      </c>
      <c r="AX50" s="246" t="str">
        <f>IF(Glutamine!$E42&gt;0,Glutamine!#REF!,"")</f>
        <v/>
      </c>
      <c r="AY50" s="246" t="str">
        <f>IF(Glutamine!$E42&gt;0,Glutamine!#REF!,"")</f>
        <v/>
      </c>
      <c r="AZ50" s="246" t="str">
        <f>IF(Glutamine!$E42&gt;0,Glutamine!#REF!,"")</f>
        <v/>
      </c>
      <c r="BA50" s="246" t="str">
        <f>IF(Glutamine!$E42&gt;0,Glutamine!#REF!,"")</f>
        <v/>
      </c>
      <c r="BB50" s="246" t="str">
        <f>IF(Glutamine!$E42&gt;0,Glutamine!#REF!,"")</f>
        <v/>
      </c>
      <c r="BC50" s="246" t="str">
        <f>IF(Glutamine!$E42&gt;0,Glutamine!#REF!,"")</f>
        <v/>
      </c>
      <c r="BD50" s="246" t="str">
        <f>IF(Glutamine!$E42&gt;0,Glutamine!#REF!,"")</f>
        <v/>
      </c>
      <c r="BE50" s="246" t="str">
        <f>IF(Glutamine!$E42&gt;0,Glutamine!#REF!,"")</f>
        <v/>
      </c>
      <c r="BF50" s="246" t="str">
        <f>IF(Glutamine!$E42&gt;0,Glutamine!#REF!,"")</f>
        <v/>
      </c>
      <c r="BG50" s="246" t="str">
        <f>IF(Glutamine!$E42&gt;0,Glutamine!#REF!,"")</f>
        <v/>
      </c>
      <c r="BH50" s="246" t="str">
        <f>IF(Glutamine!$E42&gt;0,Glutamine!#REF!,"")</f>
        <v/>
      </c>
      <c r="BI50" s="246" t="str">
        <f>IF(Glutamine!$E42&gt;0,Glutamine!#REF!,"")</f>
        <v/>
      </c>
      <c r="BJ50" s="246" t="str">
        <f>IF(Glutamine!$E42&gt;0,Glutamine!#REF!,"")</f>
        <v/>
      </c>
      <c r="BK50" s="246" t="str">
        <f>IF(Glutamine!$E42&gt;0,Glutamine!#REF!,"")</f>
        <v/>
      </c>
      <c r="BL50" s="246" t="str">
        <f>IF(Glutamine!$E42&gt;0,Glutamine!#REF!,"")</f>
        <v/>
      </c>
      <c r="BM50" s="246" t="str">
        <f>IF(Glutamine!$E42&gt;0,Glutamine!#REF!,"")</f>
        <v/>
      </c>
      <c r="BN50" s="246" t="str">
        <f>IF(Glutamine!$E42&gt;0,'In Process Calc.'!B43,"")</f>
        <v/>
      </c>
      <c r="BO50" s="246" t="str">
        <f>IF(Glutamine!$E42&gt;0,'In Process Calc.'!C43,"")</f>
        <v/>
      </c>
    </row>
    <row r="51" spans="1:67" x14ac:dyDescent="0.15">
      <c r="A51" s="240" t="str">
        <f>IF(Glutamine!$E43&gt;0,Glutamine!$B$1,"")</f>
        <v/>
      </c>
      <c r="B51" s="240" t="str">
        <f>IF(Glutamine!$E43&gt;0,Glutamine!A42+0.1,"")</f>
        <v/>
      </c>
      <c r="C51" s="244" t="str">
        <f>IF(Glutamine!$E43&gt;0,Glutamine!B42,"")</f>
        <v/>
      </c>
      <c r="D51" s="249" t="str">
        <f>IF(Glutamine!$E43&gt;0,Glutamine!C42,"")</f>
        <v/>
      </c>
      <c r="E51" s="240" t="str">
        <f>IF(Glutamine!$E43&gt;0,Glutamine!D42,"")</f>
        <v/>
      </c>
      <c r="F51" s="240" t="str">
        <f>IF(Glutamine!$E43&gt;0,Glutamine!E42,"")</f>
        <v/>
      </c>
      <c r="G51" s="240" t="str">
        <f>IF(Glutamine!$E43&gt;0,Glutamine!G42,"")</f>
        <v/>
      </c>
      <c r="H51" s="245" t="str">
        <f>IF(Glutamine!$E43&gt;0,Glutamine!H42,"")</f>
        <v/>
      </c>
      <c r="I51" s="245" t="str">
        <f>IF(Glutamine!$E43&gt;0,Glutamine!I42,"")</f>
        <v/>
      </c>
      <c r="J51" s="245" t="str">
        <f>IF(Glutamine!$E43&gt;0,Glutamine!J42,"")</f>
        <v/>
      </c>
      <c r="K51" s="245" t="str">
        <f>IF(Glutamine!$E43&gt;0,Glutamine!K42,"")</f>
        <v/>
      </c>
      <c r="L51" s="240" t="str">
        <f>IF(Glutamine!$E43&gt;0,Glutamine!L42,"")</f>
        <v/>
      </c>
      <c r="M51" s="240" t="str">
        <f>IF(Glutamine!$E43&gt;0,Glutamine!M42,"")</f>
        <v/>
      </c>
      <c r="N51" s="240" t="str">
        <f>IF(Glutamine!$E43&gt;0,Glutamine!N42,"")</f>
        <v/>
      </c>
      <c r="O51" s="240" t="str">
        <f>IF(Glutamine!$E43&gt;0,Glutamine!O42,"")</f>
        <v/>
      </c>
      <c r="P51" s="240" t="str">
        <f>IF(Glutamine!$E43&gt;0,Glutamine!P42,"")</f>
        <v/>
      </c>
      <c r="Q51" s="240" t="str">
        <f>IF(Glutamine!$E43&gt;0,Glutamine!Q42,"")</f>
        <v/>
      </c>
      <c r="R51" s="240" t="str">
        <f>IF(Glutamine!$E43&gt;0,Glutamine!R42,"")</f>
        <v/>
      </c>
      <c r="S51" s="240" t="str">
        <f>IF(Glutamine!$E43&gt;0,Glutamine!S42,"")</f>
        <v/>
      </c>
      <c r="T51" s="246" t="str">
        <f>IF(Glutamine!$E43&gt;0,Glutamine!T42+Glutamine!$E43*Glutamine!#REF!/'In Process Calc.'!$I45,"")</f>
        <v/>
      </c>
      <c r="U51" s="246" t="str">
        <f>IF(Glutamine!$E43&gt;0,Glutamine!U42+Glutamine!$E43*Glutamine!#REF!/'In Process Calc.'!$I45,"")</f>
        <v/>
      </c>
      <c r="V51" s="246" t="str">
        <f>IF(Glutamine!$E43&gt;0,Glutamine!V42+Glutamine!$E43*Glutamine!#REF!/'In Process Calc.'!$I45,"")</f>
        <v/>
      </c>
      <c r="W51" s="246" t="str">
        <f>IF(Glutamine!$E43&gt;0,Glutamine!W42+Glutamine!$E43*Glutamine!#REF!/'In Process Calc.'!$I45,"")</f>
        <v/>
      </c>
      <c r="X51" s="246" t="str">
        <f>IF(Glutamine!$E43&gt;0,Glutamine!X42+Glutamine!$E43*Glutamine!#REF!/'In Process Calc.'!$I45,"")</f>
        <v/>
      </c>
      <c r="Y51" s="246" t="str">
        <f>IF(Glutamine!$E43&gt;0,Glutamine!Y42+Glutamine!$E43*Glutamine!#REF!/'In Process Calc.'!$I45,"")</f>
        <v/>
      </c>
      <c r="Z51" s="246" t="str">
        <f>IF(Glutamine!$E43&gt;0,Glutamine!Z42+Glutamine!$E43*Glutamine!#REF!/'In Process Calc.'!$I45,"")</f>
        <v/>
      </c>
      <c r="AA51" s="246" t="str">
        <f>IF(Glutamine!$E43&gt;0,Glutamine!AA42+Glutamine!$E43*Glutamine!#REF!/'In Process Calc.'!$I45,"")</f>
        <v/>
      </c>
      <c r="AB51" s="246" t="str">
        <f>IF(Glutamine!$E43&gt;0,Glutamine!AB42+Glutamine!$E43*Glutamine!#REF!/'In Process Calc.'!$I45,"")</f>
        <v/>
      </c>
      <c r="AC51" s="246" t="str">
        <f>IF(Glutamine!$E43&gt;0,Glutamine!AC42+Glutamine!$E43*Glutamine!#REF!/'In Process Calc.'!$I45,"")</f>
        <v/>
      </c>
      <c r="AD51" s="246" t="str">
        <f>IF(Glutamine!$E43&gt;0,Glutamine!AD42+Glutamine!$E43*Glutamine!#REF!/'In Process Calc.'!$I45,"")</f>
        <v/>
      </c>
      <c r="AE51" s="246" t="str">
        <f>IF(Glutamine!$E43&gt;0,Glutamine!AE42+Glutamine!$E43*Glutamine!#REF!/'In Process Calc.'!$I45,"")</f>
        <v/>
      </c>
      <c r="AF51" s="246" t="str">
        <f>IF(Glutamine!$E43&gt;0,Glutamine!AF42+Glutamine!$E43*Glutamine!#REF!/'In Process Calc.'!$I45,"")</f>
        <v/>
      </c>
      <c r="AG51" s="246" t="str">
        <f>IF(Glutamine!$E43&gt;0,Glutamine!AG42+Glutamine!$E43*Glutamine!#REF!/'In Process Calc.'!$I45,"")</f>
        <v/>
      </c>
      <c r="AH51" s="246" t="str">
        <f>IF(Glutamine!$E43&gt;0,Glutamine!AH42+Glutamine!$E43*Glutamine!#REF!/'In Process Calc.'!$I45,"")</f>
        <v/>
      </c>
      <c r="AI51" s="246" t="str">
        <f>IF(Glutamine!$E43&gt;0,Glutamine!AI42+Glutamine!$E43*Glutamine!#REF!/'In Process Calc.'!$I45,"")</f>
        <v/>
      </c>
      <c r="AJ51" s="246" t="str">
        <f>IF(Glutamine!$E43&gt;0,Glutamine!AJ42+Glutamine!$E43*Glutamine!#REF!/'In Process Calc.'!$I45,"")</f>
        <v/>
      </c>
      <c r="AK51" s="246" t="str">
        <f>IF(Glutamine!$E43&gt;0,Glutamine!AK42+Glutamine!$E43*Glutamine!#REF!/'In Process Calc.'!$I45,"")</f>
        <v/>
      </c>
      <c r="AL51" s="246" t="str">
        <f>IF(Glutamine!$E43&gt;0,Glutamine!AL42+Glutamine!$E43*Glutamine!#REF!/'In Process Calc.'!$I45,"")</f>
        <v/>
      </c>
      <c r="AM51" s="246" t="str">
        <f>IF(Glutamine!$E43&gt;0,Glutamine!AM42+Glutamine!$E43*Glutamine!#REF!/'In Process Calc.'!$I45,"")</f>
        <v/>
      </c>
      <c r="AN51" s="246" t="str">
        <f>IF(Glutamine!$E43&gt;0,Glutamine!AN42+Glutamine!$E43*Glutamine!#REF!/'In Process Calc.'!$I45,"")</f>
        <v/>
      </c>
      <c r="AO51" s="246" t="str">
        <f>IF(Glutamine!$E43&gt;0,Glutamine!AO42+Glutamine!$E43*Glutamine!#REF!/'In Process Calc.'!$I45,"")</f>
        <v/>
      </c>
      <c r="AP51" s="246" t="str">
        <f>IF(Glutamine!$E43&gt;0,Glutamine!AP42+Glutamine!$E43*Glutamine!AQ42/'In Process Calc.'!$I45,"")</f>
        <v/>
      </c>
      <c r="AQ51" s="246" t="str">
        <f>IF(Glutamine!$E43&gt;0,Glutamine!#REF!+Glutamine!$E43*Glutamine!AR42/'In Process Calc.'!$I45,"")</f>
        <v/>
      </c>
      <c r="AR51" s="246" t="str">
        <f>IF(Glutamine!$E43&gt;0,Glutamine!#REF!,"")</f>
        <v/>
      </c>
      <c r="AS51" s="246" t="str">
        <f>IF(Glutamine!$E43&gt;0,Glutamine!#REF!,"")</f>
        <v/>
      </c>
      <c r="AT51" s="246" t="str">
        <f>IF(Glutamine!$E43&gt;0,Glutamine!#REF!,"")</f>
        <v/>
      </c>
      <c r="AU51" s="246" t="str">
        <f>IF(Glutamine!$E43&gt;0,Glutamine!#REF!,"")</f>
        <v/>
      </c>
      <c r="AV51" s="246" t="str">
        <f>IF(Glutamine!$E43&gt;0,Glutamine!#REF!,"")</f>
        <v/>
      </c>
      <c r="AW51" s="246" t="str">
        <f>IF(Glutamine!$E43&gt;0,Glutamine!#REF!,"")</f>
        <v/>
      </c>
      <c r="AX51" s="246" t="str">
        <f>IF(Glutamine!$E43&gt;0,Glutamine!#REF!,"")</f>
        <v/>
      </c>
      <c r="AY51" s="246" t="str">
        <f>IF(Glutamine!$E43&gt;0,Glutamine!#REF!,"")</f>
        <v/>
      </c>
      <c r="AZ51" s="246" t="str">
        <f>IF(Glutamine!$E43&gt;0,Glutamine!#REF!,"")</f>
        <v/>
      </c>
      <c r="BA51" s="246" t="str">
        <f>IF(Glutamine!$E43&gt;0,Glutamine!#REF!,"")</f>
        <v/>
      </c>
      <c r="BB51" s="246" t="str">
        <f>IF(Glutamine!$E43&gt;0,Glutamine!#REF!,"")</f>
        <v/>
      </c>
      <c r="BC51" s="246" t="str">
        <f>IF(Glutamine!$E43&gt;0,Glutamine!#REF!,"")</f>
        <v/>
      </c>
      <c r="BD51" s="246" t="str">
        <f>IF(Glutamine!$E43&gt;0,Glutamine!#REF!,"")</f>
        <v/>
      </c>
      <c r="BE51" s="246" t="str">
        <f>IF(Glutamine!$E43&gt;0,Glutamine!#REF!,"")</f>
        <v/>
      </c>
      <c r="BF51" s="246" t="str">
        <f>IF(Glutamine!$E43&gt;0,Glutamine!#REF!,"")</f>
        <v/>
      </c>
      <c r="BG51" s="246" t="str">
        <f>IF(Glutamine!$E43&gt;0,Glutamine!#REF!,"")</f>
        <v/>
      </c>
      <c r="BH51" s="246" t="str">
        <f>IF(Glutamine!$E43&gt;0,Glutamine!#REF!,"")</f>
        <v/>
      </c>
      <c r="BI51" s="246" t="str">
        <f>IF(Glutamine!$E43&gt;0,Glutamine!#REF!,"")</f>
        <v/>
      </c>
      <c r="BJ51" s="246" t="str">
        <f>IF(Glutamine!$E43&gt;0,Glutamine!#REF!,"")</f>
        <v/>
      </c>
      <c r="BK51" s="246" t="str">
        <f>IF(Glutamine!$E43&gt;0,Glutamine!#REF!,"")</f>
        <v/>
      </c>
      <c r="BL51" s="246" t="str">
        <f>IF(Glutamine!$E43&gt;0,Glutamine!#REF!,"")</f>
        <v/>
      </c>
      <c r="BM51" s="246" t="str">
        <f>IF(Glutamine!$E43&gt;0,Glutamine!#REF!,"")</f>
        <v/>
      </c>
      <c r="BN51" s="246" t="str">
        <f>IF(Glutamine!$E43&gt;0,'In Process Calc.'!B44,"")</f>
        <v/>
      </c>
      <c r="BO51" s="246" t="str">
        <f>IF(Glutamine!$E43&gt;0,'In Process Calc.'!C44,"")</f>
        <v/>
      </c>
    </row>
    <row r="52" spans="1:67" x14ac:dyDescent="0.15">
      <c r="A52" s="240" t="str">
        <f>IF(Glutamine!$E44&gt;0,Glutamine!$B$1,"")</f>
        <v/>
      </c>
      <c r="B52" s="240" t="str">
        <f>IF(Glutamine!$E44&gt;0,Glutamine!A43+0.1,"")</f>
        <v/>
      </c>
      <c r="C52" s="244" t="str">
        <f>IF(Glutamine!$E44&gt;0,Glutamine!B43,"")</f>
        <v/>
      </c>
      <c r="D52" s="249" t="str">
        <f>IF(Glutamine!$E44&gt;0,Glutamine!C43,"")</f>
        <v/>
      </c>
      <c r="E52" s="240" t="str">
        <f>IF(Glutamine!$E44&gt;0,Glutamine!D43,"")</f>
        <v/>
      </c>
      <c r="F52" s="240" t="str">
        <f>IF(Glutamine!$E44&gt;0,Glutamine!E43,"")</f>
        <v/>
      </c>
      <c r="G52" s="240" t="str">
        <f>IF(Glutamine!$E44&gt;0,Glutamine!G43,"")</f>
        <v/>
      </c>
      <c r="H52" s="245" t="str">
        <f>IF(Glutamine!$E44&gt;0,Glutamine!H43,"")</f>
        <v/>
      </c>
      <c r="I52" s="245" t="str">
        <f>IF(Glutamine!$E44&gt;0,Glutamine!I43,"")</f>
        <v/>
      </c>
      <c r="J52" s="245" t="str">
        <f>IF(Glutamine!$E44&gt;0,Glutamine!J43,"")</f>
        <v/>
      </c>
      <c r="K52" s="245" t="str">
        <f>IF(Glutamine!$E44&gt;0,Glutamine!K43,"")</f>
        <v/>
      </c>
      <c r="L52" s="240" t="str">
        <f>IF(Glutamine!$E44&gt;0,Glutamine!L43,"")</f>
        <v/>
      </c>
      <c r="M52" s="240" t="str">
        <f>IF(Glutamine!$E44&gt;0,Glutamine!M43,"")</f>
        <v/>
      </c>
      <c r="N52" s="240" t="str">
        <f>IF(Glutamine!$E44&gt;0,Glutamine!N43,"")</f>
        <v/>
      </c>
      <c r="O52" s="240" t="str">
        <f>IF(Glutamine!$E44&gt;0,Glutamine!O43,"")</f>
        <v/>
      </c>
      <c r="P52" s="240" t="str">
        <f>IF(Glutamine!$E44&gt;0,Glutamine!P43,"")</f>
        <v/>
      </c>
      <c r="Q52" s="240" t="str">
        <f>IF(Glutamine!$E44&gt;0,Glutamine!Q43,"")</f>
        <v/>
      </c>
      <c r="R52" s="240" t="str">
        <f>IF(Glutamine!$E44&gt;0,Glutamine!R43,"")</f>
        <v/>
      </c>
      <c r="S52" s="240" t="str">
        <f>IF(Glutamine!$E44&gt;0,Glutamine!S43,"")</f>
        <v/>
      </c>
      <c r="T52" s="246" t="str">
        <f>IF(Glutamine!$E44&gt;0,Glutamine!T43+Glutamine!$E44*Glutamine!#REF!/'In Process Calc.'!$I46,"")</f>
        <v/>
      </c>
      <c r="U52" s="246" t="str">
        <f>IF(Glutamine!$E44&gt;0,Glutamine!U43+Glutamine!$E44*Glutamine!#REF!/'In Process Calc.'!$I46,"")</f>
        <v/>
      </c>
      <c r="V52" s="246" t="str">
        <f>IF(Glutamine!$E44&gt;0,Glutamine!V43+Glutamine!$E44*Glutamine!#REF!/'In Process Calc.'!$I46,"")</f>
        <v/>
      </c>
      <c r="W52" s="246" t="str">
        <f>IF(Glutamine!$E44&gt;0,Glutamine!W43+Glutamine!$E44*Glutamine!#REF!/'In Process Calc.'!$I46,"")</f>
        <v/>
      </c>
      <c r="X52" s="246" t="str">
        <f>IF(Glutamine!$E44&gt;0,Glutamine!X43+Glutamine!$E44*Glutamine!#REF!/'In Process Calc.'!$I46,"")</f>
        <v/>
      </c>
      <c r="Y52" s="246" t="str">
        <f>IF(Glutamine!$E44&gt;0,Glutamine!Y43+Glutamine!$E44*Glutamine!#REF!/'In Process Calc.'!$I46,"")</f>
        <v/>
      </c>
      <c r="Z52" s="246" t="str">
        <f>IF(Glutamine!$E44&gt;0,Glutamine!Z43+Glutamine!$E44*Glutamine!#REF!/'In Process Calc.'!$I46,"")</f>
        <v/>
      </c>
      <c r="AA52" s="246" t="str">
        <f>IF(Glutamine!$E44&gt;0,Glutamine!AA43+Glutamine!$E44*Glutamine!#REF!/'In Process Calc.'!$I46,"")</f>
        <v/>
      </c>
      <c r="AB52" s="246" t="str">
        <f>IF(Glutamine!$E44&gt;0,Glutamine!AB43+Glutamine!$E44*Glutamine!#REF!/'In Process Calc.'!$I46,"")</f>
        <v/>
      </c>
      <c r="AC52" s="246" t="str">
        <f>IF(Glutamine!$E44&gt;0,Glutamine!AC43+Glutamine!$E44*Glutamine!#REF!/'In Process Calc.'!$I46,"")</f>
        <v/>
      </c>
      <c r="AD52" s="246" t="str">
        <f>IF(Glutamine!$E44&gt;0,Glutamine!AD43+Glutamine!$E44*Glutamine!#REF!/'In Process Calc.'!$I46,"")</f>
        <v/>
      </c>
      <c r="AE52" s="246" t="str">
        <f>IF(Glutamine!$E44&gt;0,Glutamine!AE43+Glutamine!$E44*Glutamine!#REF!/'In Process Calc.'!$I46,"")</f>
        <v/>
      </c>
      <c r="AF52" s="246" t="str">
        <f>IF(Glutamine!$E44&gt;0,Glutamine!AF43+Glutamine!$E44*Glutamine!#REF!/'In Process Calc.'!$I46,"")</f>
        <v/>
      </c>
      <c r="AG52" s="246" t="str">
        <f>IF(Glutamine!$E44&gt;0,Glutamine!AG43+Glutamine!$E44*Glutamine!#REF!/'In Process Calc.'!$I46,"")</f>
        <v/>
      </c>
      <c r="AH52" s="246" t="str">
        <f>IF(Glutamine!$E44&gt;0,Glutamine!AH43+Glutamine!$E44*Glutamine!#REF!/'In Process Calc.'!$I46,"")</f>
        <v/>
      </c>
      <c r="AI52" s="246" t="str">
        <f>IF(Glutamine!$E44&gt;0,Glutamine!AI43+Glutamine!$E44*Glutamine!#REF!/'In Process Calc.'!$I46,"")</f>
        <v/>
      </c>
      <c r="AJ52" s="246" t="str">
        <f>IF(Glutamine!$E44&gt;0,Glutamine!AJ43+Glutamine!$E44*Glutamine!#REF!/'In Process Calc.'!$I46,"")</f>
        <v/>
      </c>
      <c r="AK52" s="246" t="str">
        <f>IF(Glutamine!$E44&gt;0,Glutamine!AK43+Glutamine!$E44*Glutamine!#REF!/'In Process Calc.'!$I46,"")</f>
        <v/>
      </c>
      <c r="AL52" s="246" t="str">
        <f>IF(Glutamine!$E44&gt;0,Glutamine!AL43+Glutamine!$E44*Glutamine!#REF!/'In Process Calc.'!$I46,"")</f>
        <v/>
      </c>
      <c r="AM52" s="246" t="str">
        <f>IF(Glutamine!$E44&gt;0,Glutamine!AM43+Glutamine!$E44*Glutamine!#REF!/'In Process Calc.'!$I46,"")</f>
        <v/>
      </c>
      <c r="AN52" s="246" t="str">
        <f>IF(Glutamine!$E44&gt;0,Glutamine!AN43+Glutamine!$E44*Glutamine!#REF!/'In Process Calc.'!$I46,"")</f>
        <v/>
      </c>
      <c r="AO52" s="246" t="str">
        <f>IF(Glutamine!$E44&gt;0,Glutamine!AO43+Glutamine!$E44*Glutamine!#REF!/'In Process Calc.'!$I46,"")</f>
        <v/>
      </c>
      <c r="AP52" s="246" t="str">
        <f>IF(Glutamine!$E44&gt;0,Glutamine!AP43+Glutamine!$E44*Glutamine!AQ43/'In Process Calc.'!$I46,"")</f>
        <v/>
      </c>
      <c r="AQ52" s="246" t="str">
        <f>IF(Glutamine!$E44&gt;0,Glutamine!#REF!+Glutamine!$E44*Glutamine!AR43/'In Process Calc.'!$I46,"")</f>
        <v/>
      </c>
      <c r="AR52" s="246" t="str">
        <f>IF(Glutamine!$E44&gt;0,Glutamine!#REF!,"")</f>
        <v/>
      </c>
      <c r="AS52" s="246" t="str">
        <f>IF(Glutamine!$E44&gt;0,Glutamine!#REF!,"")</f>
        <v/>
      </c>
      <c r="AT52" s="246" t="str">
        <f>IF(Glutamine!$E44&gt;0,Glutamine!#REF!,"")</f>
        <v/>
      </c>
      <c r="AU52" s="246" t="str">
        <f>IF(Glutamine!$E44&gt;0,Glutamine!#REF!,"")</f>
        <v/>
      </c>
      <c r="AV52" s="246" t="str">
        <f>IF(Glutamine!$E44&gt;0,Glutamine!#REF!,"")</f>
        <v/>
      </c>
      <c r="AW52" s="246" t="str">
        <f>IF(Glutamine!$E44&gt;0,Glutamine!#REF!,"")</f>
        <v/>
      </c>
      <c r="AX52" s="246" t="str">
        <f>IF(Glutamine!$E44&gt;0,Glutamine!#REF!,"")</f>
        <v/>
      </c>
      <c r="AY52" s="246" t="str">
        <f>IF(Glutamine!$E44&gt;0,Glutamine!#REF!,"")</f>
        <v/>
      </c>
      <c r="AZ52" s="246" t="str">
        <f>IF(Glutamine!$E44&gt;0,Glutamine!#REF!,"")</f>
        <v/>
      </c>
      <c r="BA52" s="246" t="str">
        <f>IF(Glutamine!$E44&gt;0,Glutamine!#REF!,"")</f>
        <v/>
      </c>
      <c r="BB52" s="246" t="str">
        <f>IF(Glutamine!$E44&gt;0,Glutamine!#REF!,"")</f>
        <v/>
      </c>
      <c r="BC52" s="246" t="str">
        <f>IF(Glutamine!$E44&gt;0,Glutamine!#REF!,"")</f>
        <v/>
      </c>
      <c r="BD52" s="246" t="str">
        <f>IF(Glutamine!$E44&gt;0,Glutamine!#REF!,"")</f>
        <v/>
      </c>
      <c r="BE52" s="246" t="str">
        <f>IF(Glutamine!$E44&gt;0,Glutamine!#REF!,"")</f>
        <v/>
      </c>
      <c r="BF52" s="246" t="str">
        <f>IF(Glutamine!$E44&gt;0,Glutamine!#REF!,"")</f>
        <v/>
      </c>
      <c r="BG52" s="246" t="str">
        <f>IF(Glutamine!$E44&gt;0,Glutamine!#REF!,"")</f>
        <v/>
      </c>
      <c r="BH52" s="246" t="str">
        <f>IF(Glutamine!$E44&gt;0,Glutamine!#REF!,"")</f>
        <v/>
      </c>
      <c r="BI52" s="246" t="str">
        <f>IF(Glutamine!$E44&gt;0,Glutamine!#REF!,"")</f>
        <v/>
      </c>
      <c r="BJ52" s="246" t="str">
        <f>IF(Glutamine!$E44&gt;0,Glutamine!#REF!,"")</f>
        <v/>
      </c>
      <c r="BK52" s="246" t="str">
        <f>IF(Glutamine!$E44&gt;0,Glutamine!#REF!,"")</f>
        <v/>
      </c>
      <c r="BL52" s="246" t="str">
        <f>IF(Glutamine!$E44&gt;0,Glutamine!#REF!,"")</f>
        <v/>
      </c>
      <c r="BM52" s="246" t="str">
        <f>IF(Glutamine!$E44&gt;0,Glutamine!#REF!,"")</f>
        <v/>
      </c>
      <c r="BN52" s="246" t="str">
        <f>IF(Glutamine!$E44&gt;0,'In Process Calc.'!B45,"")</f>
        <v/>
      </c>
      <c r="BO52" s="246" t="str">
        <f>IF(Glutamine!$E44&gt;0,'In Process Calc.'!C45,"")</f>
        <v/>
      </c>
    </row>
    <row r="53" spans="1:67" x14ac:dyDescent="0.15">
      <c r="A53" s="240" t="str">
        <f>IF(Glutamine!$E45&gt;0,Glutamine!$B$1,"")</f>
        <v/>
      </c>
      <c r="B53" s="240" t="str">
        <f>IF(Glutamine!$E45&gt;0,Glutamine!A44+0.1,"")</f>
        <v/>
      </c>
      <c r="C53" s="244" t="str">
        <f>IF(Glutamine!$E45&gt;0,Glutamine!B44,"")</f>
        <v/>
      </c>
      <c r="D53" s="249" t="str">
        <f>IF(Glutamine!$E45&gt;0,Glutamine!C44,"")</f>
        <v/>
      </c>
      <c r="E53" s="240" t="str">
        <f>IF(Glutamine!$E45&gt;0,Glutamine!D44,"")</f>
        <v/>
      </c>
      <c r="F53" s="240" t="str">
        <f>IF(Glutamine!$E45&gt;0,Glutamine!E44,"")</f>
        <v/>
      </c>
      <c r="G53" s="240" t="str">
        <f>IF(Glutamine!$E45&gt;0,Glutamine!G44,"")</f>
        <v/>
      </c>
      <c r="H53" s="245" t="str">
        <f>IF(Glutamine!$E45&gt;0,Glutamine!H44,"")</f>
        <v/>
      </c>
      <c r="I53" s="245" t="str">
        <f>IF(Glutamine!$E45&gt;0,Glutamine!I44,"")</f>
        <v/>
      </c>
      <c r="J53" s="245" t="str">
        <f>IF(Glutamine!$E45&gt;0,Glutamine!J44,"")</f>
        <v/>
      </c>
      <c r="K53" s="245" t="str">
        <f>IF(Glutamine!$E45&gt;0,Glutamine!K44,"")</f>
        <v/>
      </c>
      <c r="L53" s="240" t="str">
        <f>IF(Glutamine!$E45&gt;0,Glutamine!L44,"")</f>
        <v/>
      </c>
      <c r="M53" s="240" t="str">
        <f>IF(Glutamine!$E45&gt;0,Glutamine!M44,"")</f>
        <v/>
      </c>
      <c r="N53" s="240" t="str">
        <f>IF(Glutamine!$E45&gt;0,Glutamine!N44,"")</f>
        <v/>
      </c>
      <c r="O53" s="240" t="str">
        <f>IF(Glutamine!$E45&gt;0,Glutamine!O44,"")</f>
        <v/>
      </c>
      <c r="P53" s="240" t="str">
        <f>IF(Glutamine!$E45&gt;0,Glutamine!P44,"")</f>
        <v/>
      </c>
      <c r="Q53" s="240" t="str">
        <f>IF(Glutamine!$E45&gt;0,Glutamine!Q44,"")</f>
        <v/>
      </c>
      <c r="R53" s="240" t="str">
        <f>IF(Glutamine!$E45&gt;0,Glutamine!R44,"")</f>
        <v/>
      </c>
      <c r="S53" s="240" t="str">
        <f>IF(Glutamine!$E45&gt;0,Glutamine!S44,"")</f>
        <v/>
      </c>
      <c r="T53" s="246" t="str">
        <f>IF(Glutamine!$E45&gt;0,Glutamine!T44+Glutamine!$E45*Glutamine!#REF!/'In Process Calc.'!$I47,"")</f>
        <v/>
      </c>
      <c r="U53" s="246" t="str">
        <f>IF(Glutamine!$E45&gt;0,Glutamine!U44+Glutamine!$E45*Glutamine!#REF!/'In Process Calc.'!$I47,"")</f>
        <v/>
      </c>
      <c r="V53" s="246" t="str">
        <f>IF(Glutamine!$E45&gt;0,Glutamine!V44+Glutamine!$E45*Glutamine!#REF!/'In Process Calc.'!$I47,"")</f>
        <v/>
      </c>
      <c r="W53" s="246" t="str">
        <f>IF(Glutamine!$E45&gt;0,Glutamine!W44+Glutamine!$E45*Glutamine!#REF!/'In Process Calc.'!$I47,"")</f>
        <v/>
      </c>
      <c r="X53" s="246" t="str">
        <f>IF(Glutamine!$E45&gt;0,Glutamine!X44+Glutamine!$E45*Glutamine!#REF!/'In Process Calc.'!$I47,"")</f>
        <v/>
      </c>
      <c r="Y53" s="246" t="str">
        <f>IF(Glutamine!$E45&gt;0,Glutamine!Y44+Glutamine!$E45*Glutamine!#REF!/'In Process Calc.'!$I47,"")</f>
        <v/>
      </c>
      <c r="Z53" s="246" t="str">
        <f>IF(Glutamine!$E45&gt;0,Glutamine!Z44+Glutamine!$E45*Glutamine!#REF!/'In Process Calc.'!$I47,"")</f>
        <v/>
      </c>
      <c r="AA53" s="246" t="str">
        <f>IF(Glutamine!$E45&gt;0,Glutamine!AA44+Glutamine!$E45*Glutamine!#REF!/'In Process Calc.'!$I47,"")</f>
        <v/>
      </c>
      <c r="AB53" s="246" t="str">
        <f>IF(Glutamine!$E45&gt;0,Glutamine!AB44+Glutamine!$E45*Glutamine!#REF!/'In Process Calc.'!$I47,"")</f>
        <v/>
      </c>
      <c r="AC53" s="246" t="str">
        <f>IF(Glutamine!$E45&gt;0,Glutamine!AC44+Glutamine!$E45*Glutamine!#REF!/'In Process Calc.'!$I47,"")</f>
        <v/>
      </c>
      <c r="AD53" s="246" t="str">
        <f>IF(Glutamine!$E45&gt;0,Glutamine!AD44+Glutamine!$E45*Glutamine!#REF!/'In Process Calc.'!$I47,"")</f>
        <v/>
      </c>
      <c r="AE53" s="246" t="str">
        <f>IF(Glutamine!$E45&gt;0,Glutamine!AE44+Glutamine!$E45*Glutamine!#REF!/'In Process Calc.'!$I47,"")</f>
        <v/>
      </c>
      <c r="AF53" s="246" t="str">
        <f>IF(Glutamine!$E45&gt;0,Glutamine!AF44+Glutamine!$E45*Glutamine!#REF!/'In Process Calc.'!$I47,"")</f>
        <v/>
      </c>
      <c r="AG53" s="246" t="str">
        <f>IF(Glutamine!$E45&gt;0,Glutamine!AG44+Glutamine!$E45*Glutamine!#REF!/'In Process Calc.'!$I47,"")</f>
        <v/>
      </c>
      <c r="AH53" s="246" t="str">
        <f>IF(Glutamine!$E45&gt;0,Glutamine!AH44+Glutamine!$E45*Glutamine!#REF!/'In Process Calc.'!$I47,"")</f>
        <v/>
      </c>
      <c r="AI53" s="246" t="str">
        <f>IF(Glutamine!$E45&gt;0,Glutamine!AI44+Glutamine!$E45*Glutamine!#REF!/'In Process Calc.'!$I47,"")</f>
        <v/>
      </c>
      <c r="AJ53" s="246" t="str">
        <f>IF(Glutamine!$E45&gt;0,Glutamine!AJ44+Glutamine!$E45*Glutamine!#REF!/'In Process Calc.'!$I47,"")</f>
        <v/>
      </c>
      <c r="AK53" s="246" t="str">
        <f>IF(Glutamine!$E45&gt;0,Glutamine!AK44+Glutamine!$E45*Glutamine!#REF!/'In Process Calc.'!$I47,"")</f>
        <v/>
      </c>
      <c r="AL53" s="246" t="str">
        <f>IF(Glutamine!$E45&gt;0,Glutamine!AL44+Glutamine!$E45*Glutamine!#REF!/'In Process Calc.'!$I47,"")</f>
        <v/>
      </c>
      <c r="AM53" s="246" t="str">
        <f>IF(Glutamine!$E45&gt;0,Glutamine!AM44+Glutamine!$E45*Glutamine!#REF!/'In Process Calc.'!$I47,"")</f>
        <v/>
      </c>
      <c r="AN53" s="246" t="str">
        <f>IF(Glutamine!$E45&gt;0,Glutamine!AN44+Glutamine!$E45*Glutamine!#REF!/'In Process Calc.'!$I47,"")</f>
        <v/>
      </c>
      <c r="AO53" s="246" t="str">
        <f>IF(Glutamine!$E45&gt;0,Glutamine!AO44+Glutamine!$E45*Glutamine!#REF!/'In Process Calc.'!$I47,"")</f>
        <v/>
      </c>
      <c r="AP53" s="246" t="str">
        <f>IF(Glutamine!$E45&gt;0,Glutamine!AP44+Glutamine!$E45*Glutamine!AQ44/'In Process Calc.'!$I47,"")</f>
        <v/>
      </c>
      <c r="AQ53" s="246" t="str">
        <f>IF(Glutamine!$E45&gt;0,Glutamine!#REF!+Glutamine!$E45*Glutamine!AR44/'In Process Calc.'!$I47,"")</f>
        <v/>
      </c>
      <c r="AR53" s="246" t="str">
        <f>IF(Glutamine!$E45&gt;0,Glutamine!#REF!,"")</f>
        <v/>
      </c>
      <c r="AS53" s="246" t="str">
        <f>IF(Glutamine!$E45&gt;0,Glutamine!#REF!,"")</f>
        <v/>
      </c>
      <c r="AT53" s="246" t="str">
        <f>IF(Glutamine!$E45&gt;0,Glutamine!#REF!,"")</f>
        <v/>
      </c>
      <c r="AU53" s="246" t="str">
        <f>IF(Glutamine!$E45&gt;0,Glutamine!#REF!,"")</f>
        <v/>
      </c>
      <c r="AV53" s="246" t="str">
        <f>IF(Glutamine!$E45&gt;0,Glutamine!#REF!,"")</f>
        <v/>
      </c>
      <c r="AW53" s="246" t="str">
        <f>IF(Glutamine!$E45&gt;0,Glutamine!#REF!,"")</f>
        <v/>
      </c>
      <c r="AX53" s="246" t="str">
        <f>IF(Glutamine!$E45&gt;0,Glutamine!#REF!,"")</f>
        <v/>
      </c>
      <c r="AY53" s="246" t="str">
        <f>IF(Glutamine!$E45&gt;0,Glutamine!#REF!,"")</f>
        <v/>
      </c>
      <c r="AZ53" s="246" t="str">
        <f>IF(Glutamine!$E45&gt;0,Glutamine!#REF!,"")</f>
        <v/>
      </c>
      <c r="BA53" s="246" t="str">
        <f>IF(Glutamine!$E45&gt;0,Glutamine!#REF!,"")</f>
        <v/>
      </c>
      <c r="BB53" s="246" t="str">
        <f>IF(Glutamine!$E45&gt;0,Glutamine!#REF!,"")</f>
        <v/>
      </c>
      <c r="BC53" s="246" t="str">
        <f>IF(Glutamine!$E45&gt;0,Glutamine!#REF!,"")</f>
        <v/>
      </c>
      <c r="BD53" s="246" t="str">
        <f>IF(Glutamine!$E45&gt;0,Glutamine!#REF!,"")</f>
        <v/>
      </c>
      <c r="BE53" s="246" t="str">
        <f>IF(Glutamine!$E45&gt;0,Glutamine!#REF!,"")</f>
        <v/>
      </c>
      <c r="BF53" s="246" t="str">
        <f>IF(Glutamine!$E45&gt;0,Glutamine!#REF!,"")</f>
        <v/>
      </c>
      <c r="BG53" s="246" t="str">
        <f>IF(Glutamine!$E45&gt;0,Glutamine!#REF!,"")</f>
        <v/>
      </c>
      <c r="BH53" s="246" t="str">
        <f>IF(Glutamine!$E45&gt;0,Glutamine!#REF!,"")</f>
        <v/>
      </c>
      <c r="BI53" s="246" t="str">
        <f>IF(Glutamine!$E45&gt;0,Glutamine!#REF!,"")</f>
        <v/>
      </c>
      <c r="BJ53" s="246" t="str">
        <f>IF(Glutamine!$E45&gt;0,Glutamine!#REF!,"")</f>
        <v/>
      </c>
      <c r="BK53" s="246" t="str">
        <f>IF(Glutamine!$E45&gt;0,Glutamine!#REF!,"")</f>
        <v/>
      </c>
      <c r="BL53" s="246" t="str">
        <f>IF(Glutamine!$E45&gt;0,Glutamine!#REF!,"")</f>
        <v/>
      </c>
      <c r="BM53" s="246" t="str">
        <f>IF(Glutamine!$E45&gt;0,Glutamine!#REF!,"")</f>
        <v/>
      </c>
      <c r="BN53" s="246" t="str">
        <f>IF(Glutamine!$E45&gt;0,'In Process Calc.'!B46,"")</f>
        <v/>
      </c>
      <c r="BO53" s="246" t="str">
        <f>IF(Glutamine!$E45&gt;0,'In Process Calc.'!C46,"")</f>
        <v/>
      </c>
    </row>
    <row r="54" spans="1:67" x14ac:dyDescent="0.15">
      <c r="A54" s="240" t="str">
        <f>IF(Glutamine!$E46&gt;0,Glutamine!$B$1,"")</f>
        <v/>
      </c>
      <c r="B54" s="240" t="str">
        <f>IF(Glutamine!$E46&gt;0,Glutamine!A45+0.1,"")</f>
        <v/>
      </c>
      <c r="C54" s="244" t="str">
        <f>IF(Glutamine!$E46&gt;0,Glutamine!B45,"")</f>
        <v/>
      </c>
      <c r="D54" s="249" t="str">
        <f>IF(Glutamine!$E46&gt;0,Glutamine!C45,"")</f>
        <v/>
      </c>
      <c r="E54" s="240" t="str">
        <f>IF(Glutamine!$E46&gt;0,Glutamine!D45,"")</f>
        <v/>
      </c>
      <c r="F54" s="240" t="str">
        <f>IF(Glutamine!$E46&gt;0,Glutamine!E45,"")</f>
        <v/>
      </c>
      <c r="G54" s="240" t="str">
        <f>IF(Glutamine!$E46&gt;0,Glutamine!G45,"")</f>
        <v/>
      </c>
      <c r="H54" s="245" t="str">
        <f>IF(Glutamine!$E46&gt;0,Glutamine!H45,"")</f>
        <v/>
      </c>
      <c r="I54" s="245" t="str">
        <f>IF(Glutamine!$E46&gt;0,Glutamine!I45,"")</f>
        <v/>
      </c>
      <c r="J54" s="245" t="str">
        <f>IF(Glutamine!$E46&gt;0,Glutamine!J45,"")</f>
        <v/>
      </c>
      <c r="K54" s="245" t="str">
        <f>IF(Glutamine!$E46&gt;0,Glutamine!K45,"")</f>
        <v/>
      </c>
      <c r="L54" s="240" t="str">
        <f>IF(Glutamine!$E46&gt;0,Glutamine!L45,"")</f>
        <v/>
      </c>
      <c r="M54" s="240" t="str">
        <f>IF(Glutamine!$E46&gt;0,Glutamine!M45,"")</f>
        <v/>
      </c>
      <c r="N54" s="240" t="str">
        <f>IF(Glutamine!$E46&gt;0,Glutamine!N45,"")</f>
        <v/>
      </c>
      <c r="O54" s="240" t="str">
        <f>IF(Glutamine!$E46&gt;0,Glutamine!O45,"")</f>
        <v/>
      </c>
      <c r="P54" s="240" t="str">
        <f>IF(Glutamine!$E46&gt;0,Glutamine!P45,"")</f>
        <v/>
      </c>
      <c r="Q54" s="240" t="str">
        <f>IF(Glutamine!$E46&gt;0,Glutamine!Q45,"")</f>
        <v/>
      </c>
      <c r="R54" s="240" t="str">
        <f>IF(Glutamine!$E46&gt;0,Glutamine!R45,"")</f>
        <v/>
      </c>
      <c r="S54" s="240" t="str">
        <f>IF(Glutamine!$E46&gt;0,Glutamine!S45,"")</f>
        <v/>
      </c>
      <c r="T54" s="246" t="str">
        <f>IF(Glutamine!$E46&gt;0,Glutamine!T45+Glutamine!$E46*Glutamine!#REF!/'In Process Calc.'!$I48,"")</f>
        <v/>
      </c>
      <c r="U54" s="246" t="str">
        <f>IF(Glutamine!$E46&gt;0,Glutamine!U45+Glutamine!$E46*Glutamine!#REF!/'In Process Calc.'!$I48,"")</f>
        <v/>
      </c>
      <c r="V54" s="246" t="str">
        <f>IF(Glutamine!$E46&gt;0,Glutamine!V45+Glutamine!$E46*Glutamine!#REF!/'In Process Calc.'!$I48,"")</f>
        <v/>
      </c>
      <c r="W54" s="246" t="str">
        <f>IF(Glutamine!$E46&gt;0,Glutamine!W45+Glutamine!$E46*Glutamine!#REF!/'In Process Calc.'!$I48,"")</f>
        <v/>
      </c>
      <c r="X54" s="246" t="str">
        <f>IF(Glutamine!$E46&gt;0,Glutamine!X45+Glutamine!$E46*Glutamine!#REF!/'In Process Calc.'!$I48,"")</f>
        <v/>
      </c>
      <c r="Y54" s="246" t="str">
        <f>IF(Glutamine!$E46&gt;0,Glutamine!Y45+Glutamine!$E46*Glutamine!#REF!/'In Process Calc.'!$I48,"")</f>
        <v/>
      </c>
      <c r="Z54" s="246" t="str">
        <f>IF(Glutamine!$E46&gt;0,Glutamine!Z45+Glutamine!$E46*Glutamine!#REF!/'In Process Calc.'!$I48,"")</f>
        <v/>
      </c>
      <c r="AA54" s="246" t="str">
        <f>IF(Glutamine!$E46&gt;0,Glutamine!AA45+Glutamine!$E46*Glutamine!#REF!/'In Process Calc.'!$I48,"")</f>
        <v/>
      </c>
      <c r="AB54" s="246" t="str">
        <f>IF(Glutamine!$E46&gt;0,Glutamine!AB45+Glutamine!$E46*Glutamine!#REF!/'In Process Calc.'!$I48,"")</f>
        <v/>
      </c>
      <c r="AC54" s="246" t="str">
        <f>IF(Glutamine!$E46&gt;0,Glutamine!AC45+Glutamine!$E46*Glutamine!#REF!/'In Process Calc.'!$I48,"")</f>
        <v/>
      </c>
      <c r="AD54" s="246" t="str">
        <f>IF(Glutamine!$E46&gt;0,Glutamine!AD45+Glutamine!$E46*Glutamine!#REF!/'In Process Calc.'!$I48,"")</f>
        <v/>
      </c>
      <c r="AE54" s="246" t="str">
        <f>IF(Glutamine!$E46&gt;0,Glutamine!AE45+Glutamine!$E46*Glutamine!#REF!/'In Process Calc.'!$I48,"")</f>
        <v/>
      </c>
      <c r="AF54" s="246" t="str">
        <f>IF(Glutamine!$E46&gt;0,Glutamine!AF45+Glutamine!$E46*Glutamine!#REF!/'In Process Calc.'!$I48,"")</f>
        <v/>
      </c>
      <c r="AG54" s="246" t="str">
        <f>IF(Glutamine!$E46&gt;0,Glutamine!AG45+Glutamine!$E46*Glutamine!#REF!/'In Process Calc.'!$I48,"")</f>
        <v/>
      </c>
      <c r="AH54" s="246" t="str">
        <f>IF(Glutamine!$E46&gt;0,Glutamine!AH45+Glutamine!$E46*Glutamine!#REF!/'In Process Calc.'!$I48,"")</f>
        <v/>
      </c>
      <c r="AI54" s="246" t="str">
        <f>IF(Glutamine!$E46&gt;0,Glutamine!AI45+Glutamine!$E46*Glutamine!#REF!/'In Process Calc.'!$I48,"")</f>
        <v/>
      </c>
      <c r="AJ54" s="246" t="str">
        <f>IF(Glutamine!$E46&gt;0,Glutamine!AJ45+Glutamine!$E46*Glutamine!#REF!/'In Process Calc.'!$I48,"")</f>
        <v/>
      </c>
      <c r="AK54" s="246" t="str">
        <f>IF(Glutamine!$E46&gt;0,Glutamine!AK45+Glutamine!$E46*Glutamine!#REF!/'In Process Calc.'!$I48,"")</f>
        <v/>
      </c>
      <c r="AL54" s="246" t="str">
        <f>IF(Glutamine!$E46&gt;0,Glutamine!AL45+Glutamine!$E46*Glutamine!#REF!/'In Process Calc.'!$I48,"")</f>
        <v/>
      </c>
      <c r="AM54" s="246" t="str">
        <f>IF(Glutamine!$E46&gt;0,Glutamine!AM45+Glutamine!$E46*Glutamine!#REF!/'In Process Calc.'!$I48,"")</f>
        <v/>
      </c>
      <c r="AN54" s="246" t="str">
        <f>IF(Glutamine!$E46&gt;0,Glutamine!AN45+Glutamine!$E46*Glutamine!#REF!/'In Process Calc.'!$I48,"")</f>
        <v/>
      </c>
      <c r="AO54" s="246" t="str">
        <f>IF(Glutamine!$E46&gt;0,Glutamine!AO45+Glutamine!$E46*Glutamine!#REF!/'In Process Calc.'!$I48,"")</f>
        <v/>
      </c>
      <c r="AP54" s="246" t="str">
        <f>IF(Glutamine!$E46&gt;0,Glutamine!AP45+Glutamine!$E46*Glutamine!AQ45/'In Process Calc.'!$I48,"")</f>
        <v/>
      </c>
      <c r="AQ54" s="246" t="str">
        <f>IF(Glutamine!$E46&gt;0,Glutamine!#REF!+Glutamine!$E46*Glutamine!AR45/'In Process Calc.'!$I48,"")</f>
        <v/>
      </c>
      <c r="AR54" s="246" t="str">
        <f>IF(Glutamine!$E46&gt;0,Glutamine!#REF!,"")</f>
        <v/>
      </c>
      <c r="AS54" s="246" t="str">
        <f>IF(Glutamine!$E46&gt;0,Glutamine!#REF!,"")</f>
        <v/>
      </c>
      <c r="AT54" s="246" t="str">
        <f>IF(Glutamine!$E46&gt;0,Glutamine!#REF!,"")</f>
        <v/>
      </c>
      <c r="AU54" s="246" t="str">
        <f>IF(Glutamine!$E46&gt;0,Glutamine!#REF!,"")</f>
        <v/>
      </c>
      <c r="AV54" s="246" t="str">
        <f>IF(Glutamine!$E46&gt;0,Glutamine!#REF!,"")</f>
        <v/>
      </c>
      <c r="AW54" s="246" t="str">
        <f>IF(Glutamine!$E46&gt;0,Glutamine!#REF!,"")</f>
        <v/>
      </c>
      <c r="AX54" s="246" t="str">
        <f>IF(Glutamine!$E46&gt;0,Glutamine!#REF!,"")</f>
        <v/>
      </c>
      <c r="AY54" s="246" t="str">
        <f>IF(Glutamine!$E46&gt;0,Glutamine!#REF!,"")</f>
        <v/>
      </c>
      <c r="AZ54" s="246" t="str">
        <f>IF(Glutamine!$E46&gt;0,Glutamine!#REF!,"")</f>
        <v/>
      </c>
      <c r="BA54" s="246" t="str">
        <f>IF(Glutamine!$E46&gt;0,Glutamine!#REF!,"")</f>
        <v/>
      </c>
      <c r="BB54" s="246" t="str">
        <f>IF(Glutamine!$E46&gt;0,Glutamine!#REF!,"")</f>
        <v/>
      </c>
      <c r="BC54" s="246" t="str">
        <f>IF(Glutamine!$E46&gt;0,Glutamine!#REF!,"")</f>
        <v/>
      </c>
      <c r="BD54" s="246" t="str">
        <f>IF(Glutamine!$E46&gt;0,Glutamine!#REF!,"")</f>
        <v/>
      </c>
      <c r="BE54" s="246" t="str">
        <f>IF(Glutamine!$E46&gt;0,Glutamine!#REF!,"")</f>
        <v/>
      </c>
      <c r="BF54" s="246" t="str">
        <f>IF(Glutamine!$E46&gt;0,Glutamine!#REF!,"")</f>
        <v/>
      </c>
      <c r="BG54" s="246" t="str">
        <f>IF(Glutamine!$E46&gt;0,Glutamine!#REF!,"")</f>
        <v/>
      </c>
      <c r="BH54" s="246" t="str">
        <f>IF(Glutamine!$E46&gt;0,Glutamine!#REF!,"")</f>
        <v/>
      </c>
      <c r="BI54" s="246" t="str">
        <f>IF(Glutamine!$E46&gt;0,Glutamine!#REF!,"")</f>
        <v/>
      </c>
      <c r="BJ54" s="246" t="str">
        <f>IF(Glutamine!$E46&gt;0,Glutamine!#REF!,"")</f>
        <v/>
      </c>
      <c r="BK54" s="246" t="str">
        <f>IF(Glutamine!$E46&gt;0,Glutamine!#REF!,"")</f>
        <v/>
      </c>
      <c r="BL54" s="246" t="str">
        <f>IF(Glutamine!$E46&gt;0,Glutamine!#REF!,"")</f>
        <v/>
      </c>
      <c r="BM54" s="246" t="str">
        <f>IF(Glutamine!$E46&gt;0,Glutamine!#REF!,"")</f>
        <v/>
      </c>
      <c r="BN54" s="246" t="str">
        <f>IF(Glutamine!$E46&gt;0,'In Process Calc.'!B47,"")</f>
        <v/>
      </c>
      <c r="BO54" s="246" t="str">
        <f>IF(Glutamine!$E46&gt;0,'In Process Calc.'!C47,"")</f>
        <v/>
      </c>
    </row>
    <row r="55" spans="1:67" x14ac:dyDescent="0.15">
      <c r="A55" s="240" t="str">
        <f>IF(Glutamine!$E47&gt;0,Glutamine!$B$1,"")</f>
        <v/>
      </c>
      <c r="B55" s="240" t="str">
        <f>IF(Glutamine!$E47&gt;0,Glutamine!A46+0.1,"")</f>
        <v/>
      </c>
      <c r="C55" s="244" t="str">
        <f>IF(Glutamine!$E47&gt;0,Glutamine!B46,"")</f>
        <v/>
      </c>
      <c r="D55" s="249" t="str">
        <f>IF(Glutamine!$E47&gt;0,Glutamine!C46,"")</f>
        <v/>
      </c>
      <c r="E55" s="240" t="str">
        <f>IF(Glutamine!$E47&gt;0,Glutamine!D46,"")</f>
        <v/>
      </c>
      <c r="F55" s="240" t="str">
        <f>IF(Glutamine!$E47&gt;0,Glutamine!E46,"")</f>
        <v/>
      </c>
      <c r="G55" s="240" t="str">
        <f>IF(Glutamine!$E47&gt;0,Glutamine!G46,"")</f>
        <v/>
      </c>
      <c r="H55" s="245" t="str">
        <f>IF(Glutamine!$E47&gt;0,Glutamine!H46,"")</f>
        <v/>
      </c>
      <c r="I55" s="245" t="str">
        <f>IF(Glutamine!$E47&gt;0,Glutamine!I46,"")</f>
        <v/>
      </c>
      <c r="J55" s="245" t="str">
        <f>IF(Glutamine!$E47&gt;0,Glutamine!J46,"")</f>
        <v/>
      </c>
      <c r="K55" s="245" t="str">
        <f>IF(Glutamine!$E47&gt;0,Glutamine!K46,"")</f>
        <v/>
      </c>
      <c r="L55" s="240" t="str">
        <f>IF(Glutamine!$E47&gt;0,Glutamine!L46,"")</f>
        <v/>
      </c>
      <c r="M55" s="240" t="str">
        <f>IF(Glutamine!$E47&gt;0,Glutamine!M46,"")</f>
        <v/>
      </c>
      <c r="N55" s="240" t="str">
        <f>IF(Glutamine!$E47&gt;0,Glutamine!N46,"")</f>
        <v/>
      </c>
      <c r="O55" s="240" t="str">
        <f>IF(Glutamine!$E47&gt;0,Glutamine!O46,"")</f>
        <v/>
      </c>
      <c r="P55" s="240" t="str">
        <f>IF(Glutamine!$E47&gt;0,Glutamine!P46,"")</f>
        <v/>
      </c>
      <c r="Q55" s="240" t="str">
        <f>IF(Glutamine!$E47&gt;0,Glutamine!Q46,"")</f>
        <v/>
      </c>
      <c r="R55" s="240" t="str">
        <f>IF(Glutamine!$E47&gt;0,Glutamine!R46,"")</f>
        <v/>
      </c>
      <c r="S55" s="240" t="str">
        <f>IF(Glutamine!$E47&gt;0,Glutamine!S46,"")</f>
        <v/>
      </c>
      <c r="T55" s="246" t="str">
        <f>IF(Glutamine!$E47&gt;0,Glutamine!T46+Glutamine!$E47*Glutamine!#REF!/'In Process Calc.'!$I49,"")</f>
        <v/>
      </c>
      <c r="U55" s="246" t="str">
        <f>IF(Glutamine!$E47&gt;0,Glutamine!U46+Glutamine!$E47*Glutamine!#REF!/'In Process Calc.'!$I49,"")</f>
        <v/>
      </c>
      <c r="V55" s="246" t="str">
        <f>IF(Glutamine!$E47&gt;0,Glutamine!V46+Glutamine!$E47*Glutamine!#REF!/'In Process Calc.'!$I49,"")</f>
        <v/>
      </c>
      <c r="W55" s="246" t="str">
        <f>IF(Glutamine!$E47&gt;0,Glutamine!W46+Glutamine!$E47*Glutamine!#REF!/'In Process Calc.'!$I49,"")</f>
        <v/>
      </c>
      <c r="X55" s="246" t="str">
        <f>IF(Glutamine!$E47&gt;0,Glutamine!X46+Glutamine!$E47*Glutamine!#REF!/'In Process Calc.'!$I49,"")</f>
        <v/>
      </c>
      <c r="Y55" s="246" t="str">
        <f>IF(Glutamine!$E47&gt;0,Glutamine!Y46+Glutamine!$E47*Glutamine!#REF!/'In Process Calc.'!$I49,"")</f>
        <v/>
      </c>
      <c r="Z55" s="246" t="str">
        <f>IF(Glutamine!$E47&gt;0,Glutamine!Z46+Glutamine!$E47*Glutamine!#REF!/'In Process Calc.'!$I49,"")</f>
        <v/>
      </c>
      <c r="AA55" s="246" t="str">
        <f>IF(Glutamine!$E47&gt;0,Glutamine!AA46+Glutamine!$E47*Glutamine!#REF!/'In Process Calc.'!$I49,"")</f>
        <v/>
      </c>
      <c r="AB55" s="246" t="str">
        <f>IF(Glutamine!$E47&gt;0,Glutamine!AB46+Glutamine!$E47*Glutamine!#REF!/'In Process Calc.'!$I49,"")</f>
        <v/>
      </c>
      <c r="AC55" s="246" t="str">
        <f>IF(Glutamine!$E47&gt;0,Glutamine!AC46+Glutamine!$E47*Glutamine!#REF!/'In Process Calc.'!$I49,"")</f>
        <v/>
      </c>
      <c r="AD55" s="246" t="str">
        <f>IF(Glutamine!$E47&gt;0,Glutamine!AD46+Glutamine!$E47*Glutamine!#REF!/'In Process Calc.'!$I49,"")</f>
        <v/>
      </c>
      <c r="AE55" s="246" t="str">
        <f>IF(Glutamine!$E47&gt;0,Glutamine!AE46+Glutamine!$E47*Glutamine!#REF!/'In Process Calc.'!$I49,"")</f>
        <v/>
      </c>
      <c r="AF55" s="246" t="str">
        <f>IF(Glutamine!$E47&gt;0,Glutamine!AF46+Glutamine!$E47*Glutamine!#REF!/'In Process Calc.'!$I49,"")</f>
        <v/>
      </c>
      <c r="AG55" s="246" t="str">
        <f>IF(Glutamine!$E47&gt;0,Glutamine!AG46+Glutamine!$E47*Glutamine!#REF!/'In Process Calc.'!$I49,"")</f>
        <v/>
      </c>
      <c r="AH55" s="246" t="str">
        <f>IF(Glutamine!$E47&gt;0,Glutamine!AH46+Glutamine!$E47*Glutamine!#REF!/'In Process Calc.'!$I49,"")</f>
        <v/>
      </c>
      <c r="AI55" s="246" t="str">
        <f>IF(Glutamine!$E47&gt;0,Glutamine!AI46+Glutamine!$E47*Glutamine!#REF!/'In Process Calc.'!$I49,"")</f>
        <v/>
      </c>
      <c r="AJ55" s="246" t="str">
        <f>IF(Glutamine!$E47&gt;0,Glutamine!AJ46+Glutamine!$E47*Glutamine!#REF!/'In Process Calc.'!$I49,"")</f>
        <v/>
      </c>
      <c r="AK55" s="246" t="str">
        <f>IF(Glutamine!$E47&gt;0,Glutamine!AK46+Glutamine!$E47*Glutamine!#REF!/'In Process Calc.'!$I49,"")</f>
        <v/>
      </c>
      <c r="AL55" s="246" t="str">
        <f>IF(Glutamine!$E47&gt;0,Glutamine!AL46+Glutamine!$E47*Glutamine!#REF!/'In Process Calc.'!$I49,"")</f>
        <v/>
      </c>
      <c r="AM55" s="246" t="str">
        <f>IF(Glutamine!$E47&gt;0,Glutamine!AM46+Glutamine!$E47*Glutamine!#REF!/'In Process Calc.'!$I49,"")</f>
        <v/>
      </c>
      <c r="AN55" s="246" t="str">
        <f>IF(Glutamine!$E47&gt;0,Glutamine!AN46+Glutamine!$E47*Glutamine!#REF!/'In Process Calc.'!$I49,"")</f>
        <v/>
      </c>
      <c r="AO55" s="246" t="str">
        <f>IF(Glutamine!$E47&gt;0,Glutamine!AO46+Glutamine!$E47*Glutamine!#REF!/'In Process Calc.'!$I49,"")</f>
        <v/>
      </c>
      <c r="AP55" s="246" t="str">
        <f>IF(Glutamine!$E47&gt;0,Glutamine!AP46+Glutamine!$E47*Glutamine!AQ46/'In Process Calc.'!$I49,"")</f>
        <v/>
      </c>
      <c r="AQ55" s="246" t="str">
        <f>IF(Glutamine!$E47&gt;0,Glutamine!#REF!+Glutamine!$E47*Glutamine!AR46/'In Process Calc.'!$I49,"")</f>
        <v/>
      </c>
      <c r="AR55" s="246" t="str">
        <f>IF(Glutamine!$E47&gt;0,Glutamine!#REF!,"")</f>
        <v/>
      </c>
      <c r="AS55" s="246" t="str">
        <f>IF(Glutamine!$E47&gt;0,Glutamine!#REF!,"")</f>
        <v/>
      </c>
      <c r="AT55" s="246" t="str">
        <f>IF(Glutamine!$E47&gt;0,Glutamine!#REF!,"")</f>
        <v/>
      </c>
      <c r="AU55" s="246" t="str">
        <f>IF(Glutamine!$E47&gt;0,Glutamine!#REF!,"")</f>
        <v/>
      </c>
      <c r="AV55" s="246" t="str">
        <f>IF(Glutamine!$E47&gt;0,Glutamine!#REF!,"")</f>
        <v/>
      </c>
      <c r="AW55" s="246" t="str">
        <f>IF(Glutamine!$E47&gt;0,Glutamine!#REF!,"")</f>
        <v/>
      </c>
      <c r="AX55" s="246" t="str">
        <f>IF(Glutamine!$E47&gt;0,Glutamine!#REF!,"")</f>
        <v/>
      </c>
      <c r="AY55" s="246" t="str">
        <f>IF(Glutamine!$E47&gt;0,Glutamine!#REF!,"")</f>
        <v/>
      </c>
      <c r="AZ55" s="246" t="str">
        <f>IF(Glutamine!$E47&gt;0,Glutamine!#REF!,"")</f>
        <v/>
      </c>
      <c r="BA55" s="246" t="str">
        <f>IF(Glutamine!$E47&gt;0,Glutamine!#REF!,"")</f>
        <v/>
      </c>
      <c r="BB55" s="246" t="str">
        <f>IF(Glutamine!$E47&gt;0,Glutamine!#REF!,"")</f>
        <v/>
      </c>
      <c r="BC55" s="246" t="str">
        <f>IF(Glutamine!$E47&gt;0,Glutamine!#REF!,"")</f>
        <v/>
      </c>
      <c r="BD55" s="246" t="str">
        <f>IF(Glutamine!$E47&gt;0,Glutamine!#REF!,"")</f>
        <v/>
      </c>
      <c r="BE55" s="246" t="str">
        <f>IF(Glutamine!$E47&gt;0,Glutamine!#REF!,"")</f>
        <v/>
      </c>
      <c r="BF55" s="246" t="str">
        <f>IF(Glutamine!$E47&gt;0,Glutamine!#REF!,"")</f>
        <v/>
      </c>
      <c r="BG55" s="246" t="str">
        <f>IF(Glutamine!$E47&gt;0,Glutamine!#REF!,"")</f>
        <v/>
      </c>
      <c r="BH55" s="246" t="str">
        <f>IF(Glutamine!$E47&gt;0,Glutamine!#REF!,"")</f>
        <v/>
      </c>
      <c r="BI55" s="246" t="str">
        <f>IF(Glutamine!$E47&gt;0,Glutamine!#REF!,"")</f>
        <v/>
      </c>
      <c r="BJ55" s="246" t="str">
        <f>IF(Glutamine!$E47&gt;0,Glutamine!#REF!,"")</f>
        <v/>
      </c>
      <c r="BK55" s="246" t="str">
        <f>IF(Glutamine!$E47&gt;0,Glutamine!#REF!,"")</f>
        <v/>
      </c>
      <c r="BL55" s="246" t="str">
        <f>IF(Glutamine!$E47&gt;0,Glutamine!#REF!,"")</f>
        <v/>
      </c>
      <c r="BM55" s="246" t="str">
        <f>IF(Glutamine!$E47&gt;0,Glutamine!#REF!,"")</f>
        <v/>
      </c>
      <c r="BN55" s="246" t="str">
        <f>IF(Glutamine!$E47&gt;0,'In Process Calc.'!B48,"")</f>
        <v/>
      </c>
      <c r="BO55" s="246" t="str">
        <f>IF(Glutamine!$E47&gt;0,'In Process Calc.'!C48,"")</f>
        <v/>
      </c>
    </row>
    <row r="56" spans="1:67" x14ac:dyDescent="0.15">
      <c r="A56" s="240" t="str">
        <f>IF(Glutamine!$E48&gt;0,Glutamine!$B$1,"")</f>
        <v/>
      </c>
      <c r="B56" s="240" t="str">
        <f>IF(Glutamine!$E48&gt;0,Glutamine!A47+0.1,"")</f>
        <v/>
      </c>
      <c r="C56" s="244" t="str">
        <f>IF(Glutamine!$E48&gt;0,Glutamine!B47,"")</f>
        <v/>
      </c>
      <c r="D56" s="249" t="str">
        <f>IF(Glutamine!$E48&gt;0,Glutamine!C47,"")</f>
        <v/>
      </c>
      <c r="E56" s="240" t="str">
        <f>IF(Glutamine!$E48&gt;0,Glutamine!D47,"")</f>
        <v/>
      </c>
      <c r="F56" s="240" t="str">
        <f>IF(Glutamine!$E48&gt;0,Glutamine!E47,"")</f>
        <v/>
      </c>
      <c r="G56" s="240" t="str">
        <f>IF(Glutamine!$E48&gt;0,Glutamine!G47,"")</f>
        <v/>
      </c>
      <c r="H56" s="245" t="str">
        <f>IF(Glutamine!$E48&gt;0,Glutamine!H47,"")</f>
        <v/>
      </c>
      <c r="I56" s="245" t="str">
        <f>IF(Glutamine!$E48&gt;0,Glutamine!I47,"")</f>
        <v/>
      </c>
      <c r="J56" s="245" t="str">
        <f>IF(Glutamine!$E48&gt;0,Glutamine!J47,"")</f>
        <v/>
      </c>
      <c r="K56" s="245" t="str">
        <f>IF(Glutamine!$E48&gt;0,Glutamine!K47,"")</f>
        <v/>
      </c>
      <c r="L56" s="240" t="str">
        <f>IF(Glutamine!$E48&gt;0,Glutamine!L47,"")</f>
        <v/>
      </c>
      <c r="M56" s="240" t="str">
        <f>IF(Glutamine!$E48&gt;0,Glutamine!M47,"")</f>
        <v/>
      </c>
      <c r="N56" s="240" t="str">
        <f>IF(Glutamine!$E48&gt;0,Glutamine!N47,"")</f>
        <v/>
      </c>
      <c r="O56" s="240" t="str">
        <f>IF(Glutamine!$E48&gt;0,Glutamine!O47,"")</f>
        <v/>
      </c>
      <c r="P56" s="240" t="str">
        <f>IF(Glutamine!$E48&gt;0,Glutamine!P47,"")</f>
        <v/>
      </c>
      <c r="Q56" s="240" t="str">
        <f>IF(Glutamine!$E48&gt;0,Glutamine!Q47,"")</f>
        <v/>
      </c>
      <c r="R56" s="240" t="str">
        <f>IF(Glutamine!$E48&gt;0,Glutamine!R47,"")</f>
        <v/>
      </c>
      <c r="S56" s="240" t="str">
        <f>IF(Glutamine!$E48&gt;0,Glutamine!S47,"")</f>
        <v/>
      </c>
      <c r="T56" s="246" t="str">
        <f>IF(Glutamine!$E48&gt;0,Glutamine!T47+Glutamine!$E48*Glutamine!#REF!/'In Process Calc.'!$I50,"")</f>
        <v/>
      </c>
      <c r="U56" s="246" t="str">
        <f>IF(Glutamine!$E48&gt;0,Glutamine!U47+Glutamine!$E48*Glutamine!#REF!/'In Process Calc.'!$I50,"")</f>
        <v/>
      </c>
      <c r="V56" s="246" t="str">
        <f>IF(Glutamine!$E48&gt;0,Glutamine!V47+Glutamine!$E48*Glutamine!#REF!/'In Process Calc.'!$I50,"")</f>
        <v/>
      </c>
      <c r="W56" s="246" t="str">
        <f>IF(Glutamine!$E48&gt;0,Glutamine!W47+Glutamine!$E48*Glutamine!#REF!/'In Process Calc.'!$I50,"")</f>
        <v/>
      </c>
      <c r="X56" s="246" t="str">
        <f>IF(Glutamine!$E48&gt;0,Glutamine!X47+Glutamine!$E48*Glutamine!#REF!/'In Process Calc.'!$I50,"")</f>
        <v/>
      </c>
      <c r="Y56" s="246" t="str">
        <f>IF(Glutamine!$E48&gt;0,Glutamine!Y47+Glutamine!$E48*Glutamine!#REF!/'In Process Calc.'!$I50,"")</f>
        <v/>
      </c>
      <c r="Z56" s="246" t="str">
        <f>IF(Glutamine!$E48&gt;0,Glutamine!Z47+Glutamine!$E48*Glutamine!#REF!/'In Process Calc.'!$I50,"")</f>
        <v/>
      </c>
      <c r="AA56" s="246" t="str">
        <f>IF(Glutamine!$E48&gt;0,Glutamine!AA47+Glutamine!$E48*Glutamine!#REF!/'In Process Calc.'!$I50,"")</f>
        <v/>
      </c>
      <c r="AB56" s="246" t="str">
        <f>IF(Glutamine!$E48&gt;0,Glutamine!AB47+Glutamine!$E48*Glutamine!#REF!/'In Process Calc.'!$I50,"")</f>
        <v/>
      </c>
      <c r="AC56" s="246" t="str">
        <f>IF(Glutamine!$E48&gt;0,Glutamine!AC47+Glutamine!$E48*Glutamine!#REF!/'In Process Calc.'!$I50,"")</f>
        <v/>
      </c>
      <c r="AD56" s="246" t="str">
        <f>IF(Glutamine!$E48&gt;0,Glutamine!AD47+Glutamine!$E48*Glutamine!#REF!/'In Process Calc.'!$I50,"")</f>
        <v/>
      </c>
      <c r="AE56" s="246" t="str">
        <f>IF(Glutamine!$E48&gt;0,Glutamine!AE47+Glutamine!$E48*Glutamine!#REF!/'In Process Calc.'!$I50,"")</f>
        <v/>
      </c>
      <c r="AF56" s="246" t="str">
        <f>IF(Glutamine!$E48&gt;0,Glutamine!AF47+Glutamine!$E48*Glutamine!#REF!/'In Process Calc.'!$I50,"")</f>
        <v/>
      </c>
      <c r="AG56" s="246" t="str">
        <f>IF(Glutamine!$E48&gt;0,Glutamine!AG47+Glutamine!$E48*Glutamine!#REF!/'In Process Calc.'!$I50,"")</f>
        <v/>
      </c>
      <c r="AH56" s="246" t="str">
        <f>IF(Glutamine!$E48&gt;0,Glutamine!AH47+Glutamine!$E48*Glutamine!#REF!/'In Process Calc.'!$I50,"")</f>
        <v/>
      </c>
      <c r="AI56" s="246" t="str">
        <f>IF(Glutamine!$E48&gt;0,Glutamine!AI47+Glutamine!$E48*Glutamine!#REF!/'In Process Calc.'!$I50,"")</f>
        <v/>
      </c>
      <c r="AJ56" s="246" t="str">
        <f>IF(Glutamine!$E48&gt;0,Glutamine!AJ47+Glutamine!$E48*Glutamine!#REF!/'In Process Calc.'!$I50,"")</f>
        <v/>
      </c>
      <c r="AK56" s="246" t="str">
        <f>IF(Glutamine!$E48&gt;0,Glutamine!AK47+Glutamine!$E48*Glutamine!#REF!/'In Process Calc.'!$I50,"")</f>
        <v/>
      </c>
      <c r="AL56" s="246" t="str">
        <f>IF(Glutamine!$E48&gt;0,Glutamine!AL47+Glutamine!$E48*Glutamine!#REF!/'In Process Calc.'!$I50,"")</f>
        <v/>
      </c>
      <c r="AM56" s="246" t="str">
        <f>IF(Glutamine!$E48&gt;0,Glutamine!AM47+Glutamine!$E48*Glutamine!#REF!/'In Process Calc.'!$I50,"")</f>
        <v/>
      </c>
      <c r="AN56" s="246" t="str">
        <f>IF(Glutamine!$E48&gt;0,Glutamine!AN47+Glutamine!$E48*Glutamine!#REF!/'In Process Calc.'!$I50,"")</f>
        <v/>
      </c>
      <c r="AO56" s="246" t="str">
        <f>IF(Glutamine!$E48&gt;0,Glutamine!AO47+Glutamine!$E48*Glutamine!#REF!/'In Process Calc.'!$I50,"")</f>
        <v/>
      </c>
      <c r="AP56" s="246" t="str">
        <f>IF(Glutamine!$E48&gt;0,Glutamine!AP47+Glutamine!$E48*Glutamine!AQ47/'In Process Calc.'!$I50,"")</f>
        <v/>
      </c>
      <c r="AQ56" s="246" t="str">
        <f>IF(Glutamine!$E48&gt;0,Glutamine!#REF!+Glutamine!$E48*Glutamine!AR47/'In Process Calc.'!$I50,"")</f>
        <v/>
      </c>
      <c r="AR56" s="246" t="str">
        <f>IF(Glutamine!$E48&gt;0,Glutamine!#REF!,"")</f>
        <v/>
      </c>
      <c r="AS56" s="246" t="str">
        <f>IF(Glutamine!$E48&gt;0,Glutamine!#REF!,"")</f>
        <v/>
      </c>
      <c r="AT56" s="246" t="str">
        <f>IF(Glutamine!$E48&gt;0,Glutamine!#REF!,"")</f>
        <v/>
      </c>
      <c r="AU56" s="246" t="str">
        <f>IF(Glutamine!$E48&gt;0,Glutamine!#REF!,"")</f>
        <v/>
      </c>
      <c r="AV56" s="246" t="str">
        <f>IF(Glutamine!$E48&gt;0,Glutamine!#REF!,"")</f>
        <v/>
      </c>
      <c r="AW56" s="246" t="str">
        <f>IF(Glutamine!$E48&gt;0,Glutamine!#REF!,"")</f>
        <v/>
      </c>
      <c r="AX56" s="246" t="str">
        <f>IF(Glutamine!$E48&gt;0,Glutamine!#REF!,"")</f>
        <v/>
      </c>
      <c r="AY56" s="246" t="str">
        <f>IF(Glutamine!$E48&gt;0,Glutamine!#REF!,"")</f>
        <v/>
      </c>
      <c r="AZ56" s="246" t="str">
        <f>IF(Glutamine!$E48&gt;0,Glutamine!#REF!,"")</f>
        <v/>
      </c>
      <c r="BA56" s="246" t="str">
        <f>IF(Glutamine!$E48&gt;0,Glutamine!#REF!,"")</f>
        <v/>
      </c>
      <c r="BB56" s="246" t="str">
        <f>IF(Glutamine!$E48&gt;0,Glutamine!#REF!,"")</f>
        <v/>
      </c>
      <c r="BC56" s="246" t="str">
        <f>IF(Glutamine!$E48&gt;0,Glutamine!#REF!,"")</f>
        <v/>
      </c>
      <c r="BD56" s="246" t="str">
        <f>IF(Glutamine!$E48&gt;0,Glutamine!#REF!,"")</f>
        <v/>
      </c>
      <c r="BE56" s="246" t="str">
        <f>IF(Glutamine!$E48&gt;0,Glutamine!#REF!,"")</f>
        <v/>
      </c>
      <c r="BF56" s="246" t="str">
        <f>IF(Glutamine!$E48&gt;0,Glutamine!#REF!,"")</f>
        <v/>
      </c>
      <c r="BG56" s="246" t="str">
        <f>IF(Glutamine!$E48&gt;0,Glutamine!#REF!,"")</f>
        <v/>
      </c>
      <c r="BH56" s="246" t="str">
        <f>IF(Glutamine!$E48&gt;0,Glutamine!#REF!,"")</f>
        <v/>
      </c>
      <c r="BI56" s="246" t="str">
        <f>IF(Glutamine!$E48&gt;0,Glutamine!#REF!,"")</f>
        <v/>
      </c>
      <c r="BJ56" s="246" t="str">
        <f>IF(Glutamine!$E48&gt;0,Glutamine!#REF!,"")</f>
        <v/>
      </c>
      <c r="BK56" s="246" t="str">
        <f>IF(Glutamine!$E48&gt;0,Glutamine!#REF!,"")</f>
        <v/>
      </c>
      <c r="BL56" s="246" t="str">
        <f>IF(Glutamine!$E48&gt;0,Glutamine!#REF!,"")</f>
        <v/>
      </c>
      <c r="BM56" s="246" t="str">
        <f>IF(Glutamine!$E48&gt;0,Glutamine!#REF!,"")</f>
        <v/>
      </c>
      <c r="BN56" s="246" t="str">
        <f>IF(Glutamine!$E48&gt;0,'In Process Calc.'!B49,"")</f>
        <v/>
      </c>
      <c r="BO56" s="246" t="str">
        <f>IF(Glutamine!$E48&gt;0,'In Process Calc.'!C49,"")</f>
        <v/>
      </c>
    </row>
    <row r="57" spans="1:67" x14ac:dyDescent="0.15">
      <c r="A57" s="240" t="str">
        <f>IF(Glutamine!$E49&gt;0,Glutamine!$B$1,"")</f>
        <v/>
      </c>
      <c r="B57" s="240" t="str">
        <f>IF(Glutamine!$E49&gt;0,Glutamine!A48+0.1,"")</f>
        <v/>
      </c>
      <c r="C57" s="244" t="str">
        <f>IF(Glutamine!$E49&gt;0,Glutamine!B48,"")</f>
        <v/>
      </c>
      <c r="D57" s="249" t="str">
        <f>IF(Glutamine!$E49&gt;0,Glutamine!C48,"")</f>
        <v/>
      </c>
      <c r="E57" s="240" t="str">
        <f>IF(Glutamine!$E49&gt;0,Glutamine!D48,"")</f>
        <v/>
      </c>
      <c r="F57" s="240" t="str">
        <f>IF(Glutamine!$E49&gt;0,Glutamine!E48,"")</f>
        <v/>
      </c>
      <c r="G57" s="240" t="str">
        <f>IF(Glutamine!$E49&gt;0,Glutamine!G48,"")</f>
        <v/>
      </c>
      <c r="H57" s="245" t="str">
        <f>IF(Glutamine!$E49&gt;0,Glutamine!H48,"")</f>
        <v/>
      </c>
      <c r="I57" s="245" t="str">
        <f>IF(Glutamine!$E49&gt;0,Glutamine!I48,"")</f>
        <v/>
      </c>
      <c r="J57" s="245" t="str">
        <f>IF(Glutamine!$E49&gt;0,Glutamine!J48,"")</f>
        <v/>
      </c>
      <c r="K57" s="245" t="str">
        <f>IF(Glutamine!$E49&gt;0,Glutamine!K48,"")</f>
        <v/>
      </c>
      <c r="L57" s="240" t="str">
        <f>IF(Glutamine!$E49&gt;0,Glutamine!L48,"")</f>
        <v/>
      </c>
      <c r="M57" s="240" t="str">
        <f>IF(Glutamine!$E49&gt;0,Glutamine!M48,"")</f>
        <v/>
      </c>
      <c r="N57" s="240" t="str">
        <f>IF(Glutamine!$E49&gt;0,Glutamine!N48,"")</f>
        <v/>
      </c>
      <c r="O57" s="240" t="str">
        <f>IF(Glutamine!$E49&gt;0,Glutamine!O48,"")</f>
        <v/>
      </c>
      <c r="P57" s="240" t="str">
        <f>IF(Glutamine!$E49&gt;0,Glutamine!P48,"")</f>
        <v/>
      </c>
      <c r="Q57" s="240" t="str">
        <f>IF(Glutamine!$E49&gt;0,Glutamine!Q48,"")</f>
        <v/>
      </c>
      <c r="R57" s="240" t="str">
        <f>IF(Glutamine!$E49&gt;0,Glutamine!R48,"")</f>
        <v/>
      </c>
      <c r="S57" s="240" t="str">
        <f>IF(Glutamine!$E49&gt;0,Glutamine!S48,"")</f>
        <v/>
      </c>
      <c r="T57" s="246" t="str">
        <f>IF(Glutamine!$E49&gt;0,Glutamine!T48+Glutamine!$E49*Glutamine!#REF!/'In Process Calc.'!$I51,"")</f>
        <v/>
      </c>
      <c r="U57" s="246" t="str">
        <f>IF(Glutamine!$E49&gt;0,Glutamine!U48+Glutamine!$E49*Glutamine!#REF!/'In Process Calc.'!$I51,"")</f>
        <v/>
      </c>
      <c r="V57" s="246" t="str">
        <f>IF(Glutamine!$E49&gt;0,Glutamine!V48+Glutamine!$E49*Glutamine!#REF!/'In Process Calc.'!$I51,"")</f>
        <v/>
      </c>
      <c r="W57" s="246" t="str">
        <f>IF(Glutamine!$E49&gt;0,Glutamine!W48+Glutamine!$E49*Glutamine!#REF!/'In Process Calc.'!$I51,"")</f>
        <v/>
      </c>
      <c r="X57" s="246" t="str">
        <f>IF(Glutamine!$E49&gt;0,Glutamine!X48+Glutamine!$E49*Glutamine!#REF!/'In Process Calc.'!$I51,"")</f>
        <v/>
      </c>
      <c r="Y57" s="246" t="str">
        <f>IF(Glutamine!$E49&gt;0,Glutamine!Y48+Glutamine!$E49*Glutamine!#REF!/'In Process Calc.'!$I51,"")</f>
        <v/>
      </c>
      <c r="Z57" s="246" t="str">
        <f>IF(Glutamine!$E49&gt;0,Glutamine!Z48+Glutamine!$E49*Glutamine!#REF!/'In Process Calc.'!$I51,"")</f>
        <v/>
      </c>
      <c r="AA57" s="246" t="str">
        <f>IF(Glutamine!$E49&gt;0,Glutamine!AA48+Glutamine!$E49*Glutamine!#REF!/'In Process Calc.'!$I51,"")</f>
        <v/>
      </c>
      <c r="AB57" s="246" t="str">
        <f>IF(Glutamine!$E49&gt;0,Glutamine!AB48+Glutamine!$E49*Glutamine!#REF!/'In Process Calc.'!$I51,"")</f>
        <v/>
      </c>
      <c r="AC57" s="246" t="str">
        <f>IF(Glutamine!$E49&gt;0,Glutamine!AC48+Glutamine!$E49*Glutamine!#REF!/'In Process Calc.'!$I51,"")</f>
        <v/>
      </c>
      <c r="AD57" s="246" t="str">
        <f>IF(Glutamine!$E49&gt;0,Glutamine!AD48+Glutamine!$E49*Glutamine!#REF!/'In Process Calc.'!$I51,"")</f>
        <v/>
      </c>
      <c r="AE57" s="246" t="str">
        <f>IF(Glutamine!$E49&gt;0,Glutamine!AE48+Glutamine!$E49*Glutamine!#REF!/'In Process Calc.'!$I51,"")</f>
        <v/>
      </c>
      <c r="AF57" s="246" t="str">
        <f>IF(Glutamine!$E49&gt;0,Glutamine!AF48+Glutamine!$E49*Glutamine!#REF!/'In Process Calc.'!$I51,"")</f>
        <v/>
      </c>
      <c r="AG57" s="246" t="str">
        <f>IF(Glutamine!$E49&gt;0,Glutamine!AG48+Glutamine!$E49*Glutamine!#REF!/'In Process Calc.'!$I51,"")</f>
        <v/>
      </c>
      <c r="AH57" s="246" t="str">
        <f>IF(Glutamine!$E49&gt;0,Glutamine!AH48+Glutamine!$E49*Glutamine!#REF!/'In Process Calc.'!$I51,"")</f>
        <v/>
      </c>
      <c r="AI57" s="246" t="str">
        <f>IF(Glutamine!$E49&gt;0,Glutamine!AI48+Glutamine!$E49*Glutamine!#REF!/'In Process Calc.'!$I51,"")</f>
        <v/>
      </c>
      <c r="AJ57" s="246" t="str">
        <f>IF(Glutamine!$E49&gt;0,Glutamine!AJ48+Glutamine!$E49*Glutamine!#REF!/'In Process Calc.'!$I51,"")</f>
        <v/>
      </c>
      <c r="AK57" s="246" t="str">
        <f>IF(Glutamine!$E49&gt;0,Glutamine!AK48+Glutamine!$E49*Glutamine!#REF!/'In Process Calc.'!$I51,"")</f>
        <v/>
      </c>
      <c r="AL57" s="246" t="str">
        <f>IF(Glutamine!$E49&gt;0,Glutamine!AL48+Glutamine!$E49*Glutamine!#REF!/'In Process Calc.'!$I51,"")</f>
        <v/>
      </c>
      <c r="AM57" s="246" t="str">
        <f>IF(Glutamine!$E49&gt;0,Glutamine!AM48+Glutamine!$E49*Glutamine!#REF!/'In Process Calc.'!$I51,"")</f>
        <v/>
      </c>
      <c r="AN57" s="246" t="str">
        <f>IF(Glutamine!$E49&gt;0,Glutamine!AN48+Glutamine!$E49*Glutamine!#REF!/'In Process Calc.'!$I51,"")</f>
        <v/>
      </c>
      <c r="AO57" s="246" t="str">
        <f>IF(Glutamine!$E49&gt;0,Glutamine!AO48+Glutamine!$E49*Glutamine!#REF!/'In Process Calc.'!$I51,"")</f>
        <v/>
      </c>
      <c r="AP57" s="246" t="str">
        <f>IF(Glutamine!$E49&gt;0,Glutamine!AP48+Glutamine!$E49*Glutamine!AQ48/'In Process Calc.'!$I51,"")</f>
        <v/>
      </c>
      <c r="AQ57" s="246" t="str">
        <f>IF(Glutamine!$E49&gt;0,Glutamine!#REF!+Glutamine!$E49*Glutamine!AR48/'In Process Calc.'!$I51,"")</f>
        <v/>
      </c>
      <c r="AR57" s="246" t="str">
        <f>IF(Glutamine!$E49&gt;0,Glutamine!#REF!,"")</f>
        <v/>
      </c>
      <c r="AS57" s="246" t="str">
        <f>IF(Glutamine!$E49&gt;0,Glutamine!#REF!,"")</f>
        <v/>
      </c>
      <c r="AT57" s="246" t="str">
        <f>IF(Glutamine!$E49&gt;0,Glutamine!#REF!,"")</f>
        <v/>
      </c>
      <c r="AU57" s="246" t="str">
        <f>IF(Glutamine!$E49&gt;0,Glutamine!#REF!,"")</f>
        <v/>
      </c>
      <c r="AV57" s="246" t="str">
        <f>IF(Glutamine!$E49&gt;0,Glutamine!#REF!,"")</f>
        <v/>
      </c>
      <c r="AW57" s="246" t="str">
        <f>IF(Glutamine!$E49&gt;0,Glutamine!#REF!,"")</f>
        <v/>
      </c>
      <c r="AX57" s="246" t="str">
        <f>IF(Glutamine!$E49&gt;0,Glutamine!#REF!,"")</f>
        <v/>
      </c>
      <c r="AY57" s="246" t="str">
        <f>IF(Glutamine!$E49&gt;0,Glutamine!#REF!,"")</f>
        <v/>
      </c>
      <c r="AZ57" s="246" t="str">
        <f>IF(Glutamine!$E49&gt;0,Glutamine!#REF!,"")</f>
        <v/>
      </c>
      <c r="BA57" s="246" t="str">
        <f>IF(Glutamine!$E49&gt;0,Glutamine!#REF!,"")</f>
        <v/>
      </c>
      <c r="BB57" s="246" t="str">
        <f>IF(Glutamine!$E49&gt;0,Glutamine!#REF!,"")</f>
        <v/>
      </c>
      <c r="BC57" s="246" t="str">
        <f>IF(Glutamine!$E49&gt;0,Glutamine!#REF!,"")</f>
        <v/>
      </c>
      <c r="BD57" s="246" t="str">
        <f>IF(Glutamine!$E49&gt;0,Glutamine!#REF!,"")</f>
        <v/>
      </c>
      <c r="BE57" s="246" t="str">
        <f>IF(Glutamine!$E49&gt;0,Glutamine!#REF!,"")</f>
        <v/>
      </c>
      <c r="BF57" s="246" t="str">
        <f>IF(Glutamine!$E49&gt;0,Glutamine!#REF!,"")</f>
        <v/>
      </c>
      <c r="BG57" s="246" t="str">
        <f>IF(Glutamine!$E49&gt;0,Glutamine!#REF!,"")</f>
        <v/>
      </c>
      <c r="BH57" s="246" t="str">
        <f>IF(Glutamine!$E49&gt;0,Glutamine!#REF!,"")</f>
        <v/>
      </c>
      <c r="BI57" s="246" t="str">
        <f>IF(Glutamine!$E49&gt;0,Glutamine!#REF!,"")</f>
        <v/>
      </c>
      <c r="BJ57" s="246" t="str">
        <f>IF(Glutamine!$E49&gt;0,Glutamine!#REF!,"")</f>
        <v/>
      </c>
      <c r="BK57" s="246" t="str">
        <f>IF(Glutamine!$E49&gt;0,Glutamine!#REF!,"")</f>
        <v/>
      </c>
      <c r="BL57" s="246" t="str">
        <f>IF(Glutamine!$E49&gt;0,Glutamine!#REF!,"")</f>
        <v/>
      </c>
      <c r="BM57" s="246" t="str">
        <f>IF(Glutamine!$E49&gt;0,Glutamine!#REF!,"")</f>
        <v/>
      </c>
      <c r="BN57" s="246" t="str">
        <f>IF(Glutamine!$E49&gt;0,'In Process Calc.'!B50,"")</f>
        <v/>
      </c>
      <c r="BO57" s="246" t="str">
        <f>IF(Glutamine!$E49&gt;0,'In Process Calc.'!C50,"")</f>
        <v/>
      </c>
    </row>
    <row r="58" spans="1:67" x14ac:dyDescent="0.15">
      <c r="A58" s="240" t="str">
        <f>IF(Glutamine!$E50&gt;0,Glutamine!$B$1,"")</f>
        <v/>
      </c>
      <c r="B58" s="240" t="str">
        <f>IF(Glutamine!$E50&gt;0,Glutamine!A49+0.1,"")</f>
        <v/>
      </c>
      <c r="C58" s="244" t="str">
        <f>IF(Glutamine!$E50&gt;0,Glutamine!B49,"")</f>
        <v/>
      </c>
      <c r="D58" s="249" t="str">
        <f>IF(Glutamine!$E50&gt;0,Glutamine!C49,"")</f>
        <v/>
      </c>
      <c r="E58" s="240" t="str">
        <f>IF(Glutamine!$E50&gt;0,Glutamine!D49,"")</f>
        <v/>
      </c>
      <c r="F58" s="240" t="str">
        <f>IF(Glutamine!$E50&gt;0,Glutamine!E49,"")</f>
        <v/>
      </c>
      <c r="G58" s="240" t="str">
        <f>IF(Glutamine!$E50&gt;0,Glutamine!G49,"")</f>
        <v/>
      </c>
      <c r="H58" s="245" t="str">
        <f>IF(Glutamine!$E50&gt;0,Glutamine!H49,"")</f>
        <v/>
      </c>
      <c r="I58" s="245" t="str">
        <f>IF(Glutamine!$E50&gt;0,Glutamine!I49,"")</f>
        <v/>
      </c>
      <c r="J58" s="245" t="str">
        <f>IF(Glutamine!$E50&gt;0,Glutamine!J49,"")</f>
        <v/>
      </c>
      <c r="K58" s="245" t="str">
        <f>IF(Glutamine!$E50&gt;0,Glutamine!K49,"")</f>
        <v/>
      </c>
      <c r="L58" s="240" t="str">
        <f>IF(Glutamine!$E50&gt;0,Glutamine!L49,"")</f>
        <v/>
      </c>
      <c r="M58" s="240" t="str">
        <f>IF(Glutamine!$E50&gt;0,Glutamine!M49,"")</f>
        <v/>
      </c>
      <c r="N58" s="240" t="str">
        <f>IF(Glutamine!$E50&gt;0,Glutamine!N49,"")</f>
        <v/>
      </c>
      <c r="O58" s="240" t="str">
        <f>IF(Glutamine!$E50&gt;0,Glutamine!O49,"")</f>
        <v/>
      </c>
      <c r="P58" s="240" t="str">
        <f>IF(Glutamine!$E50&gt;0,Glutamine!P49,"")</f>
        <v/>
      </c>
      <c r="Q58" s="240" t="str">
        <f>IF(Glutamine!$E50&gt;0,Glutamine!Q49,"")</f>
        <v/>
      </c>
      <c r="R58" s="240" t="str">
        <f>IF(Glutamine!$E50&gt;0,Glutamine!R49,"")</f>
        <v/>
      </c>
      <c r="S58" s="240" t="str">
        <f>IF(Glutamine!$E50&gt;0,Glutamine!S49,"")</f>
        <v/>
      </c>
      <c r="T58" s="246" t="str">
        <f>IF(Glutamine!$E50&gt;0,Glutamine!T49+Glutamine!$E50*Glutamine!#REF!/'In Process Calc.'!$I52,"")</f>
        <v/>
      </c>
      <c r="U58" s="246" t="str">
        <f>IF(Glutamine!$E50&gt;0,Glutamine!U49+Glutamine!$E50*Glutamine!#REF!/'In Process Calc.'!$I52,"")</f>
        <v/>
      </c>
      <c r="V58" s="246" t="str">
        <f>IF(Glutamine!$E50&gt;0,Glutamine!V49+Glutamine!$E50*Glutamine!#REF!/'In Process Calc.'!$I52,"")</f>
        <v/>
      </c>
      <c r="W58" s="246" t="str">
        <f>IF(Glutamine!$E50&gt;0,Glutamine!W49+Glutamine!$E50*Glutamine!#REF!/'In Process Calc.'!$I52,"")</f>
        <v/>
      </c>
      <c r="X58" s="246" t="str">
        <f>IF(Glutamine!$E50&gt;0,Glutamine!X49+Glutamine!$E50*Glutamine!#REF!/'In Process Calc.'!$I52,"")</f>
        <v/>
      </c>
      <c r="Y58" s="246" t="str">
        <f>IF(Glutamine!$E50&gt;0,Glutamine!Y49+Glutamine!$E50*Glutamine!#REF!/'In Process Calc.'!$I52,"")</f>
        <v/>
      </c>
      <c r="Z58" s="246" t="str">
        <f>IF(Glutamine!$E50&gt;0,Glutamine!Z49+Glutamine!$E50*Glutamine!#REF!/'In Process Calc.'!$I52,"")</f>
        <v/>
      </c>
      <c r="AA58" s="246" t="str">
        <f>IF(Glutamine!$E50&gt;0,Glutamine!AA49+Glutamine!$E50*Glutamine!#REF!/'In Process Calc.'!$I52,"")</f>
        <v/>
      </c>
      <c r="AB58" s="246" t="str">
        <f>IF(Glutamine!$E50&gt;0,Glutamine!AB49+Glutamine!$E50*Glutamine!#REF!/'In Process Calc.'!$I52,"")</f>
        <v/>
      </c>
      <c r="AC58" s="246" t="str">
        <f>IF(Glutamine!$E50&gt;0,Glutamine!AC49+Glutamine!$E50*Glutamine!#REF!/'In Process Calc.'!$I52,"")</f>
        <v/>
      </c>
      <c r="AD58" s="246" t="str">
        <f>IF(Glutamine!$E50&gt;0,Glutamine!AD49+Glutamine!$E50*Glutamine!#REF!/'In Process Calc.'!$I52,"")</f>
        <v/>
      </c>
      <c r="AE58" s="246" t="str">
        <f>IF(Glutamine!$E50&gt;0,Glutamine!AE49+Glutamine!$E50*Glutamine!#REF!/'In Process Calc.'!$I52,"")</f>
        <v/>
      </c>
      <c r="AF58" s="246" t="str">
        <f>IF(Glutamine!$E50&gt;0,Glutamine!AF49+Glutamine!$E50*Glutamine!#REF!/'In Process Calc.'!$I52,"")</f>
        <v/>
      </c>
      <c r="AG58" s="246" t="str">
        <f>IF(Glutamine!$E50&gt;0,Glutamine!AG49+Glutamine!$E50*Glutamine!#REF!/'In Process Calc.'!$I52,"")</f>
        <v/>
      </c>
      <c r="AH58" s="246" t="str">
        <f>IF(Glutamine!$E50&gt;0,Glutamine!AH49+Glutamine!$E50*Glutamine!#REF!/'In Process Calc.'!$I52,"")</f>
        <v/>
      </c>
      <c r="AI58" s="246" t="str">
        <f>IF(Glutamine!$E50&gt;0,Glutamine!AI49+Glutamine!$E50*Glutamine!#REF!/'In Process Calc.'!$I52,"")</f>
        <v/>
      </c>
      <c r="AJ58" s="246" t="str">
        <f>IF(Glutamine!$E50&gt;0,Glutamine!AJ49+Glutamine!$E50*Glutamine!#REF!/'In Process Calc.'!$I52,"")</f>
        <v/>
      </c>
      <c r="AK58" s="246" t="str">
        <f>IF(Glutamine!$E50&gt;0,Glutamine!AK49+Glutamine!$E50*Glutamine!#REF!/'In Process Calc.'!$I52,"")</f>
        <v/>
      </c>
      <c r="AL58" s="246" t="str">
        <f>IF(Glutamine!$E50&gt;0,Glutamine!AL49+Glutamine!$E50*Glutamine!#REF!/'In Process Calc.'!$I52,"")</f>
        <v/>
      </c>
      <c r="AM58" s="246" t="str">
        <f>IF(Glutamine!$E50&gt;0,Glutamine!AM49+Glutamine!$E50*Glutamine!#REF!/'In Process Calc.'!$I52,"")</f>
        <v/>
      </c>
      <c r="AN58" s="246" t="str">
        <f>IF(Glutamine!$E50&gt;0,Glutamine!AN49+Glutamine!$E50*Glutamine!#REF!/'In Process Calc.'!$I52,"")</f>
        <v/>
      </c>
      <c r="AO58" s="246" t="str">
        <f>IF(Glutamine!$E50&gt;0,Glutamine!AO49+Glutamine!$E50*Glutamine!#REF!/'In Process Calc.'!$I52,"")</f>
        <v/>
      </c>
      <c r="AP58" s="246" t="str">
        <f>IF(Glutamine!$E50&gt;0,Glutamine!AP49+Glutamine!$E50*Glutamine!AQ49/'In Process Calc.'!$I52,"")</f>
        <v/>
      </c>
      <c r="AQ58" s="246" t="str">
        <f>IF(Glutamine!$E50&gt;0,Glutamine!#REF!+Glutamine!$E50*Glutamine!AR49/'In Process Calc.'!$I52,"")</f>
        <v/>
      </c>
      <c r="AR58" s="246" t="str">
        <f>IF(Glutamine!$E50&gt;0,Glutamine!#REF!,"")</f>
        <v/>
      </c>
      <c r="AS58" s="246" t="str">
        <f>IF(Glutamine!$E50&gt;0,Glutamine!#REF!,"")</f>
        <v/>
      </c>
      <c r="AT58" s="246" t="str">
        <f>IF(Glutamine!$E50&gt;0,Glutamine!#REF!,"")</f>
        <v/>
      </c>
      <c r="AU58" s="246" t="str">
        <f>IF(Glutamine!$E50&gt;0,Glutamine!#REF!,"")</f>
        <v/>
      </c>
      <c r="AV58" s="246" t="str">
        <f>IF(Glutamine!$E50&gt;0,Glutamine!#REF!,"")</f>
        <v/>
      </c>
      <c r="AW58" s="246" t="str">
        <f>IF(Glutamine!$E50&gt;0,Glutamine!#REF!,"")</f>
        <v/>
      </c>
      <c r="AX58" s="246" t="str">
        <f>IF(Glutamine!$E50&gt;0,Glutamine!#REF!,"")</f>
        <v/>
      </c>
      <c r="AY58" s="246" t="str">
        <f>IF(Glutamine!$E50&gt;0,Glutamine!#REF!,"")</f>
        <v/>
      </c>
      <c r="AZ58" s="246" t="str">
        <f>IF(Glutamine!$E50&gt;0,Glutamine!#REF!,"")</f>
        <v/>
      </c>
      <c r="BA58" s="246" t="str">
        <f>IF(Glutamine!$E50&gt;0,Glutamine!#REF!,"")</f>
        <v/>
      </c>
      <c r="BB58" s="246" t="str">
        <f>IF(Glutamine!$E50&gt;0,Glutamine!#REF!,"")</f>
        <v/>
      </c>
      <c r="BC58" s="246" t="str">
        <f>IF(Glutamine!$E50&gt;0,Glutamine!#REF!,"")</f>
        <v/>
      </c>
      <c r="BD58" s="246" t="str">
        <f>IF(Glutamine!$E50&gt;0,Glutamine!#REF!,"")</f>
        <v/>
      </c>
      <c r="BE58" s="246" t="str">
        <f>IF(Glutamine!$E50&gt;0,Glutamine!#REF!,"")</f>
        <v/>
      </c>
      <c r="BF58" s="246" t="str">
        <f>IF(Glutamine!$E50&gt;0,Glutamine!#REF!,"")</f>
        <v/>
      </c>
      <c r="BG58" s="246" t="str">
        <f>IF(Glutamine!$E50&gt;0,Glutamine!#REF!,"")</f>
        <v/>
      </c>
      <c r="BH58" s="246" t="str">
        <f>IF(Glutamine!$E50&gt;0,Glutamine!#REF!,"")</f>
        <v/>
      </c>
      <c r="BI58" s="246" t="str">
        <f>IF(Glutamine!$E50&gt;0,Glutamine!#REF!,"")</f>
        <v/>
      </c>
      <c r="BJ58" s="246" t="str">
        <f>IF(Glutamine!$E50&gt;0,Glutamine!#REF!,"")</f>
        <v/>
      </c>
      <c r="BK58" s="246" t="str">
        <f>IF(Glutamine!$E50&gt;0,Glutamine!#REF!,"")</f>
        <v/>
      </c>
      <c r="BL58" s="246" t="str">
        <f>IF(Glutamine!$E50&gt;0,Glutamine!#REF!,"")</f>
        <v/>
      </c>
      <c r="BM58" s="246" t="str">
        <f>IF(Glutamine!$E50&gt;0,Glutamine!#REF!,"")</f>
        <v/>
      </c>
      <c r="BN58" s="246" t="str">
        <f>IF(Glutamine!$E50&gt;0,'In Process Calc.'!B51,"")</f>
        <v/>
      </c>
      <c r="BO58" s="246" t="str">
        <f>IF(Glutamine!$E50&gt;0,'In Process Calc.'!C51,"")</f>
        <v/>
      </c>
    </row>
    <row r="59" spans="1:67" x14ac:dyDescent="0.15">
      <c r="A59" s="240" t="str">
        <f>IF(Glutamine!$E51&gt;0,Glutamine!$B$1,"")</f>
        <v/>
      </c>
      <c r="B59" s="240" t="str">
        <f>IF(Glutamine!$E51&gt;0,Glutamine!A50+0.1,"")</f>
        <v/>
      </c>
      <c r="C59" s="244" t="str">
        <f>IF(Glutamine!$E51&gt;0,Glutamine!B50,"")</f>
        <v/>
      </c>
      <c r="D59" s="249" t="str">
        <f>IF(Glutamine!$E51&gt;0,Glutamine!C50,"")</f>
        <v/>
      </c>
      <c r="E59" s="240" t="str">
        <f>IF(Glutamine!$E51&gt;0,Glutamine!D50,"")</f>
        <v/>
      </c>
      <c r="F59" s="240" t="str">
        <f>IF(Glutamine!$E51&gt;0,Glutamine!E50,"")</f>
        <v/>
      </c>
      <c r="G59" s="240" t="str">
        <f>IF(Glutamine!$E51&gt;0,Glutamine!G50,"")</f>
        <v/>
      </c>
      <c r="H59" s="245" t="str">
        <f>IF(Glutamine!$E51&gt;0,Glutamine!H50,"")</f>
        <v/>
      </c>
      <c r="I59" s="245" t="str">
        <f>IF(Glutamine!$E51&gt;0,Glutamine!I50,"")</f>
        <v/>
      </c>
      <c r="J59" s="245" t="str">
        <f>IF(Glutamine!$E51&gt;0,Glutamine!J50,"")</f>
        <v/>
      </c>
      <c r="K59" s="245" t="str">
        <f>IF(Glutamine!$E51&gt;0,Glutamine!K50,"")</f>
        <v/>
      </c>
      <c r="L59" s="240" t="str">
        <f>IF(Glutamine!$E51&gt;0,Glutamine!L50,"")</f>
        <v/>
      </c>
      <c r="M59" s="240" t="str">
        <f>IF(Glutamine!$E51&gt;0,Glutamine!M50,"")</f>
        <v/>
      </c>
      <c r="N59" s="240" t="str">
        <f>IF(Glutamine!$E51&gt;0,Glutamine!N50,"")</f>
        <v/>
      </c>
      <c r="O59" s="240" t="str">
        <f>IF(Glutamine!$E51&gt;0,Glutamine!O50,"")</f>
        <v/>
      </c>
      <c r="P59" s="240" t="str">
        <f>IF(Glutamine!$E51&gt;0,Glutamine!P50,"")</f>
        <v/>
      </c>
      <c r="Q59" s="240" t="str">
        <f>IF(Glutamine!$E51&gt;0,Glutamine!Q50,"")</f>
        <v/>
      </c>
      <c r="R59" s="240" t="str">
        <f>IF(Glutamine!$E51&gt;0,Glutamine!R50,"")</f>
        <v/>
      </c>
      <c r="S59" s="240" t="str">
        <f>IF(Glutamine!$E51&gt;0,Glutamine!S50,"")</f>
        <v/>
      </c>
      <c r="T59" s="246" t="str">
        <f>IF(Glutamine!$E51&gt;0,Glutamine!T50+Glutamine!$E51*Glutamine!#REF!/'In Process Calc.'!$I53,"")</f>
        <v/>
      </c>
      <c r="U59" s="246" t="str">
        <f>IF(Glutamine!$E51&gt;0,Glutamine!U50+Glutamine!$E51*Glutamine!#REF!/'In Process Calc.'!$I53,"")</f>
        <v/>
      </c>
      <c r="V59" s="246" t="str">
        <f>IF(Glutamine!$E51&gt;0,Glutamine!V50+Glutamine!$E51*Glutamine!#REF!/'In Process Calc.'!$I53,"")</f>
        <v/>
      </c>
      <c r="W59" s="246" t="str">
        <f>IF(Glutamine!$E51&gt;0,Glutamine!W50+Glutamine!$E51*Glutamine!#REF!/'In Process Calc.'!$I53,"")</f>
        <v/>
      </c>
      <c r="X59" s="246" t="str">
        <f>IF(Glutamine!$E51&gt;0,Glutamine!X50+Glutamine!$E51*Glutamine!#REF!/'In Process Calc.'!$I53,"")</f>
        <v/>
      </c>
      <c r="Y59" s="246" t="str">
        <f>IF(Glutamine!$E51&gt;0,Glutamine!Y50+Glutamine!$E51*Glutamine!#REF!/'In Process Calc.'!$I53,"")</f>
        <v/>
      </c>
      <c r="Z59" s="246" t="str">
        <f>IF(Glutamine!$E51&gt;0,Glutamine!Z50+Glutamine!$E51*Glutamine!#REF!/'In Process Calc.'!$I53,"")</f>
        <v/>
      </c>
      <c r="AA59" s="246" t="str">
        <f>IF(Glutamine!$E51&gt;0,Glutamine!AA50+Glutamine!$E51*Glutamine!#REF!/'In Process Calc.'!$I53,"")</f>
        <v/>
      </c>
      <c r="AB59" s="246" t="str">
        <f>IF(Glutamine!$E51&gt;0,Glutamine!AB50+Glutamine!$E51*Glutamine!#REF!/'In Process Calc.'!$I53,"")</f>
        <v/>
      </c>
      <c r="AC59" s="246" t="str">
        <f>IF(Glutamine!$E51&gt;0,Glutamine!AC50+Glutamine!$E51*Glutamine!#REF!/'In Process Calc.'!$I53,"")</f>
        <v/>
      </c>
      <c r="AD59" s="246" t="str">
        <f>IF(Glutamine!$E51&gt;0,Glutamine!AD50+Glutamine!$E51*Glutamine!#REF!/'In Process Calc.'!$I53,"")</f>
        <v/>
      </c>
      <c r="AE59" s="246" t="str">
        <f>IF(Glutamine!$E51&gt;0,Glutamine!AE50+Glutamine!$E51*Glutamine!#REF!/'In Process Calc.'!$I53,"")</f>
        <v/>
      </c>
      <c r="AF59" s="246" t="str">
        <f>IF(Glutamine!$E51&gt;0,Glutamine!AF50+Glutamine!$E51*Glutamine!#REF!/'In Process Calc.'!$I53,"")</f>
        <v/>
      </c>
      <c r="AG59" s="246" t="str">
        <f>IF(Glutamine!$E51&gt;0,Glutamine!AG50+Glutamine!$E51*Glutamine!#REF!/'In Process Calc.'!$I53,"")</f>
        <v/>
      </c>
      <c r="AH59" s="246" t="str">
        <f>IF(Glutamine!$E51&gt;0,Glutamine!AH50+Glutamine!$E51*Glutamine!#REF!/'In Process Calc.'!$I53,"")</f>
        <v/>
      </c>
      <c r="AI59" s="246" t="str">
        <f>IF(Glutamine!$E51&gt;0,Glutamine!AI50+Glutamine!$E51*Glutamine!#REF!/'In Process Calc.'!$I53,"")</f>
        <v/>
      </c>
      <c r="AJ59" s="246" t="str">
        <f>IF(Glutamine!$E51&gt;0,Glutamine!AJ50+Glutamine!$E51*Glutamine!#REF!/'In Process Calc.'!$I53,"")</f>
        <v/>
      </c>
      <c r="AK59" s="246" t="str">
        <f>IF(Glutamine!$E51&gt;0,Glutamine!AK50+Glutamine!$E51*Glutamine!#REF!/'In Process Calc.'!$I53,"")</f>
        <v/>
      </c>
      <c r="AL59" s="246" t="str">
        <f>IF(Glutamine!$E51&gt;0,Glutamine!AL50+Glutamine!$E51*Glutamine!#REF!/'In Process Calc.'!$I53,"")</f>
        <v/>
      </c>
      <c r="AM59" s="246" t="str">
        <f>IF(Glutamine!$E51&gt;0,Glutamine!AM50+Glutamine!$E51*Glutamine!#REF!/'In Process Calc.'!$I53,"")</f>
        <v/>
      </c>
      <c r="AN59" s="246" t="str">
        <f>IF(Glutamine!$E51&gt;0,Glutamine!AN50+Glutamine!$E51*Glutamine!#REF!/'In Process Calc.'!$I53,"")</f>
        <v/>
      </c>
      <c r="AO59" s="246" t="str">
        <f>IF(Glutamine!$E51&gt;0,Glutamine!AO50+Glutamine!$E51*Glutamine!#REF!/'In Process Calc.'!$I53,"")</f>
        <v/>
      </c>
      <c r="AP59" s="246" t="str">
        <f>IF(Glutamine!$E51&gt;0,Glutamine!AP50+Glutamine!$E51*Glutamine!AQ50/'In Process Calc.'!$I53,"")</f>
        <v/>
      </c>
      <c r="AQ59" s="246" t="str">
        <f>IF(Glutamine!$E51&gt;0,Glutamine!#REF!+Glutamine!$E51*Glutamine!AR50/'In Process Calc.'!$I53,"")</f>
        <v/>
      </c>
      <c r="AR59" s="246" t="str">
        <f>IF(Glutamine!$E51&gt;0,Glutamine!#REF!,"")</f>
        <v/>
      </c>
      <c r="AS59" s="246" t="str">
        <f>IF(Glutamine!$E51&gt;0,Glutamine!#REF!,"")</f>
        <v/>
      </c>
      <c r="AT59" s="246" t="str">
        <f>IF(Glutamine!$E51&gt;0,Glutamine!#REF!,"")</f>
        <v/>
      </c>
      <c r="AU59" s="246" t="str">
        <f>IF(Glutamine!$E51&gt;0,Glutamine!#REF!,"")</f>
        <v/>
      </c>
      <c r="AV59" s="246" t="str">
        <f>IF(Glutamine!$E51&gt;0,Glutamine!#REF!,"")</f>
        <v/>
      </c>
      <c r="AW59" s="246" t="str">
        <f>IF(Glutamine!$E51&gt;0,Glutamine!#REF!,"")</f>
        <v/>
      </c>
      <c r="AX59" s="246" t="str">
        <f>IF(Glutamine!$E51&gt;0,Glutamine!#REF!,"")</f>
        <v/>
      </c>
      <c r="AY59" s="246" t="str">
        <f>IF(Glutamine!$E51&gt;0,Glutamine!#REF!,"")</f>
        <v/>
      </c>
      <c r="AZ59" s="246" t="str">
        <f>IF(Glutamine!$E51&gt;0,Glutamine!#REF!,"")</f>
        <v/>
      </c>
      <c r="BA59" s="246" t="str">
        <f>IF(Glutamine!$E51&gt;0,Glutamine!#REF!,"")</f>
        <v/>
      </c>
      <c r="BB59" s="246" t="str">
        <f>IF(Glutamine!$E51&gt;0,Glutamine!#REF!,"")</f>
        <v/>
      </c>
      <c r="BC59" s="246" t="str">
        <f>IF(Glutamine!$E51&gt;0,Glutamine!#REF!,"")</f>
        <v/>
      </c>
      <c r="BD59" s="246" t="str">
        <f>IF(Glutamine!$E51&gt;0,Glutamine!#REF!,"")</f>
        <v/>
      </c>
      <c r="BE59" s="246" t="str">
        <f>IF(Glutamine!$E51&gt;0,Glutamine!#REF!,"")</f>
        <v/>
      </c>
      <c r="BF59" s="246" t="str">
        <f>IF(Glutamine!$E51&gt;0,Glutamine!#REF!,"")</f>
        <v/>
      </c>
      <c r="BG59" s="246" t="str">
        <f>IF(Glutamine!$E51&gt;0,Glutamine!#REF!,"")</f>
        <v/>
      </c>
      <c r="BH59" s="246" t="str">
        <f>IF(Glutamine!$E51&gt;0,Glutamine!#REF!,"")</f>
        <v/>
      </c>
      <c r="BI59" s="246" t="str">
        <f>IF(Glutamine!$E51&gt;0,Glutamine!#REF!,"")</f>
        <v/>
      </c>
      <c r="BJ59" s="246" t="str">
        <f>IF(Glutamine!$E51&gt;0,Glutamine!#REF!,"")</f>
        <v/>
      </c>
      <c r="BK59" s="246" t="str">
        <f>IF(Glutamine!$E51&gt;0,Glutamine!#REF!,"")</f>
        <v/>
      </c>
      <c r="BL59" s="246" t="str">
        <f>IF(Glutamine!$E51&gt;0,Glutamine!#REF!,"")</f>
        <v/>
      </c>
      <c r="BM59" s="246" t="str">
        <f>IF(Glutamine!$E51&gt;0,Glutamine!#REF!,"")</f>
        <v/>
      </c>
      <c r="BN59" s="246" t="str">
        <f>IF(Glutamine!$E51&gt;0,'In Process Calc.'!B52,"")</f>
        <v/>
      </c>
      <c r="BO59" s="246" t="str">
        <f>IF(Glutamine!$E51&gt;0,'In Process Calc.'!C52,"")</f>
        <v/>
      </c>
    </row>
    <row r="60" spans="1:67" x14ac:dyDescent="0.15">
      <c r="A60" s="240" t="str">
        <f>IF(Glutamine!$E52&gt;0,Glutamine!$B$1,"")</f>
        <v/>
      </c>
      <c r="B60" s="240" t="str">
        <f>IF(Glutamine!$E52&gt;0,Glutamine!A51+0.1,"")</f>
        <v/>
      </c>
      <c r="C60" s="244" t="str">
        <f>IF(Glutamine!$E52&gt;0,Glutamine!B51,"")</f>
        <v/>
      </c>
      <c r="D60" s="249" t="str">
        <f>IF(Glutamine!$E52&gt;0,Glutamine!C51,"")</f>
        <v/>
      </c>
      <c r="E60" s="240" t="str">
        <f>IF(Glutamine!$E52&gt;0,Glutamine!D51,"")</f>
        <v/>
      </c>
      <c r="F60" s="240" t="str">
        <f>IF(Glutamine!$E52&gt;0,Glutamine!E51,"")</f>
        <v/>
      </c>
      <c r="G60" s="240" t="str">
        <f>IF(Glutamine!$E52&gt;0,Glutamine!G51,"")</f>
        <v/>
      </c>
      <c r="H60" s="245" t="str">
        <f>IF(Glutamine!$E52&gt;0,Glutamine!H51,"")</f>
        <v/>
      </c>
      <c r="I60" s="245" t="str">
        <f>IF(Glutamine!$E52&gt;0,Glutamine!I51,"")</f>
        <v/>
      </c>
      <c r="J60" s="245" t="str">
        <f>IF(Glutamine!$E52&gt;0,Glutamine!J51,"")</f>
        <v/>
      </c>
      <c r="K60" s="245" t="str">
        <f>IF(Glutamine!$E52&gt;0,Glutamine!K51,"")</f>
        <v/>
      </c>
      <c r="L60" s="240" t="str">
        <f>IF(Glutamine!$E52&gt;0,Glutamine!L51,"")</f>
        <v/>
      </c>
      <c r="M60" s="240" t="str">
        <f>IF(Glutamine!$E52&gt;0,Glutamine!M51,"")</f>
        <v/>
      </c>
      <c r="N60" s="240" t="str">
        <f>IF(Glutamine!$E52&gt;0,Glutamine!N51,"")</f>
        <v/>
      </c>
      <c r="O60" s="240" t="str">
        <f>IF(Glutamine!$E52&gt;0,Glutamine!O51,"")</f>
        <v/>
      </c>
      <c r="P60" s="240" t="str">
        <f>IF(Glutamine!$E52&gt;0,Glutamine!P51,"")</f>
        <v/>
      </c>
      <c r="Q60" s="240" t="str">
        <f>IF(Glutamine!$E52&gt;0,Glutamine!Q51,"")</f>
        <v/>
      </c>
      <c r="R60" s="240" t="str">
        <f>IF(Glutamine!$E52&gt;0,Glutamine!R51,"")</f>
        <v/>
      </c>
      <c r="S60" s="240" t="str">
        <f>IF(Glutamine!$E52&gt;0,Glutamine!S51,"")</f>
        <v/>
      </c>
      <c r="T60" s="246" t="str">
        <f>IF(Glutamine!$E52&gt;0,Glutamine!T51+Glutamine!$E52*Glutamine!#REF!/'In Process Calc.'!$I54,"")</f>
        <v/>
      </c>
      <c r="U60" s="246" t="str">
        <f>IF(Glutamine!$E52&gt;0,Glutamine!U51+Glutamine!$E52*Glutamine!#REF!/'In Process Calc.'!$I54,"")</f>
        <v/>
      </c>
      <c r="V60" s="246" t="str">
        <f>IF(Glutamine!$E52&gt;0,Glutamine!V51+Glutamine!$E52*Glutamine!#REF!/'In Process Calc.'!$I54,"")</f>
        <v/>
      </c>
      <c r="W60" s="246" t="str">
        <f>IF(Glutamine!$E52&gt;0,Glutamine!W51+Glutamine!$E52*Glutamine!#REF!/'In Process Calc.'!$I54,"")</f>
        <v/>
      </c>
      <c r="X60" s="246" t="str">
        <f>IF(Glutamine!$E52&gt;0,Glutamine!X51+Glutamine!$E52*Glutamine!#REF!/'In Process Calc.'!$I54,"")</f>
        <v/>
      </c>
      <c r="Y60" s="246" t="str">
        <f>IF(Glutamine!$E52&gt;0,Glutamine!Y51+Glutamine!$E52*Glutamine!#REF!/'In Process Calc.'!$I54,"")</f>
        <v/>
      </c>
      <c r="Z60" s="246" t="str">
        <f>IF(Glutamine!$E52&gt;0,Glutamine!Z51+Glutamine!$E52*Glutamine!#REF!/'In Process Calc.'!$I54,"")</f>
        <v/>
      </c>
      <c r="AA60" s="246" t="str">
        <f>IF(Glutamine!$E52&gt;0,Glutamine!AA51+Glutamine!$E52*Glutamine!#REF!/'In Process Calc.'!$I54,"")</f>
        <v/>
      </c>
      <c r="AB60" s="246" t="str">
        <f>IF(Glutamine!$E52&gt;0,Glutamine!AB51+Glutamine!$E52*Glutamine!#REF!/'In Process Calc.'!$I54,"")</f>
        <v/>
      </c>
      <c r="AC60" s="246" t="str">
        <f>IF(Glutamine!$E52&gt;0,Glutamine!AC51+Glutamine!$E52*Glutamine!#REF!/'In Process Calc.'!$I54,"")</f>
        <v/>
      </c>
      <c r="AD60" s="246" t="str">
        <f>IF(Glutamine!$E52&gt;0,Glutamine!AD51+Glutamine!$E52*Glutamine!#REF!/'In Process Calc.'!$I54,"")</f>
        <v/>
      </c>
      <c r="AE60" s="246" t="str">
        <f>IF(Glutamine!$E52&gt;0,Glutamine!AE51+Glutamine!$E52*Glutamine!#REF!/'In Process Calc.'!$I54,"")</f>
        <v/>
      </c>
      <c r="AF60" s="246" t="str">
        <f>IF(Glutamine!$E52&gt;0,Glutamine!AF51+Glutamine!$E52*Glutamine!#REF!/'In Process Calc.'!$I54,"")</f>
        <v/>
      </c>
      <c r="AG60" s="246" t="str">
        <f>IF(Glutamine!$E52&gt;0,Glutamine!AG51+Glutamine!$E52*Glutamine!#REF!/'In Process Calc.'!$I54,"")</f>
        <v/>
      </c>
      <c r="AH60" s="246" t="str">
        <f>IF(Glutamine!$E52&gt;0,Glutamine!AH51+Glutamine!$E52*Glutamine!#REF!/'In Process Calc.'!$I54,"")</f>
        <v/>
      </c>
      <c r="AI60" s="246" t="str">
        <f>IF(Glutamine!$E52&gt;0,Glutamine!AI51+Glutamine!$E52*Glutamine!#REF!/'In Process Calc.'!$I54,"")</f>
        <v/>
      </c>
      <c r="AJ60" s="246" t="str">
        <f>IF(Glutamine!$E52&gt;0,Glutamine!AJ51+Glutamine!$E52*Glutamine!#REF!/'In Process Calc.'!$I54,"")</f>
        <v/>
      </c>
      <c r="AK60" s="246" t="str">
        <f>IF(Glutamine!$E52&gt;0,Glutamine!AK51+Glutamine!$E52*Glutamine!#REF!/'In Process Calc.'!$I54,"")</f>
        <v/>
      </c>
      <c r="AL60" s="246" t="str">
        <f>IF(Glutamine!$E52&gt;0,Glutamine!AL51+Glutamine!$E52*Glutamine!#REF!/'In Process Calc.'!$I54,"")</f>
        <v/>
      </c>
      <c r="AM60" s="246" t="str">
        <f>IF(Glutamine!$E52&gt;0,Glutamine!AM51+Glutamine!$E52*Glutamine!#REF!/'In Process Calc.'!$I54,"")</f>
        <v/>
      </c>
      <c r="AN60" s="246" t="str">
        <f>IF(Glutamine!$E52&gt;0,Glutamine!AN51+Glutamine!$E52*Glutamine!#REF!/'In Process Calc.'!$I54,"")</f>
        <v/>
      </c>
      <c r="AO60" s="246" t="str">
        <f>IF(Glutamine!$E52&gt;0,Glutamine!AO51+Glutamine!$E52*Glutamine!#REF!/'In Process Calc.'!$I54,"")</f>
        <v/>
      </c>
      <c r="AP60" s="246" t="str">
        <f>IF(Glutamine!$E52&gt;0,Glutamine!AP51+Glutamine!$E52*Glutamine!AQ51/'In Process Calc.'!$I54,"")</f>
        <v/>
      </c>
      <c r="AQ60" s="246" t="str">
        <f>IF(Glutamine!$E52&gt;0,Glutamine!#REF!+Glutamine!$E52*Glutamine!AR51/'In Process Calc.'!$I54,"")</f>
        <v/>
      </c>
      <c r="AR60" s="246" t="str">
        <f>IF(Glutamine!$E52&gt;0,Glutamine!#REF!,"")</f>
        <v/>
      </c>
      <c r="AS60" s="246" t="str">
        <f>IF(Glutamine!$E52&gt;0,Glutamine!#REF!,"")</f>
        <v/>
      </c>
      <c r="AT60" s="246" t="str">
        <f>IF(Glutamine!$E52&gt;0,Glutamine!#REF!,"")</f>
        <v/>
      </c>
      <c r="AU60" s="246" t="str">
        <f>IF(Glutamine!$E52&gt;0,Glutamine!#REF!,"")</f>
        <v/>
      </c>
      <c r="AV60" s="246" t="str">
        <f>IF(Glutamine!$E52&gt;0,Glutamine!#REF!,"")</f>
        <v/>
      </c>
      <c r="AW60" s="246" t="str">
        <f>IF(Glutamine!$E52&gt;0,Glutamine!#REF!,"")</f>
        <v/>
      </c>
      <c r="AX60" s="246" t="str">
        <f>IF(Glutamine!$E52&gt;0,Glutamine!#REF!,"")</f>
        <v/>
      </c>
      <c r="AY60" s="246" t="str">
        <f>IF(Glutamine!$E52&gt;0,Glutamine!#REF!,"")</f>
        <v/>
      </c>
      <c r="AZ60" s="246" t="str">
        <f>IF(Glutamine!$E52&gt;0,Glutamine!#REF!,"")</f>
        <v/>
      </c>
      <c r="BA60" s="246" t="str">
        <f>IF(Glutamine!$E52&gt;0,Glutamine!#REF!,"")</f>
        <v/>
      </c>
      <c r="BB60" s="246" t="str">
        <f>IF(Glutamine!$E52&gt;0,Glutamine!#REF!,"")</f>
        <v/>
      </c>
      <c r="BC60" s="246" t="str">
        <f>IF(Glutamine!$E52&gt;0,Glutamine!#REF!,"")</f>
        <v/>
      </c>
      <c r="BD60" s="246" t="str">
        <f>IF(Glutamine!$E52&gt;0,Glutamine!#REF!,"")</f>
        <v/>
      </c>
      <c r="BE60" s="246" t="str">
        <f>IF(Glutamine!$E52&gt;0,Glutamine!#REF!,"")</f>
        <v/>
      </c>
      <c r="BF60" s="246" t="str">
        <f>IF(Glutamine!$E52&gt;0,Glutamine!#REF!,"")</f>
        <v/>
      </c>
      <c r="BG60" s="246" t="str">
        <f>IF(Glutamine!$E52&gt;0,Glutamine!#REF!,"")</f>
        <v/>
      </c>
      <c r="BH60" s="246" t="str">
        <f>IF(Glutamine!$E52&gt;0,Glutamine!#REF!,"")</f>
        <v/>
      </c>
      <c r="BI60" s="246" t="str">
        <f>IF(Glutamine!$E52&gt;0,Glutamine!#REF!,"")</f>
        <v/>
      </c>
      <c r="BJ60" s="246" t="str">
        <f>IF(Glutamine!$E52&gt;0,Glutamine!#REF!,"")</f>
        <v/>
      </c>
      <c r="BK60" s="246" t="str">
        <f>IF(Glutamine!$E52&gt;0,Glutamine!#REF!,"")</f>
        <v/>
      </c>
      <c r="BL60" s="246" t="str">
        <f>IF(Glutamine!$E52&gt;0,Glutamine!#REF!,"")</f>
        <v/>
      </c>
      <c r="BM60" s="246" t="str">
        <f>IF(Glutamine!$E52&gt;0,Glutamine!#REF!,"")</f>
        <v/>
      </c>
      <c r="BN60" s="246" t="str">
        <f>IF(Glutamine!$E52&gt;0,'In Process Calc.'!B53,"")</f>
        <v/>
      </c>
      <c r="BO60" s="246" t="str">
        <f>IF(Glutamine!$E52&gt;0,'In Process Calc.'!C53,"")</f>
        <v/>
      </c>
    </row>
    <row r="61" spans="1:67" x14ac:dyDescent="0.15">
      <c r="A61" s="240" t="str">
        <f>IF(Glutamine!$E53&gt;0,Glutamine!$B$1,"")</f>
        <v/>
      </c>
      <c r="B61" s="240" t="str">
        <f>IF(Glutamine!$E53&gt;0,Glutamine!A52+0.1,"")</f>
        <v/>
      </c>
      <c r="C61" s="244" t="str">
        <f>IF(Glutamine!$E53&gt;0,Glutamine!B52,"")</f>
        <v/>
      </c>
      <c r="D61" s="249" t="str">
        <f>IF(Glutamine!$E53&gt;0,Glutamine!C52,"")</f>
        <v/>
      </c>
      <c r="E61" s="240" t="str">
        <f>IF(Glutamine!$E53&gt;0,Glutamine!D52,"")</f>
        <v/>
      </c>
      <c r="F61" s="240" t="str">
        <f>IF(Glutamine!$E53&gt;0,Glutamine!E52,"")</f>
        <v/>
      </c>
      <c r="G61" s="240" t="str">
        <f>IF(Glutamine!$E53&gt;0,Glutamine!G52,"")</f>
        <v/>
      </c>
      <c r="H61" s="245" t="str">
        <f>IF(Glutamine!$E53&gt;0,Glutamine!H52,"")</f>
        <v/>
      </c>
      <c r="I61" s="245" t="str">
        <f>IF(Glutamine!$E53&gt;0,Glutamine!I52,"")</f>
        <v/>
      </c>
      <c r="J61" s="245" t="str">
        <f>IF(Glutamine!$E53&gt;0,Glutamine!J52,"")</f>
        <v/>
      </c>
      <c r="K61" s="245" t="str">
        <f>IF(Glutamine!$E53&gt;0,Glutamine!K52,"")</f>
        <v/>
      </c>
      <c r="L61" s="240" t="str">
        <f>IF(Glutamine!$E53&gt;0,Glutamine!L52,"")</f>
        <v/>
      </c>
      <c r="M61" s="240" t="str">
        <f>IF(Glutamine!$E53&gt;0,Glutamine!M52,"")</f>
        <v/>
      </c>
      <c r="N61" s="240" t="str">
        <f>IF(Glutamine!$E53&gt;0,Glutamine!N52,"")</f>
        <v/>
      </c>
      <c r="O61" s="240" t="str">
        <f>IF(Glutamine!$E53&gt;0,Glutamine!O52,"")</f>
        <v/>
      </c>
      <c r="P61" s="240" t="str">
        <f>IF(Glutamine!$E53&gt;0,Glutamine!P52,"")</f>
        <v/>
      </c>
      <c r="Q61" s="240" t="str">
        <f>IF(Glutamine!$E53&gt;0,Glutamine!Q52,"")</f>
        <v/>
      </c>
      <c r="R61" s="240" t="str">
        <f>IF(Glutamine!$E53&gt;0,Glutamine!R52,"")</f>
        <v/>
      </c>
      <c r="S61" s="240" t="str">
        <f>IF(Glutamine!$E53&gt;0,Glutamine!S52,"")</f>
        <v/>
      </c>
      <c r="T61" s="246" t="str">
        <f>IF(Glutamine!$E53&gt;0,Glutamine!T52+Glutamine!$E53*Glutamine!#REF!/'In Process Calc.'!$I55,"")</f>
        <v/>
      </c>
      <c r="U61" s="246" t="str">
        <f>IF(Glutamine!$E53&gt;0,Glutamine!U52+Glutamine!$E53*Glutamine!#REF!/'In Process Calc.'!$I55,"")</f>
        <v/>
      </c>
      <c r="V61" s="246" t="str">
        <f>IF(Glutamine!$E53&gt;0,Glutamine!V52+Glutamine!$E53*Glutamine!#REF!/'In Process Calc.'!$I55,"")</f>
        <v/>
      </c>
      <c r="W61" s="246" t="str">
        <f>IF(Glutamine!$E53&gt;0,Glutamine!W52+Glutamine!$E53*Glutamine!#REF!/'In Process Calc.'!$I55,"")</f>
        <v/>
      </c>
      <c r="X61" s="246" t="str">
        <f>IF(Glutamine!$E53&gt;0,Glutamine!X52+Glutamine!$E53*Glutamine!#REF!/'In Process Calc.'!$I55,"")</f>
        <v/>
      </c>
      <c r="Y61" s="246" t="str">
        <f>IF(Glutamine!$E53&gt;0,Glutamine!Y52+Glutamine!$E53*Glutamine!#REF!/'In Process Calc.'!$I55,"")</f>
        <v/>
      </c>
      <c r="Z61" s="246" t="str">
        <f>IF(Glutamine!$E53&gt;0,Glutamine!Z52+Glutamine!$E53*Glutamine!#REF!/'In Process Calc.'!$I55,"")</f>
        <v/>
      </c>
      <c r="AA61" s="246" t="str">
        <f>IF(Glutamine!$E53&gt;0,Glutamine!AA52+Glutamine!$E53*Glutamine!#REF!/'In Process Calc.'!$I55,"")</f>
        <v/>
      </c>
      <c r="AB61" s="246" t="str">
        <f>IF(Glutamine!$E53&gt;0,Glutamine!AB52+Glutamine!$E53*Glutamine!#REF!/'In Process Calc.'!$I55,"")</f>
        <v/>
      </c>
      <c r="AC61" s="246" t="str">
        <f>IF(Glutamine!$E53&gt;0,Glutamine!AC52+Glutamine!$E53*Glutamine!#REF!/'In Process Calc.'!$I55,"")</f>
        <v/>
      </c>
      <c r="AD61" s="246" t="str">
        <f>IF(Glutamine!$E53&gt;0,Glutamine!AD52+Glutamine!$E53*Glutamine!#REF!/'In Process Calc.'!$I55,"")</f>
        <v/>
      </c>
      <c r="AE61" s="246" t="str">
        <f>IF(Glutamine!$E53&gt;0,Glutamine!AE52+Glutamine!$E53*Glutamine!#REF!/'In Process Calc.'!$I55,"")</f>
        <v/>
      </c>
      <c r="AF61" s="246" t="str">
        <f>IF(Glutamine!$E53&gt;0,Glutamine!AF52+Glutamine!$E53*Glutamine!#REF!/'In Process Calc.'!$I55,"")</f>
        <v/>
      </c>
      <c r="AG61" s="246" t="str">
        <f>IF(Glutamine!$E53&gt;0,Glutamine!AG52+Glutamine!$E53*Glutamine!#REF!/'In Process Calc.'!$I55,"")</f>
        <v/>
      </c>
      <c r="AH61" s="246" t="str">
        <f>IF(Glutamine!$E53&gt;0,Glutamine!AH52+Glutamine!$E53*Glutamine!#REF!/'In Process Calc.'!$I55,"")</f>
        <v/>
      </c>
      <c r="AI61" s="246" t="str">
        <f>IF(Glutamine!$E53&gt;0,Glutamine!AI52+Glutamine!$E53*Glutamine!#REF!/'In Process Calc.'!$I55,"")</f>
        <v/>
      </c>
      <c r="AJ61" s="246" t="str">
        <f>IF(Glutamine!$E53&gt;0,Glutamine!AJ52+Glutamine!$E53*Glutamine!#REF!/'In Process Calc.'!$I55,"")</f>
        <v/>
      </c>
      <c r="AK61" s="246" t="str">
        <f>IF(Glutamine!$E53&gt;0,Glutamine!AK52+Glutamine!$E53*Glutamine!#REF!/'In Process Calc.'!$I55,"")</f>
        <v/>
      </c>
      <c r="AL61" s="246" t="str">
        <f>IF(Glutamine!$E53&gt;0,Glutamine!AL52+Glutamine!$E53*Glutamine!#REF!/'In Process Calc.'!$I55,"")</f>
        <v/>
      </c>
      <c r="AM61" s="246" t="str">
        <f>IF(Glutamine!$E53&gt;0,Glutamine!AM52+Glutamine!$E53*Glutamine!#REF!/'In Process Calc.'!$I55,"")</f>
        <v/>
      </c>
      <c r="AN61" s="246" t="str">
        <f>IF(Glutamine!$E53&gt;0,Glutamine!AN52+Glutamine!$E53*Glutamine!#REF!/'In Process Calc.'!$I55,"")</f>
        <v/>
      </c>
      <c r="AO61" s="246" t="str">
        <f>IF(Glutamine!$E53&gt;0,Glutamine!AO52+Glutamine!$E53*Glutamine!#REF!/'In Process Calc.'!$I55,"")</f>
        <v/>
      </c>
      <c r="AP61" s="246" t="str">
        <f>IF(Glutamine!$E53&gt;0,Glutamine!AP52+Glutamine!$E53*Glutamine!AQ52/'In Process Calc.'!$I55,"")</f>
        <v/>
      </c>
      <c r="AQ61" s="246" t="str">
        <f>IF(Glutamine!$E53&gt;0,Glutamine!#REF!+Glutamine!$E53*Glutamine!AR52/'In Process Calc.'!$I55,"")</f>
        <v/>
      </c>
      <c r="AR61" s="246" t="str">
        <f>IF(Glutamine!$E53&gt;0,Glutamine!#REF!,"")</f>
        <v/>
      </c>
      <c r="AS61" s="246" t="str">
        <f>IF(Glutamine!$E53&gt;0,Glutamine!#REF!,"")</f>
        <v/>
      </c>
      <c r="AT61" s="246" t="str">
        <f>IF(Glutamine!$E53&gt;0,Glutamine!#REF!,"")</f>
        <v/>
      </c>
      <c r="AU61" s="246" t="str">
        <f>IF(Glutamine!$E53&gt;0,Glutamine!#REF!,"")</f>
        <v/>
      </c>
      <c r="AV61" s="246" t="str">
        <f>IF(Glutamine!$E53&gt;0,Glutamine!#REF!,"")</f>
        <v/>
      </c>
      <c r="AW61" s="246" t="str">
        <f>IF(Glutamine!$E53&gt;0,Glutamine!#REF!,"")</f>
        <v/>
      </c>
      <c r="AX61" s="246" t="str">
        <f>IF(Glutamine!$E53&gt;0,Glutamine!#REF!,"")</f>
        <v/>
      </c>
      <c r="AY61" s="246" t="str">
        <f>IF(Glutamine!$E53&gt;0,Glutamine!#REF!,"")</f>
        <v/>
      </c>
      <c r="AZ61" s="246" t="str">
        <f>IF(Glutamine!$E53&gt;0,Glutamine!#REF!,"")</f>
        <v/>
      </c>
      <c r="BA61" s="246" t="str">
        <f>IF(Glutamine!$E53&gt;0,Glutamine!#REF!,"")</f>
        <v/>
      </c>
      <c r="BB61" s="246" t="str">
        <f>IF(Glutamine!$E53&gt;0,Glutamine!#REF!,"")</f>
        <v/>
      </c>
      <c r="BC61" s="246" t="str">
        <f>IF(Glutamine!$E53&gt;0,Glutamine!#REF!,"")</f>
        <v/>
      </c>
      <c r="BD61" s="246" t="str">
        <f>IF(Glutamine!$E53&gt;0,Glutamine!#REF!,"")</f>
        <v/>
      </c>
      <c r="BE61" s="246" t="str">
        <f>IF(Glutamine!$E53&gt;0,Glutamine!#REF!,"")</f>
        <v/>
      </c>
      <c r="BF61" s="246" t="str">
        <f>IF(Glutamine!$E53&gt;0,Glutamine!#REF!,"")</f>
        <v/>
      </c>
      <c r="BG61" s="246" t="str">
        <f>IF(Glutamine!$E53&gt;0,Glutamine!#REF!,"")</f>
        <v/>
      </c>
      <c r="BH61" s="246" t="str">
        <f>IF(Glutamine!$E53&gt;0,Glutamine!#REF!,"")</f>
        <v/>
      </c>
      <c r="BI61" s="246" t="str">
        <f>IF(Glutamine!$E53&gt;0,Glutamine!#REF!,"")</f>
        <v/>
      </c>
      <c r="BJ61" s="246" t="str">
        <f>IF(Glutamine!$E53&gt;0,Glutamine!#REF!,"")</f>
        <v/>
      </c>
      <c r="BK61" s="246" t="str">
        <f>IF(Glutamine!$E53&gt;0,Glutamine!#REF!,"")</f>
        <v/>
      </c>
      <c r="BL61" s="246" t="str">
        <f>IF(Glutamine!$E53&gt;0,Glutamine!#REF!,"")</f>
        <v/>
      </c>
      <c r="BM61" s="246" t="str">
        <f>IF(Glutamine!$E53&gt;0,Glutamine!#REF!,"")</f>
        <v/>
      </c>
      <c r="BN61" s="246" t="str">
        <f>IF(Glutamine!$E53&gt;0,'In Process Calc.'!B54,"")</f>
        <v/>
      </c>
      <c r="BO61" s="246" t="str">
        <f>IF(Glutamine!$E53&gt;0,'In Process Calc.'!C54,"")</f>
        <v/>
      </c>
    </row>
    <row r="62" spans="1:67" x14ac:dyDescent="0.15">
      <c r="A62" s="240" t="str">
        <f>IF(Glutamine!$E54&gt;0,Glutamine!$B$1,"")</f>
        <v/>
      </c>
      <c r="B62" s="240" t="str">
        <f>IF(Glutamine!$E54&gt;0,Glutamine!A53+0.1,"")</f>
        <v/>
      </c>
      <c r="C62" s="244" t="str">
        <f>IF(Glutamine!$E54&gt;0,Glutamine!B53,"")</f>
        <v/>
      </c>
      <c r="D62" s="249" t="str">
        <f>IF(Glutamine!$E54&gt;0,Glutamine!C53,"")</f>
        <v/>
      </c>
      <c r="E62" s="240" t="str">
        <f>IF(Glutamine!$E54&gt;0,Glutamine!D53,"")</f>
        <v/>
      </c>
      <c r="F62" s="240" t="str">
        <f>IF(Glutamine!$E54&gt;0,Glutamine!E53,"")</f>
        <v/>
      </c>
      <c r="G62" s="240" t="str">
        <f>IF(Glutamine!$E54&gt;0,Glutamine!G53,"")</f>
        <v/>
      </c>
      <c r="H62" s="245" t="str">
        <f>IF(Glutamine!$E54&gt;0,Glutamine!H53,"")</f>
        <v/>
      </c>
      <c r="I62" s="245" t="str">
        <f>IF(Glutamine!$E54&gt;0,Glutamine!I53,"")</f>
        <v/>
      </c>
      <c r="J62" s="245" t="str">
        <f>IF(Glutamine!$E54&gt;0,Glutamine!J53,"")</f>
        <v/>
      </c>
      <c r="K62" s="245" t="str">
        <f>IF(Glutamine!$E54&gt;0,Glutamine!K53,"")</f>
        <v/>
      </c>
      <c r="L62" s="240" t="str">
        <f>IF(Glutamine!$E54&gt;0,Glutamine!L53,"")</f>
        <v/>
      </c>
      <c r="M62" s="240" t="str">
        <f>IF(Glutamine!$E54&gt;0,Glutamine!M53,"")</f>
        <v/>
      </c>
      <c r="N62" s="240" t="str">
        <f>IF(Glutamine!$E54&gt;0,Glutamine!N53,"")</f>
        <v/>
      </c>
      <c r="O62" s="240" t="str">
        <f>IF(Glutamine!$E54&gt;0,Glutamine!O53,"")</f>
        <v/>
      </c>
      <c r="P62" s="240" t="str">
        <f>IF(Glutamine!$E54&gt;0,Glutamine!P53,"")</f>
        <v/>
      </c>
      <c r="Q62" s="240" t="str">
        <f>IF(Glutamine!$E54&gt;0,Glutamine!Q53,"")</f>
        <v/>
      </c>
      <c r="R62" s="240" t="str">
        <f>IF(Glutamine!$E54&gt;0,Glutamine!R53,"")</f>
        <v/>
      </c>
      <c r="S62" s="240" t="str">
        <f>IF(Glutamine!$E54&gt;0,Glutamine!S53,"")</f>
        <v/>
      </c>
      <c r="T62" s="246" t="str">
        <f>IF(Glutamine!$E54&gt;0,Glutamine!T53+Glutamine!$E54*Glutamine!#REF!/'In Process Calc.'!$I56,"")</f>
        <v/>
      </c>
      <c r="U62" s="246" t="str">
        <f>IF(Glutamine!$E54&gt;0,Glutamine!U53+Glutamine!$E54*Glutamine!#REF!/'In Process Calc.'!$I56,"")</f>
        <v/>
      </c>
      <c r="V62" s="246" t="str">
        <f>IF(Glutamine!$E54&gt;0,Glutamine!V53+Glutamine!$E54*Glutamine!#REF!/'In Process Calc.'!$I56,"")</f>
        <v/>
      </c>
      <c r="W62" s="246" t="str">
        <f>IF(Glutamine!$E54&gt;0,Glutamine!W53+Glutamine!$E54*Glutamine!#REF!/'In Process Calc.'!$I56,"")</f>
        <v/>
      </c>
      <c r="X62" s="246" t="str">
        <f>IF(Glutamine!$E54&gt;0,Glutamine!X53+Glutamine!$E54*Glutamine!#REF!/'In Process Calc.'!$I56,"")</f>
        <v/>
      </c>
      <c r="Y62" s="246" t="str">
        <f>IF(Glutamine!$E54&gt;0,Glutamine!Y53+Glutamine!$E54*Glutamine!#REF!/'In Process Calc.'!$I56,"")</f>
        <v/>
      </c>
      <c r="Z62" s="246" t="str">
        <f>IF(Glutamine!$E54&gt;0,Glutamine!Z53+Glutamine!$E54*Glutamine!#REF!/'In Process Calc.'!$I56,"")</f>
        <v/>
      </c>
      <c r="AA62" s="246" t="str">
        <f>IF(Glutamine!$E54&gt;0,Glutamine!AA53+Glutamine!$E54*Glutamine!#REF!/'In Process Calc.'!$I56,"")</f>
        <v/>
      </c>
      <c r="AB62" s="246" t="str">
        <f>IF(Glutamine!$E54&gt;0,Glutamine!AB53+Glutamine!$E54*Glutamine!#REF!/'In Process Calc.'!$I56,"")</f>
        <v/>
      </c>
      <c r="AC62" s="246" t="str">
        <f>IF(Glutamine!$E54&gt;0,Glutamine!AC53+Glutamine!$E54*Glutamine!#REF!/'In Process Calc.'!$I56,"")</f>
        <v/>
      </c>
      <c r="AD62" s="246" t="str">
        <f>IF(Glutamine!$E54&gt;0,Glutamine!AD53+Glutamine!$E54*Glutamine!#REF!/'In Process Calc.'!$I56,"")</f>
        <v/>
      </c>
      <c r="AE62" s="246" t="str">
        <f>IF(Glutamine!$E54&gt;0,Glutamine!AE53+Glutamine!$E54*Glutamine!#REF!/'In Process Calc.'!$I56,"")</f>
        <v/>
      </c>
      <c r="AF62" s="246" t="str">
        <f>IF(Glutamine!$E54&gt;0,Glutamine!AF53+Glutamine!$E54*Glutamine!#REF!/'In Process Calc.'!$I56,"")</f>
        <v/>
      </c>
      <c r="AG62" s="246" t="str">
        <f>IF(Glutamine!$E54&gt;0,Glutamine!AG53+Glutamine!$E54*Glutamine!#REF!/'In Process Calc.'!$I56,"")</f>
        <v/>
      </c>
      <c r="AH62" s="246" t="str">
        <f>IF(Glutamine!$E54&gt;0,Glutamine!AH53+Glutamine!$E54*Glutamine!#REF!/'In Process Calc.'!$I56,"")</f>
        <v/>
      </c>
      <c r="AI62" s="246" t="str">
        <f>IF(Glutamine!$E54&gt;0,Glutamine!AI53+Glutamine!$E54*Glutamine!#REF!/'In Process Calc.'!$I56,"")</f>
        <v/>
      </c>
      <c r="AJ62" s="246" t="str">
        <f>IF(Glutamine!$E54&gt;0,Glutamine!AJ53+Glutamine!$E54*Glutamine!#REF!/'In Process Calc.'!$I56,"")</f>
        <v/>
      </c>
      <c r="AK62" s="246" t="str">
        <f>IF(Glutamine!$E54&gt;0,Glutamine!AK53+Glutamine!$E54*Glutamine!#REF!/'In Process Calc.'!$I56,"")</f>
        <v/>
      </c>
      <c r="AL62" s="246" t="str">
        <f>IF(Glutamine!$E54&gt;0,Glutamine!AL53+Glutamine!$E54*Glutamine!#REF!/'In Process Calc.'!$I56,"")</f>
        <v/>
      </c>
      <c r="AM62" s="246" t="str">
        <f>IF(Glutamine!$E54&gt;0,Glutamine!AM53+Glutamine!$E54*Glutamine!#REF!/'In Process Calc.'!$I56,"")</f>
        <v/>
      </c>
      <c r="AN62" s="246" t="str">
        <f>IF(Glutamine!$E54&gt;0,Glutamine!AN53+Glutamine!$E54*Glutamine!#REF!/'In Process Calc.'!$I56,"")</f>
        <v/>
      </c>
      <c r="AO62" s="246" t="str">
        <f>IF(Glutamine!$E54&gt;0,Glutamine!AO53+Glutamine!$E54*Glutamine!#REF!/'In Process Calc.'!$I56,"")</f>
        <v/>
      </c>
      <c r="AP62" s="246" t="str">
        <f>IF(Glutamine!$E54&gt;0,Glutamine!AP53+Glutamine!$E54*Glutamine!AQ53/'In Process Calc.'!$I56,"")</f>
        <v/>
      </c>
      <c r="AQ62" s="246" t="str">
        <f>IF(Glutamine!$E54&gt;0,Glutamine!#REF!+Glutamine!$E54*Glutamine!AR53/'In Process Calc.'!$I56,"")</f>
        <v/>
      </c>
      <c r="AR62" s="246" t="str">
        <f>IF(Glutamine!$E54&gt;0,Glutamine!#REF!,"")</f>
        <v/>
      </c>
      <c r="AS62" s="246" t="str">
        <f>IF(Glutamine!$E54&gt;0,Glutamine!#REF!,"")</f>
        <v/>
      </c>
      <c r="AT62" s="246" t="str">
        <f>IF(Glutamine!$E54&gt;0,Glutamine!#REF!,"")</f>
        <v/>
      </c>
      <c r="AU62" s="246" t="str">
        <f>IF(Glutamine!$E54&gt;0,Glutamine!#REF!,"")</f>
        <v/>
      </c>
      <c r="AV62" s="246" t="str">
        <f>IF(Glutamine!$E54&gt;0,Glutamine!#REF!,"")</f>
        <v/>
      </c>
      <c r="AW62" s="246" t="str">
        <f>IF(Glutamine!$E54&gt;0,Glutamine!#REF!,"")</f>
        <v/>
      </c>
      <c r="AX62" s="246" t="str">
        <f>IF(Glutamine!$E54&gt;0,Glutamine!#REF!,"")</f>
        <v/>
      </c>
      <c r="AY62" s="246" t="str">
        <f>IF(Glutamine!$E54&gt;0,Glutamine!#REF!,"")</f>
        <v/>
      </c>
      <c r="AZ62" s="246" t="str">
        <f>IF(Glutamine!$E54&gt;0,Glutamine!#REF!,"")</f>
        <v/>
      </c>
      <c r="BA62" s="246" t="str">
        <f>IF(Glutamine!$E54&gt;0,Glutamine!#REF!,"")</f>
        <v/>
      </c>
      <c r="BB62" s="246" t="str">
        <f>IF(Glutamine!$E54&gt;0,Glutamine!#REF!,"")</f>
        <v/>
      </c>
      <c r="BC62" s="246" t="str">
        <f>IF(Glutamine!$E54&gt;0,Glutamine!#REF!,"")</f>
        <v/>
      </c>
      <c r="BD62" s="246" t="str">
        <f>IF(Glutamine!$E54&gt;0,Glutamine!#REF!,"")</f>
        <v/>
      </c>
      <c r="BE62" s="246" t="str">
        <f>IF(Glutamine!$E54&gt;0,Glutamine!#REF!,"")</f>
        <v/>
      </c>
      <c r="BF62" s="246" t="str">
        <f>IF(Glutamine!$E54&gt;0,Glutamine!#REF!,"")</f>
        <v/>
      </c>
      <c r="BG62" s="246" t="str">
        <f>IF(Glutamine!$E54&gt;0,Glutamine!#REF!,"")</f>
        <v/>
      </c>
      <c r="BH62" s="246" t="str">
        <f>IF(Glutamine!$E54&gt;0,Glutamine!#REF!,"")</f>
        <v/>
      </c>
      <c r="BI62" s="246" t="str">
        <f>IF(Glutamine!$E54&gt;0,Glutamine!#REF!,"")</f>
        <v/>
      </c>
      <c r="BJ62" s="246" t="str">
        <f>IF(Glutamine!$E54&gt;0,Glutamine!#REF!,"")</f>
        <v/>
      </c>
      <c r="BK62" s="246" t="str">
        <f>IF(Glutamine!$E54&gt;0,Glutamine!#REF!,"")</f>
        <v/>
      </c>
      <c r="BL62" s="246" t="str">
        <f>IF(Glutamine!$E54&gt;0,Glutamine!#REF!,"")</f>
        <v/>
      </c>
      <c r="BM62" s="246" t="str">
        <f>IF(Glutamine!$E54&gt;0,Glutamine!#REF!,"")</f>
        <v/>
      </c>
      <c r="BN62" s="246" t="str">
        <f>IF(Glutamine!$E54&gt;0,'In Process Calc.'!B55,"")</f>
        <v/>
      </c>
      <c r="BO62" s="246" t="str">
        <f>IF(Glutamine!$E54&gt;0,'In Process Calc.'!C55,"")</f>
        <v/>
      </c>
    </row>
    <row r="63" spans="1:67" x14ac:dyDescent="0.15">
      <c r="A63" s="240" t="str">
        <f>IF(Glutamine!$E55&gt;0,Glutamine!$B$1,"")</f>
        <v/>
      </c>
      <c r="B63" s="240" t="str">
        <f>IF(Glutamine!$E55&gt;0,Glutamine!A54+0.1,"")</f>
        <v/>
      </c>
      <c r="C63" s="244" t="str">
        <f>IF(Glutamine!$E55&gt;0,Glutamine!B54,"")</f>
        <v/>
      </c>
      <c r="D63" s="249" t="str">
        <f>IF(Glutamine!$E55&gt;0,Glutamine!C54,"")</f>
        <v/>
      </c>
      <c r="E63" s="240" t="str">
        <f>IF(Glutamine!$E55&gt;0,Glutamine!D54,"")</f>
        <v/>
      </c>
      <c r="F63" s="240" t="str">
        <f>IF(Glutamine!$E55&gt;0,Glutamine!E54,"")</f>
        <v/>
      </c>
      <c r="G63" s="240" t="str">
        <f>IF(Glutamine!$E55&gt;0,Glutamine!G54,"")</f>
        <v/>
      </c>
      <c r="H63" s="245" t="str">
        <f>IF(Glutamine!$E55&gt;0,Glutamine!H54,"")</f>
        <v/>
      </c>
      <c r="I63" s="245" t="str">
        <f>IF(Glutamine!$E55&gt;0,Glutamine!I54,"")</f>
        <v/>
      </c>
      <c r="J63" s="245" t="str">
        <f>IF(Glutamine!$E55&gt;0,Glutamine!J54,"")</f>
        <v/>
      </c>
      <c r="K63" s="245" t="str">
        <f>IF(Glutamine!$E55&gt;0,Glutamine!K54,"")</f>
        <v/>
      </c>
      <c r="L63" s="240" t="str">
        <f>IF(Glutamine!$E55&gt;0,Glutamine!L54,"")</f>
        <v/>
      </c>
      <c r="M63" s="240" t="str">
        <f>IF(Glutamine!$E55&gt;0,Glutamine!M54,"")</f>
        <v/>
      </c>
      <c r="N63" s="240" t="str">
        <f>IF(Glutamine!$E55&gt;0,Glutamine!N54,"")</f>
        <v/>
      </c>
      <c r="O63" s="240" t="str">
        <f>IF(Glutamine!$E55&gt;0,Glutamine!O54,"")</f>
        <v/>
      </c>
      <c r="P63" s="240" t="str">
        <f>IF(Glutamine!$E55&gt;0,Glutamine!P54,"")</f>
        <v/>
      </c>
      <c r="Q63" s="240" t="str">
        <f>IF(Glutamine!$E55&gt;0,Glutamine!Q54,"")</f>
        <v/>
      </c>
      <c r="R63" s="240" t="str">
        <f>IF(Glutamine!$E55&gt;0,Glutamine!R54,"")</f>
        <v/>
      </c>
      <c r="S63" s="240" t="str">
        <f>IF(Glutamine!$E55&gt;0,Glutamine!S54,"")</f>
        <v/>
      </c>
      <c r="T63" s="246" t="str">
        <f>IF(Glutamine!$E55&gt;0,Glutamine!T54+Glutamine!$E55*Glutamine!#REF!/'In Process Calc.'!$I57,"")</f>
        <v/>
      </c>
      <c r="U63" s="246" t="str">
        <f>IF(Glutamine!$E55&gt;0,Glutamine!U54+Glutamine!$E55*Glutamine!#REF!/'In Process Calc.'!$I57,"")</f>
        <v/>
      </c>
      <c r="V63" s="246" t="str">
        <f>IF(Glutamine!$E55&gt;0,Glutamine!V54+Glutamine!$E55*Glutamine!#REF!/'In Process Calc.'!$I57,"")</f>
        <v/>
      </c>
      <c r="W63" s="246" t="str">
        <f>IF(Glutamine!$E55&gt;0,Glutamine!W54+Glutamine!$E55*Glutamine!#REF!/'In Process Calc.'!$I57,"")</f>
        <v/>
      </c>
      <c r="X63" s="246" t="str">
        <f>IF(Glutamine!$E55&gt;0,Glutamine!X54+Glutamine!$E55*Glutamine!#REF!/'In Process Calc.'!$I57,"")</f>
        <v/>
      </c>
      <c r="Y63" s="246" t="str">
        <f>IF(Glutamine!$E55&gt;0,Glutamine!Y54+Glutamine!$E55*Glutamine!#REF!/'In Process Calc.'!$I57,"")</f>
        <v/>
      </c>
      <c r="Z63" s="246" t="str">
        <f>IF(Glutamine!$E55&gt;0,Glutamine!Z54+Glutamine!$E55*Glutamine!#REF!/'In Process Calc.'!$I57,"")</f>
        <v/>
      </c>
      <c r="AA63" s="246" t="str">
        <f>IF(Glutamine!$E55&gt;0,Glutamine!AA54+Glutamine!$E55*Glutamine!#REF!/'In Process Calc.'!$I57,"")</f>
        <v/>
      </c>
      <c r="AB63" s="246" t="str">
        <f>IF(Glutamine!$E55&gt;0,Glutamine!AB54+Glutamine!$E55*Glutamine!#REF!/'In Process Calc.'!$I57,"")</f>
        <v/>
      </c>
      <c r="AC63" s="246" t="str">
        <f>IF(Glutamine!$E55&gt;0,Glutamine!AC54+Glutamine!$E55*Glutamine!#REF!/'In Process Calc.'!$I57,"")</f>
        <v/>
      </c>
      <c r="AD63" s="246" t="str">
        <f>IF(Glutamine!$E55&gt;0,Glutamine!AD54+Glutamine!$E55*Glutamine!#REF!/'In Process Calc.'!$I57,"")</f>
        <v/>
      </c>
      <c r="AE63" s="246" t="str">
        <f>IF(Glutamine!$E55&gt;0,Glutamine!AE54+Glutamine!$E55*Glutamine!#REF!/'In Process Calc.'!$I57,"")</f>
        <v/>
      </c>
      <c r="AF63" s="246" t="str">
        <f>IF(Glutamine!$E55&gt;0,Glutamine!AF54+Glutamine!$E55*Glutamine!#REF!/'In Process Calc.'!$I57,"")</f>
        <v/>
      </c>
      <c r="AG63" s="246" t="str">
        <f>IF(Glutamine!$E55&gt;0,Glutamine!AG54+Glutamine!$E55*Glutamine!#REF!/'In Process Calc.'!$I57,"")</f>
        <v/>
      </c>
      <c r="AH63" s="246" t="str">
        <f>IF(Glutamine!$E55&gt;0,Glutamine!AH54+Glutamine!$E55*Glutamine!#REF!/'In Process Calc.'!$I57,"")</f>
        <v/>
      </c>
      <c r="AI63" s="246" t="str">
        <f>IF(Glutamine!$E55&gt;0,Glutamine!AI54+Glutamine!$E55*Glutamine!#REF!/'In Process Calc.'!$I57,"")</f>
        <v/>
      </c>
      <c r="AJ63" s="246" t="str">
        <f>IF(Glutamine!$E55&gt;0,Glutamine!AJ54+Glutamine!$E55*Glutamine!#REF!/'In Process Calc.'!$I57,"")</f>
        <v/>
      </c>
      <c r="AK63" s="246" t="str">
        <f>IF(Glutamine!$E55&gt;0,Glutamine!AK54+Glutamine!$E55*Glutamine!#REF!/'In Process Calc.'!$I57,"")</f>
        <v/>
      </c>
      <c r="AL63" s="246" t="str">
        <f>IF(Glutamine!$E55&gt;0,Glutamine!AL54+Glutamine!$E55*Glutamine!#REF!/'In Process Calc.'!$I57,"")</f>
        <v/>
      </c>
      <c r="AM63" s="246" t="str">
        <f>IF(Glutamine!$E55&gt;0,Glutamine!AM54+Glutamine!$E55*Glutamine!#REF!/'In Process Calc.'!$I57,"")</f>
        <v/>
      </c>
      <c r="AN63" s="246" t="str">
        <f>IF(Glutamine!$E55&gt;0,Glutamine!AN54+Glutamine!$E55*Glutamine!#REF!/'In Process Calc.'!$I57,"")</f>
        <v/>
      </c>
      <c r="AO63" s="246" t="str">
        <f>IF(Glutamine!$E55&gt;0,Glutamine!AO54+Glutamine!$E55*Glutamine!#REF!/'In Process Calc.'!$I57,"")</f>
        <v/>
      </c>
      <c r="AP63" s="246" t="str">
        <f>IF(Glutamine!$E55&gt;0,Glutamine!AP54+Glutamine!$E55*Glutamine!AQ54/'In Process Calc.'!$I57,"")</f>
        <v/>
      </c>
      <c r="AQ63" s="246" t="str">
        <f>IF(Glutamine!$E55&gt;0,Glutamine!#REF!+Glutamine!$E55*Glutamine!AR54/'In Process Calc.'!$I57,"")</f>
        <v/>
      </c>
      <c r="AR63" s="246" t="str">
        <f>IF(Glutamine!$E55&gt;0,Glutamine!#REF!,"")</f>
        <v/>
      </c>
      <c r="AS63" s="246" t="str">
        <f>IF(Glutamine!$E55&gt;0,Glutamine!#REF!,"")</f>
        <v/>
      </c>
      <c r="AT63" s="246" t="str">
        <f>IF(Glutamine!$E55&gt;0,Glutamine!#REF!,"")</f>
        <v/>
      </c>
      <c r="AU63" s="246" t="str">
        <f>IF(Glutamine!$E55&gt;0,Glutamine!#REF!,"")</f>
        <v/>
      </c>
      <c r="AV63" s="246" t="str">
        <f>IF(Glutamine!$E55&gt;0,Glutamine!#REF!,"")</f>
        <v/>
      </c>
      <c r="AW63" s="246" t="str">
        <f>IF(Glutamine!$E55&gt;0,Glutamine!#REF!,"")</f>
        <v/>
      </c>
      <c r="AX63" s="246" t="str">
        <f>IF(Glutamine!$E55&gt;0,Glutamine!#REF!,"")</f>
        <v/>
      </c>
      <c r="AY63" s="246" t="str">
        <f>IF(Glutamine!$E55&gt;0,Glutamine!#REF!,"")</f>
        <v/>
      </c>
      <c r="AZ63" s="246" t="str">
        <f>IF(Glutamine!$E55&gt;0,Glutamine!#REF!,"")</f>
        <v/>
      </c>
      <c r="BA63" s="246" t="str">
        <f>IF(Glutamine!$E55&gt;0,Glutamine!#REF!,"")</f>
        <v/>
      </c>
      <c r="BB63" s="246" t="str">
        <f>IF(Glutamine!$E55&gt;0,Glutamine!#REF!,"")</f>
        <v/>
      </c>
      <c r="BC63" s="246" t="str">
        <f>IF(Glutamine!$E55&gt;0,Glutamine!#REF!,"")</f>
        <v/>
      </c>
      <c r="BD63" s="246" t="str">
        <f>IF(Glutamine!$E55&gt;0,Glutamine!#REF!,"")</f>
        <v/>
      </c>
      <c r="BE63" s="246" t="str">
        <f>IF(Glutamine!$E55&gt;0,Glutamine!#REF!,"")</f>
        <v/>
      </c>
      <c r="BF63" s="246" t="str">
        <f>IF(Glutamine!$E55&gt;0,Glutamine!#REF!,"")</f>
        <v/>
      </c>
      <c r="BG63" s="246" t="str">
        <f>IF(Glutamine!$E55&gt;0,Glutamine!#REF!,"")</f>
        <v/>
      </c>
      <c r="BH63" s="246" t="str">
        <f>IF(Glutamine!$E55&gt;0,Glutamine!#REF!,"")</f>
        <v/>
      </c>
      <c r="BI63" s="246" t="str">
        <f>IF(Glutamine!$E55&gt;0,Glutamine!#REF!,"")</f>
        <v/>
      </c>
      <c r="BJ63" s="246" t="str">
        <f>IF(Glutamine!$E55&gt;0,Glutamine!#REF!,"")</f>
        <v/>
      </c>
      <c r="BK63" s="246" t="str">
        <f>IF(Glutamine!$E55&gt;0,Glutamine!#REF!,"")</f>
        <v/>
      </c>
      <c r="BL63" s="246" t="str">
        <f>IF(Glutamine!$E55&gt;0,Glutamine!#REF!,"")</f>
        <v/>
      </c>
      <c r="BM63" s="246" t="str">
        <f>IF(Glutamine!$E55&gt;0,Glutamine!#REF!,"")</f>
        <v/>
      </c>
      <c r="BN63" s="246" t="str">
        <f>IF(Glutamine!$E55&gt;0,'In Process Calc.'!B56,"")</f>
        <v/>
      </c>
      <c r="BO63" s="246" t="str">
        <f>IF(Glutamine!$E55&gt;0,'In Process Calc.'!C56,"")</f>
        <v/>
      </c>
    </row>
    <row r="64" spans="1:67" x14ac:dyDescent="0.15">
      <c r="A64" s="240" t="str">
        <f>IF(Glutamine!$E56&gt;0,Glutamine!$B$1,"")</f>
        <v/>
      </c>
      <c r="B64" s="240" t="str">
        <f>IF(Glutamine!$E56&gt;0,Glutamine!A55+0.1,"")</f>
        <v/>
      </c>
      <c r="C64" s="244" t="str">
        <f>IF(Glutamine!$E56&gt;0,Glutamine!B55,"")</f>
        <v/>
      </c>
      <c r="D64" s="249" t="str">
        <f>IF(Glutamine!$E56&gt;0,Glutamine!C55,"")</f>
        <v/>
      </c>
      <c r="E64" s="240" t="str">
        <f>IF(Glutamine!$E56&gt;0,Glutamine!D55,"")</f>
        <v/>
      </c>
      <c r="F64" s="240" t="str">
        <f>IF(Glutamine!$E56&gt;0,Glutamine!E55,"")</f>
        <v/>
      </c>
      <c r="G64" s="240" t="str">
        <f>IF(Glutamine!$E56&gt;0,Glutamine!G55,"")</f>
        <v/>
      </c>
      <c r="H64" s="245" t="str">
        <f>IF(Glutamine!$E56&gt;0,Glutamine!H55,"")</f>
        <v/>
      </c>
      <c r="I64" s="245" t="str">
        <f>IF(Glutamine!$E56&gt;0,Glutamine!I55,"")</f>
        <v/>
      </c>
      <c r="J64" s="245" t="str">
        <f>IF(Glutamine!$E56&gt;0,Glutamine!J55,"")</f>
        <v/>
      </c>
      <c r="K64" s="245" t="str">
        <f>IF(Glutamine!$E56&gt;0,Glutamine!K55,"")</f>
        <v/>
      </c>
      <c r="L64" s="240" t="str">
        <f>IF(Glutamine!$E56&gt;0,Glutamine!L55,"")</f>
        <v/>
      </c>
      <c r="M64" s="240" t="str">
        <f>IF(Glutamine!$E56&gt;0,Glutamine!M55,"")</f>
        <v/>
      </c>
      <c r="N64" s="240" t="str">
        <f>IF(Glutamine!$E56&gt;0,Glutamine!N55,"")</f>
        <v/>
      </c>
      <c r="O64" s="240" t="str">
        <f>IF(Glutamine!$E56&gt;0,Glutamine!O55,"")</f>
        <v/>
      </c>
      <c r="P64" s="240" t="str">
        <f>IF(Glutamine!$E56&gt;0,Glutamine!P55,"")</f>
        <v/>
      </c>
      <c r="Q64" s="240" t="str">
        <f>IF(Glutamine!$E56&gt;0,Glutamine!Q55,"")</f>
        <v/>
      </c>
      <c r="R64" s="240" t="str">
        <f>IF(Glutamine!$E56&gt;0,Glutamine!R55,"")</f>
        <v/>
      </c>
      <c r="S64" s="240" t="str">
        <f>IF(Glutamine!$E56&gt;0,Glutamine!S55,"")</f>
        <v/>
      </c>
      <c r="T64" s="246" t="str">
        <f>IF(Glutamine!$E56&gt;0,Glutamine!T55+Glutamine!$E56*Glutamine!#REF!/'In Process Calc.'!$I58,"")</f>
        <v/>
      </c>
      <c r="U64" s="246" t="str">
        <f>IF(Glutamine!$E56&gt;0,Glutamine!U55+Glutamine!$E56*Glutamine!#REF!/'In Process Calc.'!$I58,"")</f>
        <v/>
      </c>
      <c r="V64" s="246" t="str">
        <f>IF(Glutamine!$E56&gt;0,Glutamine!V55+Glutamine!$E56*Glutamine!#REF!/'In Process Calc.'!$I58,"")</f>
        <v/>
      </c>
      <c r="W64" s="246" t="str">
        <f>IF(Glutamine!$E56&gt;0,Glutamine!W55+Glutamine!$E56*Glutamine!#REF!/'In Process Calc.'!$I58,"")</f>
        <v/>
      </c>
      <c r="X64" s="246" t="str">
        <f>IF(Glutamine!$E56&gt;0,Glutamine!X55+Glutamine!$E56*Glutamine!#REF!/'In Process Calc.'!$I58,"")</f>
        <v/>
      </c>
      <c r="Y64" s="246" t="str">
        <f>IF(Glutamine!$E56&gt;0,Glutamine!Y55+Glutamine!$E56*Glutamine!#REF!/'In Process Calc.'!$I58,"")</f>
        <v/>
      </c>
      <c r="Z64" s="246" t="str">
        <f>IF(Glutamine!$E56&gt;0,Glutamine!Z55+Glutamine!$E56*Glutamine!#REF!/'In Process Calc.'!$I58,"")</f>
        <v/>
      </c>
      <c r="AA64" s="246" t="str">
        <f>IF(Glutamine!$E56&gt;0,Glutamine!AA55+Glutamine!$E56*Glutamine!#REF!/'In Process Calc.'!$I58,"")</f>
        <v/>
      </c>
      <c r="AB64" s="246" t="str">
        <f>IF(Glutamine!$E56&gt;0,Glutamine!AB55+Glutamine!$E56*Glutamine!#REF!/'In Process Calc.'!$I58,"")</f>
        <v/>
      </c>
      <c r="AC64" s="246" t="str">
        <f>IF(Glutamine!$E56&gt;0,Glutamine!AC55+Glutamine!$E56*Glutamine!#REF!/'In Process Calc.'!$I58,"")</f>
        <v/>
      </c>
      <c r="AD64" s="246" t="str">
        <f>IF(Glutamine!$E56&gt;0,Glutamine!AD55+Glutamine!$E56*Glutamine!#REF!/'In Process Calc.'!$I58,"")</f>
        <v/>
      </c>
      <c r="AE64" s="246" t="str">
        <f>IF(Glutamine!$E56&gt;0,Glutamine!AE55+Glutamine!$E56*Glutamine!#REF!/'In Process Calc.'!$I58,"")</f>
        <v/>
      </c>
      <c r="AF64" s="246" t="str">
        <f>IF(Glutamine!$E56&gt;0,Glutamine!AF55+Glutamine!$E56*Glutamine!#REF!/'In Process Calc.'!$I58,"")</f>
        <v/>
      </c>
      <c r="AG64" s="246" t="str">
        <f>IF(Glutamine!$E56&gt;0,Glutamine!AG55+Glutamine!$E56*Glutamine!#REF!/'In Process Calc.'!$I58,"")</f>
        <v/>
      </c>
      <c r="AH64" s="246" t="str">
        <f>IF(Glutamine!$E56&gt;0,Glutamine!AH55+Glutamine!$E56*Glutamine!#REF!/'In Process Calc.'!$I58,"")</f>
        <v/>
      </c>
      <c r="AI64" s="246" t="str">
        <f>IF(Glutamine!$E56&gt;0,Glutamine!AI55+Glutamine!$E56*Glutamine!#REF!/'In Process Calc.'!$I58,"")</f>
        <v/>
      </c>
      <c r="AJ64" s="246" t="str">
        <f>IF(Glutamine!$E56&gt;0,Glutamine!AJ55+Glutamine!$E56*Glutamine!#REF!/'In Process Calc.'!$I58,"")</f>
        <v/>
      </c>
      <c r="AK64" s="246" t="str">
        <f>IF(Glutamine!$E56&gt;0,Glutamine!AK55+Glutamine!$E56*Glutamine!#REF!/'In Process Calc.'!$I58,"")</f>
        <v/>
      </c>
      <c r="AL64" s="246" t="str">
        <f>IF(Glutamine!$E56&gt;0,Glutamine!AL55+Glutamine!$E56*Glutamine!#REF!/'In Process Calc.'!$I58,"")</f>
        <v/>
      </c>
      <c r="AM64" s="246" t="str">
        <f>IF(Glutamine!$E56&gt;0,Glutamine!AM55+Glutamine!$E56*Glutamine!#REF!/'In Process Calc.'!$I58,"")</f>
        <v/>
      </c>
      <c r="AN64" s="246" t="str">
        <f>IF(Glutamine!$E56&gt;0,Glutamine!AN55+Glutamine!$E56*Glutamine!#REF!/'In Process Calc.'!$I58,"")</f>
        <v/>
      </c>
      <c r="AO64" s="246" t="str">
        <f>IF(Glutamine!$E56&gt;0,Glutamine!AO55+Glutamine!$E56*Glutamine!#REF!/'In Process Calc.'!$I58,"")</f>
        <v/>
      </c>
      <c r="AP64" s="246" t="str">
        <f>IF(Glutamine!$E56&gt;0,Glutamine!AP55+Glutamine!$E56*Glutamine!AQ55/'In Process Calc.'!$I58,"")</f>
        <v/>
      </c>
      <c r="AQ64" s="246" t="str">
        <f>IF(Glutamine!$E56&gt;0,Glutamine!#REF!+Glutamine!$E56*Glutamine!AR55/'In Process Calc.'!$I58,"")</f>
        <v/>
      </c>
      <c r="AR64" s="246" t="str">
        <f>IF(Glutamine!$E56&gt;0,Glutamine!#REF!,"")</f>
        <v/>
      </c>
      <c r="AS64" s="246" t="str">
        <f>IF(Glutamine!$E56&gt;0,Glutamine!#REF!,"")</f>
        <v/>
      </c>
      <c r="AT64" s="246" t="str">
        <f>IF(Glutamine!$E56&gt;0,Glutamine!#REF!,"")</f>
        <v/>
      </c>
      <c r="AU64" s="246" t="str">
        <f>IF(Glutamine!$E56&gt;0,Glutamine!#REF!,"")</f>
        <v/>
      </c>
      <c r="AV64" s="246" t="str">
        <f>IF(Glutamine!$E56&gt;0,Glutamine!#REF!,"")</f>
        <v/>
      </c>
      <c r="AW64" s="246" t="str">
        <f>IF(Glutamine!$E56&gt;0,Glutamine!#REF!,"")</f>
        <v/>
      </c>
      <c r="AX64" s="246" t="str">
        <f>IF(Glutamine!$E56&gt;0,Glutamine!#REF!,"")</f>
        <v/>
      </c>
      <c r="AY64" s="246" t="str">
        <f>IF(Glutamine!$E56&gt;0,Glutamine!#REF!,"")</f>
        <v/>
      </c>
      <c r="AZ64" s="246" t="str">
        <f>IF(Glutamine!$E56&gt;0,Glutamine!#REF!,"")</f>
        <v/>
      </c>
      <c r="BA64" s="246" t="str">
        <f>IF(Glutamine!$E56&gt;0,Glutamine!#REF!,"")</f>
        <v/>
      </c>
      <c r="BB64" s="246" t="str">
        <f>IF(Glutamine!$E56&gt;0,Glutamine!#REF!,"")</f>
        <v/>
      </c>
      <c r="BC64" s="246" t="str">
        <f>IF(Glutamine!$E56&gt;0,Glutamine!#REF!,"")</f>
        <v/>
      </c>
      <c r="BD64" s="246" t="str">
        <f>IF(Glutamine!$E56&gt;0,Glutamine!#REF!,"")</f>
        <v/>
      </c>
      <c r="BE64" s="246" t="str">
        <f>IF(Glutamine!$E56&gt;0,Glutamine!#REF!,"")</f>
        <v/>
      </c>
      <c r="BF64" s="246" t="str">
        <f>IF(Glutamine!$E56&gt;0,Glutamine!#REF!,"")</f>
        <v/>
      </c>
      <c r="BG64" s="246" t="str">
        <f>IF(Glutamine!$E56&gt;0,Glutamine!#REF!,"")</f>
        <v/>
      </c>
      <c r="BH64" s="246" t="str">
        <f>IF(Glutamine!$E56&gt;0,Glutamine!#REF!,"")</f>
        <v/>
      </c>
      <c r="BI64" s="246" t="str">
        <f>IF(Glutamine!$E56&gt;0,Glutamine!#REF!,"")</f>
        <v/>
      </c>
      <c r="BJ64" s="246" t="str">
        <f>IF(Glutamine!$E56&gt;0,Glutamine!#REF!,"")</f>
        <v/>
      </c>
      <c r="BK64" s="246" t="str">
        <f>IF(Glutamine!$E56&gt;0,Glutamine!#REF!,"")</f>
        <v/>
      </c>
      <c r="BL64" s="246" t="str">
        <f>IF(Glutamine!$E56&gt;0,Glutamine!#REF!,"")</f>
        <v/>
      </c>
      <c r="BM64" s="246" t="str">
        <f>IF(Glutamine!$E56&gt;0,Glutamine!#REF!,"")</f>
        <v/>
      </c>
      <c r="BN64" s="246" t="str">
        <f>IF(Glutamine!$E56&gt;0,'In Process Calc.'!B57,"")</f>
        <v/>
      </c>
      <c r="BO64" s="246" t="str">
        <f>IF(Glutamine!$E56&gt;0,'In Process Calc.'!C57,"")</f>
        <v/>
      </c>
    </row>
    <row r="65" spans="1:67" x14ac:dyDescent="0.15">
      <c r="A65" s="240" t="str">
        <f>IF(Glutamine!$E57&gt;0,Glutamine!$B$1,"")</f>
        <v/>
      </c>
      <c r="B65" s="240" t="str">
        <f>IF(Glutamine!$E57&gt;0,Glutamine!A56+0.1,"")</f>
        <v/>
      </c>
      <c r="C65" s="244" t="str">
        <f>IF(Glutamine!$E57&gt;0,Glutamine!B56,"")</f>
        <v/>
      </c>
      <c r="D65" s="249" t="str">
        <f>IF(Glutamine!$E57&gt;0,Glutamine!C56,"")</f>
        <v/>
      </c>
      <c r="E65" s="240" t="str">
        <f>IF(Glutamine!$E57&gt;0,Glutamine!D56,"")</f>
        <v/>
      </c>
      <c r="F65" s="240" t="str">
        <f>IF(Glutamine!$E57&gt;0,Glutamine!E56,"")</f>
        <v/>
      </c>
      <c r="G65" s="240" t="str">
        <f>IF(Glutamine!$E57&gt;0,Glutamine!G56,"")</f>
        <v/>
      </c>
      <c r="H65" s="245" t="str">
        <f>IF(Glutamine!$E57&gt;0,Glutamine!H56,"")</f>
        <v/>
      </c>
      <c r="I65" s="245" t="str">
        <f>IF(Glutamine!$E57&gt;0,Glutamine!I56,"")</f>
        <v/>
      </c>
      <c r="J65" s="245" t="str">
        <f>IF(Glutamine!$E57&gt;0,Glutamine!J56,"")</f>
        <v/>
      </c>
      <c r="K65" s="245" t="str">
        <f>IF(Glutamine!$E57&gt;0,Glutamine!K56,"")</f>
        <v/>
      </c>
      <c r="L65" s="240" t="str">
        <f>IF(Glutamine!$E57&gt;0,Glutamine!L56,"")</f>
        <v/>
      </c>
      <c r="M65" s="240" t="str">
        <f>IF(Glutamine!$E57&gt;0,Glutamine!M56,"")</f>
        <v/>
      </c>
      <c r="N65" s="240" t="str">
        <f>IF(Glutamine!$E57&gt;0,Glutamine!N56,"")</f>
        <v/>
      </c>
      <c r="O65" s="240" t="str">
        <f>IF(Glutamine!$E57&gt;0,Glutamine!O56,"")</f>
        <v/>
      </c>
      <c r="P65" s="240" t="str">
        <f>IF(Glutamine!$E57&gt;0,Glutamine!P56,"")</f>
        <v/>
      </c>
      <c r="Q65" s="240" t="str">
        <f>IF(Glutamine!$E57&gt;0,Glutamine!Q56,"")</f>
        <v/>
      </c>
      <c r="R65" s="240" t="str">
        <f>IF(Glutamine!$E57&gt;0,Glutamine!R56,"")</f>
        <v/>
      </c>
      <c r="S65" s="240" t="str">
        <f>IF(Glutamine!$E57&gt;0,Glutamine!S56,"")</f>
        <v/>
      </c>
      <c r="T65" s="246" t="str">
        <f>IF(Glutamine!$E57&gt;0,Glutamine!T56+Glutamine!$E57*Glutamine!#REF!/'In Process Calc.'!$I59,"")</f>
        <v/>
      </c>
      <c r="U65" s="246" t="str">
        <f>IF(Glutamine!$E57&gt;0,Glutamine!U56+Glutamine!$E57*Glutamine!#REF!/'In Process Calc.'!$I59,"")</f>
        <v/>
      </c>
      <c r="V65" s="246" t="str">
        <f>IF(Glutamine!$E57&gt;0,Glutamine!V56+Glutamine!$E57*Glutamine!#REF!/'In Process Calc.'!$I59,"")</f>
        <v/>
      </c>
      <c r="W65" s="246" t="str">
        <f>IF(Glutamine!$E57&gt;0,Glutamine!W56+Glutamine!$E57*Glutamine!#REF!/'In Process Calc.'!$I59,"")</f>
        <v/>
      </c>
      <c r="X65" s="246" t="str">
        <f>IF(Glutamine!$E57&gt;0,Glutamine!X56+Glutamine!$E57*Glutamine!#REF!/'In Process Calc.'!$I59,"")</f>
        <v/>
      </c>
      <c r="Y65" s="246" t="str">
        <f>IF(Glutamine!$E57&gt;0,Glutamine!Y56+Glutamine!$E57*Glutamine!#REF!/'In Process Calc.'!$I59,"")</f>
        <v/>
      </c>
      <c r="Z65" s="246" t="str">
        <f>IF(Glutamine!$E57&gt;0,Glutamine!Z56+Glutamine!$E57*Glutamine!#REF!/'In Process Calc.'!$I59,"")</f>
        <v/>
      </c>
      <c r="AA65" s="246" t="str">
        <f>IF(Glutamine!$E57&gt;0,Glutamine!AA56+Glutamine!$E57*Glutamine!#REF!/'In Process Calc.'!$I59,"")</f>
        <v/>
      </c>
      <c r="AB65" s="246" t="str">
        <f>IF(Glutamine!$E57&gt;0,Glutamine!AB56+Glutamine!$E57*Glutamine!#REF!/'In Process Calc.'!$I59,"")</f>
        <v/>
      </c>
      <c r="AC65" s="246" t="str">
        <f>IF(Glutamine!$E57&gt;0,Glutamine!AC56+Glutamine!$E57*Glutamine!#REF!/'In Process Calc.'!$I59,"")</f>
        <v/>
      </c>
      <c r="AD65" s="246" t="str">
        <f>IF(Glutamine!$E57&gt;0,Glutamine!AD56+Glutamine!$E57*Glutamine!#REF!/'In Process Calc.'!$I59,"")</f>
        <v/>
      </c>
      <c r="AE65" s="246" t="str">
        <f>IF(Glutamine!$E57&gt;0,Glutamine!AE56+Glutamine!$E57*Glutamine!#REF!/'In Process Calc.'!$I59,"")</f>
        <v/>
      </c>
      <c r="AF65" s="246" t="str">
        <f>IF(Glutamine!$E57&gt;0,Glutamine!AF56+Glutamine!$E57*Glutamine!#REF!/'In Process Calc.'!$I59,"")</f>
        <v/>
      </c>
      <c r="AG65" s="246" t="str">
        <f>IF(Glutamine!$E57&gt;0,Glutamine!AG56+Glutamine!$E57*Glutamine!#REF!/'In Process Calc.'!$I59,"")</f>
        <v/>
      </c>
      <c r="AH65" s="246" t="str">
        <f>IF(Glutamine!$E57&gt;0,Glutamine!AH56+Glutamine!$E57*Glutamine!#REF!/'In Process Calc.'!$I59,"")</f>
        <v/>
      </c>
      <c r="AI65" s="246" t="str">
        <f>IF(Glutamine!$E57&gt;0,Glutamine!AI56+Glutamine!$E57*Glutamine!#REF!/'In Process Calc.'!$I59,"")</f>
        <v/>
      </c>
      <c r="AJ65" s="246" t="str">
        <f>IF(Glutamine!$E57&gt;0,Glutamine!AJ56+Glutamine!$E57*Glutamine!#REF!/'In Process Calc.'!$I59,"")</f>
        <v/>
      </c>
      <c r="AK65" s="246" t="str">
        <f>IF(Glutamine!$E57&gt;0,Glutamine!AK56+Glutamine!$E57*Glutamine!#REF!/'In Process Calc.'!$I59,"")</f>
        <v/>
      </c>
      <c r="AL65" s="246" t="str">
        <f>IF(Glutamine!$E57&gt;0,Glutamine!AL56+Glutamine!$E57*Glutamine!#REF!/'In Process Calc.'!$I59,"")</f>
        <v/>
      </c>
      <c r="AM65" s="246" t="str">
        <f>IF(Glutamine!$E57&gt;0,Glutamine!AM56+Glutamine!$E57*Glutamine!#REF!/'In Process Calc.'!$I59,"")</f>
        <v/>
      </c>
      <c r="AN65" s="246" t="str">
        <f>IF(Glutamine!$E57&gt;0,Glutamine!AN56+Glutamine!$E57*Glutamine!#REF!/'In Process Calc.'!$I59,"")</f>
        <v/>
      </c>
      <c r="AO65" s="246" t="str">
        <f>IF(Glutamine!$E57&gt;0,Glutamine!AO56+Glutamine!$E57*Glutamine!#REF!/'In Process Calc.'!$I59,"")</f>
        <v/>
      </c>
      <c r="AP65" s="246" t="str">
        <f>IF(Glutamine!$E57&gt;0,Glutamine!AP56+Glutamine!$E57*Glutamine!AQ56/'In Process Calc.'!$I59,"")</f>
        <v/>
      </c>
      <c r="AQ65" s="246" t="str">
        <f>IF(Glutamine!$E57&gt;0,Glutamine!#REF!+Glutamine!$E57*Glutamine!AR56/'In Process Calc.'!$I59,"")</f>
        <v/>
      </c>
      <c r="AR65" s="246" t="str">
        <f>IF(Glutamine!$E57&gt;0,Glutamine!#REF!,"")</f>
        <v/>
      </c>
      <c r="AS65" s="246" t="str">
        <f>IF(Glutamine!$E57&gt;0,Glutamine!#REF!,"")</f>
        <v/>
      </c>
      <c r="AT65" s="246" t="str">
        <f>IF(Glutamine!$E57&gt;0,Glutamine!#REF!,"")</f>
        <v/>
      </c>
      <c r="AU65" s="246" t="str">
        <f>IF(Glutamine!$E57&gt;0,Glutamine!#REF!,"")</f>
        <v/>
      </c>
      <c r="AV65" s="246" t="str">
        <f>IF(Glutamine!$E57&gt;0,Glutamine!#REF!,"")</f>
        <v/>
      </c>
      <c r="AW65" s="246" t="str">
        <f>IF(Glutamine!$E57&gt;0,Glutamine!#REF!,"")</f>
        <v/>
      </c>
      <c r="AX65" s="246" t="str">
        <f>IF(Glutamine!$E57&gt;0,Glutamine!#REF!,"")</f>
        <v/>
      </c>
      <c r="AY65" s="246" t="str">
        <f>IF(Glutamine!$E57&gt;0,Glutamine!#REF!,"")</f>
        <v/>
      </c>
      <c r="AZ65" s="246" t="str">
        <f>IF(Glutamine!$E57&gt;0,Glutamine!#REF!,"")</f>
        <v/>
      </c>
      <c r="BA65" s="246" t="str">
        <f>IF(Glutamine!$E57&gt;0,Glutamine!#REF!,"")</f>
        <v/>
      </c>
      <c r="BB65" s="246" t="str">
        <f>IF(Glutamine!$E57&gt;0,Glutamine!#REF!,"")</f>
        <v/>
      </c>
      <c r="BC65" s="246" t="str">
        <f>IF(Glutamine!$E57&gt;0,Glutamine!#REF!,"")</f>
        <v/>
      </c>
      <c r="BD65" s="246" t="str">
        <f>IF(Glutamine!$E57&gt;0,Glutamine!#REF!,"")</f>
        <v/>
      </c>
      <c r="BE65" s="246" t="str">
        <f>IF(Glutamine!$E57&gt;0,Glutamine!#REF!,"")</f>
        <v/>
      </c>
      <c r="BF65" s="246" t="str">
        <f>IF(Glutamine!$E57&gt;0,Glutamine!#REF!,"")</f>
        <v/>
      </c>
      <c r="BG65" s="246" t="str">
        <f>IF(Glutamine!$E57&gt;0,Glutamine!#REF!,"")</f>
        <v/>
      </c>
      <c r="BH65" s="246" t="str">
        <f>IF(Glutamine!$E57&gt;0,Glutamine!#REF!,"")</f>
        <v/>
      </c>
      <c r="BI65" s="246" t="str">
        <f>IF(Glutamine!$E57&gt;0,Glutamine!#REF!,"")</f>
        <v/>
      </c>
      <c r="BJ65" s="246" t="str">
        <f>IF(Glutamine!$E57&gt;0,Glutamine!#REF!,"")</f>
        <v/>
      </c>
      <c r="BK65" s="246" t="str">
        <f>IF(Glutamine!$E57&gt;0,Glutamine!#REF!,"")</f>
        <v/>
      </c>
      <c r="BL65" s="246" t="str">
        <f>IF(Glutamine!$E57&gt;0,Glutamine!#REF!,"")</f>
        <v/>
      </c>
      <c r="BM65" s="246" t="str">
        <f>IF(Glutamine!$E57&gt;0,Glutamine!#REF!,"")</f>
        <v/>
      </c>
      <c r="BN65" s="246" t="str">
        <f>IF(Glutamine!$E57&gt;0,'In Process Calc.'!B58,"")</f>
        <v/>
      </c>
      <c r="BO65" s="246" t="str">
        <f>IF(Glutamine!$E57&gt;0,'In Process Calc.'!C58,"")</f>
        <v/>
      </c>
    </row>
    <row r="66" spans="1:67" x14ac:dyDescent="0.15">
      <c r="A66" s="240" t="str">
        <f>IF(Glutamine!$E58&gt;0,Glutamine!$B$1,"")</f>
        <v/>
      </c>
      <c r="B66" s="240" t="str">
        <f>IF(Glutamine!$E58&gt;0,Glutamine!A57+0.1,"")</f>
        <v/>
      </c>
      <c r="C66" s="244" t="str">
        <f>IF(Glutamine!$E58&gt;0,Glutamine!B57,"")</f>
        <v/>
      </c>
      <c r="D66" s="249" t="str">
        <f>IF(Glutamine!$E58&gt;0,Glutamine!C57,"")</f>
        <v/>
      </c>
      <c r="E66" s="240" t="str">
        <f>IF(Glutamine!$E58&gt;0,Glutamine!D57,"")</f>
        <v/>
      </c>
      <c r="F66" s="240" t="str">
        <f>IF(Glutamine!$E58&gt;0,Glutamine!E57,"")</f>
        <v/>
      </c>
      <c r="G66" s="240" t="str">
        <f>IF(Glutamine!$E58&gt;0,Glutamine!G57,"")</f>
        <v/>
      </c>
      <c r="H66" s="245" t="str">
        <f>IF(Glutamine!$E58&gt;0,Glutamine!H57,"")</f>
        <v/>
      </c>
      <c r="I66" s="245" t="str">
        <f>IF(Glutamine!$E58&gt;0,Glutamine!I57,"")</f>
        <v/>
      </c>
      <c r="J66" s="245" t="str">
        <f>IF(Glutamine!$E58&gt;0,Glutamine!J57,"")</f>
        <v/>
      </c>
      <c r="K66" s="245" t="str">
        <f>IF(Glutamine!$E58&gt;0,Glutamine!K57,"")</f>
        <v/>
      </c>
      <c r="L66" s="240" t="str">
        <f>IF(Glutamine!$E58&gt;0,Glutamine!L57,"")</f>
        <v/>
      </c>
      <c r="M66" s="240" t="str">
        <f>IF(Glutamine!$E58&gt;0,Glutamine!M57,"")</f>
        <v/>
      </c>
      <c r="N66" s="240" t="str">
        <f>IF(Glutamine!$E58&gt;0,Glutamine!N57,"")</f>
        <v/>
      </c>
      <c r="O66" s="240" t="str">
        <f>IF(Glutamine!$E58&gt;0,Glutamine!O57,"")</f>
        <v/>
      </c>
      <c r="P66" s="240" t="str">
        <f>IF(Glutamine!$E58&gt;0,Glutamine!P57,"")</f>
        <v/>
      </c>
      <c r="Q66" s="240" t="str">
        <f>IF(Glutamine!$E58&gt;0,Glutamine!Q57,"")</f>
        <v/>
      </c>
      <c r="R66" s="240" t="str">
        <f>IF(Glutamine!$E58&gt;0,Glutamine!R57,"")</f>
        <v/>
      </c>
      <c r="S66" s="240" t="str">
        <f>IF(Glutamine!$E58&gt;0,Glutamine!S57,"")</f>
        <v/>
      </c>
      <c r="T66" s="246" t="str">
        <f>IF(Glutamine!$E58&gt;0,Glutamine!T57+Glutamine!$E58*Glutamine!#REF!/'In Process Calc.'!$I60,"")</f>
        <v/>
      </c>
      <c r="U66" s="246" t="str">
        <f>IF(Glutamine!$E58&gt;0,Glutamine!U57+Glutamine!$E58*Glutamine!#REF!/'In Process Calc.'!$I60,"")</f>
        <v/>
      </c>
      <c r="V66" s="246" t="str">
        <f>IF(Glutamine!$E58&gt;0,Glutamine!V57+Glutamine!$E58*Glutamine!#REF!/'In Process Calc.'!$I60,"")</f>
        <v/>
      </c>
      <c r="W66" s="246" t="str">
        <f>IF(Glutamine!$E58&gt;0,Glutamine!W57+Glutamine!$E58*Glutamine!#REF!/'In Process Calc.'!$I60,"")</f>
        <v/>
      </c>
      <c r="X66" s="246" t="str">
        <f>IF(Glutamine!$E58&gt;0,Glutamine!X57+Glutamine!$E58*Glutamine!#REF!/'In Process Calc.'!$I60,"")</f>
        <v/>
      </c>
      <c r="Y66" s="246" t="str">
        <f>IF(Glutamine!$E58&gt;0,Glutamine!Y57+Glutamine!$E58*Glutamine!#REF!/'In Process Calc.'!$I60,"")</f>
        <v/>
      </c>
      <c r="Z66" s="246" t="str">
        <f>IF(Glutamine!$E58&gt;0,Glutamine!Z57+Glutamine!$E58*Glutamine!#REF!/'In Process Calc.'!$I60,"")</f>
        <v/>
      </c>
      <c r="AA66" s="246" t="str">
        <f>IF(Glutamine!$E58&gt;0,Glutamine!AA57+Glutamine!$E58*Glutamine!#REF!/'In Process Calc.'!$I60,"")</f>
        <v/>
      </c>
      <c r="AB66" s="246" t="str">
        <f>IF(Glutamine!$E58&gt;0,Glutamine!AB57+Glutamine!$E58*Glutamine!#REF!/'In Process Calc.'!$I60,"")</f>
        <v/>
      </c>
      <c r="AC66" s="246" t="str">
        <f>IF(Glutamine!$E58&gt;0,Glutamine!AC57+Glutamine!$E58*Glutamine!#REF!/'In Process Calc.'!$I60,"")</f>
        <v/>
      </c>
      <c r="AD66" s="246" t="str">
        <f>IF(Glutamine!$E58&gt;0,Glutamine!AD57+Glutamine!$E58*Glutamine!#REF!/'In Process Calc.'!$I60,"")</f>
        <v/>
      </c>
      <c r="AE66" s="246" t="str">
        <f>IF(Glutamine!$E58&gt;0,Glutamine!AE57+Glutamine!$E58*Glutamine!#REF!/'In Process Calc.'!$I60,"")</f>
        <v/>
      </c>
      <c r="AF66" s="246" t="str">
        <f>IF(Glutamine!$E58&gt;0,Glutamine!AF57+Glutamine!$E58*Glutamine!#REF!/'In Process Calc.'!$I60,"")</f>
        <v/>
      </c>
      <c r="AG66" s="246" t="str">
        <f>IF(Glutamine!$E58&gt;0,Glutamine!AG57+Glutamine!$E58*Glutamine!#REF!/'In Process Calc.'!$I60,"")</f>
        <v/>
      </c>
      <c r="AH66" s="246" t="str">
        <f>IF(Glutamine!$E58&gt;0,Glutamine!AH57+Glutamine!$E58*Glutamine!#REF!/'In Process Calc.'!$I60,"")</f>
        <v/>
      </c>
      <c r="AI66" s="246" t="str">
        <f>IF(Glutamine!$E58&gt;0,Glutamine!AI57+Glutamine!$E58*Glutamine!#REF!/'In Process Calc.'!$I60,"")</f>
        <v/>
      </c>
      <c r="AJ66" s="246" t="str">
        <f>IF(Glutamine!$E58&gt;0,Glutamine!AJ57+Glutamine!$E58*Glutamine!#REF!/'In Process Calc.'!$I60,"")</f>
        <v/>
      </c>
      <c r="AK66" s="246" t="str">
        <f>IF(Glutamine!$E58&gt;0,Glutamine!AK57+Glutamine!$E58*Glutamine!#REF!/'In Process Calc.'!$I60,"")</f>
        <v/>
      </c>
      <c r="AL66" s="246" t="str">
        <f>IF(Glutamine!$E58&gt;0,Glutamine!AL57+Glutamine!$E58*Glutamine!#REF!/'In Process Calc.'!$I60,"")</f>
        <v/>
      </c>
      <c r="AM66" s="246" t="str">
        <f>IF(Glutamine!$E58&gt;0,Glutamine!AM57+Glutamine!$E58*Glutamine!#REF!/'In Process Calc.'!$I60,"")</f>
        <v/>
      </c>
      <c r="AN66" s="246" t="str">
        <f>IF(Glutamine!$E58&gt;0,Glutamine!AN57+Glutamine!$E58*Glutamine!#REF!/'In Process Calc.'!$I60,"")</f>
        <v/>
      </c>
      <c r="AO66" s="246" t="str">
        <f>IF(Glutamine!$E58&gt;0,Glutamine!AO57+Glutamine!$E58*Glutamine!#REF!/'In Process Calc.'!$I60,"")</f>
        <v/>
      </c>
      <c r="AP66" s="246" t="str">
        <f>IF(Glutamine!$E58&gt;0,Glutamine!AP57+Glutamine!$E58*Glutamine!AQ57/'In Process Calc.'!$I60,"")</f>
        <v/>
      </c>
      <c r="AQ66" s="246" t="str">
        <f>IF(Glutamine!$E58&gt;0,Glutamine!#REF!+Glutamine!$E58*Glutamine!AR57/'In Process Calc.'!$I60,"")</f>
        <v/>
      </c>
      <c r="AR66" s="246" t="str">
        <f>IF(Glutamine!$E58&gt;0,Glutamine!#REF!,"")</f>
        <v/>
      </c>
      <c r="AS66" s="246" t="str">
        <f>IF(Glutamine!$E58&gt;0,Glutamine!#REF!,"")</f>
        <v/>
      </c>
      <c r="AT66" s="246" t="str">
        <f>IF(Glutamine!$E58&gt;0,Glutamine!#REF!,"")</f>
        <v/>
      </c>
      <c r="AU66" s="246" t="str">
        <f>IF(Glutamine!$E58&gt;0,Glutamine!#REF!,"")</f>
        <v/>
      </c>
      <c r="AV66" s="246" t="str">
        <f>IF(Glutamine!$E58&gt;0,Glutamine!#REF!,"")</f>
        <v/>
      </c>
      <c r="AW66" s="246" t="str">
        <f>IF(Glutamine!$E58&gt;0,Glutamine!#REF!,"")</f>
        <v/>
      </c>
      <c r="AX66" s="246" t="str">
        <f>IF(Glutamine!$E58&gt;0,Glutamine!#REF!,"")</f>
        <v/>
      </c>
      <c r="AY66" s="246" t="str">
        <f>IF(Glutamine!$E58&gt;0,Glutamine!#REF!,"")</f>
        <v/>
      </c>
      <c r="AZ66" s="246" t="str">
        <f>IF(Glutamine!$E58&gt;0,Glutamine!#REF!,"")</f>
        <v/>
      </c>
      <c r="BA66" s="246" t="str">
        <f>IF(Glutamine!$E58&gt;0,Glutamine!#REF!,"")</f>
        <v/>
      </c>
      <c r="BB66" s="246" t="str">
        <f>IF(Glutamine!$E58&gt;0,Glutamine!#REF!,"")</f>
        <v/>
      </c>
      <c r="BC66" s="246" t="str">
        <f>IF(Glutamine!$E58&gt;0,Glutamine!#REF!,"")</f>
        <v/>
      </c>
      <c r="BD66" s="246" t="str">
        <f>IF(Glutamine!$E58&gt;0,Glutamine!#REF!,"")</f>
        <v/>
      </c>
      <c r="BE66" s="246" t="str">
        <f>IF(Glutamine!$E58&gt;0,Glutamine!#REF!,"")</f>
        <v/>
      </c>
      <c r="BF66" s="246" t="str">
        <f>IF(Glutamine!$E58&gt;0,Glutamine!#REF!,"")</f>
        <v/>
      </c>
      <c r="BG66" s="246" t="str">
        <f>IF(Glutamine!$E58&gt;0,Glutamine!#REF!,"")</f>
        <v/>
      </c>
      <c r="BH66" s="246" t="str">
        <f>IF(Glutamine!$E58&gt;0,Glutamine!#REF!,"")</f>
        <v/>
      </c>
      <c r="BI66" s="246" t="str">
        <f>IF(Glutamine!$E58&gt;0,Glutamine!#REF!,"")</f>
        <v/>
      </c>
      <c r="BJ66" s="246" t="str">
        <f>IF(Glutamine!$E58&gt;0,Glutamine!#REF!,"")</f>
        <v/>
      </c>
      <c r="BK66" s="246" t="str">
        <f>IF(Glutamine!$E58&gt;0,Glutamine!#REF!,"")</f>
        <v/>
      </c>
      <c r="BL66" s="246" t="str">
        <f>IF(Glutamine!$E58&gt;0,Glutamine!#REF!,"")</f>
        <v/>
      </c>
      <c r="BM66" s="246" t="str">
        <f>IF(Glutamine!$E58&gt;0,Glutamine!#REF!,"")</f>
        <v/>
      </c>
      <c r="BN66" s="246" t="str">
        <f>IF(Glutamine!$E58&gt;0,'In Process Calc.'!B59,"")</f>
        <v/>
      </c>
      <c r="BO66" s="246" t="str">
        <f>IF(Glutamine!$E58&gt;0,'In Process Calc.'!C59,"")</f>
        <v/>
      </c>
    </row>
    <row r="67" spans="1:67" x14ac:dyDescent="0.15">
      <c r="A67" s="240" t="str">
        <f>IF(Glutamine!$E59&gt;0,Glutamine!$B$1,"")</f>
        <v/>
      </c>
      <c r="B67" s="240" t="str">
        <f>IF(Glutamine!$E59&gt;0,Glutamine!A58+0.1,"")</f>
        <v/>
      </c>
      <c r="C67" s="244" t="str">
        <f>IF(Glutamine!$E59&gt;0,Glutamine!B58,"")</f>
        <v/>
      </c>
      <c r="D67" s="249" t="str">
        <f>IF(Glutamine!$E59&gt;0,Glutamine!C58,"")</f>
        <v/>
      </c>
      <c r="E67" s="240" t="str">
        <f>IF(Glutamine!$E59&gt;0,Glutamine!D58,"")</f>
        <v/>
      </c>
      <c r="F67" s="240" t="str">
        <f>IF(Glutamine!$E59&gt;0,Glutamine!E58,"")</f>
        <v/>
      </c>
      <c r="G67" s="240" t="str">
        <f>IF(Glutamine!$E59&gt;0,Glutamine!G58,"")</f>
        <v/>
      </c>
      <c r="H67" s="245" t="str">
        <f>IF(Glutamine!$E59&gt;0,Glutamine!H58,"")</f>
        <v/>
      </c>
      <c r="I67" s="245" t="str">
        <f>IF(Glutamine!$E59&gt;0,Glutamine!I58,"")</f>
        <v/>
      </c>
      <c r="J67" s="245" t="str">
        <f>IF(Glutamine!$E59&gt;0,Glutamine!J58,"")</f>
        <v/>
      </c>
      <c r="K67" s="245" t="str">
        <f>IF(Glutamine!$E59&gt;0,Glutamine!K58,"")</f>
        <v/>
      </c>
      <c r="L67" s="240" t="str">
        <f>IF(Glutamine!$E59&gt;0,Glutamine!L58,"")</f>
        <v/>
      </c>
      <c r="M67" s="240" t="str">
        <f>IF(Glutamine!$E59&gt;0,Glutamine!M58,"")</f>
        <v/>
      </c>
      <c r="N67" s="240" t="str">
        <f>IF(Glutamine!$E59&gt;0,Glutamine!N58,"")</f>
        <v/>
      </c>
      <c r="O67" s="240" t="str">
        <f>IF(Glutamine!$E59&gt;0,Glutamine!O58,"")</f>
        <v/>
      </c>
      <c r="P67" s="240" t="str">
        <f>IF(Glutamine!$E59&gt;0,Glutamine!P58,"")</f>
        <v/>
      </c>
      <c r="Q67" s="240" t="str">
        <f>IF(Glutamine!$E59&gt;0,Glutamine!Q58,"")</f>
        <v/>
      </c>
      <c r="R67" s="240" t="str">
        <f>IF(Glutamine!$E59&gt;0,Glutamine!R58,"")</f>
        <v/>
      </c>
      <c r="S67" s="240" t="str">
        <f>IF(Glutamine!$E59&gt;0,Glutamine!S58,"")</f>
        <v/>
      </c>
      <c r="T67" s="246" t="str">
        <f>IF(Glutamine!$E59&gt;0,Glutamine!T58+Glutamine!$E59*Glutamine!#REF!/'In Process Calc.'!$I61,"")</f>
        <v/>
      </c>
      <c r="U67" s="246" t="str">
        <f>IF(Glutamine!$E59&gt;0,Glutamine!U58+Glutamine!$E59*Glutamine!#REF!/'In Process Calc.'!$I61,"")</f>
        <v/>
      </c>
      <c r="V67" s="246" t="str">
        <f>IF(Glutamine!$E59&gt;0,Glutamine!V58+Glutamine!$E59*Glutamine!#REF!/'In Process Calc.'!$I61,"")</f>
        <v/>
      </c>
      <c r="W67" s="246" t="str">
        <f>IF(Glutamine!$E59&gt;0,Glutamine!W58+Glutamine!$E59*Glutamine!#REF!/'In Process Calc.'!$I61,"")</f>
        <v/>
      </c>
      <c r="X67" s="246" t="str">
        <f>IF(Glutamine!$E59&gt;0,Glutamine!X58+Glutamine!$E59*Glutamine!#REF!/'In Process Calc.'!$I61,"")</f>
        <v/>
      </c>
      <c r="Y67" s="246" t="str">
        <f>IF(Glutamine!$E59&gt;0,Glutamine!Y58+Glutamine!$E59*Glutamine!#REF!/'In Process Calc.'!$I61,"")</f>
        <v/>
      </c>
      <c r="Z67" s="246" t="str">
        <f>IF(Glutamine!$E59&gt;0,Glutamine!Z58+Glutamine!$E59*Glutamine!#REF!/'In Process Calc.'!$I61,"")</f>
        <v/>
      </c>
      <c r="AA67" s="246" t="str">
        <f>IF(Glutamine!$E59&gt;0,Glutamine!AA58+Glutamine!$E59*Glutamine!#REF!/'In Process Calc.'!$I61,"")</f>
        <v/>
      </c>
      <c r="AB67" s="246" t="str">
        <f>IF(Glutamine!$E59&gt;0,Glutamine!AB58+Glutamine!$E59*Glutamine!#REF!/'In Process Calc.'!$I61,"")</f>
        <v/>
      </c>
      <c r="AC67" s="246" t="str">
        <f>IF(Glutamine!$E59&gt;0,Glutamine!AC58+Glutamine!$E59*Glutamine!#REF!/'In Process Calc.'!$I61,"")</f>
        <v/>
      </c>
      <c r="AD67" s="246" t="str">
        <f>IF(Glutamine!$E59&gt;0,Glutamine!AD58+Glutamine!$E59*Glutamine!#REF!/'In Process Calc.'!$I61,"")</f>
        <v/>
      </c>
      <c r="AE67" s="246" t="str">
        <f>IF(Glutamine!$E59&gt;0,Glutamine!AE58+Glutamine!$E59*Glutamine!#REF!/'In Process Calc.'!$I61,"")</f>
        <v/>
      </c>
      <c r="AF67" s="246" t="str">
        <f>IF(Glutamine!$E59&gt;0,Glutamine!AF58+Glutamine!$E59*Glutamine!#REF!/'In Process Calc.'!$I61,"")</f>
        <v/>
      </c>
      <c r="AG67" s="246" t="str">
        <f>IF(Glutamine!$E59&gt;0,Glutamine!AG58+Glutamine!$E59*Glutamine!#REF!/'In Process Calc.'!$I61,"")</f>
        <v/>
      </c>
      <c r="AH67" s="246" t="str">
        <f>IF(Glutamine!$E59&gt;0,Glutamine!AH58+Glutamine!$E59*Glutamine!#REF!/'In Process Calc.'!$I61,"")</f>
        <v/>
      </c>
      <c r="AI67" s="246" t="str">
        <f>IF(Glutamine!$E59&gt;0,Glutamine!AI58+Glutamine!$E59*Glutamine!#REF!/'In Process Calc.'!$I61,"")</f>
        <v/>
      </c>
      <c r="AJ67" s="246" t="str">
        <f>IF(Glutamine!$E59&gt;0,Glutamine!AJ58+Glutamine!$E59*Glutamine!#REF!/'In Process Calc.'!$I61,"")</f>
        <v/>
      </c>
      <c r="AK67" s="246" t="str">
        <f>IF(Glutamine!$E59&gt;0,Glutamine!AK58+Glutamine!$E59*Glutamine!#REF!/'In Process Calc.'!$I61,"")</f>
        <v/>
      </c>
      <c r="AL67" s="246" t="str">
        <f>IF(Glutamine!$E59&gt;0,Glutamine!AL58+Glutamine!$E59*Glutamine!#REF!/'In Process Calc.'!$I61,"")</f>
        <v/>
      </c>
      <c r="AM67" s="246" t="str">
        <f>IF(Glutamine!$E59&gt;0,Glutamine!AM58+Glutamine!$E59*Glutamine!#REF!/'In Process Calc.'!$I61,"")</f>
        <v/>
      </c>
      <c r="AN67" s="246" t="str">
        <f>IF(Glutamine!$E59&gt;0,Glutamine!AN58+Glutamine!$E59*Glutamine!#REF!/'In Process Calc.'!$I61,"")</f>
        <v/>
      </c>
      <c r="AO67" s="246" t="str">
        <f>IF(Glutamine!$E59&gt;0,Glutamine!AO58+Glutamine!$E59*Glutamine!#REF!/'In Process Calc.'!$I61,"")</f>
        <v/>
      </c>
      <c r="AP67" s="246" t="str">
        <f>IF(Glutamine!$E59&gt;0,Glutamine!AP58+Glutamine!$E59*Glutamine!AQ58/'In Process Calc.'!$I61,"")</f>
        <v/>
      </c>
      <c r="AQ67" s="246" t="str">
        <f>IF(Glutamine!$E59&gt;0,Glutamine!#REF!+Glutamine!$E59*Glutamine!AR58/'In Process Calc.'!$I61,"")</f>
        <v/>
      </c>
      <c r="AR67" s="246" t="str">
        <f>IF(Glutamine!$E59&gt;0,Glutamine!#REF!,"")</f>
        <v/>
      </c>
      <c r="AS67" s="246" t="str">
        <f>IF(Glutamine!$E59&gt;0,Glutamine!#REF!,"")</f>
        <v/>
      </c>
      <c r="AT67" s="246" t="str">
        <f>IF(Glutamine!$E59&gt;0,Glutamine!#REF!,"")</f>
        <v/>
      </c>
      <c r="AU67" s="246" t="str">
        <f>IF(Glutamine!$E59&gt;0,Glutamine!#REF!,"")</f>
        <v/>
      </c>
      <c r="AV67" s="246" t="str">
        <f>IF(Glutamine!$E59&gt;0,Glutamine!#REF!,"")</f>
        <v/>
      </c>
      <c r="AW67" s="246" t="str">
        <f>IF(Glutamine!$E59&gt;0,Glutamine!#REF!,"")</f>
        <v/>
      </c>
      <c r="AX67" s="246" t="str">
        <f>IF(Glutamine!$E59&gt;0,Glutamine!#REF!,"")</f>
        <v/>
      </c>
      <c r="AY67" s="246" t="str">
        <f>IF(Glutamine!$E59&gt;0,Glutamine!#REF!,"")</f>
        <v/>
      </c>
      <c r="AZ67" s="246" t="str">
        <f>IF(Glutamine!$E59&gt;0,Glutamine!#REF!,"")</f>
        <v/>
      </c>
      <c r="BA67" s="246" t="str">
        <f>IF(Glutamine!$E59&gt;0,Glutamine!#REF!,"")</f>
        <v/>
      </c>
      <c r="BB67" s="246" t="str">
        <f>IF(Glutamine!$E59&gt;0,Glutamine!#REF!,"")</f>
        <v/>
      </c>
      <c r="BC67" s="246" t="str">
        <f>IF(Glutamine!$E59&gt;0,Glutamine!#REF!,"")</f>
        <v/>
      </c>
      <c r="BD67" s="246" t="str">
        <f>IF(Glutamine!$E59&gt;0,Glutamine!#REF!,"")</f>
        <v/>
      </c>
      <c r="BE67" s="246" t="str">
        <f>IF(Glutamine!$E59&gt;0,Glutamine!#REF!,"")</f>
        <v/>
      </c>
      <c r="BF67" s="246" t="str">
        <f>IF(Glutamine!$E59&gt;0,Glutamine!#REF!,"")</f>
        <v/>
      </c>
      <c r="BG67" s="246" t="str">
        <f>IF(Glutamine!$E59&gt;0,Glutamine!#REF!,"")</f>
        <v/>
      </c>
      <c r="BH67" s="246" t="str">
        <f>IF(Glutamine!$E59&gt;0,Glutamine!#REF!,"")</f>
        <v/>
      </c>
      <c r="BI67" s="246" t="str">
        <f>IF(Glutamine!$E59&gt;0,Glutamine!#REF!,"")</f>
        <v/>
      </c>
      <c r="BJ67" s="246" t="str">
        <f>IF(Glutamine!$E59&gt;0,Glutamine!#REF!,"")</f>
        <v/>
      </c>
      <c r="BK67" s="246" t="str">
        <f>IF(Glutamine!$E59&gt;0,Glutamine!#REF!,"")</f>
        <v/>
      </c>
      <c r="BL67" s="246" t="str">
        <f>IF(Glutamine!$E59&gt;0,Glutamine!#REF!,"")</f>
        <v/>
      </c>
      <c r="BM67" s="246" t="str">
        <f>IF(Glutamine!$E59&gt;0,Glutamine!#REF!,"")</f>
        <v/>
      </c>
      <c r="BN67" s="246" t="str">
        <f>IF(Glutamine!$E59&gt;0,'In Process Calc.'!B60,"")</f>
        <v/>
      </c>
      <c r="BO67" s="246" t="str">
        <f>IF(Glutamine!$E59&gt;0,'In Process Calc.'!C60,"")</f>
        <v/>
      </c>
    </row>
    <row r="68" spans="1:67" x14ac:dyDescent="0.15">
      <c r="A68" s="240" t="str">
        <f>IF(Glutamine!$E60&gt;0,Glutamine!$B$1,"")</f>
        <v/>
      </c>
      <c r="B68" s="240" t="str">
        <f>IF(Glutamine!$E60&gt;0,Glutamine!A59+0.1,"")</f>
        <v/>
      </c>
      <c r="C68" s="244" t="str">
        <f>IF(Glutamine!$E60&gt;0,Glutamine!B59,"")</f>
        <v/>
      </c>
      <c r="D68" s="249" t="str">
        <f>IF(Glutamine!$E60&gt;0,Glutamine!C59,"")</f>
        <v/>
      </c>
      <c r="E68" s="240" t="str">
        <f>IF(Glutamine!$E60&gt;0,Glutamine!D59,"")</f>
        <v/>
      </c>
      <c r="F68" s="240" t="str">
        <f>IF(Glutamine!$E60&gt;0,Glutamine!E59,"")</f>
        <v/>
      </c>
      <c r="G68" s="240" t="str">
        <f>IF(Glutamine!$E60&gt;0,Glutamine!G59,"")</f>
        <v/>
      </c>
      <c r="H68" s="245" t="str">
        <f>IF(Glutamine!$E60&gt;0,Glutamine!H59,"")</f>
        <v/>
      </c>
      <c r="I68" s="245" t="str">
        <f>IF(Glutamine!$E60&gt;0,Glutamine!I59,"")</f>
        <v/>
      </c>
      <c r="J68" s="245" t="str">
        <f>IF(Glutamine!$E60&gt;0,Glutamine!J59,"")</f>
        <v/>
      </c>
      <c r="K68" s="245" t="str">
        <f>IF(Glutamine!$E60&gt;0,Glutamine!K59,"")</f>
        <v/>
      </c>
      <c r="L68" s="240" t="str">
        <f>IF(Glutamine!$E60&gt;0,Glutamine!L59,"")</f>
        <v/>
      </c>
      <c r="M68" s="240" t="str">
        <f>IF(Glutamine!$E60&gt;0,Glutamine!M59,"")</f>
        <v/>
      </c>
      <c r="N68" s="240" t="str">
        <f>IF(Glutamine!$E60&gt;0,Glutamine!N59,"")</f>
        <v/>
      </c>
      <c r="O68" s="240" t="str">
        <f>IF(Glutamine!$E60&gt;0,Glutamine!O59,"")</f>
        <v/>
      </c>
      <c r="P68" s="240" t="str">
        <f>IF(Glutamine!$E60&gt;0,Glutamine!P59,"")</f>
        <v/>
      </c>
      <c r="Q68" s="240" t="str">
        <f>IF(Glutamine!$E60&gt;0,Glutamine!Q59,"")</f>
        <v/>
      </c>
      <c r="R68" s="240" t="str">
        <f>IF(Glutamine!$E60&gt;0,Glutamine!R59,"")</f>
        <v/>
      </c>
      <c r="S68" s="240" t="str">
        <f>IF(Glutamine!$E60&gt;0,Glutamine!S59,"")</f>
        <v/>
      </c>
      <c r="T68" s="246" t="str">
        <f>IF(Glutamine!$E60&gt;0,Glutamine!T59+Glutamine!$E60*Glutamine!#REF!/'In Process Calc.'!$I62,"")</f>
        <v/>
      </c>
      <c r="U68" s="246" t="str">
        <f>IF(Glutamine!$E60&gt;0,Glutamine!U59+Glutamine!$E60*Glutamine!#REF!/'In Process Calc.'!$I62,"")</f>
        <v/>
      </c>
      <c r="V68" s="246" t="str">
        <f>IF(Glutamine!$E60&gt;0,Glutamine!V59+Glutamine!$E60*Glutamine!#REF!/'In Process Calc.'!$I62,"")</f>
        <v/>
      </c>
      <c r="W68" s="246" t="str">
        <f>IF(Glutamine!$E60&gt;0,Glutamine!W59+Glutamine!$E60*Glutamine!#REF!/'In Process Calc.'!$I62,"")</f>
        <v/>
      </c>
      <c r="X68" s="246" t="str">
        <f>IF(Glutamine!$E60&gt;0,Glutamine!X59+Glutamine!$E60*Glutamine!#REF!/'In Process Calc.'!$I62,"")</f>
        <v/>
      </c>
      <c r="Y68" s="246" t="str">
        <f>IF(Glutamine!$E60&gt;0,Glutamine!Y59+Glutamine!$E60*Glutamine!#REF!/'In Process Calc.'!$I62,"")</f>
        <v/>
      </c>
      <c r="Z68" s="246" t="str">
        <f>IF(Glutamine!$E60&gt;0,Glutamine!Z59+Glutamine!$E60*Glutamine!#REF!/'In Process Calc.'!$I62,"")</f>
        <v/>
      </c>
      <c r="AA68" s="246" t="str">
        <f>IF(Glutamine!$E60&gt;0,Glutamine!AA59+Glutamine!$E60*Glutamine!#REF!/'In Process Calc.'!$I62,"")</f>
        <v/>
      </c>
      <c r="AB68" s="246" t="str">
        <f>IF(Glutamine!$E60&gt;0,Glutamine!AB59+Glutamine!$E60*Glutamine!#REF!/'In Process Calc.'!$I62,"")</f>
        <v/>
      </c>
      <c r="AC68" s="246" t="str">
        <f>IF(Glutamine!$E60&gt;0,Glutamine!AC59+Glutamine!$E60*Glutamine!#REF!/'In Process Calc.'!$I62,"")</f>
        <v/>
      </c>
      <c r="AD68" s="246" t="str">
        <f>IF(Glutamine!$E60&gt;0,Glutamine!AD59+Glutamine!$E60*Glutamine!#REF!/'In Process Calc.'!$I62,"")</f>
        <v/>
      </c>
      <c r="AE68" s="246" t="str">
        <f>IF(Glutamine!$E60&gt;0,Glutamine!AE59+Glutamine!$E60*Glutamine!#REF!/'In Process Calc.'!$I62,"")</f>
        <v/>
      </c>
      <c r="AF68" s="246" t="str">
        <f>IF(Glutamine!$E60&gt;0,Glutamine!AF59+Glutamine!$E60*Glutamine!#REF!/'In Process Calc.'!$I62,"")</f>
        <v/>
      </c>
      <c r="AG68" s="246" t="str">
        <f>IF(Glutamine!$E60&gt;0,Glutamine!AG59+Glutamine!$E60*Glutamine!#REF!/'In Process Calc.'!$I62,"")</f>
        <v/>
      </c>
      <c r="AH68" s="246" t="str">
        <f>IF(Glutamine!$E60&gt;0,Glutamine!AH59+Glutamine!$E60*Glutamine!#REF!/'In Process Calc.'!$I62,"")</f>
        <v/>
      </c>
      <c r="AI68" s="246" t="str">
        <f>IF(Glutamine!$E60&gt;0,Glutamine!AI59+Glutamine!$E60*Glutamine!#REF!/'In Process Calc.'!$I62,"")</f>
        <v/>
      </c>
      <c r="AJ68" s="246" t="str">
        <f>IF(Glutamine!$E60&gt;0,Glutamine!AJ59+Glutamine!$E60*Glutamine!#REF!/'In Process Calc.'!$I62,"")</f>
        <v/>
      </c>
      <c r="AK68" s="246" t="str">
        <f>IF(Glutamine!$E60&gt;0,Glutamine!AK59+Glutamine!$E60*Glutamine!#REF!/'In Process Calc.'!$I62,"")</f>
        <v/>
      </c>
      <c r="AL68" s="246" t="str">
        <f>IF(Glutamine!$E60&gt;0,Glutamine!AL59+Glutamine!$E60*Glutamine!#REF!/'In Process Calc.'!$I62,"")</f>
        <v/>
      </c>
      <c r="AM68" s="246" t="str">
        <f>IF(Glutamine!$E60&gt;0,Glutamine!AM59+Glutamine!$E60*Glutamine!#REF!/'In Process Calc.'!$I62,"")</f>
        <v/>
      </c>
      <c r="AN68" s="246" t="str">
        <f>IF(Glutamine!$E60&gt;0,Glutamine!AN59+Glutamine!$E60*Glutamine!#REF!/'In Process Calc.'!$I62,"")</f>
        <v/>
      </c>
      <c r="AO68" s="246" t="str">
        <f>IF(Glutamine!$E60&gt;0,Glutamine!AO59+Glutamine!$E60*Glutamine!#REF!/'In Process Calc.'!$I62,"")</f>
        <v/>
      </c>
      <c r="AP68" s="246" t="str">
        <f>IF(Glutamine!$E60&gt;0,Glutamine!AP59+Glutamine!$E60*Glutamine!AQ59/'In Process Calc.'!$I62,"")</f>
        <v/>
      </c>
      <c r="AQ68" s="246" t="str">
        <f>IF(Glutamine!$E60&gt;0,Glutamine!#REF!+Glutamine!$E60*Glutamine!AR59/'In Process Calc.'!$I62,"")</f>
        <v/>
      </c>
      <c r="AR68" s="246" t="str">
        <f>IF(Glutamine!$E60&gt;0,Glutamine!#REF!,"")</f>
        <v/>
      </c>
      <c r="AS68" s="246" t="str">
        <f>IF(Glutamine!$E60&gt;0,Glutamine!#REF!,"")</f>
        <v/>
      </c>
      <c r="AT68" s="246" t="str">
        <f>IF(Glutamine!$E60&gt;0,Glutamine!#REF!,"")</f>
        <v/>
      </c>
      <c r="AU68" s="246" t="str">
        <f>IF(Glutamine!$E60&gt;0,Glutamine!#REF!,"")</f>
        <v/>
      </c>
      <c r="AV68" s="246" t="str">
        <f>IF(Glutamine!$E60&gt;0,Glutamine!#REF!,"")</f>
        <v/>
      </c>
      <c r="AW68" s="246" t="str">
        <f>IF(Glutamine!$E60&gt;0,Glutamine!#REF!,"")</f>
        <v/>
      </c>
      <c r="AX68" s="246" t="str">
        <f>IF(Glutamine!$E60&gt;0,Glutamine!#REF!,"")</f>
        <v/>
      </c>
      <c r="AY68" s="246" t="str">
        <f>IF(Glutamine!$E60&gt;0,Glutamine!#REF!,"")</f>
        <v/>
      </c>
      <c r="AZ68" s="246" t="str">
        <f>IF(Glutamine!$E60&gt;0,Glutamine!#REF!,"")</f>
        <v/>
      </c>
      <c r="BA68" s="246" t="str">
        <f>IF(Glutamine!$E60&gt;0,Glutamine!#REF!,"")</f>
        <v/>
      </c>
      <c r="BB68" s="246" t="str">
        <f>IF(Glutamine!$E60&gt;0,Glutamine!#REF!,"")</f>
        <v/>
      </c>
      <c r="BC68" s="246" t="str">
        <f>IF(Glutamine!$E60&gt;0,Glutamine!#REF!,"")</f>
        <v/>
      </c>
      <c r="BD68" s="246" t="str">
        <f>IF(Glutamine!$E60&gt;0,Glutamine!#REF!,"")</f>
        <v/>
      </c>
      <c r="BE68" s="246" t="str">
        <f>IF(Glutamine!$E60&gt;0,Glutamine!#REF!,"")</f>
        <v/>
      </c>
      <c r="BF68" s="246" t="str">
        <f>IF(Glutamine!$E60&gt;0,Glutamine!#REF!,"")</f>
        <v/>
      </c>
      <c r="BG68" s="246" t="str">
        <f>IF(Glutamine!$E60&gt;0,Glutamine!#REF!,"")</f>
        <v/>
      </c>
      <c r="BH68" s="246" t="str">
        <f>IF(Glutamine!$E60&gt;0,Glutamine!#REF!,"")</f>
        <v/>
      </c>
      <c r="BI68" s="246" t="str">
        <f>IF(Glutamine!$E60&gt;0,Glutamine!#REF!,"")</f>
        <v/>
      </c>
      <c r="BJ68" s="246" t="str">
        <f>IF(Glutamine!$E60&gt;0,Glutamine!#REF!,"")</f>
        <v/>
      </c>
      <c r="BK68" s="246" t="str">
        <f>IF(Glutamine!$E60&gt;0,Glutamine!#REF!,"")</f>
        <v/>
      </c>
      <c r="BL68" s="246" t="str">
        <f>IF(Glutamine!$E60&gt;0,Glutamine!#REF!,"")</f>
        <v/>
      </c>
      <c r="BM68" s="246" t="str">
        <f>IF(Glutamine!$E60&gt;0,Glutamine!#REF!,"")</f>
        <v/>
      </c>
      <c r="BN68" s="246" t="str">
        <f>IF(Glutamine!$E60&gt;0,'In Process Calc.'!B61,"")</f>
        <v/>
      </c>
      <c r="BO68" s="246" t="str">
        <f>IF(Glutamine!$E60&gt;0,'In Process Calc.'!C61,"")</f>
        <v/>
      </c>
    </row>
    <row r="69" spans="1:67" x14ac:dyDescent="0.15">
      <c r="A69" s="240" t="str">
        <f>IF(Glutamine!$E61&gt;0,Glutamine!$B$1,"")</f>
        <v/>
      </c>
      <c r="B69" s="240" t="str">
        <f>IF(Glutamine!$E61&gt;0,Glutamine!A60+0.1,"")</f>
        <v/>
      </c>
      <c r="C69" s="244" t="str">
        <f>IF(Glutamine!$E61&gt;0,Glutamine!B60,"")</f>
        <v/>
      </c>
      <c r="D69" s="249" t="str">
        <f>IF(Glutamine!$E61&gt;0,Glutamine!C60,"")</f>
        <v/>
      </c>
      <c r="E69" s="240" t="str">
        <f>IF(Glutamine!$E61&gt;0,Glutamine!D60,"")</f>
        <v/>
      </c>
      <c r="F69" s="240" t="str">
        <f>IF(Glutamine!$E61&gt;0,Glutamine!E60,"")</f>
        <v/>
      </c>
      <c r="G69" s="240" t="str">
        <f>IF(Glutamine!$E61&gt;0,Glutamine!G60,"")</f>
        <v/>
      </c>
      <c r="H69" s="245" t="str">
        <f>IF(Glutamine!$E61&gt;0,Glutamine!H60,"")</f>
        <v/>
      </c>
      <c r="I69" s="245" t="str">
        <f>IF(Glutamine!$E61&gt;0,Glutamine!I60,"")</f>
        <v/>
      </c>
      <c r="J69" s="245" t="str">
        <f>IF(Glutamine!$E61&gt;0,Glutamine!J60,"")</f>
        <v/>
      </c>
      <c r="K69" s="245" t="str">
        <f>IF(Glutamine!$E61&gt;0,Glutamine!K60,"")</f>
        <v/>
      </c>
      <c r="L69" s="240" t="str">
        <f>IF(Glutamine!$E61&gt;0,Glutamine!L60,"")</f>
        <v/>
      </c>
      <c r="M69" s="240" t="str">
        <f>IF(Glutamine!$E61&gt;0,Glutamine!M60,"")</f>
        <v/>
      </c>
      <c r="N69" s="240" t="str">
        <f>IF(Glutamine!$E61&gt;0,Glutamine!N60,"")</f>
        <v/>
      </c>
      <c r="O69" s="240" t="str">
        <f>IF(Glutamine!$E61&gt;0,Glutamine!O60,"")</f>
        <v/>
      </c>
      <c r="P69" s="240" t="str">
        <f>IF(Glutamine!$E61&gt;0,Glutamine!P60,"")</f>
        <v/>
      </c>
      <c r="Q69" s="240" t="str">
        <f>IF(Glutamine!$E61&gt;0,Glutamine!Q60,"")</f>
        <v/>
      </c>
      <c r="R69" s="240" t="str">
        <f>IF(Glutamine!$E61&gt;0,Glutamine!R60,"")</f>
        <v/>
      </c>
      <c r="S69" s="240" t="str">
        <f>IF(Glutamine!$E61&gt;0,Glutamine!S60,"")</f>
        <v/>
      </c>
      <c r="T69" s="246" t="str">
        <f>IF(Glutamine!$E61&gt;0,Glutamine!T60+Glutamine!$E61*Glutamine!#REF!/'In Process Calc.'!$I63,"")</f>
        <v/>
      </c>
      <c r="U69" s="246" t="str">
        <f>IF(Glutamine!$E61&gt;0,Glutamine!U60+Glutamine!$E61*Glutamine!#REF!/'In Process Calc.'!$I63,"")</f>
        <v/>
      </c>
      <c r="V69" s="246" t="str">
        <f>IF(Glutamine!$E61&gt;0,Glutamine!V60+Glutamine!$E61*Glutamine!#REF!/'In Process Calc.'!$I63,"")</f>
        <v/>
      </c>
      <c r="W69" s="246" t="str">
        <f>IF(Glutamine!$E61&gt;0,Glutamine!W60+Glutamine!$E61*Glutamine!#REF!/'In Process Calc.'!$I63,"")</f>
        <v/>
      </c>
      <c r="X69" s="246" t="str">
        <f>IF(Glutamine!$E61&gt;0,Glutamine!X60+Glutamine!$E61*Glutamine!#REF!/'In Process Calc.'!$I63,"")</f>
        <v/>
      </c>
      <c r="Y69" s="246" t="str">
        <f>IF(Glutamine!$E61&gt;0,Glutamine!Y60+Glutamine!$E61*Glutamine!#REF!/'In Process Calc.'!$I63,"")</f>
        <v/>
      </c>
      <c r="Z69" s="246" t="str">
        <f>IF(Glutamine!$E61&gt;0,Glutamine!Z60+Glutamine!$E61*Glutamine!#REF!/'In Process Calc.'!$I63,"")</f>
        <v/>
      </c>
      <c r="AA69" s="246" t="str">
        <f>IF(Glutamine!$E61&gt;0,Glutamine!AA60+Glutamine!$E61*Glutamine!#REF!/'In Process Calc.'!$I63,"")</f>
        <v/>
      </c>
      <c r="AB69" s="246" t="str">
        <f>IF(Glutamine!$E61&gt;0,Glutamine!AB60+Glutamine!$E61*Glutamine!#REF!/'In Process Calc.'!$I63,"")</f>
        <v/>
      </c>
      <c r="AC69" s="246" t="str">
        <f>IF(Glutamine!$E61&gt;0,Glutamine!AC60+Glutamine!$E61*Glutamine!#REF!/'In Process Calc.'!$I63,"")</f>
        <v/>
      </c>
      <c r="AD69" s="246" t="str">
        <f>IF(Glutamine!$E61&gt;0,Glutamine!AD60+Glutamine!$E61*Glutamine!#REF!/'In Process Calc.'!$I63,"")</f>
        <v/>
      </c>
      <c r="AE69" s="246" t="str">
        <f>IF(Glutamine!$E61&gt;0,Glutamine!AE60+Glutamine!$E61*Glutamine!#REF!/'In Process Calc.'!$I63,"")</f>
        <v/>
      </c>
      <c r="AF69" s="246" t="str">
        <f>IF(Glutamine!$E61&gt;0,Glutamine!AF60+Glutamine!$E61*Glutamine!#REF!/'In Process Calc.'!$I63,"")</f>
        <v/>
      </c>
      <c r="AG69" s="246" t="str">
        <f>IF(Glutamine!$E61&gt;0,Glutamine!AG60+Glutamine!$E61*Glutamine!#REF!/'In Process Calc.'!$I63,"")</f>
        <v/>
      </c>
      <c r="AH69" s="246" t="str">
        <f>IF(Glutamine!$E61&gt;0,Glutamine!AH60+Glutamine!$E61*Glutamine!#REF!/'In Process Calc.'!$I63,"")</f>
        <v/>
      </c>
      <c r="AI69" s="246" t="str">
        <f>IF(Glutamine!$E61&gt;0,Glutamine!AI60+Glutamine!$E61*Glutamine!#REF!/'In Process Calc.'!$I63,"")</f>
        <v/>
      </c>
      <c r="AJ69" s="246" t="str">
        <f>IF(Glutamine!$E61&gt;0,Glutamine!AJ60+Glutamine!$E61*Glutamine!#REF!/'In Process Calc.'!$I63,"")</f>
        <v/>
      </c>
      <c r="AK69" s="246" t="str">
        <f>IF(Glutamine!$E61&gt;0,Glutamine!AK60+Glutamine!$E61*Glutamine!#REF!/'In Process Calc.'!$I63,"")</f>
        <v/>
      </c>
      <c r="AL69" s="246" t="str">
        <f>IF(Glutamine!$E61&gt;0,Glutamine!AL60+Glutamine!$E61*Glutamine!#REF!/'In Process Calc.'!$I63,"")</f>
        <v/>
      </c>
      <c r="AM69" s="246" t="str">
        <f>IF(Glutamine!$E61&gt;0,Glutamine!AM60+Glutamine!$E61*Glutamine!#REF!/'In Process Calc.'!$I63,"")</f>
        <v/>
      </c>
      <c r="AN69" s="246" t="str">
        <f>IF(Glutamine!$E61&gt;0,Glutamine!AN60+Glutamine!$E61*Glutamine!#REF!/'In Process Calc.'!$I63,"")</f>
        <v/>
      </c>
      <c r="AO69" s="246" t="str">
        <f>IF(Glutamine!$E61&gt;0,Glutamine!AO60+Glutamine!$E61*Glutamine!#REF!/'In Process Calc.'!$I63,"")</f>
        <v/>
      </c>
      <c r="AP69" s="246" t="str">
        <f>IF(Glutamine!$E61&gt;0,Glutamine!AP60+Glutamine!$E61*Glutamine!AQ60/'In Process Calc.'!$I63,"")</f>
        <v/>
      </c>
      <c r="AQ69" s="246" t="str">
        <f>IF(Glutamine!$E61&gt;0,Glutamine!#REF!+Glutamine!$E61*Glutamine!AR60/'In Process Calc.'!$I63,"")</f>
        <v/>
      </c>
      <c r="AR69" s="246" t="str">
        <f>IF(Glutamine!$E61&gt;0,Glutamine!#REF!,"")</f>
        <v/>
      </c>
      <c r="AS69" s="246" t="str">
        <f>IF(Glutamine!$E61&gt;0,Glutamine!#REF!,"")</f>
        <v/>
      </c>
      <c r="AT69" s="246" t="str">
        <f>IF(Glutamine!$E61&gt;0,Glutamine!#REF!,"")</f>
        <v/>
      </c>
      <c r="AU69" s="246" t="str">
        <f>IF(Glutamine!$E61&gt;0,Glutamine!#REF!,"")</f>
        <v/>
      </c>
      <c r="AV69" s="246" t="str">
        <f>IF(Glutamine!$E61&gt;0,Glutamine!#REF!,"")</f>
        <v/>
      </c>
      <c r="AW69" s="246" t="str">
        <f>IF(Glutamine!$E61&gt;0,Glutamine!#REF!,"")</f>
        <v/>
      </c>
      <c r="AX69" s="246" t="str">
        <f>IF(Glutamine!$E61&gt;0,Glutamine!#REF!,"")</f>
        <v/>
      </c>
      <c r="AY69" s="246" t="str">
        <f>IF(Glutamine!$E61&gt;0,Glutamine!#REF!,"")</f>
        <v/>
      </c>
      <c r="AZ69" s="246" t="str">
        <f>IF(Glutamine!$E61&gt;0,Glutamine!#REF!,"")</f>
        <v/>
      </c>
      <c r="BA69" s="246" t="str">
        <f>IF(Glutamine!$E61&gt;0,Glutamine!#REF!,"")</f>
        <v/>
      </c>
      <c r="BB69" s="246" t="str">
        <f>IF(Glutamine!$E61&gt;0,Glutamine!#REF!,"")</f>
        <v/>
      </c>
      <c r="BC69" s="246" t="str">
        <f>IF(Glutamine!$E61&gt;0,Glutamine!#REF!,"")</f>
        <v/>
      </c>
      <c r="BD69" s="246" t="str">
        <f>IF(Glutamine!$E61&gt;0,Glutamine!#REF!,"")</f>
        <v/>
      </c>
      <c r="BE69" s="246" t="str">
        <f>IF(Glutamine!$E61&gt;0,Glutamine!#REF!,"")</f>
        <v/>
      </c>
      <c r="BF69" s="246" t="str">
        <f>IF(Glutamine!$E61&gt;0,Glutamine!#REF!,"")</f>
        <v/>
      </c>
      <c r="BG69" s="246" t="str">
        <f>IF(Glutamine!$E61&gt;0,Glutamine!#REF!,"")</f>
        <v/>
      </c>
      <c r="BH69" s="246" t="str">
        <f>IF(Glutamine!$E61&gt;0,Glutamine!#REF!,"")</f>
        <v/>
      </c>
      <c r="BI69" s="246" t="str">
        <f>IF(Glutamine!$E61&gt;0,Glutamine!#REF!,"")</f>
        <v/>
      </c>
      <c r="BJ69" s="246" t="str">
        <f>IF(Glutamine!$E61&gt;0,Glutamine!#REF!,"")</f>
        <v/>
      </c>
      <c r="BK69" s="246" t="str">
        <f>IF(Glutamine!$E61&gt;0,Glutamine!#REF!,"")</f>
        <v/>
      </c>
      <c r="BL69" s="246" t="str">
        <f>IF(Glutamine!$E61&gt;0,Glutamine!#REF!,"")</f>
        <v/>
      </c>
      <c r="BM69" s="246" t="str">
        <f>IF(Glutamine!$E61&gt;0,Glutamine!#REF!,"")</f>
        <v/>
      </c>
      <c r="BN69" s="246" t="str">
        <f>IF(Glutamine!$E61&gt;0,'In Process Calc.'!B62,"")</f>
        <v/>
      </c>
      <c r="BO69" s="246" t="str">
        <f>IF(Glutamine!$E61&gt;0,'In Process Calc.'!C62,"")</f>
        <v/>
      </c>
    </row>
    <row r="70" spans="1:67" x14ac:dyDescent="0.15">
      <c r="A70" s="240" t="str">
        <f>IF(Glutamine!$E62&gt;0,Glutamine!$B$1,"")</f>
        <v/>
      </c>
      <c r="B70" s="240" t="str">
        <f>IF(Glutamine!$E62&gt;0,Glutamine!A61+0.1,"")</f>
        <v/>
      </c>
      <c r="C70" s="244" t="str">
        <f>IF(Glutamine!$E62&gt;0,Glutamine!B61,"")</f>
        <v/>
      </c>
      <c r="D70" s="249" t="str">
        <f>IF(Glutamine!$E62&gt;0,Glutamine!C61,"")</f>
        <v/>
      </c>
      <c r="E70" s="240" t="str">
        <f>IF(Glutamine!$E62&gt;0,Glutamine!D61,"")</f>
        <v/>
      </c>
      <c r="F70" s="240" t="str">
        <f>IF(Glutamine!$E62&gt;0,Glutamine!E61,"")</f>
        <v/>
      </c>
      <c r="G70" s="240" t="str">
        <f>IF(Glutamine!$E62&gt;0,Glutamine!G61,"")</f>
        <v/>
      </c>
      <c r="H70" s="245" t="str">
        <f>IF(Glutamine!$E62&gt;0,Glutamine!H61,"")</f>
        <v/>
      </c>
      <c r="I70" s="245" t="str">
        <f>IF(Glutamine!$E62&gt;0,Glutamine!I61,"")</f>
        <v/>
      </c>
      <c r="J70" s="245" t="str">
        <f>IF(Glutamine!$E62&gt;0,Glutamine!J61,"")</f>
        <v/>
      </c>
      <c r="K70" s="245" t="str">
        <f>IF(Glutamine!$E62&gt;0,Glutamine!K61,"")</f>
        <v/>
      </c>
      <c r="L70" s="240" t="str">
        <f>IF(Glutamine!$E62&gt;0,Glutamine!L61,"")</f>
        <v/>
      </c>
      <c r="M70" s="240" t="str">
        <f>IF(Glutamine!$E62&gt;0,Glutamine!M61,"")</f>
        <v/>
      </c>
      <c r="N70" s="240" t="str">
        <f>IF(Glutamine!$E62&gt;0,Glutamine!N61,"")</f>
        <v/>
      </c>
      <c r="O70" s="240" t="str">
        <f>IF(Glutamine!$E62&gt;0,Glutamine!O61,"")</f>
        <v/>
      </c>
      <c r="P70" s="240" t="str">
        <f>IF(Glutamine!$E62&gt;0,Glutamine!P61,"")</f>
        <v/>
      </c>
      <c r="Q70" s="240" t="str">
        <f>IF(Glutamine!$E62&gt;0,Glutamine!Q61,"")</f>
        <v/>
      </c>
      <c r="R70" s="240" t="str">
        <f>IF(Glutamine!$E62&gt;0,Glutamine!R61,"")</f>
        <v/>
      </c>
      <c r="S70" s="240" t="str">
        <f>IF(Glutamine!$E62&gt;0,Glutamine!S61,"")</f>
        <v/>
      </c>
      <c r="T70" s="246" t="str">
        <f>IF(Glutamine!$E62&gt;0,Glutamine!T61+Glutamine!$E62*Glutamine!#REF!/'In Process Calc.'!$I64,"")</f>
        <v/>
      </c>
      <c r="U70" s="246" t="str">
        <f>IF(Glutamine!$E62&gt;0,Glutamine!U61+Glutamine!$E62*Glutamine!#REF!/'In Process Calc.'!$I64,"")</f>
        <v/>
      </c>
      <c r="V70" s="246" t="str">
        <f>IF(Glutamine!$E62&gt;0,Glutamine!V61+Glutamine!$E62*Glutamine!#REF!/'In Process Calc.'!$I64,"")</f>
        <v/>
      </c>
      <c r="W70" s="246" t="str">
        <f>IF(Glutamine!$E62&gt;0,Glutamine!W61+Glutamine!$E62*Glutamine!#REF!/'In Process Calc.'!$I64,"")</f>
        <v/>
      </c>
      <c r="X70" s="246" t="str">
        <f>IF(Glutamine!$E62&gt;0,Glutamine!X61+Glutamine!$E62*Glutamine!#REF!/'In Process Calc.'!$I64,"")</f>
        <v/>
      </c>
      <c r="Y70" s="246" t="str">
        <f>IF(Glutamine!$E62&gt;0,Glutamine!Y61+Glutamine!$E62*Glutamine!#REF!/'In Process Calc.'!$I64,"")</f>
        <v/>
      </c>
      <c r="Z70" s="246" t="str">
        <f>IF(Glutamine!$E62&gt;0,Glutamine!Z61+Glutamine!$E62*Glutamine!#REF!/'In Process Calc.'!$I64,"")</f>
        <v/>
      </c>
      <c r="AA70" s="246" t="str">
        <f>IF(Glutamine!$E62&gt;0,Glutamine!AA61+Glutamine!$E62*Glutamine!#REF!/'In Process Calc.'!$I64,"")</f>
        <v/>
      </c>
      <c r="AB70" s="246" t="str">
        <f>IF(Glutamine!$E62&gt;0,Glutamine!AB61+Glutamine!$E62*Glutamine!#REF!/'In Process Calc.'!$I64,"")</f>
        <v/>
      </c>
      <c r="AC70" s="246" t="str">
        <f>IF(Glutamine!$E62&gt;0,Glutamine!AC61+Glutamine!$E62*Glutamine!#REF!/'In Process Calc.'!$I64,"")</f>
        <v/>
      </c>
      <c r="AD70" s="246" t="str">
        <f>IF(Glutamine!$E62&gt;0,Glutamine!AD61+Glutamine!$E62*Glutamine!#REF!/'In Process Calc.'!$I64,"")</f>
        <v/>
      </c>
      <c r="AE70" s="246" t="str">
        <f>IF(Glutamine!$E62&gt;0,Glutamine!AE61+Glutamine!$E62*Glutamine!#REF!/'In Process Calc.'!$I64,"")</f>
        <v/>
      </c>
      <c r="AF70" s="246" t="str">
        <f>IF(Glutamine!$E62&gt;0,Glutamine!AF61+Glutamine!$E62*Glutamine!#REF!/'In Process Calc.'!$I64,"")</f>
        <v/>
      </c>
      <c r="AG70" s="246" t="str">
        <f>IF(Glutamine!$E62&gt;0,Glutamine!AG61+Glutamine!$E62*Glutamine!#REF!/'In Process Calc.'!$I64,"")</f>
        <v/>
      </c>
      <c r="AH70" s="246" t="str">
        <f>IF(Glutamine!$E62&gt;0,Glutamine!AH61+Glutamine!$E62*Glutamine!#REF!/'In Process Calc.'!$I64,"")</f>
        <v/>
      </c>
      <c r="AI70" s="246" t="str">
        <f>IF(Glutamine!$E62&gt;0,Glutamine!AI61+Glutamine!$E62*Glutamine!#REF!/'In Process Calc.'!$I64,"")</f>
        <v/>
      </c>
      <c r="AJ70" s="246" t="str">
        <f>IF(Glutamine!$E62&gt;0,Glutamine!AJ61+Glutamine!$E62*Glutamine!#REF!/'In Process Calc.'!$I64,"")</f>
        <v/>
      </c>
      <c r="AK70" s="246" t="str">
        <f>IF(Glutamine!$E62&gt;0,Glutamine!AK61+Glutamine!$E62*Glutamine!#REF!/'In Process Calc.'!$I64,"")</f>
        <v/>
      </c>
      <c r="AL70" s="246" t="str">
        <f>IF(Glutamine!$E62&gt;0,Glutamine!AL61+Glutamine!$E62*Glutamine!#REF!/'In Process Calc.'!$I64,"")</f>
        <v/>
      </c>
      <c r="AM70" s="246" t="str">
        <f>IF(Glutamine!$E62&gt;0,Glutamine!AM61+Glutamine!$E62*Glutamine!#REF!/'In Process Calc.'!$I64,"")</f>
        <v/>
      </c>
      <c r="AN70" s="246" t="str">
        <f>IF(Glutamine!$E62&gt;0,Glutamine!AN61+Glutamine!$E62*Glutamine!#REF!/'In Process Calc.'!$I64,"")</f>
        <v/>
      </c>
      <c r="AO70" s="246" t="str">
        <f>IF(Glutamine!$E62&gt;0,Glutamine!AO61+Glutamine!$E62*Glutamine!#REF!/'In Process Calc.'!$I64,"")</f>
        <v/>
      </c>
      <c r="AP70" s="246" t="str">
        <f>IF(Glutamine!$E62&gt;0,Glutamine!AP61+Glutamine!$E62*Glutamine!AQ61/'In Process Calc.'!$I64,"")</f>
        <v/>
      </c>
      <c r="AQ70" s="246" t="str">
        <f>IF(Glutamine!$E62&gt;0,Glutamine!#REF!+Glutamine!$E62*Glutamine!AR61/'In Process Calc.'!$I64,"")</f>
        <v/>
      </c>
      <c r="AR70" s="246" t="str">
        <f>IF(Glutamine!$E62&gt;0,Glutamine!#REF!,"")</f>
        <v/>
      </c>
      <c r="AS70" s="246" t="str">
        <f>IF(Glutamine!$E62&gt;0,Glutamine!#REF!,"")</f>
        <v/>
      </c>
      <c r="AT70" s="246" t="str">
        <f>IF(Glutamine!$E62&gt;0,Glutamine!#REF!,"")</f>
        <v/>
      </c>
      <c r="AU70" s="246" t="str">
        <f>IF(Glutamine!$E62&gt;0,Glutamine!#REF!,"")</f>
        <v/>
      </c>
      <c r="AV70" s="246" t="str">
        <f>IF(Glutamine!$E62&gt;0,Glutamine!#REF!,"")</f>
        <v/>
      </c>
      <c r="AW70" s="246" t="str">
        <f>IF(Glutamine!$E62&gt;0,Glutamine!#REF!,"")</f>
        <v/>
      </c>
      <c r="AX70" s="246" t="str">
        <f>IF(Glutamine!$E62&gt;0,Glutamine!#REF!,"")</f>
        <v/>
      </c>
      <c r="AY70" s="246" t="str">
        <f>IF(Glutamine!$E62&gt;0,Glutamine!#REF!,"")</f>
        <v/>
      </c>
      <c r="AZ70" s="246" t="str">
        <f>IF(Glutamine!$E62&gt;0,Glutamine!#REF!,"")</f>
        <v/>
      </c>
      <c r="BA70" s="246" t="str">
        <f>IF(Glutamine!$E62&gt;0,Glutamine!#REF!,"")</f>
        <v/>
      </c>
      <c r="BB70" s="246" t="str">
        <f>IF(Glutamine!$E62&gt;0,Glutamine!#REF!,"")</f>
        <v/>
      </c>
      <c r="BC70" s="246" t="str">
        <f>IF(Glutamine!$E62&gt;0,Glutamine!#REF!,"")</f>
        <v/>
      </c>
      <c r="BD70" s="246" t="str">
        <f>IF(Glutamine!$E62&gt;0,Glutamine!#REF!,"")</f>
        <v/>
      </c>
      <c r="BE70" s="246" t="str">
        <f>IF(Glutamine!$E62&gt;0,Glutamine!#REF!,"")</f>
        <v/>
      </c>
      <c r="BF70" s="246" t="str">
        <f>IF(Glutamine!$E62&gt;0,Glutamine!#REF!,"")</f>
        <v/>
      </c>
      <c r="BG70" s="246" t="str">
        <f>IF(Glutamine!$E62&gt;0,Glutamine!#REF!,"")</f>
        <v/>
      </c>
      <c r="BH70" s="246" t="str">
        <f>IF(Glutamine!$E62&gt;0,Glutamine!#REF!,"")</f>
        <v/>
      </c>
      <c r="BI70" s="246" t="str">
        <f>IF(Glutamine!$E62&gt;0,Glutamine!#REF!,"")</f>
        <v/>
      </c>
      <c r="BJ70" s="246" t="str">
        <f>IF(Glutamine!$E62&gt;0,Glutamine!#REF!,"")</f>
        <v/>
      </c>
      <c r="BK70" s="246" t="str">
        <f>IF(Glutamine!$E62&gt;0,Glutamine!#REF!,"")</f>
        <v/>
      </c>
      <c r="BL70" s="246" t="str">
        <f>IF(Glutamine!$E62&gt;0,Glutamine!#REF!,"")</f>
        <v/>
      </c>
      <c r="BM70" s="246" t="str">
        <f>IF(Glutamine!$E62&gt;0,Glutamine!#REF!,"")</f>
        <v/>
      </c>
      <c r="BN70" s="246" t="str">
        <f>IF(Glutamine!$E62&gt;0,'In Process Calc.'!B63,"")</f>
        <v/>
      </c>
      <c r="BO70" s="246" t="str">
        <f>IF(Glutamine!$E62&gt;0,'In Process Calc.'!C63,"")</f>
        <v/>
      </c>
    </row>
    <row r="71" spans="1:67" x14ac:dyDescent="0.15">
      <c r="A71" s="240" t="str">
        <f>IF(Glutamine!$E63&gt;0,Glutamine!$B$1,"")</f>
        <v/>
      </c>
      <c r="B71" s="240" t="str">
        <f>IF(Glutamine!$E63&gt;0,Glutamine!A62+0.1,"")</f>
        <v/>
      </c>
      <c r="C71" s="244" t="str">
        <f>IF(Glutamine!$E63&gt;0,Glutamine!B62,"")</f>
        <v/>
      </c>
      <c r="D71" s="249" t="str">
        <f>IF(Glutamine!$E63&gt;0,Glutamine!C62,"")</f>
        <v/>
      </c>
      <c r="E71" s="240" t="str">
        <f>IF(Glutamine!$E63&gt;0,Glutamine!D62,"")</f>
        <v/>
      </c>
      <c r="F71" s="240" t="str">
        <f>IF(Glutamine!$E63&gt;0,Glutamine!E62,"")</f>
        <v/>
      </c>
      <c r="G71" s="240" t="str">
        <f>IF(Glutamine!$E63&gt;0,Glutamine!G62,"")</f>
        <v/>
      </c>
      <c r="H71" s="245" t="str">
        <f>IF(Glutamine!$E63&gt;0,Glutamine!H62,"")</f>
        <v/>
      </c>
      <c r="I71" s="245" t="str">
        <f>IF(Glutamine!$E63&gt;0,Glutamine!I62,"")</f>
        <v/>
      </c>
      <c r="J71" s="245" t="str">
        <f>IF(Glutamine!$E63&gt;0,Glutamine!J62,"")</f>
        <v/>
      </c>
      <c r="K71" s="245" t="str">
        <f>IF(Glutamine!$E63&gt;0,Glutamine!K62,"")</f>
        <v/>
      </c>
      <c r="L71" s="240" t="str">
        <f>IF(Glutamine!$E63&gt;0,Glutamine!L62,"")</f>
        <v/>
      </c>
      <c r="M71" s="240" t="str">
        <f>IF(Glutamine!$E63&gt;0,Glutamine!M62,"")</f>
        <v/>
      </c>
      <c r="N71" s="240" t="str">
        <f>IF(Glutamine!$E63&gt;0,Glutamine!N62,"")</f>
        <v/>
      </c>
      <c r="O71" s="240" t="str">
        <f>IF(Glutamine!$E63&gt;0,Glutamine!O62,"")</f>
        <v/>
      </c>
      <c r="P71" s="240" t="str">
        <f>IF(Glutamine!$E63&gt;0,Glutamine!P62,"")</f>
        <v/>
      </c>
      <c r="Q71" s="240" t="str">
        <f>IF(Glutamine!$E63&gt;0,Glutamine!Q62,"")</f>
        <v/>
      </c>
      <c r="R71" s="240" t="str">
        <f>IF(Glutamine!$E63&gt;0,Glutamine!R62,"")</f>
        <v/>
      </c>
      <c r="S71" s="240" t="str">
        <f>IF(Glutamine!$E63&gt;0,Glutamine!S62,"")</f>
        <v/>
      </c>
      <c r="T71" s="246" t="str">
        <f>IF(Glutamine!$E63&gt;0,Glutamine!T62+Glutamine!$E63*Glutamine!#REF!/'In Process Calc.'!$I65,"")</f>
        <v/>
      </c>
      <c r="U71" s="246" t="str">
        <f>IF(Glutamine!$E63&gt;0,Glutamine!U62+Glutamine!$E63*Glutamine!#REF!/'In Process Calc.'!$I65,"")</f>
        <v/>
      </c>
      <c r="V71" s="246" t="str">
        <f>IF(Glutamine!$E63&gt;0,Glutamine!V62+Glutamine!$E63*Glutamine!#REF!/'In Process Calc.'!$I65,"")</f>
        <v/>
      </c>
      <c r="W71" s="246" t="str">
        <f>IF(Glutamine!$E63&gt;0,Glutamine!W62+Glutamine!$E63*Glutamine!#REF!/'In Process Calc.'!$I65,"")</f>
        <v/>
      </c>
      <c r="X71" s="246" t="str">
        <f>IF(Glutamine!$E63&gt;0,Glutamine!X62+Glutamine!$E63*Glutamine!#REF!/'In Process Calc.'!$I65,"")</f>
        <v/>
      </c>
      <c r="Y71" s="246" t="str">
        <f>IF(Glutamine!$E63&gt;0,Glutamine!Y62+Glutamine!$E63*Glutamine!#REF!/'In Process Calc.'!$I65,"")</f>
        <v/>
      </c>
      <c r="Z71" s="246" t="str">
        <f>IF(Glutamine!$E63&gt;0,Glutamine!Z62+Glutamine!$E63*Glutamine!#REF!/'In Process Calc.'!$I65,"")</f>
        <v/>
      </c>
      <c r="AA71" s="246" t="str">
        <f>IF(Glutamine!$E63&gt;0,Glutamine!AA62+Glutamine!$E63*Glutamine!#REF!/'In Process Calc.'!$I65,"")</f>
        <v/>
      </c>
      <c r="AB71" s="246" t="str">
        <f>IF(Glutamine!$E63&gt;0,Glutamine!AB62+Glutamine!$E63*Glutamine!#REF!/'In Process Calc.'!$I65,"")</f>
        <v/>
      </c>
      <c r="AC71" s="246" t="str">
        <f>IF(Glutamine!$E63&gt;0,Glutamine!AC62+Glutamine!$E63*Glutamine!#REF!/'In Process Calc.'!$I65,"")</f>
        <v/>
      </c>
      <c r="AD71" s="246" t="str">
        <f>IF(Glutamine!$E63&gt;0,Glutamine!AD62+Glutamine!$E63*Glutamine!#REF!/'In Process Calc.'!$I65,"")</f>
        <v/>
      </c>
      <c r="AE71" s="246" t="str">
        <f>IF(Glutamine!$E63&gt;0,Glutamine!AE62+Glutamine!$E63*Glutamine!#REF!/'In Process Calc.'!$I65,"")</f>
        <v/>
      </c>
      <c r="AF71" s="246" t="str">
        <f>IF(Glutamine!$E63&gt;0,Glutamine!AF62+Glutamine!$E63*Glutamine!#REF!/'In Process Calc.'!$I65,"")</f>
        <v/>
      </c>
      <c r="AG71" s="246" t="str">
        <f>IF(Glutamine!$E63&gt;0,Glutamine!AG62+Glutamine!$E63*Glutamine!#REF!/'In Process Calc.'!$I65,"")</f>
        <v/>
      </c>
      <c r="AH71" s="246" t="str">
        <f>IF(Glutamine!$E63&gt;0,Glutamine!AH62+Glutamine!$E63*Glutamine!#REF!/'In Process Calc.'!$I65,"")</f>
        <v/>
      </c>
      <c r="AI71" s="246" t="str">
        <f>IF(Glutamine!$E63&gt;0,Glutamine!AI62+Glutamine!$E63*Glutamine!#REF!/'In Process Calc.'!$I65,"")</f>
        <v/>
      </c>
      <c r="AJ71" s="246" t="str">
        <f>IF(Glutamine!$E63&gt;0,Glutamine!AJ62+Glutamine!$E63*Glutamine!#REF!/'In Process Calc.'!$I65,"")</f>
        <v/>
      </c>
      <c r="AK71" s="246" t="str">
        <f>IF(Glutamine!$E63&gt;0,Glutamine!AK62+Glutamine!$E63*Glutamine!#REF!/'In Process Calc.'!$I65,"")</f>
        <v/>
      </c>
      <c r="AL71" s="246" t="str">
        <f>IF(Glutamine!$E63&gt;0,Glutamine!AL62+Glutamine!$E63*Glutamine!#REF!/'In Process Calc.'!$I65,"")</f>
        <v/>
      </c>
      <c r="AM71" s="246" t="str">
        <f>IF(Glutamine!$E63&gt;0,Glutamine!AM62+Glutamine!$E63*Glutamine!#REF!/'In Process Calc.'!$I65,"")</f>
        <v/>
      </c>
      <c r="AN71" s="246" t="str">
        <f>IF(Glutamine!$E63&gt;0,Glutamine!AN62+Glutamine!$E63*Glutamine!#REF!/'In Process Calc.'!$I65,"")</f>
        <v/>
      </c>
      <c r="AO71" s="246" t="str">
        <f>IF(Glutamine!$E63&gt;0,Glutamine!AO62+Glutamine!$E63*Glutamine!#REF!/'In Process Calc.'!$I65,"")</f>
        <v/>
      </c>
      <c r="AP71" s="246" t="str">
        <f>IF(Glutamine!$E63&gt;0,Glutamine!AP62+Glutamine!$E63*Glutamine!AQ62/'In Process Calc.'!$I65,"")</f>
        <v/>
      </c>
      <c r="AQ71" s="246" t="str">
        <f>IF(Glutamine!$E63&gt;0,Glutamine!#REF!+Glutamine!$E63*Glutamine!AR62/'In Process Calc.'!$I65,"")</f>
        <v/>
      </c>
      <c r="AR71" s="246" t="str">
        <f>IF(Glutamine!$E63&gt;0,Glutamine!#REF!,"")</f>
        <v/>
      </c>
      <c r="AS71" s="246" t="str">
        <f>IF(Glutamine!$E63&gt;0,Glutamine!#REF!,"")</f>
        <v/>
      </c>
      <c r="AT71" s="246" t="str">
        <f>IF(Glutamine!$E63&gt;0,Glutamine!#REF!,"")</f>
        <v/>
      </c>
      <c r="AU71" s="246" t="str">
        <f>IF(Glutamine!$E63&gt;0,Glutamine!#REF!,"")</f>
        <v/>
      </c>
      <c r="AV71" s="246" t="str">
        <f>IF(Glutamine!$E63&gt;0,Glutamine!#REF!,"")</f>
        <v/>
      </c>
      <c r="AW71" s="246" t="str">
        <f>IF(Glutamine!$E63&gt;0,Glutamine!#REF!,"")</f>
        <v/>
      </c>
      <c r="AX71" s="246" t="str">
        <f>IF(Glutamine!$E63&gt;0,Glutamine!#REF!,"")</f>
        <v/>
      </c>
      <c r="AY71" s="246" t="str">
        <f>IF(Glutamine!$E63&gt;0,Glutamine!#REF!,"")</f>
        <v/>
      </c>
      <c r="AZ71" s="246" t="str">
        <f>IF(Glutamine!$E63&gt;0,Glutamine!#REF!,"")</f>
        <v/>
      </c>
      <c r="BA71" s="246" t="str">
        <f>IF(Glutamine!$E63&gt;0,Glutamine!#REF!,"")</f>
        <v/>
      </c>
      <c r="BB71" s="246" t="str">
        <f>IF(Glutamine!$E63&gt;0,Glutamine!#REF!,"")</f>
        <v/>
      </c>
      <c r="BC71" s="246" t="str">
        <f>IF(Glutamine!$E63&gt;0,Glutamine!#REF!,"")</f>
        <v/>
      </c>
      <c r="BD71" s="246" t="str">
        <f>IF(Glutamine!$E63&gt;0,Glutamine!#REF!,"")</f>
        <v/>
      </c>
      <c r="BE71" s="246" t="str">
        <f>IF(Glutamine!$E63&gt;0,Glutamine!#REF!,"")</f>
        <v/>
      </c>
      <c r="BF71" s="246" t="str">
        <f>IF(Glutamine!$E63&gt;0,Glutamine!#REF!,"")</f>
        <v/>
      </c>
      <c r="BG71" s="246" t="str">
        <f>IF(Glutamine!$E63&gt;0,Glutamine!#REF!,"")</f>
        <v/>
      </c>
      <c r="BH71" s="246" t="str">
        <f>IF(Glutamine!$E63&gt;0,Glutamine!#REF!,"")</f>
        <v/>
      </c>
      <c r="BI71" s="246" t="str">
        <f>IF(Glutamine!$E63&gt;0,Glutamine!#REF!,"")</f>
        <v/>
      </c>
      <c r="BJ71" s="246" t="str">
        <f>IF(Glutamine!$E63&gt;0,Glutamine!#REF!,"")</f>
        <v/>
      </c>
      <c r="BK71" s="246" t="str">
        <f>IF(Glutamine!$E63&gt;0,Glutamine!#REF!,"")</f>
        <v/>
      </c>
      <c r="BL71" s="246" t="str">
        <f>IF(Glutamine!$E63&gt;0,Glutamine!#REF!,"")</f>
        <v/>
      </c>
      <c r="BM71" s="246" t="str">
        <f>IF(Glutamine!$E63&gt;0,Glutamine!#REF!,"")</f>
        <v/>
      </c>
      <c r="BN71" s="246" t="str">
        <f>IF(Glutamine!$E63&gt;0,'In Process Calc.'!B64,"")</f>
        <v/>
      </c>
      <c r="BO71" s="246" t="str">
        <f>IF(Glutamine!$E63&gt;0,'In Process Calc.'!C64,"")</f>
        <v/>
      </c>
    </row>
    <row r="72" spans="1:67" x14ac:dyDescent="0.15">
      <c r="A72" s="240" t="str">
        <f>IF(Glutamine!$E64&gt;0,Glutamine!$B$1,"")</f>
        <v/>
      </c>
      <c r="B72" s="240" t="str">
        <f>IF(Glutamine!$E64&gt;0,Glutamine!A63+0.1,"")</f>
        <v/>
      </c>
      <c r="C72" s="244" t="str">
        <f>IF(Glutamine!$E64&gt;0,Glutamine!B63,"")</f>
        <v/>
      </c>
      <c r="D72" s="249" t="str">
        <f>IF(Glutamine!$E64&gt;0,Glutamine!C63,"")</f>
        <v/>
      </c>
      <c r="E72" s="240" t="str">
        <f>IF(Glutamine!$E64&gt;0,Glutamine!D63,"")</f>
        <v/>
      </c>
      <c r="F72" s="240" t="str">
        <f>IF(Glutamine!$E64&gt;0,Glutamine!E63,"")</f>
        <v/>
      </c>
      <c r="G72" s="240" t="str">
        <f>IF(Glutamine!$E64&gt;0,Glutamine!G63,"")</f>
        <v/>
      </c>
      <c r="H72" s="245" t="str">
        <f>IF(Glutamine!$E64&gt;0,Glutamine!H63,"")</f>
        <v/>
      </c>
      <c r="I72" s="245" t="str">
        <f>IF(Glutamine!$E64&gt;0,Glutamine!I63,"")</f>
        <v/>
      </c>
      <c r="J72" s="245" t="str">
        <f>IF(Glutamine!$E64&gt;0,Glutamine!J63,"")</f>
        <v/>
      </c>
      <c r="K72" s="245" t="str">
        <f>IF(Glutamine!$E64&gt;0,Glutamine!K63,"")</f>
        <v/>
      </c>
      <c r="L72" s="240" t="str">
        <f>IF(Glutamine!$E64&gt;0,Glutamine!L63,"")</f>
        <v/>
      </c>
      <c r="M72" s="240" t="str">
        <f>IF(Glutamine!$E64&gt;0,Glutamine!M63,"")</f>
        <v/>
      </c>
      <c r="N72" s="240" t="str">
        <f>IF(Glutamine!$E64&gt;0,Glutamine!N63,"")</f>
        <v/>
      </c>
      <c r="O72" s="240" t="str">
        <f>IF(Glutamine!$E64&gt;0,Glutamine!O63,"")</f>
        <v/>
      </c>
      <c r="P72" s="240" t="str">
        <f>IF(Glutamine!$E64&gt;0,Glutamine!P63,"")</f>
        <v/>
      </c>
      <c r="Q72" s="240" t="str">
        <f>IF(Glutamine!$E64&gt;0,Glutamine!Q63,"")</f>
        <v/>
      </c>
      <c r="R72" s="240" t="str">
        <f>IF(Glutamine!$E64&gt;0,Glutamine!R63,"")</f>
        <v/>
      </c>
      <c r="S72" s="240" t="str">
        <f>IF(Glutamine!$E64&gt;0,Glutamine!S63,"")</f>
        <v/>
      </c>
      <c r="T72" s="246" t="str">
        <f>IF(Glutamine!$E64&gt;0,Glutamine!T63+Glutamine!$E64*Glutamine!#REF!/'In Process Calc.'!$I66,"")</f>
        <v/>
      </c>
      <c r="U72" s="246" t="str">
        <f>IF(Glutamine!$E64&gt;0,Glutamine!U63+Glutamine!$E64*Glutamine!#REF!/'In Process Calc.'!$I66,"")</f>
        <v/>
      </c>
      <c r="V72" s="246" t="str">
        <f>IF(Glutamine!$E64&gt;0,Glutamine!V63+Glutamine!$E64*Glutamine!#REF!/'In Process Calc.'!$I66,"")</f>
        <v/>
      </c>
      <c r="W72" s="246" t="str">
        <f>IF(Glutamine!$E64&gt;0,Glutamine!W63+Glutamine!$E64*Glutamine!#REF!/'In Process Calc.'!$I66,"")</f>
        <v/>
      </c>
      <c r="X72" s="246" t="str">
        <f>IF(Glutamine!$E64&gt;0,Glutamine!X63+Glutamine!$E64*Glutamine!#REF!/'In Process Calc.'!$I66,"")</f>
        <v/>
      </c>
      <c r="Y72" s="246" t="str">
        <f>IF(Glutamine!$E64&gt;0,Glutamine!Y63+Glutamine!$E64*Glutamine!#REF!/'In Process Calc.'!$I66,"")</f>
        <v/>
      </c>
      <c r="Z72" s="246" t="str">
        <f>IF(Glutamine!$E64&gt;0,Glutamine!Z63+Glutamine!$E64*Glutamine!#REF!/'In Process Calc.'!$I66,"")</f>
        <v/>
      </c>
      <c r="AA72" s="246" t="str">
        <f>IF(Glutamine!$E64&gt;0,Glutamine!AA63+Glutamine!$E64*Glutamine!#REF!/'In Process Calc.'!$I66,"")</f>
        <v/>
      </c>
      <c r="AB72" s="246" t="str">
        <f>IF(Glutamine!$E64&gt;0,Glutamine!AB63+Glutamine!$E64*Glutamine!#REF!/'In Process Calc.'!$I66,"")</f>
        <v/>
      </c>
      <c r="AC72" s="246" t="str">
        <f>IF(Glutamine!$E64&gt;0,Glutamine!AC63+Glutamine!$E64*Glutamine!#REF!/'In Process Calc.'!$I66,"")</f>
        <v/>
      </c>
      <c r="AD72" s="246" t="str">
        <f>IF(Glutamine!$E64&gt;0,Glutamine!AD63+Glutamine!$E64*Glutamine!#REF!/'In Process Calc.'!$I66,"")</f>
        <v/>
      </c>
      <c r="AE72" s="246" t="str">
        <f>IF(Glutamine!$E64&gt;0,Glutamine!AE63+Glutamine!$E64*Glutamine!#REF!/'In Process Calc.'!$I66,"")</f>
        <v/>
      </c>
      <c r="AF72" s="246" t="str">
        <f>IF(Glutamine!$E64&gt;0,Glutamine!AF63+Glutamine!$E64*Glutamine!#REF!/'In Process Calc.'!$I66,"")</f>
        <v/>
      </c>
      <c r="AG72" s="246" t="str">
        <f>IF(Glutamine!$E64&gt;0,Glutamine!AG63+Glutamine!$E64*Glutamine!#REF!/'In Process Calc.'!$I66,"")</f>
        <v/>
      </c>
      <c r="AH72" s="246" t="str">
        <f>IF(Glutamine!$E64&gt;0,Glutamine!AH63+Glutamine!$E64*Glutamine!#REF!/'In Process Calc.'!$I66,"")</f>
        <v/>
      </c>
      <c r="AI72" s="246" t="str">
        <f>IF(Glutamine!$E64&gt;0,Glutamine!AI63+Glutamine!$E64*Glutamine!#REF!/'In Process Calc.'!$I66,"")</f>
        <v/>
      </c>
      <c r="AJ72" s="246" t="str">
        <f>IF(Glutamine!$E64&gt;0,Glutamine!AJ63+Glutamine!$E64*Glutamine!#REF!/'In Process Calc.'!$I66,"")</f>
        <v/>
      </c>
      <c r="AK72" s="246" t="str">
        <f>IF(Glutamine!$E64&gt;0,Glutamine!AK63+Glutamine!$E64*Glutamine!#REF!/'In Process Calc.'!$I66,"")</f>
        <v/>
      </c>
      <c r="AL72" s="246" t="str">
        <f>IF(Glutamine!$E64&gt;0,Glutamine!AL63+Glutamine!$E64*Glutamine!#REF!/'In Process Calc.'!$I66,"")</f>
        <v/>
      </c>
      <c r="AM72" s="246" t="str">
        <f>IF(Glutamine!$E64&gt;0,Glutamine!AM63+Glutamine!$E64*Glutamine!#REF!/'In Process Calc.'!$I66,"")</f>
        <v/>
      </c>
      <c r="AN72" s="246" t="str">
        <f>IF(Glutamine!$E64&gt;0,Glutamine!AN63+Glutamine!$E64*Glutamine!#REF!/'In Process Calc.'!$I66,"")</f>
        <v/>
      </c>
      <c r="AO72" s="246" t="str">
        <f>IF(Glutamine!$E64&gt;0,Glutamine!AO63+Glutamine!$E64*Glutamine!#REF!/'In Process Calc.'!$I66,"")</f>
        <v/>
      </c>
      <c r="AP72" s="246" t="str">
        <f>IF(Glutamine!$E64&gt;0,Glutamine!AP63+Glutamine!$E64*Glutamine!AQ63/'In Process Calc.'!$I66,"")</f>
        <v/>
      </c>
      <c r="AQ72" s="246" t="str">
        <f>IF(Glutamine!$E64&gt;0,Glutamine!#REF!+Glutamine!$E64*Glutamine!AR63/'In Process Calc.'!$I66,"")</f>
        <v/>
      </c>
      <c r="AR72" s="246" t="str">
        <f>IF(Glutamine!$E64&gt;0,Glutamine!#REF!,"")</f>
        <v/>
      </c>
      <c r="AS72" s="246" t="str">
        <f>IF(Glutamine!$E64&gt;0,Glutamine!#REF!,"")</f>
        <v/>
      </c>
      <c r="AT72" s="246" t="str">
        <f>IF(Glutamine!$E64&gt;0,Glutamine!#REF!,"")</f>
        <v/>
      </c>
      <c r="AU72" s="246" t="str">
        <f>IF(Glutamine!$E64&gt;0,Glutamine!#REF!,"")</f>
        <v/>
      </c>
      <c r="AV72" s="246" t="str">
        <f>IF(Glutamine!$E64&gt;0,Glutamine!#REF!,"")</f>
        <v/>
      </c>
      <c r="AW72" s="246" t="str">
        <f>IF(Glutamine!$E64&gt;0,Glutamine!#REF!,"")</f>
        <v/>
      </c>
      <c r="AX72" s="246" t="str">
        <f>IF(Glutamine!$E64&gt;0,Glutamine!#REF!,"")</f>
        <v/>
      </c>
      <c r="AY72" s="246" t="str">
        <f>IF(Glutamine!$E64&gt;0,Glutamine!#REF!,"")</f>
        <v/>
      </c>
      <c r="AZ72" s="246" t="str">
        <f>IF(Glutamine!$E64&gt;0,Glutamine!#REF!,"")</f>
        <v/>
      </c>
      <c r="BA72" s="246" t="str">
        <f>IF(Glutamine!$E64&gt;0,Glutamine!#REF!,"")</f>
        <v/>
      </c>
      <c r="BB72" s="246" t="str">
        <f>IF(Glutamine!$E64&gt;0,Glutamine!#REF!,"")</f>
        <v/>
      </c>
      <c r="BC72" s="246" t="str">
        <f>IF(Glutamine!$E64&gt;0,Glutamine!#REF!,"")</f>
        <v/>
      </c>
      <c r="BD72" s="246" t="str">
        <f>IF(Glutamine!$E64&gt;0,Glutamine!#REF!,"")</f>
        <v/>
      </c>
      <c r="BE72" s="246" t="str">
        <f>IF(Glutamine!$E64&gt;0,Glutamine!#REF!,"")</f>
        <v/>
      </c>
      <c r="BF72" s="246" t="str">
        <f>IF(Glutamine!$E64&gt;0,Glutamine!#REF!,"")</f>
        <v/>
      </c>
      <c r="BG72" s="246" t="str">
        <f>IF(Glutamine!$E64&gt;0,Glutamine!#REF!,"")</f>
        <v/>
      </c>
      <c r="BH72" s="246" t="str">
        <f>IF(Glutamine!$E64&gt;0,Glutamine!#REF!,"")</f>
        <v/>
      </c>
      <c r="BI72" s="246" t="str">
        <f>IF(Glutamine!$E64&gt;0,Glutamine!#REF!,"")</f>
        <v/>
      </c>
      <c r="BJ72" s="246" t="str">
        <f>IF(Glutamine!$E64&gt;0,Glutamine!#REF!,"")</f>
        <v/>
      </c>
      <c r="BK72" s="246" t="str">
        <f>IF(Glutamine!$E64&gt;0,Glutamine!#REF!,"")</f>
        <v/>
      </c>
      <c r="BL72" s="246" t="str">
        <f>IF(Glutamine!$E64&gt;0,Glutamine!#REF!,"")</f>
        <v/>
      </c>
      <c r="BM72" s="246" t="str">
        <f>IF(Glutamine!$E64&gt;0,Glutamine!#REF!,"")</f>
        <v/>
      </c>
      <c r="BN72" s="246" t="str">
        <f>IF(Glutamine!$E64&gt;0,'In Process Calc.'!B65,"")</f>
        <v/>
      </c>
      <c r="BO72" s="246" t="str">
        <f>IF(Glutamine!$E64&gt;0,'In Process Calc.'!C65,"")</f>
        <v/>
      </c>
    </row>
    <row r="73" spans="1:67" x14ac:dyDescent="0.15">
      <c r="A73" s="240" t="str">
        <f>IF(Glutamine!$E65&gt;0,Glutamine!$B$1,"")</f>
        <v/>
      </c>
      <c r="B73" s="240" t="str">
        <f>IF(Glutamine!$E65&gt;0,Glutamine!A64+0.1,"")</f>
        <v/>
      </c>
      <c r="C73" s="244" t="str">
        <f>IF(Glutamine!$E65&gt;0,Glutamine!B64,"")</f>
        <v/>
      </c>
      <c r="D73" s="249" t="str">
        <f>IF(Glutamine!$E65&gt;0,Glutamine!C64,"")</f>
        <v/>
      </c>
      <c r="E73" s="240" t="str">
        <f>IF(Glutamine!$E65&gt;0,Glutamine!D64,"")</f>
        <v/>
      </c>
      <c r="F73" s="240" t="str">
        <f>IF(Glutamine!$E65&gt;0,Glutamine!E64,"")</f>
        <v/>
      </c>
      <c r="G73" s="240" t="str">
        <f>IF(Glutamine!$E65&gt;0,Glutamine!G64,"")</f>
        <v/>
      </c>
      <c r="H73" s="245" t="str">
        <f>IF(Glutamine!$E65&gt;0,Glutamine!H64,"")</f>
        <v/>
      </c>
      <c r="I73" s="245" t="str">
        <f>IF(Glutamine!$E65&gt;0,Glutamine!I64,"")</f>
        <v/>
      </c>
      <c r="J73" s="245" t="str">
        <f>IF(Glutamine!$E65&gt;0,Glutamine!J64,"")</f>
        <v/>
      </c>
      <c r="K73" s="245" t="str">
        <f>IF(Glutamine!$E65&gt;0,Glutamine!K64,"")</f>
        <v/>
      </c>
      <c r="L73" s="240" t="str">
        <f>IF(Glutamine!$E65&gt;0,Glutamine!L64,"")</f>
        <v/>
      </c>
      <c r="M73" s="240" t="str">
        <f>IF(Glutamine!$E65&gt;0,Glutamine!M64,"")</f>
        <v/>
      </c>
      <c r="N73" s="240" t="str">
        <f>IF(Glutamine!$E65&gt;0,Glutamine!N64,"")</f>
        <v/>
      </c>
      <c r="O73" s="240" t="str">
        <f>IF(Glutamine!$E65&gt;0,Glutamine!O64,"")</f>
        <v/>
      </c>
      <c r="P73" s="240" t="str">
        <f>IF(Glutamine!$E65&gt;0,Glutamine!P64,"")</f>
        <v/>
      </c>
      <c r="Q73" s="240" t="str">
        <f>IF(Glutamine!$E65&gt;0,Glutamine!Q64,"")</f>
        <v/>
      </c>
      <c r="R73" s="240" t="str">
        <f>IF(Glutamine!$E65&gt;0,Glutamine!R64,"")</f>
        <v/>
      </c>
      <c r="S73" s="240" t="str">
        <f>IF(Glutamine!$E65&gt;0,Glutamine!S64,"")</f>
        <v/>
      </c>
      <c r="T73" s="246" t="str">
        <f>IF(Glutamine!$E65&gt;0,Glutamine!T64+Glutamine!$E65*Glutamine!#REF!/'In Process Calc.'!$I67,"")</f>
        <v/>
      </c>
      <c r="U73" s="246" t="str">
        <f>IF(Glutamine!$E65&gt;0,Glutamine!U64+Glutamine!$E65*Glutamine!#REF!/'In Process Calc.'!$I67,"")</f>
        <v/>
      </c>
      <c r="V73" s="246" t="str">
        <f>IF(Glutamine!$E65&gt;0,Glutamine!V64+Glutamine!$E65*Glutamine!#REF!/'In Process Calc.'!$I67,"")</f>
        <v/>
      </c>
      <c r="W73" s="246" t="str">
        <f>IF(Glutamine!$E65&gt;0,Glutamine!W64+Glutamine!$E65*Glutamine!#REF!/'In Process Calc.'!$I67,"")</f>
        <v/>
      </c>
      <c r="X73" s="246" t="str">
        <f>IF(Glutamine!$E65&gt;0,Glutamine!X64+Glutamine!$E65*Glutamine!#REF!/'In Process Calc.'!$I67,"")</f>
        <v/>
      </c>
      <c r="Y73" s="246" t="str">
        <f>IF(Glutamine!$E65&gt;0,Glutamine!Y64+Glutamine!$E65*Glutamine!#REF!/'In Process Calc.'!$I67,"")</f>
        <v/>
      </c>
      <c r="Z73" s="246" t="str">
        <f>IF(Glutamine!$E65&gt;0,Glutamine!Z64+Glutamine!$E65*Glutamine!#REF!/'In Process Calc.'!$I67,"")</f>
        <v/>
      </c>
      <c r="AA73" s="246" t="str">
        <f>IF(Glutamine!$E65&gt;0,Glutamine!AA64+Glutamine!$E65*Glutamine!#REF!/'In Process Calc.'!$I67,"")</f>
        <v/>
      </c>
      <c r="AB73" s="246" t="str">
        <f>IF(Glutamine!$E65&gt;0,Glutamine!AB64+Glutamine!$E65*Glutamine!#REF!/'In Process Calc.'!$I67,"")</f>
        <v/>
      </c>
      <c r="AC73" s="246" t="str">
        <f>IF(Glutamine!$E65&gt;0,Glutamine!AC64+Glutamine!$E65*Glutamine!#REF!/'In Process Calc.'!$I67,"")</f>
        <v/>
      </c>
      <c r="AD73" s="246" t="str">
        <f>IF(Glutamine!$E65&gt;0,Glutamine!AD64+Glutamine!$E65*Glutamine!#REF!/'In Process Calc.'!$I67,"")</f>
        <v/>
      </c>
      <c r="AE73" s="246" t="str">
        <f>IF(Glutamine!$E65&gt;0,Glutamine!AE64+Glutamine!$E65*Glutamine!#REF!/'In Process Calc.'!$I67,"")</f>
        <v/>
      </c>
      <c r="AF73" s="246" t="str">
        <f>IF(Glutamine!$E65&gt;0,Glutamine!AF64+Glutamine!$E65*Glutamine!#REF!/'In Process Calc.'!$I67,"")</f>
        <v/>
      </c>
      <c r="AG73" s="246" t="str">
        <f>IF(Glutamine!$E65&gt;0,Glutamine!AG64+Glutamine!$E65*Glutamine!#REF!/'In Process Calc.'!$I67,"")</f>
        <v/>
      </c>
      <c r="AH73" s="246" t="str">
        <f>IF(Glutamine!$E65&gt;0,Glutamine!AH64+Glutamine!$E65*Glutamine!#REF!/'In Process Calc.'!$I67,"")</f>
        <v/>
      </c>
      <c r="AI73" s="246" t="str">
        <f>IF(Glutamine!$E65&gt;0,Glutamine!AI64+Glutamine!$E65*Glutamine!#REF!/'In Process Calc.'!$I67,"")</f>
        <v/>
      </c>
      <c r="AJ73" s="246" t="str">
        <f>IF(Glutamine!$E65&gt;0,Glutamine!AJ64+Glutamine!$E65*Glutamine!#REF!/'In Process Calc.'!$I67,"")</f>
        <v/>
      </c>
      <c r="AK73" s="246" t="str">
        <f>IF(Glutamine!$E65&gt;0,Glutamine!AK64+Glutamine!$E65*Glutamine!#REF!/'In Process Calc.'!$I67,"")</f>
        <v/>
      </c>
      <c r="AL73" s="246" t="str">
        <f>IF(Glutamine!$E65&gt;0,Glutamine!AL64+Glutamine!$E65*Glutamine!#REF!/'In Process Calc.'!$I67,"")</f>
        <v/>
      </c>
      <c r="AM73" s="246" t="str">
        <f>IF(Glutamine!$E65&gt;0,Glutamine!AM64+Glutamine!$E65*Glutamine!#REF!/'In Process Calc.'!$I67,"")</f>
        <v/>
      </c>
      <c r="AN73" s="246" t="str">
        <f>IF(Glutamine!$E65&gt;0,Glutamine!AN64+Glutamine!$E65*Glutamine!#REF!/'In Process Calc.'!$I67,"")</f>
        <v/>
      </c>
      <c r="AO73" s="246" t="str">
        <f>IF(Glutamine!$E65&gt;0,Glutamine!AO64+Glutamine!$E65*Glutamine!#REF!/'In Process Calc.'!$I67,"")</f>
        <v/>
      </c>
      <c r="AP73" s="246" t="str">
        <f>IF(Glutamine!$E65&gt;0,Glutamine!AP64+Glutamine!$E65*Glutamine!AQ64/'In Process Calc.'!$I67,"")</f>
        <v/>
      </c>
      <c r="AQ73" s="246" t="str">
        <f>IF(Glutamine!$E65&gt;0,Glutamine!#REF!+Glutamine!$E65*Glutamine!AR64/'In Process Calc.'!$I67,"")</f>
        <v/>
      </c>
      <c r="AR73" s="246" t="str">
        <f>IF(Glutamine!$E65&gt;0,Glutamine!#REF!,"")</f>
        <v/>
      </c>
      <c r="AS73" s="246" t="str">
        <f>IF(Glutamine!$E65&gt;0,Glutamine!#REF!,"")</f>
        <v/>
      </c>
      <c r="AT73" s="246" t="str">
        <f>IF(Glutamine!$E65&gt;0,Glutamine!#REF!,"")</f>
        <v/>
      </c>
      <c r="AU73" s="246" t="str">
        <f>IF(Glutamine!$E65&gt;0,Glutamine!#REF!,"")</f>
        <v/>
      </c>
      <c r="AV73" s="246" t="str">
        <f>IF(Glutamine!$E65&gt;0,Glutamine!#REF!,"")</f>
        <v/>
      </c>
      <c r="AW73" s="246" t="str">
        <f>IF(Glutamine!$E65&gt;0,Glutamine!#REF!,"")</f>
        <v/>
      </c>
      <c r="AX73" s="246" t="str">
        <f>IF(Glutamine!$E65&gt;0,Glutamine!#REF!,"")</f>
        <v/>
      </c>
      <c r="AY73" s="246" t="str">
        <f>IF(Glutamine!$E65&gt;0,Glutamine!#REF!,"")</f>
        <v/>
      </c>
      <c r="AZ73" s="246" t="str">
        <f>IF(Glutamine!$E65&gt;0,Glutamine!#REF!,"")</f>
        <v/>
      </c>
      <c r="BA73" s="246" t="str">
        <f>IF(Glutamine!$E65&gt;0,Glutamine!#REF!,"")</f>
        <v/>
      </c>
      <c r="BB73" s="246" t="str">
        <f>IF(Glutamine!$E65&gt;0,Glutamine!#REF!,"")</f>
        <v/>
      </c>
      <c r="BC73" s="246" t="str">
        <f>IF(Glutamine!$E65&gt;0,Glutamine!#REF!,"")</f>
        <v/>
      </c>
      <c r="BD73" s="246" t="str">
        <f>IF(Glutamine!$E65&gt;0,Glutamine!#REF!,"")</f>
        <v/>
      </c>
      <c r="BE73" s="246" t="str">
        <f>IF(Glutamine!$E65&gt;0,Glutamine!#REF!,"")</f>
        <v/>
      </c>
      <c r="BF73" s="246" t="str">
        <f>IF(Glutamine!$E65&gt;0,Glutamine!#REF!,"")</f>
        <v/>
      </c>
      <c r="BG73" s="246" t="str">
        <f>IF(Glutamine!$E65&gt;0,Glutamine!#REF!,"")</f>
        <v/>
      </c>
      <c r="BH73" s="246" t="str">
        <f>IF(Glutamine!$E65&gt;0,Glutamine!#REF!,"")</f>
        <v/>
      </c>
      <c r="BI73" s="246" t="str">
        <f>IF(Glutamine!$E65&gt;0,Glutamine!#REF!,"")</f>
        <v/>
      </c>
      <c r="BJ73" s="246" t="str">
        <f>IF(Glutamine!$E65&gt;0,Glutamine!#REF!,"")</f>
        <v/>
      </c>
      <c r="BK73" s="246" t="str">
        <f>IF(Glutamine!$E65&gt;0,Glutamine!#REF!,"")</f>
        <v/>
      </c>
      <c r="BL73" s="246" t="str">
        <f>IF(Glutamine!$E65&gt;0,Glutamine!#REF!,"")</f>
        <v/>
      </c>
      <c r="BM73" s="246" t="str">
        <f>IF(Glutamine!$E65&gt;0,Glutamine!#REF!,"")</f>
        <v/>
      </c>
      <c r="BN73" s="246" t="str">
        <f>IF(Glutamine!$E65&gt;0,'In Process Calc.'!B66,"")</f>
        <v/>
      </c>
      <c r="BO73" s="246" t="str">
        <f>IF(Glutamine!$E65&gt;0,'In Process Calc.'!C66,"")</f>
        <v/>
      </c>
    </row>
    <row r="74" spans="1:67" x14ac:dyDescent="0.15">
      <c r="A74" s="240" t="str">
        <f>IF(Glutamine!$E66&gt;0,Glutamine!$B$1,"")</f>
        <v/>
      </c>
      <c r="B74" s="240" t="str">
        <f>IF(Glutamine!$E66&gt;0,Glutamine!A65+0.1,"")</f>
        <v/>
      </c>
      <c r="C74" s="244" t="str">
        <f>IF(Glutamine!$E66&gt;0,Glutamine!B65,"")</f>
        <v/>
      </c>
      <c r="D74" s="249" t="str">
        <f>IF(Glutamine!$E66&gt;0,Glutamine!C65,"")</f>
        <v/>
      </c>
      <c r="E74" s="240" t="str">
        <f>IF(Glutamine!$E66&gt;0,Glutamine!D65,"")</f>
        <v/>
      </c>
      <c r="F74" s="240" t="str">
        <f>IF(Glutamine!$E66&gt;0,Glutamine!E65,"")</f>
        <v/>
      </c>
      <c r="G74" s="240" t="str">
        <f>IF(Glutamine!$E66&gt;0,Glutamine!G65,"")</f>
        <v/>
      </c>
      <c r="H74" s="245" t="str">
        <f>IF(Glutamine!$E66&gt;0,Glutamine!H65,"")</f>
        <v/>
      </c>
      <c r="I74" s="245" t="str">
        <f>IF(Glutamine!$E66&gt;0,Glutamine!I65,"")</f>
        <v/>
      </c>
      <c r="J74" s="245" t="str">
        <f>IF(Glutamine!$E66&gt;0,Glutamine!J65,"")</f>
        <v/>
      </c>
      <c r="K74" s="245" t="str">
        <f>IF(Glutamine!$E66&gt;0,Glutamine!K65,"")</f>
        <v/>
      </c>
      <c r="L74" s="240" t="str">
        <f>IF(Glutamine!$E66&gt;0,Glutamine!L65,"")</f>
        <v/>
      </c>
      <c r="M74" s="240" t="str">
        <f>IF(Glutamine!$E66&gt;0,Glutamine!M65,"")</f>
        <v/>
      </c>
      <c r="N74" s="240" t="str">
        <f>IF(Glutamine!$E66&gt;0,Glutamine!N65,"")</f>
        <v/>
      </c>
      <c r="O74" s="240" t="str">
        <f>IF(Glutamine!$E66&gt;0,Glutamine!O65,"")</f>
        <v/>
      </c>
      <c r="P74" s="240" t="str">
        <f>IF(Glutamine!$E66&gt;0,Glutamine!P65,"")</f>
        <v/>
      </c>
      <c r="Q74" s="240" t="str">
        <f>IF(Glutamine!$E66&gt;0,Glutamine!Q65,"")</f>
        <v/>
      </c>
      <c r="R74" s="240" t="str">
        <f>IF(Glutamine!$E66&gt;0,Glutamine!R65,"")</f>
        <v/>
      </c>
      <c r="S74" s="240" t="str">
        <f>IF(Glutamine!$E66&gt;0,Glutamine!S65,"")</f>
        <v/>
      </c>
      <c r="T74" s="246" t="str">
        <f>IF(Glutamine!$E66&gt;0,Glutamine!T65+Glutamine!$E66*Glutamine!#REF!/'In Process Calc.'!$I68,"")</f>
        <v/>
      </c>
      <c r="U74" s="246" t="str">
        <f>IF(Glutamine!$E66&gt;0,Glutamine!U65+Glutamine!$E66*Glutamine!#REF!/'In Process Calc.'!$I68,"")</f>
        <v/>
      </c>
      <c r="V74" s="246" t="str">
        <f>IF(Glutamine!$E66&gt;0,Glutamine!V65+Glutamine!$E66*Glutamine!#REF!/'In Process Calc.'!$I68,"")</f>
        <v/>
      </c>
      <c r="W74" s="246" t="str">
        <f>IF(Glutamine!$E66&gt;0,Glutamine!W65+Glutamine!$E66*Glutamine!#REF!/'In Process Calc.'!$I68,"")</f>
        <v/>
      </c>
      <c r="X74" s="246" t="str">
        <f>IF(Glutamine!$E66&gt;0,Glutamine!X65+Glutamine!$E66*Glutamine!#REF!/'In Process Calc.'!$I68,"")</f>
        <v/>
      </c>
      <c r="Y74" s="246" t="str">
        <f>IF(Glutamine!$E66&gt;0,Glutamine!Y65+Glutamine!$E66*Glutamine!#REF!/'In Process Calc.'!$I68,"")</f>
        <v/>
      </c>
      <c r="Z74" s="246" t="str">
        <f>IF(Glutamine!$E66&gt;0,Glutamine!Z65+Glutamine!$E66*Glutamine!#REF!/'In Process Calc.'!$I68,"")</f>
        <v/>
      </c>
      <c r="AA74" s="246" t="str">
        <f>IF(Glutamine!$E66&gt;0,Glutamine!AA65+Glutamine!$E66*Glutamine!#REF!/'In Process Calc.'!$I68,"")</f>
        <v/>
      </c>
      <c r="AB74" s="246" t="str">
        <f>IF(Glutamine!$E66&gt;0,Glutamine!AB65+Glutamine!$E66*Glutamine!#REF!/'In Process Calc.'!$I68,"")</f>
        <v/>
      </c>
      <c r="AC74" s="246" t="str">
        <f>IF(Glutamine!$E66&gt;0,Glutamine!AC65+Glutamine!$E66*Glutamine!#REF!/'In Process Calc.'!$I68,"")</f>
        <v/>
      </c>
      <c r="AD74" s="246" t="str">
        <f>IF(Glutamine!$E66&gt;0,Glutamine!AD65+Glutamine!$E66*Glutamine!#REF!/'In Process Calc.'!$I68,"")</f>
        <v/>
      </c>
      <c r="AE74" s="246" t="str">
        <f>IF(Glutamine!$E66&gt;0,Glutamine!AE65+Glutamine!$E66*Glutamine!#REF!/'In Process Calc.'!$I68,"")</f>
        <v/>
      </c>
      <c r="AF74" s="246" t="str">
        <f>IF(Glutamine!$E66&gt;0,Glutamine!AF65+Glutamine!$E66*Glutamine!#REF!/'In Process Calc.'!$I68,"")</f>
        <v/>
      </c>
      <c r="AG74" s="246" t="str">
        <f>IF(Glutamine!$E66&gt;0,Glutamine!AG65+Glutamine!$E66*Glutamine!#REF!/'In Process Calc.'!$I68,"")</f>
        <v/>
      </c>
      <c r="AH74" s="246" t="str">
        <f>IF(Glutamine!$E66&gt;0,Glutamine!AH65+Glutamine!$E66*Glutamine!#REF!/'In Process Calc.'!$I68,"")</f>
        <v/>
      </c>
      <c r="AI74" s="246" t="str">
        <f>IF(Glutamine!$E66&gt;0,Glutamine!AI65+Glutamine!$E66*Glutamine!#REF!/'In Process Calc.'!$I68,"")</f>
        <v/>
      </c>
      <c r="AJ74" s="246" t="str">
        <f>IF(Glutamine!$E66&gt;0,Glutamine!AJ65+Glutamine!$E66*Glutamine!#REF!/'In Process Calc.'!$I68,"")</f>
        <v/>
      </c>
      <c r="AK74" s="246" t="str">
        <f>IF(Glutamine!$E66&gt;0,Glutamine!AK65+Glutamine!$E66*Glutamine!#REF!/'In Process Calc.'!$I68,"")</f>
        <v/>
      </c>
      <c r="AL74" s="246" t="str">
        <f>IF(Glutamine!$E66&gt;0,Glutamine!AL65+Glutamine!$E66*Glutamine!#REF!/'In Process Calc.'!$I68,"")</f>
        <v/>
      </c>
      <c r="AM74" s="246" t="str">
        <f>IF(Glutamine!$E66&gt;0,Glutamine!AM65+Glutamine!$E66*Glutamine!#REF!/'In Process Calc.'!$I68,"")</f>
        <v/>
      </c>
      <c r="AN74" s="246" t="str">
        <f>IF(Glutamine!$E66&gt;0,Glutamine!AN65+Glutamine!$E66*Glutamine!#REF!/'In Process Calc.'!$I68,"")</f>
        <v/>
      </c>
      <c r="AO74" s="246" t="str">
        <f>IF(Glutamine!$E66&gt;0,Glutamine!AO65+Glutamine!$E66*Glutamine!#REF!/'In Process Calc.'!$I68,"")</f>
        <v/>
      </c>
      <c r="AP74" s="246" t="str">
        <f>IF(Glutamine!$E66&gt;0,Glutamine!AP65+Glutamine!$E66*Glutamine!AQ65/'In Process Calc.'!$I68,"")</f>
        <v/>
      </c>
      <c r="AQ74" s="246" t="str">
        <f>IF(Glutamine!$E66&gt;0,Glutamine!#REF!+Glutamine!$E66*Glutamine!AR65/'In Process Calc.'!$I68,"")</f>
        <v/>
      </c>
      <c r="AR74" s="246" t="str">
        <f>IF(Glutamine!$E66&gt;0,Glutamine!#REF!,"")</f>
        <v/>
      </c>
      <c r="AS74" s="246" t="str">
        <f>IF(Glutamine!$E66&gt;0,Glutamine!#REF!,"")</f>
        <v/>
      </c>
      <c r="AT74" s="246" t="str">
        <f>IF(Glutamine!$E66&gt;0,Glutamine!#REF!,"")</f>
        <v/>
      </c>
      <c r="AU74" s="246" t="str">
        <f>IF(Glutamine!$E66&gt;0,Glutamine!#REF!,"")</f>
        <v/>
      </c>
      <c r="AV74" s="246" t="str">
        <f>IF(Glutamine!$E66&gt;0,Glutamine!#REF!,"")</f>
        <v/>
      </c>
      <c r="AW74" s="246" t="str">
        <f>IF(Glutamine!$E66&gt;0,Glutamine!#REF!,"")</f>
        <v/>
      </c>
      <c r="AX74" s="246" t="str">
        <f>IF(Glutamine!$E66&gt;0,Glutamine!#REF!,"")</f>
        <v/>
      </c>
      <c r="AY74" s="246" t="str">
        <f>IF(Glutamine!$E66&gt;0,Glutamine!#REF!,"")</f>
        <v/>
      </c>
      <c r="AZ74" s="246" t="str">
        <f>IF(Glutamine!$E66&gt;0,Glutamine!#REF!,"")</f>
        <v/>
      </c>
      <c r="BA74" s="246" t="str">
        <f>IF(Glutamine!$E66&gt;0,Glutamine!#REF!,"")</f>
        <v/>
      </c>
      <c r="BB74" s="246" t="str">
        <f>IF(Glutamine!$E66&gt;0,Glutamine!#REF!,"")</f>
        <v/>
      </c>
      <c r="BC74" s="246" t="str">
        <f>IF(Glutamine!$E66&gt;0,Glutamine!#REF!,"")</f>
        <v/>
      </c>
      <c r="BD74" s="246" t="str">
        <f>IF(Glutamine!$E66&gt;0,Glutamine!#REF!,"")</f>
        <v/>
      </c>
      <c r="BE74" s="246" t="str">
        <f>IF(Glutamine!$E66&gt;0,Glutamine!#REF!,"")</f>
        <v/>
      </c>
      <c r="BF74" s="246" t="str">
        <f>IF(Glutamine!$E66&gt;0,Glutamine!#REF!,"")</f>
        <v/>
      </c>
      <c r="BG74" s="246" t="str">
        <f>IF(Glutamine!$E66&gt;0,Glutamine!#REF!,"")</f>
        <v/>
      </c>
      <c r="BH74" s="246" t="str">
        <f>IF(Glutamine!$E66&gt;0,Glutamine!#REF!,"")</f>
        <v/>
      </c>
      <c r="BI74" s="246" t="str">
        <f>IF(Glutamine!$E66&gt;0,Glutamine!#REF!,"")</f>
        <v/>
      </c>
      <c r="BJ74" s="246" t="str">
        <f>IF(Glutamine!$E66&gt;0,Glutamine!#REF!,"")</f>
        <v/>
      </c>
      <c r="BK74" s="246" t="str">
        <f>IF(Glutamine!$E66&gt;0,Glutamine!#REF!,"")</f>
        <v/>
      </c>
      <c r="BL74" s="246" t="str">
        <f>IF(Glutamine!$E66&gt;0,Glutamine!#REF!,"")</f>
        <v/>
      </c>
      <c r="BM74" s="246" t="str">
        <f>IF(Glutamine!$E66&gt;0,Glutamine!#REF!,"")</f>
        <v/>
      </c>
      <c r="BN74" s="246" t="str">
        <f>IF(Glutamine!$E66&gt;0,'In Process Calc.'!B67,"")</f>
        <v/>
      </c>
      <c r="BO74" s="246" t="str">
        <f>IF(Glutamine!$E66&gt;0,'In Process Calc.'!C67,"")</f>
        <v/>
      </c>
    </row>
    <row r="75" spans="1:67" x14ac:dyDescent="0.15">
      <c r="A75" s="240" t="str">
        <f>IF(Glutamine!$E67&gt;0,Glutamine!$B$1,"")</f>
        <v/>
      </c>
      <c r="B75" s="240" t="str">
        <f>IF(Glutamine!$E67&gt;0,Glutamine!A66+0.1,"")</f>
        <v/>
      </c>
      <c r="C75" s="244" t="str">
        <f>IF(Glutamine!$E67&gt;0,Glutamine!B66,"")</f>
        <v/>
      </c>
      <c r="D75" s="249" t="str">
        <f>IF(Glutamine!$E67&gt;0,Glutamine!C66,"")</f>
        <v/>
      </c>
      <c r="E75" s="240" t="str">
        <f>IF(Glutamine!$E67&gt;0,Glutamine!D66,"")</f>
        <v/>
      </c>
      <c r="F75" s="240" t="str">
        <f>IF(Glutamine!$E67&gt;0,Glutamine!E66,"")</f>
        <v/>
      </c>
      <c r="G75" s="240" t="str">
        <f>IF(Glutamine!$E67&gt;0,Glutamine!G66,"")</f>
        <v/>
      </c>
      <c r="H75" s="245" t="str">
        <f>IF(Glutamine!$E67&gt;0,Glutamine!H66,"")</f>
        <v/>
      </c>
      <c r="I75" s="245" t="str">
        <f>IF(Glutamine!$E67&gt;0,Glutamine!I66,"")</f>
        <v/>
      </c>
      <c r="J75" s="245" t="str">
        <f>IF(Glutamine!$E67&gt;0,Glutamine!J66,"")</f>
        <v/>
      </c>
      <c r="K75" s="245" t="str">
        <f>IF(Glutamine!$E67&gt;0,Glutamine!K66,"")</f>
        <v/>
      </c>
      <c r="L75" s="240" t="str">
        <f>IF(Glutamine!$E67&gt;0,Glutamine!L66,"")</f>
        <v/>
      </c>
      <c r="M75" s="240" t="str">
        <f>IF(Glutamine!$E67&gt;0,Glutamine!M66,"")</f>
        <v/>
      </c>
      <c r="N75" s="240" t="str">
        <f>IF(Glutamine!$E67&gt;0,Glutamine!N66,"")</f>
        <v/>
      </c>
      <c r="O75" s="240" t="str">
        <f>IF(Glutamine!$E67&gt;0,Glutamine!O66,"")</f>
        <v/>
      </c>
      <c r="P75" s="240" t="str">
        <f>IF(Glutamine!$E67&gt;0,Glutamine!P66,"")</f>
        <v/>
      </c>
      <c r="Q75" s="240" t="str">
        <f>IF(Glutamine!$E67&gt;0,Glutamine!Q66,"")</f>
        <v/>
      </c>
      <c r="R75" s="240" t="str">
        <f>IF(Glutamine!$E67&gt;0,Glutamine!R66,"")</f>
        <v/>
      </c>
      <c r="S75" s="240" t="str">
        <f>IF(Glutamine!$E67&gt;0,Glutamine!S66,"")</f>
        <v/>
      </c>
      <c r="T75" s="246" t="str">
        <f>IF(Glutamine!$E67&gt;0,Glutamine!T66+Glutamine!$E67*Glutamine!#REF!/'In Process Calc.'!$I69,"")</f>
        <v/>
      </c>
      <c r="U75" s="246" t="str">
        <f>IF(Glutamine!$E67&gt;0,Glutamine!U66+Glutamine!$E67*Glutamine!#REF!/'In Process Calc.'!$I69,"")</f>
        <v/>
      </c>
      <c r="V75" s="246" t="str">
        <f>IF(Glutamine!$E67&gt;0,Glutamine!V66+Glutamine!$E67*Glutamine!#REF!/'In Process Calc.'!$I69,"")</f>
        <v/>
      </c>
      <c r="W75" s="246" t="str">
        <f>IF(Glutamine!$E67&gt;0,Glutamine!W66+Glutamine!$E67*Glutamine!#REF!/'In Process Calc.'!$I69,"")</f>
        <v/>
      </c>
      <c r="X75" s="246" t="str">
        <f>IF(Glutamine!$E67&gt;0,Glutamine!X66+Glutamine!$E67*Glutamine!#REF!/'In Process Calc.'!$I69,"")</f>
        <v/>
      </c>
      <c r="Y75" s="246" t="str">
        <f>IF(Glutamine!$E67&gt;0,Glutamine!Y66+Glutamine!$E67*Glutamine!#REF!/'In Process Calc.'!$I69,"")</f>
        <v/>
      </c>
      <c r="Z75" s="246" t="str">
        <f>IF(Glutamine!$E67&gt;0,Glutamine!Z66+Glutamine!$E67*Glutamine!#REF!/'In Process Calc.'!$I69,"")</f>
        <v/>
      </c>
      <c r="AA75" s="246" t="str">
        <f>IF(Glutamine!$E67&gt;0,Glutamine!AA66+Glutamine!$E67*Glutamine!#REF!/'In Process Calc.'!$I69,"")</f>
        <v/>
      </c>
      <c r="AB75" s="246" t="str">
        <f>IF(Glutamine!$E67&gt;0,Glutamine!AB66+Glutamine!$E67*Glutamine!#REF!/'In Process Calc.'!$I69,"")</f>
        <v/>
      </c>
      <c r="AC75" s="246" t="str">
        <f>IF(Glutamine!$E67&gt;0,Glutamine!AC66+Glutamine!$E67*Glutamine!#REF!/'In Process Calc.'!$I69,"")</f>
        <v/>
      </c>
      <c r="AD75" s="246" t="str">
        <f>IF(Glutamine!$E67&gt;0,Glutamine!AD66+Glutamine!$E67*Glutamine!#REF!/'In Process Calc.'!$I69,"")</f>
        <v/>
      </c>
      <c r="AE75" s="246" t="str">
        <f>IF(Glutamine!$E67&gt;0,Glutamine!AE66+Glutamine!$E67*Glutamine!#REF!/'In Process Calc.'!$I69,"")</f>
        <v/>
      </c>
      <c r="AF75" s="246" t="str">
        <f>IF(Glutamine!$E67&gt;0,Glutamine!AF66+Glutamine!$E67*Glutamine!#REF!/'In Process Calc.'!$I69,"")</f>
        <v/>
      </c>
      <c r="AG75" s="246" t="str">
        <f>IF(Glutamine!$E67&gt;0,Glutamine!AG66+Glutamine!$E67*Glutamine!#REF!/'In Process Calc.'!$I69,"")</f>
        <v/>
      </c>
      <c r="AH75" s="246" t="str">
        <f>IF(Glutamine!$E67&gt;0,Glutamine!AH66+Glutamine!$E67*Glutamine!#REF!/'In Process Calc.'!$I69,"")</f>
        <v/>
      </c>
      <c r="AI75" s="246" t="str">
        <f>IF(Glutamine!$E67&gt;0,Glutamine!AI66+Glutamine!$E67*Glutamine!#REF!/'In Process Calc.'!$I69,"")</f>
        <v/>
      </c>
      <c r="AJ75" s="246" t="str">
        <f>IF(Glutamine!$E67&gt;0,Glutamine!AJ66+Glutamine!$E67*Glutamine!#REF!/'In Process Calc.'!$I69,"")</f>
        <v/>
      </c>
      <c r="AK75" s="246" t="str">
        <f>IF(Glutamine!$E67&gt;0,Glutamine!AK66+Glutamine!$E67*Glutamine!#REF!/'In Process Calc.'!$I69,"")</f>
        <v/>
      </c>
      <c r="AL75" s="246" t="str">
        <f>IF(Glutamine!$E67&gt;0,Glutamine!AL66+Glutamine!$E67*Glutamine!#REF!/'In Process Calc.'!$I69,"")</f>
        <v/>
      </c>
      <c r="AM75" s="246" t="str">
        <f>IF(Glutamine!$E67&gt;0,Glutamine!AM66+Glutamine!$E67*Glutamine!#REF!/'In Process Calc.'!$I69,"")</f>
        <v/>
      </c>
      <c r="AN75" s="246" t="str">
        <f>IF(Glutamine!$E67&gt;0,Glutamine!AN66+Glutamine!$E67*Glutamine!#REF!/'In Process Calc.'!$I69,"")</f>
        <v/>
      </c>
      <c r="AO75" s="246" t="str">
        <f>IF(Glutamine!$E67&gt;0,Glutamine!AO66+Glutamine!$E67*Glutamine!#REF!/'In Process Calc.'!$I69,"")</f>
        <v/>
      </c>
      <c r="AP75" s="246" t="str">
        <f>IF(Glutamine!$E67&gt;0,Glutamine!AP66+Glutamine!$E67*Glutamine!AQ66/'In Process Calc.'!$I69,"")</f>
        <v/>
      </c>
      <c r="AQ75" s="246" t="str">
        <f>IF(Glutamine!$E67&gt;0,Glutamine!#REF!+Glutamine!$E67*Glutamine!AR66/'In Process Calc.'!$I69,"")</f>
        <v/>
      </c>
      <c r="AR75" s="246" t="str">
        <f>IF(Glutamine!$E67&gt;0,Glutamine!#REF!,"")</f>
        <v/>
      </c>
      <c r="AS75" s="246" t="str">
        <f>IF(Glutamine!$E67&gt;0,Glutamine!#REF!,"")</f>
        <v/>
      </c>
      <c r="AT75" s="246" t="str">
        <f>IF(Glutamine!$E67&gt;0,Glutamine!#REF!,"")</f>
        <v/>
      </c>
      <c r="AU75" s="246" t="str">
        <f>IF(Glutamine!$E67&gt;0,Glutamine!#REF!,"")</f>
        <v/>
      </c>
      <c r="AV75" s="246" t="str">
        <f>IF(Glutamine!$E67&gt;0,Glutamine!#REF!,"")</f>
        <v/>
      </c>
      <c r="AW75" s="246" t="str">
        <f>IF(Glutamine!$E67&gt;0,Glutamine!#REF!,"")</f>
        <v/>
      </c>
      <c r="AX75" s="246" t="str">
        <f>IF(Glutamine!$E67&gt;0,Glutamine!#REF!,"")</f>
        <v/>
      </c>
      <c r="AY75" s="246" t="str">
        <f>IF(Glutamine!$E67&gt;0,Glutamine!#REF!,"")</f>
        <v/>
      </c>
      <c r="AZ75" s="246" t="str">
        <f>IF(Glutamine!$E67&gt;0,Glutamine!#REF!,"")</f>
        <v/>
      </c>
      <c r="BA75" s="246" t="str">
        <f>IF(Glutamine!$E67&gt;0,Glutamine!#REF!,"")</f>
        <v/>
      </c>
      <c r="BB75" s="246" t="str">
        <f>IF(Glutamine!$E67&gt;0,Glutamine!#REF!,"")</f>
        <v/>
      </c>
      <c r="BC75" s="246" t="str">
        <f>IF(Glutamine!$E67&gt;0,Glutamine!#REF!,"")</f>
        <v/>
      </c>
      <c r="BD75" s="246" t="str">
        <f>IF(Glutamine!$E67&gt;0,Glutamine!#REF!,"")</f>
        <v/>
      </c>
      <c r="BE75" s="246" t="str">
        <f>IF(Glutamine!$E67&gt;0,Glutamine!#REF!,"")</f>
        <v/>
      </c>
      <c r="BF75" s="246" t="str">
        <f>IF(Glutamine!$E67&gt;0,Glutamine!#REF!,"")</f>
        <v/>
      </c>
      <c r="BG75" s="246" t="str">
        <f>IF(Glutamine!$E67&gt;0,Glutamine!#REF!,"")</f>
        <v/>
      </c>
      <c r="BH75" s="246" t="str">
        <f>IF(Glutamine!$E67&gt;0,Glutamine!#REF!,"")</f>
        <v/>
      </c>
      <c r="BI75" s="246" t="str">
        <f>IF(Glutamine!$E67&gt;0,Glutamine!#REF!,"")</f>
        <v/>
      </c>
      <c r="BJ75" s="246" t="str">
        <f>IF(Glutamine!$E67&gt;0,Glutamine!#REF!,"")</f>
        <v/>
      </c>
      <c r="BK75" s="246" t="str">
        <f>IF(Glutamine!$E67&gt;0,Glutamine!#REF!,"")</f>
        <v/>
      </c>
      <c r="BL75" s="246" t="str">
        <f>IF(Glutamine!$E67&gt;0,Glutamine!#REF!,"")</f>
        <v/>
      </c>
      <c r="BM75" s="246" t="str">
        <f>IF(Glutamine!$E67&gt;0,Glutamine!#REF!,"")</f>
        <v/>
      </c>
      <c r="BN75" s="246" t="str">
        <f>IF(Glutamine!$E67&gt;0,'In Process Calc.'!B68,"")</f>
        <v/>
      </c>
      <c r="BO75" s="246" t="str">
        <f>IF(Glutamine!$E67&gt;0,'In Process Calc.'!C68,"")</f>
        <v/>
      </c>
    </row>
    <row r="76" spans="1:67" x14ac:dyDescent="0.15">
      <c r="A76" s="240" t="str">
        <f>IF(Glutamine!$E68&gt;0,Glutamine!$B$1,"")</f>
        <v/>
      </c>
      <c r="B76" s="240" t="str">
        <f>IF(Glutamine!$E68&gt;0,Glutamine!A67+0.1,"")</f>
        <v/>
      </c>
      <c r="C76" s="244" t="str">
        <f>IF(Glutamine!$E68&gt;0,Glutamine!B67,"")</f>
        <v/>
      </c>
      <c r="D76" s="249" t="str">
        <f>IF(Glutamine!$E68&gt;0,Glutamine!C67,"")</f>
        <v/>
      </c>
      <c r="E76" s="240" t="str">
        <f>IF(Glutamine!$E68&gt;0,Glutamine!D67,"")</f>
        <v/>
      </c>
      <c r="F76" s="240" t="str">
        <f>IF(Glutamine!$E68&gt;0,Glutamine!E67,"")</f>
        <v/>
      </c>
      <c r="G76" s="240" t="str">
        <f>IF(Glutamine!$E68&gt;0,Glutamine!G67,"")</f>
        <v/>
      </c>
      <c r="H76" s="245" t="str">
        <f>IF(Glutamine!$E68&gt;0,Glutamine!H67,"")</f>
        <v/>
      </c>
      <c r="I76" s="245" t="str">
        <f>IF(Glutamine!$E68&gt;0,Glutamine!I67,"")</f>
        <v/>
      </c>
      <c r="J76" s="245" t="str">
        <f>IF(Glutamine!$E68&gt;0,Glutamine!J67,"")</f>
        <v/>
      </c>
      <c r="K76" s="245" t="str">
        <f>IF(Glutamine!$E68&gt;0,Glutamine!K67,"")</f>
        <v/>
      </c>
      <c r="L76" s="240" t="str">
        <f>IF(Glutamine!$E68&gt;0,Glutamine!L67,"")</f>
        <v/>
      </c>
      <c r="M76" s="240" t="str">
        <f>IF(Glutamine!$E68&gt;0,Glutamine!M67,"")</f>
        <v/>
      </c>
      <c r="N76" s="240" t="str">
        <f>IF(Glutamine!$E68&gt;0,Glutamine!N67,"")</f>
        <v/>
      </c>
      <c r="O76" s="240" t="str">
        <f>IF(Glutamine!$E68&gt;0,Glutamine!O67,"")</f>
        <v/>
      </c>
      <c r="P76" s="240" t="str">
        <f>IF(Glutamine!$E68&gt;0,Glutamine!P67,"")</f>
        <v/>
      </c>
      <c r="Q76" s="240" t="str">
        <f>IF(Glutamine!$E68&gt;0,Glutamine!Q67,"")</f>
        <v/>
      </c>
      <c r="R76" s="240" t="str">
        <f>IF(Glutamine!$E68&gt;0,Glutamine!R67,"")</f>
        <v/>
      </c>
      <c r="S76" s="240" t="str">
        <f>IF(Glutamine!$E68&gt;0,Glutamine!S67,"")</f>
        <v/>
      </c>
      <c r="T76" s="246" t="str">
        <f>IF(Glutamine!$E68&gt;0,Glutamine!T67+Glutamine!$E68*Glutamine!#REF!/'In Process Calc.'!$I70,"")</f>
        <v/>
      </c>
      <c r="U76" s="246" t="str">
        <f>IF(Glutamine!$E68&gt;0,Glutamine!U67+Glutamine!$E68*Glutamine!#REF!/'In Process Calc.'!$I70,"")</f>
        <v/>
      </c>
      <c r="V76" s="246" t="str">
        <f>IF(Glutamine!$E68&gt;0,Glutamine!V67+Glutamine!$E68*Glutamine!#REF!/'In Process Calc.'!$I70,"")</f>
        <v/>
      </c>
      <c r="W76" s="246" t="str">
        <f>IF(Glutamine!$E68&gt;0,Glutamine!W67+Glutamine!$E68*Glutamine!#REF!/'In Process Calc.'!$I70,"")</f>
        <v/>
      </c>
      <c r="X76" s="246" t="str">
        <f>IF(Glutamine!$E68&gt;0,Glutamine!X67+Glutamine!$E68*Glutamine!#REF!/'In Process Calc.'!$I70,"")</f>
        <v/>
      </c>
      <c r="Y76" s="246" t="str">
        <f>IF(Glutamine!$E68&gt;0,Glutamine!Y67+Glutamine!$E68*Glutamine!#REF!/'In Process Calc.'!$I70,"")</f>
        <v/>
      </c>
      <c r="Z76" s="246" t="str">
        <f>IF(Glutamine!$E68&gt;0,Glutamine!Z67+Glutamine!$E68*Glutamine!#REF!/'In Process Calc.'!$I70,"")</f>
        <v/>
      </c>
      <c r="AA76" s="246" t="str">
        <f>IF(Glutamine!$E68&gt;0,Glutamine!AA67+Glutamine!$E68*Glutamine!#REF!/'In Process Calc.'!$I70,"")</f>
        <v/>
      </c>
      <c r="AB76" s="246" t="str">
        <f>IF(Glutamine!$E68&gt;0,Glutamine!AB67+Glutamine!$E68*Glutamine!#REF!/'In Process Calc.'!$I70,"")</f>
        <v/>
      </c>
      <c r="AC76" s="246" t="str">
        <f>IF(Glutamine!$E68&gt;0,Glutamine!AC67+Glutamine!$E68*Glutamine!#REF!/'In Process Calc.'!$I70,"")</f>
        <v/>
      </c>
      <c r="AD76" s="246" t="str">
        <f>IF(Glutamine!$E68&gt;0,Glutamine!AD67+Glutamine!$E68*Glutamine!#REF!/'In Process Calc.'!$I70,"")</f>
        <v/>
      </c>
      <c r="AE76" s="246" t="str">
        <f>IF(Glutamine!$E68&gt;0,Glutamine!AE67+Glutamine!$E68*Glutamine!#REF!/'In Process Calc.'!$I70,"")</f>
        <v/>
      </c>
      <c r="AF76" s="246" t="str">
        <f>IF(Glutamine!$E68&gt;0,Glutamine!AF67+Glutamine!$E68*Glutamine!#REF!/'In Process Calc.'!$I70,"")</f>
        <v/>
      </c>
      <c r="AG76" s="246" t="str">
        <f>IF(Glutamine!$E68&gt;0,Glutamine!AG67+Glutamine!$E68*Glutamine!#REF!/'In Process Calc.'!$I70,"")</f>
        <v/>
      </c>
      <c r="AH76" s="246" t="str">
        <f>IF(Glutamine!$E68&gt;0,Glutamine!AH67+Glutamine!$E68*Glutamine!#REF!/'In Process Calc.'!$I70,"")</f>
        <v/>
      </c>
      <c r="AI76" s="246" t="str">
        <f>IF(Glutamine!$E68&gt;0,Glutamine!AI67+Glutamine!$E68*Glutamine!#REF!/'In Process Calc.'!$I70,"")</f>
        <v/>
      </c>
      <c r="AJ76" s="246" t="str">
        <f>IF(Glutamine!$E68&gt;0,Glutamine!AJ67+Glutamine!$E68*Glutamine!#REF!/'In Process Calc.'!$I70,"")</f>
        <v/>
      </c>
      <c r="AK76" s="246" t="str">
        <f>IF(Glutamine!$E68&gt;0,Glutamine!AK67+Glutamine!$E68*Glutamine!#REF!/'In Process Calc.'!$I70,"")</f>
        <v/>
      </c>
      <c r="AL76" s="246" t="str">
        <f>IF(Glutamine!$E68&gt;0,Glutamine!AL67+Glutamine!$E68*Glutamine!#REF!/'In Process Calc.'!$I70,"")</f>
        <v/>
      </c>
      <c r="AM76" s="246" t="str">
        <f>IF(Glutamine!$E68&gt;0,Glutamine!AM67+Glutamine!$E68*Glutamine!#REF!/'In Process Calc.'!$I70,"")</f>
        <v/>
      </c>
      <c r="AN76" s="246" t="str">
        <f>IF(Glutamine!$E68&gt;0,Glutamine!AN67+Glutamine!$E68*Glutamine!#REF!/'In Process Calc.'!$I70,"")</f>
        <v/>
      </c>
      <c r="AO76" s="246" t="str">
        <f>IF(Glutamine!$E68&gt;0,Glutamine!AO67+Glutamine!$E68*Glutamine!#REF!/'In Process Calc.'!$I70,"")</f>
        <v/>
      </c>
      <c r="AP76" s="246" t="str">
        <f>IF(Glutamine!$E68&gt;0,Glutamine!AP67+Glutamine!$E68*Glutamine!AQ67/'In Process Calc.'!$I70,"")</f>
        <v/>
      </c>
      <c r="AQ76" s="246" t="str">
        <f>IF(Glutamine!$E68&gt;0,Glutamine!#REF!+Glutamine!$E68*Glutamine!AR67/'In Process Calc.'!$I70,"")</f>
        <v/>
      </c>
      <c r="AR76" s="246" t="str">
        <f>IF(Glutamine!$E68&gt;0,Glutamine!#REF!,"")</f>
        <v/>
      </c>
      <c r="AS76" s="246" t="str">
        <f>IF(Glutamine!$E68&gt;0,Glutamine!#REF!,"")</f>
        <v/>
      </c>
      <c r="AT76" s="246" t="str">
        <f>IF(Glutamine!$E68&gt;0,Glutamine!#REF!,"")</f>
        <v/>
      </c>
      <c r="AU76" s="246" t="str">
        <f>IF(Glutamine!$E68&gt;0,Glutamine!#REF!,"")</f>
        <v/>
      </c>
      <c r="AV76" s="246" t="str">
        <f>IF(Glutamine!$E68&gt;0,Glutamine!#REF!,"")</f>
        <v/>
      </c>
      <c r="AW76" s="246" t="str">
        <f>IF(Glutamine!$E68&gt;0,Glutamine!#REF!,"")</f>
        <v/>
      </c>
      <c r="AX76" s="246" t="str">
        <f>IF(Glutamine!$E68&gt;0,Glutamine!#REF!,"")</f>
        <v/>
      </c>
      <c r="AY76" s="246" t="str">
        <f>IF(Glutamine!$E68&gt;0,Glutamine!#REF!,"")</f>
        <v/>
      </c>
      <c r="AZ76" s="246" t="str">
        <f>IF(Glutamine!$E68&gt;0,Glutamine!#REF!,"")</f>
        <v/>
      </c>
      <c r="BA76" s="246" t="str">
        <f>IF(Glutamine!$E68&gt;0,Glutamine!#REF!,"")</f>
        <v/>
      </c>
      <c r="BB76" s="246" t="str">
        <f>IF(Glutamine!$E68&gt;0,Glutamine!#REF!,"")</f>
        <v/>
      </c>
      <c r="BC76" s="246" t="str">
        <f>IF(Glutamine!$E68&gt;0,Glutamine!#REF!,"")</f>
        <v/>
      </c>
      <c r="BD76" s="246" t="str">
        <f>IF(Glutamine!$E68&gt;0,Glutamine!#REF!,"")</f>
        <v/>
      </c>
      <c r="BE76" s="246" t="str">
        <f>IF(Glutamine!$E68&gt;0,Glutamine!#REF!,"")</f>
        <v/>
      </c>
      <c r="BF76" s="246" t="str">
        <f>IF(Glutamine!$E68&gt;0,Glutamine!#REF!,"")</f>
        <v/>
      </c>
      <c r="BG76" s="246" t="str">
        <f>IF(Glutamine!$E68&gt;0,Glutamine!#REF!,"")</f>
        <v/>
      </c>
      <c r="BH76" s="246" t="str">
        <f>IF(Glutamine!$E68&gt;0,Glutamine!#REF!,"")</f>
        <v/>
      </c>
      <c r="BI76" s="246" t="str">
        <f>IF(Glutamine!$E68&gt;0,Glutamine!#REF!,"")</f>
        <v/>
      </c>
      <c r="BJ76" s="246" t="str">
        <f>IF(Glutamine!$E68&gt;0,Glutamine!#REF!,"")</f>
        <v/>
      </c>
      <c r="BK76" s="246" t="str">
        <f>IF(Glutamine!$E68&gt;0,Glutamine!#REF!,"")</f>
        <v/>
      </c>
      <c r="BL76" s="246" t="str">
        <f>IF(Glutamine!$E68&gt;0,Glutamine!#REF!,"")</f>
        <v/>
      </c>
      <c r="BM76" s="246" t="str">
        <f>IF(Glutamine!$E68&gt;0,Glutamine!#REF!,"")</f>
        <v/>
      </c>
      <c r="BN76" s="246" t="str">
        <f>IF(Glutamine!$E68&gt;0,'In Process Calc.'!B69,"")</f>
        <v/>
      </c>
      <c r="BO76" s="246" t="str">
        <f>IF(Glutamine!$E68&gt;0,'In Process Calc.'!C69,"")</f>
        <v/>
      </c>
    </row>
    <row r="77" spans="1:67" x14ac:dyDescent="0.15">
      <c r="A77" s="240" t="str">
        <f>IF(Glutamine!$E69&gt;0,Glutamine!$B$1,"")</f>
        <v/>
      </c>
      <c r="B77" s="240" t="str">
        <f>IF(Glutamine!$E69&gt;0,Glutamine!A68+0.1,"")</f>
        <v/>
      </c>
      <c r="C77" s="244" t="str">
        <f>IF(Glutamine!$E69&gt;0,Glutamine!B68,"")</f>
        <v/>
      </c>
      <c r="D77" s="249" t="str">
        <f>IF(Glutamine!$E69&gt;0,Glutamine!C68,"")</f>
        <v/>
      </c>
      <c r="E77" s="240" t="str">
        <f>IF(Glutamine!$E69&gt;0,Glutamine!D68,"")</f>
        <v/>
      </c>
      <c r="F77" s="240" t="str">
        <f>IF(Glutamine!$E69&gt;0,Glutamine!E68,"")</f>
        <v/>
      </c>
      <c r="G77" s="240" t="str">
        <f>IF(Glutamine!$E69&gt;0,Glutamine!G68,"")</f>
        <v/>
      </c>
      <c r="H77" s="245" t="str">
        <f>IF(Glutamine!$E69&gt;0,Glutamine!H68,"")</f>
        <v/>
      </c>
      <c r="I77" s="245" t="str">
        <f>IF(Glutamine!$E69&gt;0,Glutamine!I68,"")</f>
        <v/>
      </c>
      <c r="J77" s="245" t="str">
        <f>IF(Glutamine!$E69&gt;0,Glutamine!J68,"")</f>
        <v/>
      </c>
      <c r="K77" s="245" t="str">
        <f>IF(Glutamine!$E69&gt;0,Glutamine!K68,"")</f>
        <v/>
      </c>
      <c r="L77" s="240" t="str">
        <f>IF(Glutamine!$E69&gt;0,Glutamine!L68,"")</f>
        <v/>
      </c>
      <c r="M77" s="240" t="str">
        <f>IF(Glutamine!$E69&gt;0,Glutamine!M68,"")</f>
        <v/>
      </c>
      <c r="N77" s="240" t="str">
        <f>IF(Glutamine!$E69&gt;0,Glutamine!N68,"")</f>
        <v/>
      </c>
      <c r="O77" s="240" t="str">
        <f>IF(Glutamine!$E69&gt;0,Glutamine!O68,"")</f>
        <v/>
      </c>
      <c r="P77" s="240" t="str">
        <f>IF(Glutamine!$E69&gt;0,Glutamine!P68,"")</f>
        <v/>
      </c>
      <c r="Q77" s="240" t="str">
        <f>IF(Glutamine!$E69&gt;0,Glutamine!Q68,"")</f>
        <v/>
      </c>
      <c r="R77" s="240" t="str">
        <f>IF(Glutamine!$E69&gt;0,Glutamine!R68,"")</f>
        <v/>
      </c>
      <c r="S77" s="240" t="str">
        <f>IF(Glutamine!$E69&gt;0,Glutamine!S68,"")</f>
        <v/>
      </c>
      <c r="T77" s="246" t="str">
        <f>IF(Glutamine!$E69&gt;0,Glutamine!T68+Glutamine!$E69*Glutamine!#REF!/'In Process Calc.'!$I71,"")</f>
        <v/>
      </c>
      <c r="U77" s="246" t="str">
        <f>IF(Glutamine!$E69&gt;0,Glutamine!U68+Glutamine!$E69*Glutamine!#REF!/'In Process Calc.'!$I71,"")</f>
        <v/>
      </c>
      <c r="V77" s="246" t="str">
        <f>IF(Glutamine!$E69&gt;0,Glutamine!V68+Glutamine!$E69*Glutamine!#REF!/'In Process Calc.'!$I71,"")</f>
        <v/>
      </c>
      <c r="W77" s="246" t="str">
        <f>IF(Glutamine!$E69&gt;0,Glutamine!W68+Glutamine!$E69*Glutamine!#REF!/'In Process Calc.'!$I71,"")</f>
        <v/>
      </c>
      <c r="X77" s="246" t="str">
        <f>IF(Glutamine!$E69&gt;0,Glutamine!X68+Glutamine!$E69*Glutamine!#REF!/'In Process Calc.'!$I71,"")</f>
        <v/>
      </c>
      <c r="Y77" s="246" t="str">
        <f>IF(Glutamine!$E69&gt;0,Glutamine!Y68+Glutamine!$E69*Glutamine!#REF!/'In Process Calc.'!$I71,"")</f>
        <v/>
      </c>
      <c r="Z77" s="246" t="str">
        <f>IF(Glutamine!$E69&gt;0,Glutamine!Z68+Glutamine!$E69*Glutamine!#REF!/'In Process Calc.'!$I71,"")</f>
        <v/>
      </c>
      <c r="AA77" s="246" t="str">
        <f>IF(Glutamine!$E69&gt;0,Glutamine!AA68+Glutamine!$E69*Glutamine!#REF!/'In Process Calc.'!$I71,"")</f>
        <v/>
      </c>
      <c r="AB77" s="246" t="str">
        <f>IF(Glutamine!$E69&gt;0,Glutamine!AB68+Glutamine!$E69*Glutamine!#REF!/'In Process Calc.'!$I71,"")</f>
        <v/>
      </c>
      <c r="AC77" s="246" t="str">
        <f>IF(Glutamine!$E69&gt;0,Glutamine!AC68+Glutamine!$E69*Glutamine!#REF!/'In Process Calc.'!$I71,"")</f>
        <v/>
      </c>
      <c r="AD77" s="246" t="str">
        <f>IF(Glutamine!$E69&gt;0,Glutamine!AD68+Glutamine!$E69*Glutamine!#REF!/'In Process Calc.'!$I71,"")</f>
        <v/>
      </c>
      <c r="AE77" s="246" t="str">
        <f>IF(Glutamine!$E69&gt;0,Glutamine!AE68+Glutamine!$E69*Glutamine!#REF!/'In Process Calc.'!$I71,"")</f>
        <v/>
      </c>
      <c r="AF77" s="246" t="str">
        <f>IF(Glutamine!$E69&gt;0,Glutamine!AF68+Glutamine!$E69*Glutamine!#REF!/'In Process Calc.'!$I71,"")</f>
        <v/>
      </c>
      <c r="AG77" s="246" t="str">
        <f>IF(Glutamine!$E69&gt;0,Glutamine!AG68+Glutamine!$E69*Glutamine!#REF!/'In Process Calc.'!$I71,"")</f>
        <v/>
      </c>
      <c r="AH77" s="246" t="str">
        <f>IF(Glutamine!$E69&gt;0,Glutamine!AH68+Glutamine!$E69*Glutamine!#REF!/'In Process Calc.'!$I71,"")</f>
        <v/>
      </c>
      <c r="AI77" s="246" t="str">
        <f>IF(Glutamine!$E69&gt;0,Glutamine!AI68+Glutamine!$E69*Glutamine!#REF!/'In Process Calc.'!$I71,"")</f>
        <v/>
      </c>
      <c r="AJ77" s="246" t="str">
        <f>IF(Glutamine!$E69&gt;0,Glutamine!AJ68+Glutamine!$E69*Glutamine!#REF!/'In Process Calc.'!$I71,"")</f>
        <v/>
      </c>
      <c r="AK77" s="246" t="str">
        <f>IF(Glutamine!$E69&gt;0,Glutamine!AK68+Glutamine!$E69*Glutamine!#REF!/'In Process Calc.'!$I71,"")</f>
        <v/>
      </c>
      <c r="AL77" s="246" t="str">
        <f>IF(Glutamine!$E69&gt;0,Glutamine!AL68+Glutamine!$E69*Glutamine!#REF!/'In Process Calc.'!$I71,"")</f>
        <v/>
      </c>
      <c r="AM77" s="246" t="str">
        <f>IF(Glutamine!$E69&gt;0,Glutamine!AM68+Glutamine!$E69*Glutamine!#REF!/'In Process Calc.'!$I71,"")</f>
        <v/>
      </c>
      <c r="AN77" s="246" t="str">
        <f>IF(Glutamine!$E69&gt;0,Glutamine!AN68+Glutamine!$E69*Glutamine!#REF!/'In Process Calc.'!$I71,"")</f>
        <v/>
      </c>
      <c r="AO77" s="246" t="str">
        <f>IF(Glutamine!$E69&gt;0,Glutamine!AO68+Glutamine!$E69*Glutamine!#REF!/'In Process Calc.'!$I71,"")</f>
        <v/>
      </c>
      <c r="AP77" s="246" t="str">
        <f>IF(Glutamine!$E69&gt;0,Glutamine!AP68+Glutamine!$E69*Glutamine!AQ68/'In Process Calc.'!$I71,"")</f>
        <v/>
      </c>
      <c r="AQ77" s="246" t="str">
        <f>IF(Glutamine!$E69&gt;0,Glutamine!#REF!+Glutamine!$E69*Glutamine!AR68/'In Process Calc.'!$I71,"")</f>
        <v/>
      </c>
      <c r="AR77" s="246" t="str">
        <f>IF(Glutamine!$E69&gt;0,Glutamine!#REF!,"")</f>
        <v/>
      </c>
      <c r="AS77" s="246" t="str">
        <f>IF(Glutamine!$E69&gt;0,Glutamine!#REF!,"")</f>
        <v/>
      </c>
      <c r="AT77" s="246" t="str">
        <f>IF(Glutamine!$E69&gt;0,Glutamine!#REF!,"")</f>
        <v/>
      </c>
      <c r="AU77" s="246" t="str">
        <f>IF(Glutamine!$E69&gt;0,Glutamine!#REF!,"")</f>
        <v/>
      </c>
      <c r="AV77" s="246" t="str">
        <f>IF(Glutamine!$E69&gt;0,Glutamine!#REF!,"")</f>
        <v/>
      </c>
      <c r="AW77" s="246" t="str">
        <f>IF(Glutamine!$E69&gt;0,Glutamine!#REF!,"")</f>
        <v/>
      </c>
      <c r="AX77" s="246" t="str">
        <f>IF(Glutamine!$E69&gt;0,Glutamine!#REF!,"")</f>
        <v/>
      </c>
      <c r="AY77" s="246" t="str">
        <f>IF(Glutamine!$E69&gt;0,Glutamine!#REF!,"")</f>
        <v/>
      </c>
      <c r="AZ77" s="246" t="str">
        <f>IF(Glutamine!$E69&gt;0,Glutamine!#REF!,"")</f>
        <v/>
      </c>
      <c r="BA77" s="246" t="str">
        <f>IF(Glutamine!$E69&gt;0,Glutamine!#REF!,"")</f>
        <v/>
      </c>
      <c r="BB77" s="246" t="str">
        <f>IF(Glutamine!$E69&gt;0,Glutamine!#REF!,"")</f>
        <v/>
      </c>
      <c r="BC77" s="246" t="str">
        <f>IF(Glutamine!$E69&gt;0,Glutamine!#REF!,"")</f>
        <v/>
      </c>
      <c r="BD77" s="246" t="str">
        <f>IF(Glutamine!$E69&gt;0,Glutamine!#REF!,"")</f>
        <v/>
      </c>
      <c r="BE77" s="246" t="str">
        <f>IF(Glutamine!$E69&gt;0,Glutamine!#REF!,"")</f>
        <v/>
      </c>
      <c r="BF77" s="246" t="str">
        <f>IF(Glutamine!$E69&gt;0,Glutamine!#REF!,"")</f>
        <v/>
      </c>
      <c r="BG77" s="246" t="str">
        <f>IF(Glutamine!$E69&gt;0,Glutamine!#REF!,"")</f>
        <v/>
      </c>
      <c r="BH77" s="246" t="str">
        <f>IF(Glutamine!$E69&gt;0,Glutamine!#REF!,"")</f>
        <v/>
      </c>
      <c r="BI77" s="246" t="str">
        <f>IF(Glutamine!$E69&gt;0,Glutamine!#REF!,"")</f>
        <v/>
      </c>
      <c r="BJ77" s="246" t="str">
        <f>IF(Glutamine!$E69&gt;0,Glutamine!#REF!,"")</f>
        <v/>
      </c>
      <c r="BK77" s="246" t="str">
        <f>IF(Glutamine!$E69&gt;0,Glutamine!#REF!,"")</f>
        <v/>
      </c>
      <c r="BL77" s="246" t="str">
        <f>IF(Glutamine!$E69&gt;0,Glutamine!#REF!,"")</f>
        <v/>
      </c>
      <c r="BM77" s="246" t="str">
        <f>IF(Glutamine!$E69&gt;0,Glutamine!#REF!,"")</f>
        <v/>
      </c>
      <c r="BN77" s="246" t="str">
        <f>IF(Glutamine!$E69&gt;0,'In Process Calc.'!B70,"")</f>
        <v/>
      </c>
      <c r="BO77" s="246" t="str">
        <f>IF(Glutamine!$E69&gt;0,'In Process Calc.'!C70,"")</f>
        <v/>
      </c>
    </row>
    <row r="78" spans="1:67" x14ac:dyDescent="0.15">
      <c r="A78" s="240" t="str">
        <f>IF(Glutamine!$E70&gt;0,Glutamine!$B$1,"")</f>
        <v/>
      </c>
      <c r="B78" s="240" t="str">
        <f>IF(Glutamine!$E70&gt;0,Glutamine!A69+0.1,"")</f>
        <v/>
      </c>
      <c r="C78" s="244" t="str">
        <f>IF(Glutamine!$E70&gt;0,Glutamine!B69,"")</f>
        <v/>
      </c>
      <c r="D78" s="249" t="str">
        <f>IF(Glutamine!$E70&gt;0,Glutamine!C69,"")</f>
        <v/>
      </c>
      <c r="E78" s="240" t="str">
        <f>IF(Glutamine!$E70&gt;0,Glutamine!D69,"")</f>
        <v/>
      </c>
      <c r="F78" s="240" t="str">
        <f>IF(Glutamine!$E70&gt;0,Glutamine!E69,"")</f>
        <v/>
      </c>
      <c r="G78" s="240" t="str">
        <f>IF(Glutamine!$E70&gt;0,Glutamine!G69,"")</f>
        <v/>
      </c>
      <c r="H78" s="245" t="str">
        <f>IF(Glutamine!$E70&gt;0,Glutamine!H69,"")</f>
        <v/>
      </c>
      <c r="I78" s="245" t="str">
        <f>IF(Glutamine!$E70&gt;0,Glutamine!I69,"")</f>
        <v/>
      </c>
      <c r="J78" s="245" t="str">
        <f>IF(Glutamine!$E70&gt;0,Glutamine!J69,"")</f>
        <v/>
      </c>
      <c r="K78" s="245" t="str">
        <f>IF(Glutamine!$E70&gt;0,Glutamine!K69,"")</f>
        <v/>
      </c>
      <c r="L78" s="240" t="str">
        <f>IF(Glutamine!$E70&gt;0,Glutamine!L69,"")</f>
        <v/>
      </c>
      <c r="M78" s="240" t="str">
        <f>IF(Glutamine!$E70&gt;0,Glutamine!M69,"")</f>
        <v/>
      </c>
      <c r="N78" s="240" t="str">
        <f>IF(Glutamine!$E70&gt;0,Glutamine!N69,"")</f>
        <v/>
      </c>
      <c r="O78" s="240" t="str">
        <f>IF(Glutamine!$E70&gt;0,Glutamine!O69,"")</f>
        <v/>
      </c>
      <c r="P78" s="240" t="str">
        <f>IF(Glutamine!$E70&gt;0,Glutamine!P69,"")</f>
        <v/>
      </c>
      <c r="Q78" s="240" t="str">
        <f>IF(Glutamine!$E70&gt;0,Glutamine!Q69,"")</f>
        <v/>
      </c>
      <c r="R78" s="240" t="str">
        <f>IF(Glutamine!$E70&gt;0,Glutamine!R69,"")</f>
        <v/>
      </c>
      <c r="S78" s="240" t="str">
        <f>IF(Glutamine!$E70&gt;0,Glutamine!S69,"")</f>
        <v/>
      </c>
      <c r="T78" s="246" t="str">
        <f>IF(Glutamine!$E70&gt;0,Glutamine!T69+Glutamine!$E70*Glutamine!#REF!/'In Process Calc.'!$I72,"")</f>
        <v/>
      </c>
      <c r="U78" s="246" t="str">
        <f>IF(Glutamine!$E70&gt;0,Glutamine!U69+Glutamine!$E70*Glutamine!#REF!/'In Process Calc.'!$I72,"")</f>
        <v/>
      </c>
      <c r="V78" s="246" t="str">
        <f>IF(Glutamine!$E70&gt;0,Glutamine!V69+Glutamine!$E70*Glutamine!#REF!/'In Process Calc.'!$I72,"")</f>
        <v/>
      </c>
      <c r="W78" s="246" t="str">
        <f>IF(Glutamine!$E70&gt;0,Glutamine!W69+Glutamine!$E70*Glutamine!#REF!/'In Process Calc.'!$I72,"")</f>
        <v/>
      </c>
      <c r="X78" s="246" t="str">
        <f>IF(Glutamine!$E70&gt;0,Glutamine!X69+Glutamine!$E70*Glutamine!#REF!/'In Process Calc.'!$I72,"")</f>
        <v/>
      </c>
      <c r="Y78" s="246" t="str">
        <f>IF(Glutamine!$E70&gt;0,Glutamine!Y69+Glutamine!$E70*Glutamine!#REF!/'In Process Calc.'!$I72,"")</f>
        <v/>
      </c>
      <c r="Z78" s="246" t="str">
        <f>IF(Glutamine!$E70&gt;0,Glutamine!Z69+Glutamine!$E70*Glutamine!#REF!/'In Process Calc.'!$I72,"")</f>
        <v/>
      </c>
      <c r="AA78" s="246" t="str">
        <f>IF(Glutamine!$E70&gt;0,Glutamine!AA69+Glutamine!$E70*Glutamine!#REF!/'In Process Calc.'!$I72,"")</f>
        <v/>
      </c>
      <c r="AB78" s="246" t="str">
        <f>IF(Glutamine!$E70&gt;0,Glutamine!AB69+Glutamine!$E70*Glutamine!#REF!/'In Process Calc.'!$I72,"")</f>
        <v/>
      </c>
      <c r="AC78" s="246" t="str">
        <f>IF(Glutamine!$E70&gt;0,Glutamine!AC69+Glutamine!$E70*Glutamine!#REF!/'In Process Calc.'!$I72,"")</f>
        <v/>
      </c>
      <c r="AD78" s="246" t="str">
        <f>IF(Glutamine!$E70&gt;0,Glutamine!AD69+Glutamine!$E70*Glutamine!#REF!/'In Process Calc.'!$I72,"")</f>
        <v/>
      </c>
      <c r="AE78" s="246" t="str">
        <f>IF(Glutamine!$E70&gt;0,Glutamine!AE69+Glutamine!$E70*Glutamine!#REF!/'In Process Calc.'!$I72,"")</f>
        <v/>
      </c>
      <c r="AF78" s="246" t="str">
        <f>IF(Glutamine!$E70&gt;0,Glutamine!AF69+Glutamine!$E70*Glutamine!#REF!/'In Process Calc.'!$I72,"")</f>
        <v/>
      </c>
      <c r="AG78" s="246" t="str">
        <f>IF(Glutamine!$E70&gt;0,Glutamine!AG69+Glutamine!$E70*Glutamine!#REF!/'In Process Calc.'!$I72,"")</f>
        <v/>
      </c>
      <c r="AH78" s="246" t="str">
        <f>IF(Glutamine!$E70&gt;0,Glutamine!AH69+Glutamine!$E70*Glutamine!#REF!/'In Process Calc.'!$I72,"")</f>
        <v/>
      </c>
      <c r="AI78" s="246" t="str">
        <f>IF(Glutamine!$E70&gt;0,Glutamine!AI69+Glutamine!$E70*Glutamine!#REF!/'In Process Calc.'!$I72,"")</f>
        <v/>
      </c>
      <c r="AJ78" s="246" t="str">
        <f>IF(Glutamine!$E70&gt;0,Glutamine!AJ69+Glutamine!$E70*Glutamine!#REF!/'In Process Calc.'!$I72,"")</f>
        <v/>
      </c>
      <c r="AK78" s="246" t="str">
        <f>IF(Glutamine!$E70&gt;0,Glutamine!AK69+Glutamine!$E70*Glutamine!#REF!/'In Process Calc.'!$I72,"")</f>
        <v/>
      </c>
      <c r="AL78" s="246" t="str">
        <f>IF(Glutamine!$E70&gt;0,Glutamine!AL69+Glutamine!$E70*Glutamine!#REF!/'In Process Calc.'!$I72,"")</f>
        <v/>
      </c>
      <c r="AM78" s="246" t="str">
        <f>IF(Glutamine!$E70&gt;0,Glutamine!AM69+Glutamine!$E70*Glutamine!#REF!/'In Process Calc.'!$I72,"")</f>
        <v/>
      </c>
      <c r="AN78" s="246" t="str">
        <f>IF(Glutamine!$E70&gt;0,Glutamine!AN69+Glutamine!$E70*Glutamine!#REF!/'In Process Calc.'!$I72,"")</f>
        <v/>
      </c>
      <c r="AO78" s="246" t="str">
        <f>IF(Glutamine!$E70&gt;0,Glutamine!AO69+Glutamine!$E70*Glutamine!#REF!/'In Process Calc.'!$I72,"")</f>
        <v/>
      </c>
      <c r="AP78" s="246" t="str">
        <f>IF(Glutamine!$E70&gt;0,Glutamine!AP69+Glutamine!$E70*Glutamine!AQ69/'In Process Calc.'!$I72,"")</f>
        <v/>
      </c>
      <c r="AQ78" s="246" t="str">
        <f>IF(Glutamine!$E70&gt;0,Glutamine!#REF!+Glutamine!$E70*Glutamine!AR69/'In Process Calc.'!$I72,"")</f>
        <v/>
      </c>
      <c r="AR78" s="246" t="str">
        <f>IF(Glutamine!$E70&gt;0,Glutamine!#REF!,"")</f>
        <v/>
      </c>
      <c r="AS78" s="246" t="str">
        <f>IF(Glutamine!$E70&gt;0,Glutamine!#REF!,"")</f>
        <v/>
      </c>
      <c r="AT78" s="246" t="str">
        <f>IF(Glutamine!$E70&gt;0,Glutamine!#REF!,"")</f>
        <v/>
      </c>
      <c r="AU78" s="246" t="str">
        <f>IF(Glutamine!$E70&gt;0,Glutamine!#REF!,"")</f>
        <v/>
      </c>
      <c r="AV78" s="246" t="str">
        <f>IF(Glutamine!$E70&gt;0,Glutamine!#REF!,"")</f>
        <v/>
      </c>
      <c r="AW78" s="246" t="str">
        <f>IF(Glutamine!$E70&gt;0,Glutamine!#REF!,"")</f>
        <v/>
      </c>
      <c r="AX78" s="246" t="str">
        <f>IF(Glutamine!$E70&gt;0,Glutamine!#REF!,"")</f>
        <v/>
      </c>
      <c r="AY78" s="246" t="str">
        <f>IF(Glutamine!$E70&gt;0,Glutamine!#REF!,"")</f>
        <v/>
      </c>
      <c r="AZ78" s="246" t="str">
        <f>IF(Glutamine!$E70&gt;0,Glutamine!#REF!,"")</f>
        <v/>
      </c>
      <c r="BA78" s="246" t="str">
        <f>IF(Glutamine!$E70&gt;0,Glutamine!#REF!,"")</f>
        <v/>
      </c>
      <c r="BB78" s="246" t="str">
        <f>IF(Glutamine!$E70&gt;0,Glutamine!#REF!,"")</f>
        <v/>
      </c>
      <c r="BC78" s="246" t="str">
        <f>IF(Glutamine!$E70&gt;0,Glutamine!#REF!,"")</f>
        <v/>
      </c>
      <c r="BD78" s="246" t="str">
        <f>IF(Glutamine!$E70&gt;0,Glutamine!#REF!,"")</f>
        <v/>
      </c>
      <c r="BE78" s="246" t="str">
        <f>IF(Glutamine!$E70&gt;0,Glutamine!#REF!,"")</f>
        <v/>
      </c>
      <c r="BF78" s="246" t="str">
        <f>IF(Glutamine!$E70&gt;0,Glutamine!#REF!,"")</f>
        <v/>
      </c>
      <c r="BG78" s="246" t="str">
        <f>IF(Glutamine!$E70&gt;0,Glutamine!#REF!,"")</f>
        <v/>
      </c>
      <c r="BH78" s="246" t="str">
        <f>IF(Glutamine!$E70&gt;0,Glutamine!#REF!,"")</f>
        <v/>
      </c>
      <c r="BI78" s="246" t="str">
        <f>IF(Glutamine!$E70&gt;0,Glutamine!#REF!,"")</f>
        <v/>
      </c>
      <c r="BJ78" s="246" t="str">
        <f>IF(Glutamine!$E70&gt;0,Glutamine!#REF!,"")</f>
        <v/>
      </c>
      <c r="BK78" s="246" t="str">
        <f>IF(Glutamine!$E70&gt;0,Glutamine!#REF!,"")</f>
        <v/>
      </c>
      <c r="BL78" s="246" t="str">
        <f>IF(Glutamine!$E70&gt;0,Glutamine!#REF!,"")</f>
        <v/>
      </c>
      <c r="BM78" s="246" t="str">
        <f>IF(Glutamine!$E70&gt;0,Glutamine!#REF!,"")</f>
        <v/>
      </c>
      <c r="BN78" s="246" t="str">
        <f>IF(Glutamine!$E70&gt;0,'In Process Calc.'!B71,"")</f>
        <v/>
      </c>
      <c r="BO78" s="246" t="str">
        <f>IF(Glutamine!$E70&gt;0,'In Process Calc.'!C71,"")</f>
        <v/>
      </c>
    </row>
    <row r="79" spans="1:67" x14ac:dyDescent="0.15">
      <c r="A79" s="240" t="str">
        <f>IF(Glutamine!$E71&gt;0,Glutamine!$B$1,"")</f>
        <v/>
      </c>
      <c r="B79" s="240" t="str">
        <f>IF(Glutamine!$E71&gt;0,Glutamine!A70+0.1,"")</f>
        <v/>
      </c>
      <c r="C79" s="244" t="str">
        <f>IF(Glutamine!$E71&gt;0,Glutamine!B70,"")</f>
        <v/>
      </c>
      <c r="D79" s="249" t="str">
        <f>IF(Glutamine!$E71&gt;0,Glutamine!C70,"")</f>
        <v/>
      </c>
      <c r="E79" s="240" t="str">
        <f>IF(Glutamine!$E71&gt;0,Glutamine!D70,"")</f>
        <v/>
      </c>
      <c r="F79" s="240" t="str">
        <f>IF(Glutamine!$E71&gt;0,Glutamine!E70,"")</f>
        <v/>
      </c>
      <c r="G79" s="240" t="str">
        <f>IF(Glutamine!$E71&gt;0,Glutamine!G70,"")</f>
        <v/>
      </c>
      <c r="H79" s="245" t="str">
        <f>IF(Glutamine!$E71&gt;0,Glutamine!H70,"")</f>
        <v/>
      </c>
      <c r="I79" s="245" t="str">
        <f>IF(Glutamine!$E71&gt;0,Glutamine!I70,"")</f>
        <v/>
      </c>
      <c r="J79" s="245" t="str">
        <f>IF(Glutamine!$E71&gt;0,Glutamine!J70,"")</f>
        <v/>
      </c>
      <c r="K79" s="245" t="str">
        <f>IF(Glutamine!$E71&gt;0,Glutamine!K70,"")</f>
        <v/>
      </c>
      <c r="L79" s="240" t="str">
        <f>IF(Glutamine!$E71&gt;0,Glutamine!L70,"")</f>
        <v/>
      </c>
      <c r="M79" s="240" t="str">
        <f>IF(Glutamine!$E71&gt;0,Glutamine!M70,"")</f>
        <v/>
      </c>
      <c r="N79" s="240" t="str">
        <f>IF(Glutamine!$E71&gt;0,Glutamine!N70,"")</f>
        <v/>
      </c>
      <c r="O79" s="240" t="str">
        <f>IF(Glutamine!$E71&gt;0,Glutamine!O70,"")</f>
        <v/>
      </c>
      <c r="P79" s="240" t="str">
        <f>IF(Glutamine!$E71&gt;0,Glutamine!P70,"")</f>
        <v/>
      </c>
      <c r="Q79" s="240" t="str">
        <f>IF(Glutamine!$E71&gt;0,Glutamine!Q70,"")</f>
        <v/>
      </c>
      <c r="R79" s="240" t="str">
        <f>IF(Glutamine!$E71&gt;0,Glutamine!R70,"")</f>
        <v/>
      </c>
      <c r="S79" s="240" t="str">
        <f>IF(Glutamine!$E71&gt;0,Glutamine!S70,"")</f>
        <v/>
      </c>
      <c r="T79" s="246" t="str">
        <f>IF(Glutamine!$E71&gt;0,Glutamine!T70+Glutamine!$E71*Glutamine!#REF!/'In Process Calc.'!$I73,"")</f>
        <v/>
      </c>
      <c r="U79" s="246" t="str">
        <f>IF(Glutamine!$E71&gt;0,Glutamine!U70+Glutamine!$E71*Glutamine!#REF!/'In Process Calc.'!$I73,"")</f>
        <v/>
      </c>
      <c r="V79" s="246" t="str">
        <f>IF(Glutamine!$E71&gt;0,Glutamine!V70+Glutamine!$E71*Glutamine!#REF!/'In Process Calc.'!$I73,"")</f>
        <v/>
      </c>
      <c r="W79" s="246" t="str">
        <f>IF(Glutamine!$E71&gt;0,Glutamine!W70+Glutamine!$E71*Glutamine!#REF!/'In Process Calc.'!$I73,"")</f>
        <v/>
      </c>
      <c r="X79" s="246" t="str">
        <f>IF(Glutamine!$E71&gt;0,Glutamine!X70+Glutamine!$E71*Glutamine!#REF!/'In Process Calc.'!$I73,"")</f>
        <v/>
      </c>
      <c r="Y79" s="246" t="str">
        <f>IF(Glutamine!$E71&gt;0,Glutamine!Y70+Glutamine!$E71*Glutamine!#REF!/'In Process Calc.'!$I73,"")</f>
        <v/>
      </c>
      <c r="Z79" s="246" t="str">
        <f>IF(Glutamine!$E71&gt;0,Glutamine!Z70+Glutamine!$E71*Glutamine!#REF!/'In Process Calc.'!$I73,"")</f>
        <v/>
      </c>
      <c r="AA79" s="246" t="str">
        <f>IF(Glutamine!$E71&gt;0,Glutamine!AA70+Glutamine!$E71*Glutamine!#REF!/'In Process Calc.'!$I73,"")</f>
        <v/>
      </c>
      <c r="AB79" s="246" t="str">
        <f>IF(Glutamine!$E71&gt;0,Glutamine!AB70+Glutamine!$E71*Glutamine!#REF!/'In Process Calc.'!$I73,"")</f>
        <v/>
      </c>
      <c r="AC79" s="246" t="str">
        <f>IF(Glutamine!$E71&gt;0,Glutamine!AC70+Glutamine!$E71*Glutamine!#REF!/'In Process Calc.'!$I73,"")</f>
        <v/>
      </c>
      <c r="AD79" s="246" t="str">
        <f>IF(Glutamine!$E71&gt;0,Glutamine!AD70+Glutamine!$E71*Glutamine!#REF!/'In Process Calc.'!$I73,"")</f>
        <v/>
      </c>
      <c r="AE79" s="246" t="str">
        <f>IF(Glutamine!$E71&gt;0,Glutamine!AE70+Glutamine!$E71*Glutamine!#REF!/'In Process Calc.'!$I73,"")</f>
        <v/>
      </c>
      <c r="AF79" s="246" t="str">
        <f>IF(Glutamine!$E71&gt;0,Glutamine!AF70+Glutamine!$E71*Glutamine!#REF!/'In Process Calc.'!$I73,"")</f>
        <v/>
      </c>
      <c r="AG79" s="246" t="str">
        <f>IF(Glutamine!$E71&gt;0,Glutamine!AG70+Glutamine!$E71*Glutamine!#REF!/'In Process Calc.'!$I73,"")</f>
        <v/>
      </c>
      <c r="AH79" s="246" t="str">
        <f>IF(Glutamine!$E71&gt;0,Glutamine!AH70+Glutamine!$E71*Glutamine!#REF!/'In Process Calc.'!$I73,"")</f>
        <v/>
      </c>
      <c r="AI79" s="246" t="str">
        <f>IF(Glutamine!$E71&gt;0,Glutamine!AI70+Glutamine!$E71*Glutamine!#REF!/'In Process Calc.'!$I73,"")</f>
        <v/>
      </c>
      <c r="AJ79" s="246" t="str">
        <f>IF(Glutamine!$E71&gt;0,Glutamine!AJ70+Glutamine!$E71*Glutamine!#REF!/'In Process Calc.'!$I73,"")</f>
        <v/>
      </c>
      <c r="AK79" s="246" t="str">
        <f>IF(Glutamine!$E71&gt;0,Glutamine!AK70+Glutamine!$E71*Glutamine!#REF!/'In Process Calc.'!$I73,"")</f>
        <v/>
      </c>
      <c r="AL79" s="246" t="str">
        <f>IF(Glutamine!$E71&gt;0,Glutamine!AL70+Glutamine!$E71*Glutamine!#REF!/'In Process Calc.'!$I73,"")</f>
        <v/>
      </c>
      <c r="AM79" s="246" t="str">
        <f>IF(Glutamine!$E71&gt;0,Glutamine!AM70+Glutamine!$E71*Glutamine!#REF!/'In Process Calc.'!$I73,"")</f>
        <v/>
      </c>
      <c r="AN79" s="246" t="str">
        <f>IF(Glutamine!$E71&gt;0,Glutamine!AN70+Glutamine!$E71*Glutamine!#REF!/'In Process Calc.'!$I73,"")</f>
        <v/>
      </c>
      <c r="AO79" s="246" t="str">
        <f>IF(Glutamine!$E71&gt;0,Glutamine!AO70+Glutamine!$E71*Glutamine!#REF!/'In Process Calc.'!$I73,"")</f>
        <v/>
      </c>
      <c r="AP79" s="246" t="str">
        <f>IF(Glutamine!$E71&gt;0,Glutamine!AP70+Glutamine!$E71*Glutamine!AQ70/'In Process Calc.'!$I73,"")</f>
        <v/>
      </c>
      <c r="AQ79" s="246" t="str">
        <f>IF(Glutamine!$E71&gt;0,Glutamine!#REF!+Glutamine!$E71*Glutamine!AR70/'In Process Calc.'!$I73,"")</f>
        <v/>
      </c>
      <c r="AR79" s="246" t="str">
        <f>IF(Glutamine!$E71&gt;0,Glutamine!#REF!,"")</f>
        <v/>
      </c>
      <c r="AS79" s="246" t="str">
        <f>IF(Glutamine!$E71&gt;0,Glutamine!#REF!,"")</f>
        <v/>
      </c>
      <c r="AT79" s="246" t="str">
        <f>IF(Glutamine!$E71&gt;0,Glutamine!#REF!,"")</f>
        <v/>
      </c>
      <c r="AU79" s="246" t="str">
        <f>IF(Glutamine!$E71&gt;0,Glutamine!#REF!,"")</f>
        <v/>
      </c>
      <c r="AV79" s="246" t="str">
        <f>IF(Glutamine!$E71&gt;0,Glutamine!#REF!,"")</f>
        <v/>
      </c>
      <c r="AW79" s="246" t="str">
        <f>IF(Glutamine!$E71&gt;0,Glutamine!#REF!,"")</f>
        <v/>
      </c>
      <c r="AX79" s="246" t="str">
        <f>IF(Glutamine!$E71&gt;0,Glutamine!#REF!,"")</f>
        <v/>
      </c>
      <c r="AY79" s="246" t="str">
        <f>IF(Glutamine!$E71&gt;0,Glutamine!#REF!,"")</f>
        <v/>
      </c>
      <c r="AZ79" s="246" t="str">
        <f>IF(Glutamine!$E71&gt;0,Glutamine!#REF!,"")</f>
        <v/>
      </c>
      <c r="BA79" s="246" t="str">
        <f>IF(Glutamine!$E71&gt;0,Glutamine!#REF!,"")</f>
        <v/>
      </c>
      <c r="BB79" s="246" t="str">
        <f>IF(Glutamine!$E71&gt;0,Glutamine!#REF!,"")</f>
        <v/>
      </c>
      <c r="BC79" s="246" t="str">
        <f>IF(Glutamine!$E71&gt;0,Glutamine!#REF!,"")</f>
        <v/>
      </c>
      <c r="BD79" s="246" t="str">
        <f>IF(Glutamine!$E71&gt;0,Glutamine!#REF!,"")</f>
        <v/>
      </c>
      <c r="BE79" s="246" t="str">
        <f>IF(Glutamine!$E71&gt;0,Glutamine!#REF!,"")</f>
        <v/>
      </c>
      <c r="BF79" s="246" t="str">
        <f>IF(Glutamine!$E71&gt;0,Glutamine!#REF!,"")</f>
        <v/>
      </c>
      <c r="BG79" s="246" t="str">
        <f>IF(Glutamine!$E71&gt;0,Glutamine!#REF!,"")</f>
        <v/>
      </c>
      <c r="BH79" s="246" t="str">
        <f>IF(Glutamine!$E71&gt;0,Glutamine!#REF!,"")</f>
        <v/>
      </c>
      <c r="BI79" s="246" t="str">
        <f>IF(Glutamine!$E71&gt;0,Glutamine!#REF!,"")</f>
        <v/>
      </c>
      <c r="BJ79" s="246" t="str">
        <f>IF(Glutamine!$E71&gt;0,Glutamine!#REF!,"")</f>
        <v/>
      </c>
      <c r="BK79" s="246" t="str">
        <f>IF(Glutamine!$E71&gt;0,Glutamine!#REF!,"")</f>
        <v/>
      </c>
      <c r="BL79" s="246" t="str">
        <f>IF(Glutamine!$E71&gt;0,Glutamine!#REF!,"")</f>
        <v/>
      </c>
      <c r="BM79" s="246" t="str">
        <f>IF(Glutamine!$E71&gt;0,Glutamine!#REF!,"")</f>
        <v/>
      </c>
      <c r="BN79" s="246" t="str">
        <f>IF(Glutamine!$E71&gt;0,'In Process Calc.'!B72,"")</f>
        <v/>
      </c>
      <c r="BO79" s="246" t="str">
        <f>IF(Glutamine!$E71&gt;0,'In Process Calc.'!C72,"")</f>
        <v/>
      </c>
    </row>
    <row r="80" spans="1:67" x14ac:dyDescent="0.15">
      <c r="A80" s="240" t="str">
        <f>IF(Glutamine!$E72&gt;0,Glutamine!$B$1,"")</f>
        <v/>
      </c>
      <c r="B80" s="240" t="str">
        <f>IF(Glutamine!$E72&gt;0,Glutamine!A71+0.1,"")</f>
        <v/>
      </c>
      <c r="C80" s="244" t="str">
        <f>IF(Glutamine!$E72&gt;0,Glutamine!B71,"")</f>
        <v/>
      </c>
      <c r="D80" s="249" t="str">
        <f>IF(Glutamine!$E72&gt;0,Glutamine!C71,"")</f>
        <v/>
      </c>
      <c r="E80" s="240" t="str">
        <f>IF(Glutamine!$E72&gt;0,Glutamine!D71,"")</f>
        <v/>
      </c>
      <c r="F80" s="240" t="str">
        <f>IF(Glutamine!$E72&gt;0,Glutamine!E71,"")</f>
        <v/>
      </c>
      <c r="G80" s="240" t="str">
        <f>IF(Glutamine!$E72&gt;0,Glutamine!G71,"")</f>
        <v/>
      </c>
      <c r="H80" s="245" t="str">
        <f>IF(Glutamine!$E72&gt;0,Glutamine!H71,"")</f>
        <v/>
      </c>
      <c r="I80" s="245" t="str">
        <f>IF(Glutamine!$E72&gt;0,Glutamine!I71,"")</f>
        <v/>
      </c>
      <c r="J80" s="245" t="str">
        <f>IF(Glutamine!$E72&gt;0,Glutamine!J71,"")</f>
        <v/>
      </c>
      <c r="K80" s="245" t="str">
        <f>IF(Glutamine!$E72&gt;0,Glutamine!K71,"")</f>
        <v/>
      </c>
      <c r="L80" s="240" t="str">
        <f>IF(Glutamine!$E72&gt;0,Glutamine!L71,"")</f>
        <v/>
      </c>
      <c r="M80" s="240" t="str">
        <f>IF(Glutamine!$E72&gt;0,Glutamine!M71,"")</f>
        <v/>
      </c>
      <c r="N80" s="240" t="str">
        <f>IF(Glutamine!$E72&gt;0,Glutamine!N71,"")</f>
        <v/>
      </c>
      <c r="O80" s="240" t="str">
        <f>IF(Glutamine!$E72&gt;0,Glutamine!O71,"")</f>
        <v/>
      </c>
      <c r="P80" s="240" t="str">
        <f>IF(Glutamine!$E72&gt;0,Glutamine!P71,"")</f>
        <v/>
      </c>
      <c r="Q80" s="240" t="str">
        <f>IF(Glutamine!$E72&gt;0,Glutamine!Q71,"")</f>
        <v/>
      </c>
      <c r="R80" s="240" t="str">
        <f>IF(Glutamine!$E72&gt;0,Glutamine!R71,"")</f>
        <v/>
      </c>
      <c r="S80" s="240" t="str">
        <f>IF(Glutamine!$E72&gt;0,Glutamine!S71,"")</f>
        <v/>
      </c>
      <c r="T80" s="246" t="str">
        <f>IF(Glutamine!$E72&gt;0,Glutamine!T71+Glutamine!$E72*Glutamine!#REF!/'In Process Calc.'!$I74,"")</f>
        <v/>
      </c>
      <c r="U80" s="246" t="str">
        <f>IF(Glutamine!$E72&gt;0,Glutamine!U71+Glutamine!$E72*Glutamine!#REF!/'In Process Calc.'!$I74,"")</f>
        <v/>
      </c>
      <c r="V80" s="246" t="str">
        <f>IF(Glutamine!$E72&gt;0,Glutamine!V71+Glutamine!$E72*Glutamine!#REF!/'In Process Calc.'!$I74,"")</f>
        <v/>
      </c>
      <c r="W80" s="246" t="str">
        <f>IF(Glutamine!$E72&gt;0,Glutamine!W71+Glutamine!$E72*Glutamine!#REF!/'In Process Calc.'!$I74,"")</f>
        <v/>
      </c>
      <c r="X80" s="246" t="str">
        <f>IF(Glutamine!$E72&gt;0,Glutamine!X71+Glutamine!$E72*Glutamine!#REF!/'In Process Calc.'!$I74,"")</f>
        <v/>
      </c>
      <c r="Y80" s="246" t="str">
        <f>IF(Glutamine!$E72&gt;0,Glutamine!Y71+Glutamine!$E72*Glutamine!#REF!/'In Process Calc.'!$I74,"")</f>
        <v/>
      </c>
      <c r="Z80" s="246" t="str">
        <f>IF(Glutamine!$E72&gt;0,Glutamine!Z71+Glutamine!$E72*Glutamine!#REF!/'In Process Calc.'!$I74,"")</f>
        <v/>
      </c>
      <c r="AA80" s="246" t="str">
        <f>IF(Glutamine!$E72&gt;0,Glutamine!AA71+Glutamine!$E72*Glutamine!#REF!/'In Process Calc.'!$I74,"")</f>
        <v/>
      </c>
      <c r="AB80" s="246" t="str">
        <f>IF(Glutamine!$E72&gt;0,Glutamine!AB71+Glutamine!$E72*Glutamine!#REF!/'In Process Calc.'!$I74,"")</f>
        <v/>
      </c>
      <c r="AC80" s="246" t="str">
        <f>IF(Glutamine!$E72&gt;0,Glutamine!AC71+Glutamine!$E72*Glutamine!#REF!/'In Process Calc.'!$I74,"")</f>
        <v/>
      </c>
      <c r="AD80" s="246" t="str">
        <f>IF(Glutamine!$E72&gt;0,Glutamine!AD71+Glutamine!$E72*Glutamine!#REF!/'In Process Calc.'!$I74,"")</f>
        <v/>
      </c>
      <c r="AE80" s="246" t="str">
        <f>IF(Glutamine!$E72&gt;0,Glutamine!AE71+Glutamine!$E72*Glutamine!#REF!/'In Process Calc.'!$I74,"")</f>
        <v/>
      </c>
      <c r="AF80" s="246" t="str">
        <f>IF(Glutamine!$E72&gt;0,Glutamine!AF71+Glutamine!$E72*Glutamine!#REF!/'In Process Calc.'!$I74,"")</f>
        <v/>
      </c>
      <c r="AG80" s="246" t="str">
        <f>IF(Glutamine!$E72&gt;0,Glutamine!AG71+Glutamine!$E72*Glutamine!#REF!/'In Process Calc.'!$I74,"")</f>
        <v/>
      </c>
      <c r="AH80" s="246" t="str">
        <f>IF(Glutamine!$E72&gt;0,Glutamine!AH71+Glutamine!$E72*Glutamine!#REF!/'In Process Calc.'!$I74,"")</f>
        <v/>
      </c>
      <c r="AI80" s="246" t="str">
        <f>IF(Glutamine!$E72&gt;0,Glutamine!AI71+Glutamine!$E72*Glutamine!#REF!/'In Process Calc.'!$I74,"")</f>
        <v/>
      </c>
      <c r="AJ80" s="246" t="str">
        <f>IF(Glutamine!$E72&gt;0,Glutamine!AJ71+Glutamine!$E72*Glutamine!#REF!/'In Process Calc.'!$I74,"")</f>
        <v/>
      </c>
      <c r="AK80" s="246" t="str">
        <f>IF(Glutamine!$E72&gt;0,Glutamine!AK71+Glutamine!$E72*Glutamine!#REF!/'In Process Calc.'!$I74,"")</f>
        <v/>
      </c>
      <c r="AL80" s="246" t="str">
        <f>IF(Glutamine!$E72&gt;0,Glutamine!AL71+Glutamine!$E72*Glutamine!#REF!/'In Process Calc.'!$I74,"")</f>
        <v/>
      </c>
      <c r="AM80" s="246" t="str">
        <f>IF(Glutamine!$E72&gt;0,Glutamine!AM71+Glutamine!$E72*Glutamine!#REF!/'In Process Calc.'!$I74,"")</f>
        <v/>
      </c>
      <c r="AN80" s="246" t="str">
        <f>IF(Glutamine!$E72&gt;0,Glutamine!AN71+Glutamine!$E72*Glutamine!#REF!/'In Process Calc.'!$I74,"")</f>
        <v/>
      </c>
      <c r="AO80" s="246" t="str">
        <f>IF(Glutamine!$E72&gt;0,Glutamine!AO71+Glutamine!$E72*Glutamine!#REF!/'In Process Calc.'!$I74,"")</f>
        <v/>
      </c>
      <c r="AP80" s="246" t="str">
        <f>IF(Glutamine!$E72&gt;0,Glutamine!AP71+Glutamine!$E72*Glutamine!AQ71/'In Process Calc.'!$I74,"")</f>
        <v/>
      </c>
      <c r="AQ80" s="246" t="str">
        <f>IF(Glutamine!$E72&gt;0,Glutamine!#REF!+Glutamine!$E72*Glutamine!AR71/'In Process Calc.'!$I74,"")</f>
        <v/>
      </c>
      <c r="AR80" s="246" t="str">
        <f>IF(Glutamine!$E72&gt;0,Glutamine!#REF!,"")</f>
        <v/>
      </c>
      <c r="AS80" s="246" t="str">
        <f>IF(Glutamine!$E72&gt;0,Glutamine!#REF!,"")</f>
        <v/>
      </c>
      <c r="AT80" s="246" t="str">
        <f>IF(Glutamine!$E72&gt;0,Glutamine!#REF!,"")</f>
        <v/>
      </c>
      <c r="AU80" s="246" t="str">
        <f>IF(Glutamine!$E72&gt;0,Glutamine!#REF!,"")</f>
        <v/>
      </c>
      <c r="AV80" s="246" t="str">
        <f>IF(Glutamine!$E72&gt;0,Glutamine!#REF!,"")</f>
        <v/>
      </c>
      <c r="AW80" s="246" t="str">
        <f>IF(Glutamine!$E72&gt;0,Glutamine!#REF!,"")</f>
        <v/>
      </c>
      <c r="AX80" s="246" t="str">
        <f>IF(Glutamine!$E72&gt;0,Glutamine!#REF!,"")</f>
        <v/>
      </c>
      <c r="AY80" s="246" t="str">
        <f>IF(Glutamine!$E72&gt;0,Glutamine!#REF!,"")</f>
        <v/>
      </c>
      <c r="AZ80" s="246" t="str">
        <f>IF(Glutamine!$E72&gt;0,Glutamine!#REF!,"")</f>
        <v/>
      </c>
      <c r="BA80" s="246" t="str">
        <f>IF(Glutamine!$E72&gt;0,Glutamine!#REF!,"")</f>
        <v/>
      </c>
      <c r="BB80" s="246" t="str">
        <f>IF(Glutamine!$E72&gt;0,Glutamine!#REF!,"")</f>
        <v/>
      </c>
      <c r="BC80" s="246" t="str">
        <f>IF(Glutamine!$E72&gt;0,Glutamine!#REF!,"")</f>
        <v/>
      </c>
      <c r="BD80" s="246" t="str">
        <f>IF(Glutamine!$E72&gt;0,Glutamine!#REF!,"")</f>
        <v/>
      </c>
      <c r="BE80" s="246" t="str">
        <f>IF(Glutamine!$E72&gt;0,Glutamine!#REF!,"")</f>
        <v/>
      </c>
      <c r="BF80" s="246" t="str">
        <f>IF(Glutamine!$E72&gt;0,Glutamine!#REF!,"")</f>
        <v/>
      </c>
      <c r="BG80" s="246" t="str">
        <f>IF(Glutamine!$E72&gt;0,Glutamine!#REF!,"")</f>
        <v/>
      </c>
      <c r="BH80" s="246" t="str">
        <f>IF(Glutamine!$E72&gt;0,Glutamine!#REF!,"")</f>
        <v/>
      </c>
      <c r="BI80" s="246" t="str">
        <f>IF(Glutamine!$E72&gt;0,Glutamine!#REF!,"")</f>
        <v/>
      </c>
      <c r="BJ80" s="246" t="str">
        <f>IF(Glutamine!$E72&gt;0,Glutamine!#REF!,"")</f>
        <v/>
      </c>
      <c r="BK80" s="246" t="str">
        <f>IF(Glutamine!$E72&gt;0,Glutamine!#REF!,"")</f>
        <v/>
      </c>
      <c r="BL80" s="246" t="str">
        <f>IF(Glutamine!$E72&gt;0,Glutamine!#REF!,"")</f>
        <v/>
      </c>
      <c r="BM80" s="246" t="str">
        <f>IF(Glutamine!$E72&gt;0,Glutamine!#REF!,"")</f>
        <v/>
      </c>
      <c r="BN80" s="246" t="str">
        <f>IF(Glutamine!$E72&gt;0,'In Process Calc.'!B73,"")</f>
        <v/>
      </c>
      <c r="BO80" s="246" t="str">
        <f>IF(Glutamine!$E72&gt;0,'In Process Calc.'!C73,"")</f>
        <v/>
      </c>
    </row>
    <row r="81" spans="1:67" x14ac:dyDescent="0.15">
      <c r="A81" s="240" t="str">
        <f>IF(Glutamine!$E73&gt;0,Glutamine!$B$1,"")</f>
        <v/>
      </c>
      <c r="B81" s="240" t="str">
        <f>IF(Glutamine!$E73&gt;0,Glutamine!A72+0.1,"")</f>
        <v/>
      </c>
      <c r="C81" s="244" t="str">
        <f>IF(Glutamine!$E73&gt;0,Glutamine!B72,"")</f>
        <v/>
      </c>
      <c r="D81" s="249" t="str">
        <f>IF(Glutamine!$E73&gt;0,Glutamine!C72,"")</f>
        <v/>
      </c>
      <c r="E81" s="240" t="str">
        <f>IF(Glutamine!$E73&gt;0,Glutamine!D72,"")</f>
        <v/>
      </c>
      <c r="F81" s="240" t="str">
        <f>IF(Glutamine!$E73&gt;0,Glutamine!E72,"")</f>
        <v/>
      </c>
      <c r="G81" s="240" t="str">
        <f>IF(Glutamine!$E73&gt;0,Glutamine!G72,"")</f>
        <v/>
      </c>
      <c r="H81" s="245" t="str">
        <f>IF(Glutamine!$E73&gt;0,Glutamine!H72,"")</f>
        <v/>
      </c>
      <c r="I81" s="245" t="str">
        <f>IF(Glutamine!$E73&gt;0,Glutamine!I72,"")</f>
        <v/>
      </c>
      <c r="J81" s="245" t="str">
        <f>IF(Glutamine!$E73&gt;0,Glutamine!J72,"")</f>
        <v/>
      </c>
      <c r="K81" s="245" t="str">
        <f>IF(Glutamine!$E73&gt;0,Glutamine!K72,"")</f>
        <v/>
      </c>
      <c r="L81" s="240" t="str">
        <f>IF(Glutamine!$E73&gt;0,Glutamine!L72,"")</f>
        <v/>
      </c>
      <c r="M81" s="240" t="str">
        <f>IF(Glutamine!$E73&gt;0,Glutamine!M72,"")</f>
        <v/>
      </c>
      <c r="N81" s="240" t="str">
        <f>IF(Glutamine!$E73&gt;0,Glutamine!N72,"")</f>
        <v/>
      </c>
      <c r="O81" s="240" t="str">
        <f>IF(Glutamine!$E73&gt;0,Glutamine!O72,"")</f>
        <v/>
      </c>
      <c r="P81" s="240" t="str">
        <f>IF(Glutamine!$E73&gt;0,Glutamine!P72,"")</f>
        <v/>
      </c>
      <c r="Q81" s="240" t="str">
        <f>IF(Glutamine!$E73&gt;0,Glutamine!Q72,"")</f>
        <v/>
      </c>
      <c r="R81" s="240" t="str">
        <f>IF(Glutamine!$E73&gt;0,Glutamine!R72,"")</f>
        <v/>
      </c>
      <c r="S81" s="240" t="str">
        <f>IF(Glutamine!$E73&gt;0,Glutamine!S72,"")</f>
        <v/>
      </c>
      <c r="T81" s="246" t="str">
        <f>IF(Glutamine!$E73&gt;0,Glutamine!T72+Glutamine!$E73*Glutamine!#REF!/'In Process Calc.'!$I75,"")</f>
        <v/>
      </c>
      <c r="U81" s="246" t="str">
        <f>IF(Glutamine!$E73&gt;0,Glutamine!U72+Glutamine!$E73*Glutamine!#REF!/'In Process Calc.'!$I75,"")</f>
        <v/>
      </c>
      <c r="V81" s="246" t="str">
        <f>IF(Glutamine!$E73&gt;0,Glutamine!V72+Glutamine!$E73*Glutamine!#REF!/'In Process Calc.'!$I75,"")</f>
        <v/>
      </c>
      <c r="W81" s="246" t="str">
        <f>IF(Glutamine!$E73&gt;0,Glutamine!W72+Glutamine!$E73*Glutamine!#REF!/'In Process Calc.'!$I75,"")</f>
        <v/>
      </c>
      <c r="X81" s="246" t="str">
        <f>IF(Glutamine!$E73&gt;0,Glutamine!X72+Glutamine!$E73*Glutamine!#REF!/'In Process Calc.'!$I75,"")</f>
        <v/>
      </c>
      <c r="Y81" s="246" t="str">
        <f>IF(Glutamine!$E73&gt;0,Glutamine!Y72+Glutamine!$E73*Glutamine!#REF!/'In Process Calc.'!$I75,"")</f>
        <v/>
      </c>
      <c r="Z81" s="246" t="str">
        <f>IF(Glutamine!$E73&gt;0,Glutamine!Z72+Glutamine!$E73*Glutamine!#REF!/'In Process Calc.'!$I75,"")</f>
        <v/>
      </c>
      <c r="AA81" s="246" t="str">
        <f>IF(Glutamine!$E73&gt;0,Glutamine!AA72+Glutamine!$E73*Glutamine!#REF!/'In Process Calc.'!$I75,"")</f>
        <v/>
      </c>
      <c r="AB81" s="246" t="str">
        <f>IF(Glutamine!$E73&gt;0,Glutamine!AB72+Glutamine!$E73*Glutamine!#REF!/'In Process Calc.'!$I75,"")</f>
        <v/>
      </c>
      <c r="AC81" s="246" t="str">
        <f>IF(Glutamine!$E73&gt;0,Glutamine!AC72+Glutamine!$E73*Glutamine!#REF!/'In Process Calc.'!$I75,"")</f>
        <v/>
      </c>
      <c r="AD81" s="246" t="str">
        <f>IF(Glutamine!$E73&gt;0,Glutamine!AD72+Glutamine!$E73*Glutamine!#REF!/'In Process Calc.'!$I75,"")</f>
        <v/>
      </c>
      <c r="AE81" s="246" t="str">
        <f>IF(Glutamine!$E73&gt;0,Glutamine!AE72+Glutamine!$E73*Glutamine!#REF!/'In Process Calc.'!$I75,"")</f>
        <v/>
      </c>
      <c r="AF81" s="246" t="str">
        <f>IF(Glutamine!$E73&gt;0,Glutamine!AF72+Glutamine!$E73*Glutamine!#REF!/'In Process Calc.'!$I75,"")</f>
        <v/>
      </c>
      <c r="AG81" s="246" t="str">
        <f>IF(Glutamine!$E73&gt;0,Glutamine!AG72+Glutamine!$E73*Glutamine!#REF!/'In Process Calc.'!$I75,"")</f>
        <v/>
      </c>
      <c r="AH81" s="246" t="str">
        <f>IF(Glutamine!$E73&gt;0,Glutamine!AH72+Glutamine!$E73*Glutamine!#REF!/'In Process Calc.'!$I75,"")</f>
        <v/>
      </c>
      <c r="AI81" s="246" t="str">
        <f>IF(Glutamine!$E73&gt;0,Glutamine!AI72+Glutamine!$E73*Glutamine!#REF!/'In Process Calc.'!$I75,"")</f>
        <v/>
      </c>
      <c r="AJ81" s="246" t="str">
        <f>IF(Glutamine!$E73&gt;0,Glutamine!AJ72+Glutamine!$E73*Glutamine!#REF!/'In Process Calc.'!$I75,"")</f>
        <v/>
      </c>
      <c r="AK81" s="246" t="str">
        <f>IF(Glutamine!$E73&gt;0,Glutamine!AK72+Glutamine!$E73*Glutamine!#REF!/'In Process Calc.'!$I75,"")</f>
        <v/>
      </c>
      <c r="AL81" s="246" t="str">
        <f>IF(Glutamine!$E73&gt;0,Glutamine!AL72+Glutamine!$E73*Glutamine!#REF!/'In Process Calc.'!$I75,"")</f>
        <v/>
      </c>
      <c r="AM81" s="246" t="str">
        <f>IF(Glutamine!$E73&gt;0,Glutamine!AM72+Glutamine!$E73*Glutamine!#REF!/'In Process Calc.'!$I75,"")</f>
        <v/>
      </c>
      <c r="AN81" s="246" t="str">
        <f>IF(Glutamine!$E73&gt;0,Glutamine!AN72+Glutamine!$E73*Glutamine!#REF!/'In Process Calc.'!$I75,"")</f>
        <v/>
      </c>
      <c r="AO81" s="246" t="str">
        <f>IF(Glutamine!$E73&gt;0,Glutamine!AO72+Glutamine!$E73*Glutamine!#REF!/'In Process Calc.'!$I75,"")</f>
        <v/>
      </c>
      <c r="AP81" s="246" t="str">
        <f>IF(Glutamine!$E73&gt;0,Glutamine!AP72+Glutamine!$E73*Glutamine!AQ72/'In Process Calc.'!$I75,"")</f>
        <v/>
      </c>
      <c r="AQ81" s="246" t="str">
        <f>IF(Glutamine!$E73&gt;0,Glutamine!#REF!+Glutamine!$E73*Glutamine!AR72/'In Process Calc.'!$I75,"")</f>
        <v/>
      </c>
      <c r="AR81" s="246" t="str">
        <f>IF(Glutamine!$E73&gt;0,Glutamine!#REF!,"")</f>
        <v/>
      </c>
      <c r="AS81" s="246" t="str">
        <f>IF(Glutamine!$E73&gt;0,Glutamine!#REF!,"")</f>
        <v/>
      </c>
      <c r="AT81" s="246" t="str">
        <f>IF(Glutamine!$E73&gt;0,Glutamine!#REF!,"")</f>
        <v/>
      </c>
      <c r="AU81" s="246" t="str">
        <f>IF(Glutamine!$E73&gt;0,Glutamine!#REF!,"")</f>
        <v/>
      </c>
      <c r="AV81" s="246" t="str">
        <f>IF(Glutamine!$E73&gt;0,Glutamine!#REF!,"")</f>
        <v/>
      </c>
      <c r="AW81" s="246" t="str">
        <f>IF(Glutamine!$E73&gt;0,Glutamine!#REF!,"")</f>
        <v/>
      </c>
      <c r="AX81" s="246" t="str">
        <f>IF(Glutamine!$E73&gt;0,Glutamine!#REF!,"")</f>
        <v/>
      </c>
      <c r="AY81" s="246" t="str">
        <f>IF(Glutamine!$E73&gt;0,Glutamine!#REF!,"")</f>
        <v/>
      </c>
      <c r="AZ81" s="246" t="str">
        <f>IF(Glutamine!$E73&gt;0,Glutamine!#REF!,"")</f>
        <v/>
      </c>
      <c r="BA81" s="246" t="str">
        <f>IF(Glutamine!$E73&gt;0,Glutamine!#REF!,"")</f>
        <v/>
      </c>
      <c r="BB81" s="246" t="str">
        <f>IF(Glutamine!$E73&gt;0,Glutamine!#REF!,"")</f>
        <v/>
      </c>
      <c r="BC81" s="246" t="str">
        <f>IF(Glutamine!$E73&gt;0,Glutamine!#REF!,"")</f>
        <v/>
      </c>
      <c r="BD81" s="246" t="str">
        <f>IF(Glutamine!$E73&gt;0,Glutamine!#REF!,"")</f>
        <v/>
      </c>
      <c r="BE81" s="246" t="str">
        <f>IF(Glutamine!$E73&gt;0,Glutamine!#REF!,"")</f>
        <v/>
      </c>
      <c r="BF81" s="246" t="str">
        <f>IF(Glutamine!$E73&gt;0,Glutamine!#REF!,"")</f>
        <v/>
      </c>
      <c r="BG81" s="246" t="str">
        <f>IF(Glutamine!$E73&gt;0,Glutamine!#REF!,"")</f>
        <v/>
      </c>
      <c r="BH81" s="246" t="str">
        <f>IF(Glutamine!$E73&gt;0,Glutamine!#REF!,"")</f>
        <v/>
      </c>
      <c r="BI81" s="246" t="str">
        <f>IF(Glutamine!$E73&gt;0,Glutamine!#REF!,"")</f>
        <v/>
      </c>
      <c r="BJ81" s="246" t="str">
        <f>IF(Glutamine!$E73&gt;0,Glutamine!#REF!,"")</f>
        <v/>
      </c>
      <c r="BK81" s="246" t="str">
        <f>IF(Glutamine!$E73&gt;0,Glutamine!#REF!,"")</f>
        <v/>
      </c>
      <c r="BL81" s="246" t="str">
        <f>IF(Glutamine!$E73&gt;0,Glutamine!#REF!,"")</f>
        <v/>
      </c>
      <c r="BM81" s="246" t="str">
        <f>IF(Glutamine!$E73&gt;0,Glutamine!#REF!,"")</f>
        <v/>
      </c>
      <c r="BN81" s="246" t="str">
        <f>IF(Glutamine!$E73&gt;0,'In Process Calc.'!B74,"")</f>
        <v/>
      </c>
      <c r="BO81" s="246" t="str">
        <f>IF(Glutamine!$E73&gt;0,'In Process Calc.'!C74,"")</f>
        <v/>
      </c>
    </row>
    <row r="82" spans="1:67" x14ac:dyDescent="0.15">
      <c r="A82" s="240" t="str">
        <f>IF(Glutamine!$E74&gt;0,Glutamine!$B$1,"")</f>
        <v/>
      </c>
      <c r="B82" s="240" t="str">
        <f>IF(Glutamine!$E74&gt;0,Glutamine!A73+0.1,"")</f>
        <v/>
      </c>
      <c r="C82" s="244" t="str">
        <f>IF(Glutamine!$E74&gt;0,Glutamine!B73,"")</f>
        <v/>
      </c>
      <c r="D82" s="249" t="str">
        <f>IF(Glutamine!$E74&gt;0,Glutamine!C73,"")</f>
        <v/>
      </c>
      <c r="E82" s="240" t="str">
        <f>IF(Glutamine!$E74&gt;0,Glutamine!D73,"")</f>
        <v/>
      </c>
      <c r="F82" s="240" t="str">
        <f>IF(Glutamine!$E74&gt;0,Glutamine!E73,"")</f>
        <v/>
      </c>
      <c r="G82" s="240" t="str">
        <f>IF(Glutamine!$E74&gt;0,Glutamine!G73,"")</f>
        <v/>
      </c>
      <c r="H82" s="245" t="str">
        <f>IF(Glutamine!$E74&gt;0,Glutamine!H73,"")</f>
        <v/>
      </c>
      <c r="I82" s="245" t="str">
        <f>IF(Glutamine!$E74&gt;0,Glutamine!I73,"")</f>
        <v/>
      </c>
      <c r="J82" s="245" t="str">
        <f>IF(Glutamine!$E74&gt;0,Glutamine!J73,"")</f>
        <v/>
      </c>
      <c r="K82" s="245" t="str">
        <f>IF(Glutamine!$E74&gt;0,Glutamine!K73,"")</f>
        <v/>
      </c>
      <c r="L82" s="240" t="str">
        <f>IF(Glutamine!$E74&gt;0,Glutamine!L73,"")</f>
        <v/>
      </c>
      <c r="M82" s="240" t="str">
        <f>IF(Glutamine!$E74&gt;0,Glutamine!M73,"")</f>
        <v/>
      </c>
      <c r="N82" s="240" t="str">
        <f>IF(Glutamine!$E74&gt;0,Glutamine!N73,"")</f>
        <v/>
      </c>
      <c r="O82" s="240" t="str">
        <f>IF(Glutamine!$E74&gt;0,Glutamine!O73,"")</f>
        <v/>
      </c>
      <c r="P82" s="240" t="str">
        <f>IF(Glutamine!$E74&gt;0,Glutamine!P73,"")</f>
        <v/>
      </c>
      <c r="Q82" s="240" t="str">
        <f>IF(Glutamine!$E74&gt;0,Glutamine!Q73,"")</f>
        <v/>
      </c>
      <c r="R82" s="240" t="str">
        <f>IF(Glutamine!$E74&gt;0,Glutamine!R73,"")</f>
        <v/>
      </c>
      <c r="S82" s="240" t="str">
        <f>IF(Glutamine!$E74&gt;0,Glutamine!S73,"")</f>
        <v/>
      </c>
      <c r="T82" s="246" t="str">
        <f>IF(Glutamine!$E74&gt;0,Glutamine!T73+Glutamine!$E74*Glutamine!#REF!/'In Process Calc.'!$I76,"")</f>
        <v/>
      </c>
      <c r="U82" s="246" t="str">
        <f>IF(Glutamine!$E74&gt;0,Glutamine!U73+Glutamine!$E74*Glutamine!#REF!/'In Process Calc.'!$I76,"")</f>
        <v/>
      </c>
      <c r="V82" s="246" t="str">
        <f>IF(Glutamine!$E74&gt;0,Glutamine!V73+Glutamine!$E74*Glutamine!#REF!/'In Process Calc.'!$I76,"")</f>
        <v/>
      </c>
      <c r="W82" s="246" t="str">
        <f>IF(Glutamine!$E74&gt;0,Glutamine!W73+Glutamine!$E74*Glutamine!#REF!/'In Process Calc.'!$I76,"")</f>
        <v/>
      </c>
      <c r="X82" s="246" t="str">
        <f>IF(Glutamine!$E74&gt;0,Glutamine!X73+Glutamine!$E74*Glutamine!#REF!/'In Process Calc.'!$I76,"")</f>
        <v/>
      </c>
      <c r="Y82" s="246" t="str">
        <f>IF(Glutamine!$E74&gt;0,Glutamine!Y73+Glutamine!$E74*Glutamine!#REF!/'In Process Calc.'!$I76,"")</f>
        <v/>
      </c>
      <c r="Z82" s="246" t="str">
        <f>IF(Glutamine!$E74&gt;0,Glutamine!Z73+Glutamine!$E74*Glutamine!#REF!/'In Process Calc.'!$I76,"")</f>
        <v/>
      </c>
      <c r="AA82" s="246" t="str">
        <f>IF(Glutamine!$E74&gt;0,Glutamine!AA73+Glutamine!$E74*Glutamine!#REF!/'In Process Calc.'!$I76,"")</f>
        <v/>
      </c>
      <c r="AB82" s="246" t="str">
        <f>IF(Glutamine!$E74&gt;0,Glutamine!AB73+Glutamine!$E74*Glutamine!#REF!/'In Process Calc.'!$I76,"")</f>
        <v/>
      </c>
      <c r="AC82" s="246" t="str">
        <f>IF(Glutamine!$E74&gt;0,Glutamine!AC73+Glutamine!$E74*Glutamine!#REF!/'In Process Calc.'!$I76,"")</f>
        <v/>
      </c>
      <c r="AD82" s="246" t="str">
        <f>IF(Glutamine!$E74&gt;0,Glutamine!AD73+Glutamine!$E74*Glutamine!#REF!/'In Process Calc.'!$I76,"")</f>
        <v/>
      </c>
      <c r="AE82" s="246" t="str">
        <f>IF(Glutamine!$E74&gt;0,Glutamine!AE73+Glutamine!$E74*Glutamine!#REF!/'In Process Calc.'!$I76,"")</f>
        <v/>
      </c>
      <c r="AF82" s="246" t="str">
        <f>IF(Glutamine!$E74&gt;0,Glutamine!AF73+Glutamine!$E74*Glutamine!#REF!/'In Process Calc.'!$I76,"")</f>
        <v/>
      </c>
      <c r="AG82" s="246" t="str">
        <f>IF(Glutamine!$E74&gt;0,Glutamine!AG73+Glutamine!$E74*Glutamine!#REF!/'In Process Calc.'!$I76,"")</f>
        <v/>
      </c>
      <c r="AH82" s="246" t="str">
        <f>IF(Glutamine!$E74&gt;0,Glutamine!AH73+Glutamine!$E74*Glutamine!#REF!/'In Process Calc.'!$I76,"")</f>
        <v/>
      </c>
      <c r="AI82" s="246" t="str">
        <f>IF(Glutamine!$E74&gt;0,Glutamine!AI73+Glutamine!$E74*Glutamine!#REF!/'In Process Calc.'!$I76,"")</f>
        <v/>
      </c>
      <c r="AJ82" s="246" t="str">
        <f>IF(Glutamine!$E74&gt;0,Glutamine!AJ73+Glutamine!$E74*Glutamine!#REF!/'In Process Calc.'!$I76,"")</f>
        <v/>
      </c>
      <c r="AK82" s="246" t="str">
        <f>IF(Glutamine!$E74&gt;0,Glutamine!AK73+Glutamine!$E74*Glutamine!#REF!/'In Process Calc.'!$I76,"")</f>
        <v/>
      </c>
      <c r="AL82" s="246" t="str">
        <f>IF(Glutamine!$E74&gt;0,Glutamine!AL73+Glutamine!$E74*Glutamine!#REF!/'In Process Calc.'!$I76,"")</f>
        <v/>
      </c>
      <c r="AM82" s="246" t="str">
        <f>IF(Glutamine!$E74&gt;0,Glutamine!AM73+Glutamine!$E74*Glutamine!#REF!/'In Process Calc.'!$I76,"")</f>
        <v/>
      </c>
      <c r="AN82" s="246" t="str">
        <f>IF(Glutamine!$E74&gt;0,Glutamine!AN73+Glutamine!$E74*Glutamine!#REF!/'In Process Calc.'!$I76,"")</f>
        <v/>
      </c>
      <c r="AO82" s="246" t="str">
        <f>IF(Glutamine!$E74&gt;0,Glutamine!AO73+Glutamine!$E74*Glutamine!#REF!/'In Process Calc.'!$I76,"")</f>
        <v/>
      </c>
      <c r="AP82" s="246" t="str">
        <f>IF(Glutamine!$E74&gt;0,Glutamine!AP73+Glutamine!$E74*Glutamine!AQ73/'In Process Calc.'!$I76,"")</f>
        <v/>
      </c>
      <c r="AQ82" s="246" t="str">
        <f>IF(Glutamine!$E74&gt;0,Glutamine!#REF!+Glutamine!$E74*Glutamine!AR73/'In Process Calc.'!$I76,"")</f>
        <v/>
      </c>
      <c r="AR82" s="246" t="str">
        <f>IF(Glutamine!$E74&gt;0,Glutamine!#REF!,"")</f>
        <v/>
      </c>
      <c r="AS82" s="246" t="str">
        <f>IF(Glutamine!$E74&gt;0,Glutamine!#REF!,"")</f>
        <v/>
      </c>
      <c r="AT82" s="246" t="str">
        <f>IF(Glutamine!$E74&gt;0,Glutamine!#REF!,"")</f>
        <v/>
      </c>
      <c r="AU82" s="246" t="str">
        <f>IF(Glutamine!$E74&gt;0,Glutamine!#REF!,"")</f>
        <v/>
      </c>
      <c r="AV82" s="246" t="str">
        <f>IF(Glutamine!$E74&gt;0,Glutamine!#REF!,"")</f>
        <v/>
      </c>
      <c r="AW82" s="246" t="str">
        <f>IF(Glutamine!$E74&gt;0,Glutamine!#REF!,"")</f>
        <v/>
      </c>
      <c r="AX82" s="246" t="str">
        <f>IF(Glutamine!$E74&gt;0,Glutamine!#REF!,"")</f>
        <v/>
      </c>
      <c r="AY82" s="246" t="str">
        <f>IF(Glutamine!$E74&gt;0,Glutamine!#REF!,"")</f>
        <v/>
      </c>
      <c r="AZ82" s="246" t="str">
        <f>IF(Glutamine!$E74&gt;0,Glutamine!#REF!,"")</f>
        <v/>
      </c>
      <c r="BA82" s="246" t="str">
        <f>IF(Glutamine!$E74&gt;0,Glutamine!#REF!,"")</f>
        <v/>
      </c>
      <c r="BB82" s="246" t="str">
        <f>IF(Glutamine!$E74&gt;0,Glutamine!#REF!,"")</f>
        <v/>
      </c>
      <c r="BC82" s="246" t="str">
        <f>IF(Glutamine!$E74&gt;0,Glutamine!#REF!,"")</f>
        <v/>
      </c>
      <c r="BD82" s="246" t="str">
        <f>IF(Glutamine!$E74&gt;0,Glutamine!#REF!,"")</f>
        <v/>
      </c>
      <c r="BE82" s="246" t="str">
        <f>IF(Glutamine!$E74&gt;0,Glutamine!#REF!,"")</f>
        <v/>
      </c>
      <c r="BF82" s="246" t="str">
        <f>IF(Glutamine!$E74&gt;0,Glutamine!#REF!,"")</f>
        <v/>
      </c>
      <c r="BG82" s="246" t="str">
        <f>IF(Glutamine!$E74&gt;0,Glutamine!#REF!,"")</f>
        <v/>
      </c>
      <c r="BH82" s="246" t="str">
        <f>IF(Glutamine!$E74&gt;0,Glutamine!#REF!,"")</f>
        <v/>
      </c>
      <c r="BI82" s="246" t="str">
        <f>IF(Glutamine!$E74&gt;0,Glutamine!#REF!,"")</f>
        <v/>
      </c>
      <c r="BJ82" s="246" t="str">
        <f>IF(Glutamine!$E74&gt;0,Glutamine!#REF!,"")</f>
        <v/>
      </c>
      <c r="BK82" s="246" t="str">
        <f>IF(Glutamine!$E74&gt;0,Glutamine!#REF!,"")</f>
        <v/>
      </c>
      <c r="BL82" s="246" t="str">
        <f>IF(Glutamine!$E74&gt;0,Glutamine!#REF!,"")</f>
        <v/>
      </c>
      <c r="BM82" s="246" t="str">
        <f>IF(Glutamine!$E74&gt;0,Glutamine!#REF!,"")</f>
        <v/>
      </c>
      <c r="BN82" s="246" t="str">
        <f>IF(Glutamine!$E74&gt;0,'In Process Calc.'!B75,"")</f>
        <v/>
      </c>
      <c r="BO82" s="246" t="str">
        <f>IF(Glutamine!$E74&gt;0,'In Process Calc.'!C75,"")</f>
        <v/>
      </c>
    </row>
    <row r="83" spans="1:67" x14ac:dyDescent="0.15">
      <c r="A83" s="240" t="str">
        <f>IF(Glutamine!$E75&gt;0,Glutamine!$B$1,"")</f>
        <v/>
      </c>
      <c r="B83" s="240" t="str">
        <f>IF(Glutamine!$E75&gt;0,Glutamine!A74+0.1,"")</f>
        <v/>
      </c>
      <c r="C83" s="244" t="str">
        <f>IF(Glutamine!$E75&gt;0,Glutamine!B74,"")</f>
        <v/>
      </c>
      <c r="D83" s="249" t="str">
        <f>IF(Glutamine!$E75&gt;0,Glutamine!C74,"")</f>
        <v/>
      </c>
      <c r="E83" s="240" t="str">
        <f>IF(Glutamine!$E75&gt;0,Glutamine!D74,"")</f>
        <v/>
      </c>
      <c r="F83" s="240" t="str">
        <f>IF(Glutamine!$E75&gt;0,Glutamine!E74,"")</f>
        <v/>
      </c>
      <c r="G83" s="240" t="str">
        <f>IF(Glutamine!$E75&gt;0,Glutamine!G74,"")</f>
        <v/>
      </c>
      <c r="H83" s="245" t="str">
        <f>IF(Glutamine!$E75&gt;0,Glutamine!H74,"")</f>
        <v/>
      </c>
      <c r="I83" s="245" t="str">
        <f>IF(Glutamine!$E75&gt;0,Glutamine!I74,"")</f>
        <v/>
      </c>
      <c r="J83" s="245" t="str">
        <f>IF(Glutamine!$E75&gt;0,Glutamine!J74,"")</f>
        <v/>
      </c>
      <c r="K83" s="245" t="str">
        <f>IF(Glutamine!$E75&gt;0,Glutamine!K74,"")</f>
        <v/>
      </c>
      <c r="L83" s="240" t="str">
        <f>IF(Glutamine!$E75&gt;0,Glutamine!L74,"")</f>
        <v/>
      </c>
      <c r="M83" s="240" t="str">
        <f>IF(Glutamine!$E75&gt;0,Glutamine!M74,"")</f>
        <v/>
      </c>
      <c r="N83" s="240" t="str">
        <f>IF(Glutamine!$E75&gt;0,Glutamine!N74,"")</f>
        <v/>
      </c>
      <c r="O83" s="240" t="str">
        <f>IF(Glutamine!$E75&gt;0,Glutamine!O74,"")</f>
        <v/>
      </c>
      <c r="P83" s="240" t="str">
        <f>IF(Glutamine!$E75&gt;0,Glutamine!P74,"")</f>
        <v/>
      </c>
      <c r="Q83" s="240" t="str">
        <f>IF(Glutamine!$E75&gt;0,Glutamine!Q74,"")</f>
        <v/>
      </c>
      <c r="R83" s="240" t="str">
        <f>IF(Glutamine!$E75&gt;0,Glutamine!R74,"")</f>
        <v/>
      </c>
      <c r="S83" s="240" t="str">
        <f>IF(Glutamine!$E75&gt;0,Glutamine!S74,"")</f>
        <v/>
      </c>
      <c r="T83" s="246" t="str">
        <f>IF(Glutamine!$E75&gt;0,Glutamine!T74+Glutamine!$E75*Glutamine!#REF!/'In Process Calc.'!$I77,"")</f>
        <v/>
      </c>
      <c r="U83" s="246" t="str">
        <f>IF(Glutamine!$E75&gt;0,Glutamine!U74+Glutamine!$E75*Glutamine!#REF!/'In Process Calc.'!$I77,"")</f>
        <v/>
      </c>
      <c r="V83" s="246" t="str">
        <f>IF(Glutamine!$E75&gt;0,Glutamine!V74+Glutamine!$E75*Glutamine!#REF!/'In Process Calc.'!$I77,"")</f>
        <v/>
      </c>
      <c r="W83" s="246" t="str">
        <f>IF(Glutamine!$E75&gt;0,Glutamine!W74+Glutamine!$E75*Glutamine!#REF!/'In Process Calc.'!$I77,"")</f>
        <v/>
      </c>
      <c r="X83" s="246" t="str">
        <f>IF(Glutamine!$E75&gt;0,Glutamine!X74+Glutamine!$E75*Glutamine!#REF!/'In Process Calc.'!$I77,"")</f>
        <v/>
      </c>
      <c r="Y83" s="246" t="str">
        <f>IF(Glutamine!$E75&gt;0,Glutamine!Y74+Glutamine!$E75*Glutamine!#REF!/'In Process Calc.'!$I77,"")</f>
        <v/>
      </c>
      <c r="Z83" s="246" t="str">
        <f>IF(Glutamine!$E75&gt;0,Glutamine!Z74+Glutamine!$E75*Glutamine!#REF!/'In Process Calc.'!$I77,"")</f>
        <v/>
      </c>
      <c r="AA83" s="246" t="str">
        <f>IF(Glutamine!$E75&gt;0,Glutamine!AA74+Glutamine!$E75*Glutamine!#REF!/'In Process Calc.'!$I77,"")</f>
        <v/>
      </c>
      <c r="AB83" s="246" t="str">
        <f>IF(Glutamine!$E75&gt;0,Glutamine!AB74+Glutamine!$E75*Glutamine!#REF!/'In Process Calc.'!$I77,"")</f>
        <v/>
      </c>
      <c r="AC83" s="246" t="str">
        <f>IF(Glutamine!$E75&gt;0,Glutamine!AC74+Glutamine!$E75*Glutamine!#REF!/'In Process Calc.'!$I77,"")</f>
        <v/>
      </c>
      <c r="AD83" s="246" t="str">
        <f>IF(Glutamine!$E75&gt;0,Glutamine!AD74+Glutamine!$E75*Glutamine!#REF!/'In Process Calc.'!$I77,"")</f>
        <v/>
      </c>
      <c r="AE83" s="246" t="str">
        <f>IF(Glutamine!$E75&gt;0,Glutamine!AE74+Glutamine!$E75*Glutamine!#REF!/'In Process Calc.'!$I77,"")</f>
        <v/>
      </c>
      <c r="AF83" s="246" t="str">
        <f>IF(Glutamine!$E75&gt;0,Glutamine!AF74+Glutamine!$E75*Glutamine!#REF!/'In Process Calc.'!$I77,"")</f>
        <v/>
      </c>
      <c r="AG83" s="246" t="str">
        <f>IF(Glutamine!$E75&gt;0,Glutamine!AG74+Glutamine!$E75*Glutamine!#REF!/'In Process Calc.'!$I77,"")</f>
        <v/>
      </c>
      <c r="AH83" s="246" t="str">
        <f>IF(Glutamine!$E75&gt;0,Glutamine!AH74+Glutamine!$E75*Glutamine!#REF!/'In Process Calc.'!$I77,"")</f>
        <v/>
      </c>
      <c r="AI83" s="246" t="str">
        <f>IF(Glutamine!$E75&gt;0,Glutamine!AI74+Glutamine!$E75*Glutamine!#REF!/'In Process Calc.'!$I77,"")</f>
        <v/>
      </c>
      <c r="AJ83" s="246" t="str">
        <f>IF(Glutamine!$E75&gt;0,Glutamine!AJ74+Glutamine!$E75*Glutamine!#REF!/'In Process Calc.'!$I77,"")</f>
        <v/>
      </c>
      <c r="AK83" s="246" t="str">
        <f>IF(Glutamine!$E75&gt;0,Glutamine!AK74+Glutamine!$E75*Glutamine!#REF!/'In Process Calc.'!$I77,"")</f>
        <v/>
      </c>
      <c r="AL83" s="246" t="str">
        <f>IF(Glutamine!$E75&gt;0,Glutamine!AL74+Glutamine!$E75*Glutamine!#REF!/'In Process Calc.'!$I77,"")</f>
        <v/>
      </c>
      <c r="AM83" s="246" t="str">
        <f>IF(Glutamine!$E75&gt;0,Glutamine!AM74+Glutamine!$E75*Glutamine!#REF!/'In Process Calc.'!$I77,"")</f>
        <v/>
      </c>
      <c r="AN83" s="246" t="str">
        <f>IF(Glutamine!$E75&gt;0,Glutamine!AN74+Glutamine!$E75*Glutamine!#REF!/'In Process Calc.'!$I77,"")</f>
        <v/>
      </c>
      <c r="AO83" s="246" t="str">
        <f>IF(Glutamine!$E75&gt;0,Glutamine!AO74+Glutamine!$E75*Glutamine!#REF!/'In Process Calc.'!$I77,"")</f>
        <v/>
      </c>
      <c r="AP83" s="246" t="str">
        <f>IF(Glutamine!$E75&gt;0,Glutamine!AP74+Glutamine!$E75*Glutamine!AQ74/'In Process Calc.'!$I77,"")</f>
        <v/>
      </c>
      <c r="AQ83" s="246" t="str">
        <f>IF(Glutamine!$E75&gt;0,Glutamine!#REF!+Glutamine!$E75*Glutamine!AR74/'In Process Calc.'!$I77,"")</f>
        <v/>
      </c>
      <c r="AR83" s="246" t="str">
        <f>IF(Glutamine!$E75&gt;0,Glutamine!#REF!,"")</f>
        <v/>
      </c>
      <c r="AS83" s="246" t="str">
        <f>IF(Glutamine!$E75&gt;0,Glutamine!#REF!,"")</f>
        <v/>
      </c>
      <c r="AT83" s="246" t="str">
        <f>IF(Glutamine!$E75&gt;0,Glutamine!#REF!,"")</f>
        <v/>
      </c>
      <c r="AU83" s="246" t="str">
        <f>IF(Glutamine!$E75&gt;0,Glutamine!#REF!,"")</f>
        <v/>
      </c>
      <c r="AV83" s="246" t="str">
        <f>IF(Glutamine!$E75&gt;0,Glutamine!#REF!,"")</f>
        <v/>
      </c>
      <c r="AW83" s="246" t="str">
        <f>IF(Glutamine!$E75&gt;0,Glutamine!#REF!,"")</f>
        <v/>
      </c>
      <c r="AX83" s="246" t="str">
        <f>IF(Glutamine!$E75&gt;0,Glutamine!#REF!,"")</f>
        <v/>
      </c>
      <c r="AY83" s="246" t="str">
        <f>IF(Glutamine!$E75&gt;0,Glutamine!#REF!,"")</f>
        <v/>
      </c>
      <c r="AZ83" s="246" t="str">
        <f>IF(Glutamine!$E75&gt;0,Glutamine!#REF!,"")</f>
        <v/>
      </c>
      <c r="BA83" s="246" t="str">
        <f>IF(Glutamine!$E75&gt;0,Glutamine!#REF!,"")</f>
        <v/>
      </c>
      <c r="BB83" s="246" t="str">
        <f>IF(Glutamine!$E75&gt;0,Glutamine!#REF!,"")</f>
        <v/>
      </c>
      <c r="BC83" s="246" t="str">
        <f>IF(Glutamine!$E75&gt;0,Glutamine!#REF!,"")</f>
        <v/>
      </c>
      <c r="BD83" s="246" t="str">
        <f>IF(Glutamine!$E75&gt;0,Glutamine!#REF!,"")</f>
        <v/>
      </c>
      <c r="BE83" s="246" t="str">
        <f>IF(Glutamine!$E75&gt;0,Glutamine!#REF!,"")</f>
        <v/>
      </c>
      <c r="BF83" s="246" t="str">
        <f>IF(Glutamine!$E75&gt;0,Glutamine!#REF!,"")</f>
        <v/>
      </c>
      <c r="BG83" s="246" t="str">
        <f>IF(Glutamine!$E75&gt;0,Glutamine!#REF!,"")</f>
        <v/>
      </c>
      <c r="BH83" s="246" t="str">
        <f>IF(Glutamine!$E75&gt;0,Glutamine!#REF!,"")</f>
        <v/>
      </c>
      <c r="BI83" s="246" t="str">
        <f>IF(Glutamine!$E75&gt;0,Glutamine!#REF!,"")</f>
        <v/>
      </c>
      <c r="BJ83" s="246" t="str">
        <f>IF(Glutamine!$E75&gt;0,Glutamine!#REF!,"")</f>
        <v/>
      </c>
      <c r="BK83" s="246" t="str">
        <f>IF(Glutamine!$E75&gt;0,Glutamine!#REF!,"")</f>
        <v/>
      </c>
      <c r="BL83" s="246" t="str">
        <f>IF(Glutamine!$E75&gt;0,Glutamine!#REF!,"")</f>
        <v/>
      </c>
      <c r="BM83" s="246" t="str">
        <f>IF(Glutamine!$E75&gt;0,Glutamine!#REF!,"")</f>
        <v/>
      </c>
      <c r="BN83" s="246" t="str">
        <f>IF(Glutamine!$E75&gt;0,'In Process Calc.'!B76,"")</f>
        <v/>
      </c>
      <c r="BO83" s="246" t="str">
        <f>IF(Glutamine!$E75&gt;0,'In Process Calc.'!C76,"")</f>
        <v/>
      </c>
    </row>
    <row r="84" spans="1:67" x14ac:dyDescent="0.15">
      <c r="A84" s="240" t="str">
        <f>IF(Glutamine!$E76&gt;0,Glutamine!$B$1,"")</f>
        <v/>
      </c>
      <c r="B84" s="240" t="str">
        <f>IF(Glutamine!$E76&gt;0,Glutamine!A75+0.1,"")</f>
        <v/>
      </c>
      <c r="C84" s="244" t="str">
        <f>IF(Glutamine!$E76&gt;0,Glutamine!B75,"")</f>
        <v/>
      </c>
      <c r="D84" s="249" t="str">
        <f>IF(Glutamine!$E76&gt;0,Glutamine!C75,"")</f>
        <v/>
      </c>
      <c r="E84" s="240" t="str">
        <f>IF(Glutamine!$E76&gt;0,Glutamine!D75,"")</f>
        <v/>
      </c>
      <c r="F84" s="240" t="str">
        <f>IF(Glutamine!$E76&gt;0,Glutamine!E75,"")</f>
        <v/>
      </c>
      <c r="G84" s="240" t="str">
        <f>IF(Glutamine!$E76&gt;0,Glutamine!G75,"")</f>
        <v/>
      </c>
      <c r="H84" s="245" t="str">
        <f>IF(Glutamine!$E76&gt;0,Glutamine!H75,"")</f>
        <v/>
      </c>
      <c r="I84" s="245" t="str">
        <f>IF(Glutamine!$E76&gt;0,Glutamine!I75,"")</f>
        <v/>
      </c>
      <c r="J84" s="245" t="str">
        <f>IF(Glutamine!$E76&gt;0,Glutamine!J75,"")</f>
        <v/>
      </c>
      <c r="K84" s="245" t="str">
        <f>IF(Glutamine!$E76&gt;0,Glutamine!K75,"")</f>
        <v/>
      </c>
      <c r="L84" s="240" t="str">
        <f>IF(Glutamine!$E76&gt;0,Glutamine!L75,"")</f>
        <v/>
      </c>
      <c r="M84" s="240" t="str">
        <f>IF(Glutamine!$E76&gt;0,Glutamine!M75,"")</f>
        <v/>
      </c>
      <c r="N84" s="240" t="str">
        <f>IF(Glutamine!$E76&gt;0,Glutamine!N75,"")</f>
        <v/>
      </c>
      <c r="O84" s="240" t="str">
        <f>IF(Glutamine!$E76&gt;0,Glutamine!O75,"")</f>
        <v/>
      </c>
      <c r="P84" s="240" t="str">
        <f>IF(Glutamine!$E76&gt;0,Glutamine!P75,"")</f>
        <v/>
      </c>
      <c r="Q84" s="240" t="str">
        <f>IF(Glutamine!$E76&gt;0,Glutamine!Q75,"")</f>
        <v/>
      </c>
      <c r="R84" s="240" t="str">
        <f>IF(Glutamine!$E76&gt;0,Glutamine!R75,"")</f>
        <v/>
      </c>
      <c r="S84" s="240" t="str">
        <f>IF(Glutamine!$E76&gt;0,Glutamine!S75,"")</f>
        <v/>
      </c>
      <c r="T84" s="246" t="str">
        <f>IF(Glutamine!$E76&gt;0,Glutamine!T75+Glutamine!$E76*Glutamine!#REF!/'In Process Calc.'!$I78,"")</f>
        <v/>
      </c>
      <c r="U84" s="246" t="str">
        <f>IF(Glutamine!$E76&gt;0,Glutamine!U75+Glutamine!$E76*Glutamine!#REF!/'In Process Calc.'!$I78,"")</f>
        <v/>
      </c>
      <c r="V84" s="246" t="str">
        <f>IF(Glutamine!$E76&gt;0,Glutamine!V75+Glutamine!$E76*Glutamine!#REF!/'In Process Calc.'!$I78,"")</f>
        <v/>
      </c>
      <c r="W84" s="246" t="str">
        <f>IF(Glutamine!$E76&gt;0,Glutamine!W75+Glutamine!$E76*Glutamine!#REF!/'In Process Calc.'!$I78,"")</f>
        <v/>
      </c>
      <c r="X84" s="246" t="str">
        <f>IF(Glutamine!$E76&gt;0,Glutamine!X75+Glutamine!$E76*Glutamine!#REF!/'In Process Calc.'!$I78,"")</f>
        <v/>
      </c>
      <c r="Y84" s="246" t="str">
        <f>IF(Glutamine!$E76&gt;0,Glutamine!Y75+Glutamine!$E76*Glutamine!#REF!/'In Process Calc.'!$I78,"")</f>
        <v/>
      </c>
      <c r="Z84" s="246" t="str">
        <f>IF(Glutamine!$E76&gt;0,Glutamine!Z75+Glutamine!$E76*Glutamine!#REF!/'In Process Calc.'!$I78,"")</f>
        <v/>
      </c>
      <c r="AA84" s="246" t="str">
        <f>IF(Glutamine!$E76&gt;0,Glutamine!AA75+Glutamine!$E76*Glutamine!#REF!/'In Process Calc.'!$I78,"")</f>
        <v/>
      </c>
      <c r="AB84" s="246" t="str">
        <f>IF(Glutamine!$E76&gt;0,Glutamine!AB75+Glutamine!$E76*Glutamine!#REF!/'In Process Calc.'!$I78,"")</f>
        <v/>
      </c>
      <c r="AC84" s="246" t="str">
        <f>IF(Glutamine!$E76&gt;0,Glutamine!AC75+Glutamine!$E76*Glutamine!#REF!/'In Process Calc.'!$I78,"")</f>
        <v/>
      </c>
      <c r="AD84" s="246" t="str">
        <f>IF(Glutamine!$E76&gt;0,Glutamine!AD75+Glutamine!$E76*Glutamine!#REF!/'In Process Calc.'!$I78,"")</f>
        <v/>
      </c>
      <c r="AE84" s="246" t="str">
        <f>IF(Glutamine!$E76&gt;0,Glutamine!AE75+Glutamine!$E76*Glutamine!#REF!/'In Process Calc.'!$I78,"")</f>
        <v/>
      </c>
      <c r="AF84" s="246" t="str">
        <f>IF(Glutamine!$E76&gt;0,Glutamine!AF75+Glutamine!$E76*Glutamine!#REF!/'In Process Calc.'!$I78,"")</f>
        <v/>
      </c>
      <c r="AG84" s="246" t="str">
        <f>IF(Glutamine!$E76&gt;0,Glutamine!AG75+Glutamine!$E76*Glutamine!#REF!/'In Process Calc.'!$I78,"")</f>
        <v/>
      </c>
      <c r="AH84" s="246" t="str">
        <f>IF(Glutamine!$E76&gt;0,Glutamine!AH75+Glutamine!$E76*Glutamine!#REF!/'In Process Calc.'!$I78,"")</f>
        <v/>
      </c>
      <c r="AI84" s="246" t="str">
        <f>IF(Glutamine!$E76&gt;0,Glutamine!AI75+Glutamine!$E76*Glutamine!#REF!/'In Process Calc.'!$I78,"")</f>
        <v/>
      </c>
      <c r="AJ84" s="246" t="str">
        <f>IF(Glutamine!$E76&gt;0,Glutamine!AJ75+Glutamine!$E76*Glutamine!#REF!/'In Process Calc.'!$I78,"")</f>
        <v/>
      </c>
      <c r="AK84" s="246" t="str">
        <f>IF(Glutamine!$E76&gt;0,Glutamine!AK75+Glutamine!$E76*Glutamine!#REF!/'In Process Calc.'!$I78,"")</f>
        <v/>
      </c>
      <c r="AL84" s="246" t="str">
        <f>IF(Glutamine!$E76&gt;0,Glutamine!AL75+Glutamine!$E76*Glutamine!#REF!/'In Process Calc.'!$I78,"")</f>
        <v/>
      </c>
      <c r="AM84" s="246" t="str">
        <f>IF(Glutamine!$E76&gt;0,Glutamine!AM75+Glutamine!$E76*Glutamine!#REF!/'In Process Calc.'!$I78,"")</f>
        <v/>
      </c>
      <c r="AN84" s="246" t="str">
        <f>IF(Glutamine!$E76&gt;0,Glutamine!AN75+Glutamine!$E76*Glutamine!#REF!/'In Process Calc.'!$I78,"")</f>
        <v/>
      </c>
      <c r="AO84" s="246" t="str">
        <f>IF(Glutamine!$E76&gt;0,Glutamine!AO75+Glutamine!$E76*Glutamine!#REF!/'In Process Calc.'!$I78,"")</f>
        <v/>
      </c>
      <c r="AP84" s="246" t="str">
        <f>IF(Glutamine!$E76&gt;0,Glutamine!AP75+Glutamine!$E76*Glutamine!AQ75/'In Process Calc.'!$I78,"")</f>
        <v/>
      </c>
      <c r="AQ84" s="246" t="str">
        <f>IF(Glutamine!$E76&gt;0,Glutamine!#REF!+Glutamine!$E76*Glutamine!AR75/'In Process Calc.'!$I78,"")</f>
        <v/>
      </c>
      <c r="AR84" s="246" t="str">
        <f>IF(Glutamine!$E76&gt;0,Glutamine!#REF!,"")</f>
        <v/>
      </c>
      <c r="AS84" s="246" t="str">
        <f>IF(Glutamine!$E76&gt;0,Glutamine!#REF!,"")</f>
        <v/>
      </c>
      <c r="AT84" s="246" t="str">
        <f>IF(Glutamine!$E76&gt;0,Glutamine!#REF!,"")</f>
        <v/>
      </c>
      <c r="AU84" s="246" t="str">
        <f>IF(Glutamine!$E76&gt;0,Glutamine!#REF!,"")</f>
        <v/>
      </c>
      <c r="AV84" s="246" t="str">
        <f>IF(Glutamine!$E76&gt;0,Glutamine!#REF!,"")</f>
        <v/>
      </c>
      <c r="AW84" s="246" t="str">
        <f>IF(Glutamine!$E76&gt;0,Glutamine!#REF!,"")</f>
        <v/>
      </c>
      <c r="AX84" s="246" t="str">
        <f>IF(Glutamine!$E76&gt;0,Glutamine!#REF!,"")</f>
        <v/>
      </c>
      <c r="AY84" s="246" t="str">
        <f>IF(Glutamine!$E76&gt;0,Glutamine!#REF!,"")</f>
        <v/>
      </c>
      <c r="AZ84" s="246" t="str">
        <f>IF(Glutamine!$E76&gt;0,Glutamine!#REF!,"")</f>
        <v/>
      </c>
      <c r="BA84" s="246" t="str">
        <f>IF(Glutamine!$E76&gt;0,Glutamine!#REF!,"")</f>
        <v/>
      </c>
      <c r="BB84" s="246" t="str">
        <f>IF(Glutamine!$E76&gt;0,Glutamine!#REF!,"")</f>
        <v/>
      </c>
      <c r="BC84" s="246" t="str">
        <f>IF(Glutamine!$E76&gt;0,Glutamine!#REF!,"")</f>
        <v/>
      </c>
      <c r="BD84" s="246" t="str">
        <f>IF(Glutamine!$E76&gt;0,Glutamine!#REF!,"")</f>
        <v/>
      </c>
      <c r="BE84" s="246" t="str">
        <f>IF(Glutamine!$E76&gt;0,Glutamine!#REF!,"")</f>
        <v/>
      </c>
      <c r="BF84" s="246" t="str">
        <f>IF(Glutamine!$E76&gt;0,Glutamine!#REF!,"")</f>
        <v/>
      </c>
      <c r="BG84" s="246" t="str">
        <f>IF(Glutamine!$E76&gt;0,Glutamine!#REF!,"")</f>
        <v/>
      </c>
      <c r="BH84" s="246" t="str">
        <f>IF(Glutamine!$E76&gt;0,Glutamine!#REF!,"")</f>
        <v/>
      </c>
      <c r="BI84" s="246" t="str">
        <f>IF(Glutamine!$E76&gt;0,Glutamine!#REF!,"")</f>
        <v/>
      </c>
      <c r="BJ84" s="246" t="str">
        <f>IF(Glutamine!$E76&gt;0,Glutamine!#REF!,"")</f>
        <v/>
      </c>
      <c r="BK84" s="246" t="str">
        <f>IF(Glutamine!$E76&gt;0,Glutamine!#REF!,"")</f>
        <v/>
      </c>
      <c r="BL84" s="246" t="str">
        <f>IF(Glutamine!$E76&gt;0,Glutamine!#REF!,"")</f>
        <v/>
      </c>
      <c r="BM84" s="246" t="str">
        <f>IF(Glutamine!$E76&gt;0,Glutamine!#REF!,"")</f>
        <v/>
      </c>
      <c r="BN84" s="246" t="str">
        <f>IF(Glutamine!$E76&gt;0,'In Process Calc.'!B77,"")</f>
        <v/>
      </c>
      <c r="BO84" s="246" t="str">
        <f>IF(Glutamine!$E76&gt;0,'In Process Calc.'!C77,"")</f>
        <v/>
      </c>
    </row>
    <row r="85" spans="1:67" x14ac:dyDescent="0.15">
      <c r="A85" s="240" t="str">
        <f>IF(Glutamine!$E77&gt;0,Glutamine!$B$1,"")</f>
        <v/>
      </c>
      <c r="B85" s="240" t="str">
        <f>IF(Glutamine!$E77&gt;0,Glutamine!A76+0.1,"")</f>
        <v/>
      </c>
      <c r="C85" s="244" t="str">
        <f>IF(Glutamine!$E77&gt;0,Glutamine!B76,"")</f>
        <v/>
      </c>
      <c r="D85" s="249" t="str">
        <f>IF(Glutamine!$E77&gt;0,Glutamine!C76,"")</f>
        <v/>
      </c>
      <c r="E85" s="240" t="str">
        <f>IF(Glutamine!$E77&gt;0,Glutamine!D76,"")</f>
        <v/>
      </c>
      <c r="F85" s="240" t="str">
        <f>IF(Glutamine!$E77&gt;0,Glutamine!E76,"")</f>
        <v/>
      </c>
      <c r="G85" s="240" t="str">
        <f>IF(Glutamine!$E77&gt;0,Glutamine!G76,"")</f>
        <v/>
      </c>
      <c r="H85" s="245" t="str">
        <f>IF(Glutamine!$E77&gt;0,Glutamine!H76,"")</f>
        <v/>
      </c>
      <c r="I85" s="245" t="str">
        <f>IF(Glutamine!$E77&gt;0,Glutamine!I76,"")</f>
        <v/>
      </c>
      <c r="J85" s="245" t="str">
        <f>IF(Glutamine!$E77&gt;0,Glutamine!J76,"")</f>
        <v/>
      </c>
      <c r="K85" s="245" t="str">
        <f>IF(Glutamine!$E77&gt;0,Glutamine!K76,"")</f>
        <v/>
      </c>
      <c r="L85" s="240" t="str">
        <f>IF(Glutamine!$E77&gt;0,Glutamine!L76,"")</f>
        <v/>
      </c>
      <c r="M85" s="240" t="str">
        <f>IF(Glutamine!$E77&gt;0,Glutamine!M76,"")</f>
        <v/>
      </c>
      <c r="N85" s="240" t="str">
        <f>IF(Glutamine!$E77&gt;0,Glutamine!N76,"")</f>
        <v/>
      </c>
      <c r="O85" s="240" t="str">
        <f>IF(Glutamine!$E77&gt;0,Glutamine!O76,"")</f>
        <v/>
      </c>
      <c r="P85" s="240" t="str">
        <f>IF(Glutamine!$E77&gt;0,Glutamine!P76,"")</f>
        <v/>
      </c>
      <c r="Q85" s="240" t="str">
        <f>IF(Glutamine!$E77&gt;0,Glutamine!Q76,"")</f>
        <v/>
      </c>
      <c r="R85" s="240" t="str">
        <f>IF(Glutamine!$E77&gt;0,Glutamine!R76,"")</f>
        <v/>
      </c>
      <c r="S85" s="240" t="str">
        <f>IF(Glutamine!$E77&gt;0,Glutamine!S76,"")</f>
        <v/>
      </c>
      <c r="T85" s="246" t="str">
        <f>IF(Glutamine!$E77&gt;0,Glutamine!T76+Glutamine!$E77*Glutamine!#REF!/'In Process Calc.'!$I79,"")</f>
        <v/>
      </c>
      <c r="U85" s="246" t="str">
        <f>IF(Glutamine!$E77&gt;0,Glutamine!U76+Glutamine!$E77*Glutamine!#REF!/'In Process Calc.'!$I79,"")</f>
        <v/>
      </c>
      <c r="V85" s="246" t="str">
        <f>IF(Glutamine!$E77&gt;0,Glutamine!V76+Glutamine!$E77*Glutamine!#REF!/'In Process Calc.'!$I79,"")</f>
        <v/>
      </c>
      <c r="W85" s="246" t="str">
        <f>IF(Glutamine!$E77&gt;0,Glutamine!W76+Glutamine!$E77*Glutamine!#REF!/'In Process Calc.'!$I79,"")</f>
        <v/>
      </c>
      <c r="X85" s="246" t="str">
        <f>IF(Glutamine!$E77&gt;0,Glutamine!X76+Glutamine!$E77*Glutamine!#REF!/'In Process Calc.'!$I79,"")</f>
        <v/>
      </c>
      <c r="Y85" s="246" t="str">
        <f>IF(Glutamine!$E77&gt;0,Glutamine!Y76+Glutamine!$E77*Glutamine!#REF!/'In Process Calc.'!$I79,"")</f>
        <v/>
      </c>
      <c r="Z85" s="246" t="str">
        <f>IF(Glutamine!$E77&gt;0,Glutamine!Z76+Glutamine!$E77*Glutamine!#REF!/'In Process Calc.'!$I79,"")</f>
        <v/>
      </c>
      <c r="AA85" s="246" t="str">
        <f>IF(Glutamine!$E77&gt;0,Glutamine!AA76+Glutamine!$E77*Glutamine!#REF!/'In Process Calc.'!$I79,"")</f>
        <v/>
      </c>
      <c r="AB85" s="246" t="str">
        <f>IF(Glutamine!$E77&gt;0,Glutamine!AB76+Glutamine!$E77*Glutamine!#REF!/'In Process Calc.'!$I79,"")</f>
        <v/>
      </c>
      <c r="AC85" s="246" t="str">
        <f>IF(Glutamine!$E77&gt;0,Glutamine!AC76+Glutamine!$E77*Glutamine!#REF!/'In Process Calc.'!$I79,"")</f>
        <v/>
      </c>
      <c r="AD85" s="246" t="str">
        <f>IF(Glutamine!$E77&gt;0,Glutamine!AD76+Glutamine!$E77*Glutamine!#REF!/'In Process Calc.'!$I79,"")</f>
        <v/>
      </c>
      <c r="AE85" s="246" t="str">
        <f>IF(Glutamine!$E77&gt;0,Glutamine!AE76+Glutamine!$E77*Glutamine!#REF!/'In Process Calc.'!$I79,"")</f>
        <v/>
      </c>
      <c r="AF85" s="246" t="str">
        <f>IF(Glutamine!$E77&gt;0,Glutamine!AF76+Glutamine!$E77*Glutamine!#REF!/'In Process Calc.'!$I79,"")</f>
        <v/>
      </c>
      <c r="AG85" s="246" t="str">
        <f>IF(Glutamine!$E77&gt;0,Glutamine!AG76+Glutamine!$E77*Glutamine!#REF!/'In Process Calc.'!$I79,"")</f>
        <v/>
      </c>
      <c r="AH85" s="246" t="str">
        <f>IF(Glutamine!$E77&gt;0,Glutamine!AH76+Glutamine!$E77*Glutamine!#REF!/'In Process Calc.'!$I79,"")</f>
        <v/>
      </c>
      <c r="AI85" s="246" t="str">
        <f>IF(Glutamine!$E77&gt;0,Glutamine!AI76+Glutamine!$E77*Glutamine!#REF!/'In Process Calc.'!$I79,"")</f>
        <v/>
      </c>
      <c r="AJ85" s="246" t="str">
        <f>IF(Glutamine!$E77&gt;0,Glutamine!AJ76+Glutamine!$E77*Glutamine!#REF!/'In Process Calc.'!$I79,"")</f>
        <v/>
      </c>
      <c r="AK85" s="246" t="str">
        <f>IF(Glutamine!$E77&gt;0,Glutamine!AK76+Glutamine!$E77*Glutamine!#REF!/'In Process Calc.'!$I79,"")</f>
        <v/>
      </c>
      <c r="AL85" s="246" t="str">
        <f>IF(Glutamine!$E77&gt;0,Glutamine!AL76+Glutamine!$E77*Glutamine!#REF!/'In Process Calc.'!$I79,"")</f>
        <v/>
      </c>
      <c r="AM85" s="246" t="str">
        <f>IF(Glutamine!$E77&gt;0,Glutamine!AM76+Glutamine!$E77*Glutamine!#REF!/'In Process Calc.'!$I79,"")</f>
        <v/>
      </c>
      <c r="AN85" s="246" t="str">
        <f>IF(Glutamine!$E77&gt;0,Glutamine!AN76+Glutamine!$E77*Glutamine!#REF!/'In Process Calc.'!$I79,"")</f>
        <v/>
      </c>
      <c r="AO85" s="246" t="str">
        <f>IF(Glutamine!$E77&gt;0,Glutamine!AO76+Glutamine!$E77*Glutamine!#REF!/'In Process Calc.'!$I79,"")</f>
        <v/>
      </c>
      <c r="AP85" s="246" t="str">
        <f>IF(Glutamine!$E77&gt;0,Glutamine!AP76+Glutamine!$E77*Glutamine!AQ76/'In Process Calc.'!$I79,"")</f>
        <v/>
      </c>
      <c r="AQ85" s="246" t="str">
        <f>IF(Glutamine!$E77&gt;0,Glutamine!#REF!+Glutamine!$E77*Glutamine!AR76/'In Process Calc.'!$I79,"")</f>
        <v/>
      </c>
      <c r="AR85" s="246" t="str">
        <f>IF(Glutamine!$E77&gt;0,Glutamine!#REF!,"")</f>
        <v/>
      </c>
      <c r="AS85" s="246" t="str">
        <f>IF(Glutamine!$E77&gt;0,Glutamine!#REF!,"")</f>
        <v/>
      </c>
      <c r="AT85" s="246" t="str">
        <f>IF(Glutamine!$E77&gt;0,Glutamine!#REF!,"")</f>
        <v/>
      </c>
      <c r="AU85" s="246" t="str">
        <f>IF(Glutamine!$E77&gt;0,Glutamine!#REF!,"")</f>
        <v/>
      </c>
      <c r="AV85" s="246" t="str">
        <f>IF(Glutamine!$E77&gt;0,Glutamine!#REF!,"")</f>
        <v/>
      </c>
      <c r="AW85" s="246" t="str">
        <f>IF(Glutamine!$E77&gt;0,Glutamine!#REF!,"")</f>
        <v/>
      </c>
      <c r="AX85" s="246" t="str">
        <f>IF(Glutamine!$E77&gt;0,Glutamine!#REF!,"")</f>
        <v/>
      </c>
      <c r="AY85" s="246" t="str">
        <f>IF(Glutamine!$E77&gt;0,Glutamine!#REF!,"")</f>
        <v/>
      </c>
      <c r="AZ85" s="246" t="str">
        <f>IF(Glutamine!$E77&gt;0,Glutamine!#REF!,"")</f>
        <v/>
      </c>
      <c r="BA85" s="246" t="str">
        <f>IF(Glutamine!$E77&gt;0,Glutamine!#REF!,"")</f>
        <v/>
      </c>
      <c r="BB85" s="246" t="str">
        <f>IF(Glutamine!$E77&gt;0,Glutamine!#REF!,"")</f>
        <v/>
      </c>
      <c r="BC85" s="246" t="str">
        <f>IF(Glutamine!$E77&gt;0,Glutamine!#REF!,"")</f>
        <v/>
      </c>
      <c r="BD85" s="246" t="str">
        <f>IF(Glutamine!$E77&gt;0,Glutamine!#REF!,"")</f>
        <v/>
      </c>
      <c r="BE85" s="246" t="str">
        <f>IF(Glutamine!$E77&gt;0,Glutamine!#REF!,"")</f>
        <v/>
      </c>
      <c r="BF85" s="246" t="str">
        <f>IF(Glutamine!$E77&gt;0,Glutamine!#REF!,"")</f>
        <v/>
      </c>
      <c r="BG85" s="246" t="str">
        <f>IF(Glutamine!$E77&gt;0,Glutamine!#REF!,"")</f>
        <v/>
      </c>
      <c r="BH85" s="246" t="str">
        <f>IF(Glutamine!$E77&gt;0,Glutamine!#REF!,"")</f>
        <v/>
      </c>
      <c r="BI85" s="246" t="str">
        <f>IF(Glutamine!$E77&gt;0,Glutamine!#REF!,"")</f>
        <v/>
      </c>
      <c r="BJ85" s="246" t="str">
        <f>IF(Glutamine!$E77&gt;0,Glutamine!#REF!,"")</f>
        <v/>
      </c>
      <c r="BK85" s="246" t="str">
        <f>IF(Glutamine!$E77&gt;0,Glutamine!#REF!,"")</f>
        <v/>
      </c>
      <c r="BL85" s="246" t="str">
        <f>IF(Glutamine!$E77&gt;0,Glutamine!#REF!,"")</f>
        <v/>
      </c>
      <c r="BM85" s="246" t="str">
        <f>IF(Glutamine!$E77&gt;0,Glutamine!#REF!,"")</f>
        <v/>
      </c>
      <c r="BN85" s="246" t="str">
        <f>IF(Glutamine!$E77&gt;0,'In Process Calc.'!B78,"")</f>
        <v/>
      </c>
      <c r="BO85" s="246" t="str">
        <f>IF(Glutamine!$E77&gt;0,'In Process Calc.'!C78,"")</f>
        <v/>
      </c>
    </row>
    <row r="86" spans="1:67" x14ac:dyDescent="0.15">
      <c r="A86" s="240" t="str">
        <f>IF(Glutamine!$E78&gt;0,Glutamine!$B$1,"")</f>
        <v/>
      </c>
      <c r="B86" s="240" t="str">
        <f>IF(Glutamine!$E78&gt;0,Glutamine!A77+0.1,"")</f>
        <v/>
      </c>
      <c r="C86" s="244" t="str">
        <f>IF(Glutamine!$E78&gt;0,Glutamine!B77,"")</f>
        <v/>
      </c>
      <c r="D86" s="249" t="str">
        <f>IF(Glutamine!$E78&gt;0,Glutamine!C77,"")</f>
        <v/>
      </c>
      <c r="E86" s="240" t="str">
        <f>IF(Glutamine!$E78&gt;0,Glutamine!D77,"")</f>
        <v/>
      </c>
      <c r="F86" s="240" t="str">
        <f>IF(Glutamine!$E78&gt;0,Glutamine!E77,"")</f>
        <v/>
      </c>
      <c r="G86" s="240" t="str">
        <f>IF(Glutamine!$E78&gt;0,Glutamine!G77,"")</f>
        <v/>
      </c>
      <c r="H86" s="245" t="str">
        <f>IF(Glutamine!$E78&gt;0,Glutamine!H77,"")</f>
        <v/>
      </c>
      <c r="I86" s="245" t="str">
        <f>IF(Glutamine!$E78&gt;0,Glutamine!I77,"")</f>
        <v/>
      </c>
      <c r="J86" s="245" t="str">
        <f>IF(Glutamine!$E78&gt;0,Glutamine!J77,"")</f>
        <v/>
      </c>
      <c r="K86" s="245" t="str">
        <f>IF(Glutamine!$E78&gt;0,Glutamine!K77,"")</f>
        <v/>
      </c>
      <c r="L86" s="240" t="str">
        <f>IF(Glutamine!$E78&gt;0,Glutamine!L77,"")</f>
        <v/>
      </c>
      <c r="M86" s="240" t="str">
        <f>IF(Glutamine!$E78&gt;0,Glutamine!M77,"")</f>
        <v/>
      </c>
      <c r="N86" s="240" t="str">
        <f>IF(Glutamine!$E78&gt;0,Glutamine!N77,"")</f>
        <v/>
      </c>
      <c r="O86" s="240" t="str">
        <f>IF(Glutamine!$E78&gt;0,Glutamine!O77,"")</f>
        <v/>
      </c>
      <c r="P86" s="240" t="str">
        <f>IF(Glutamine!$E78&gt;0,Glutamine!P77,"")</f>
        <v/>
      </c>
      <c r="Q86" s="240" t="str">
        <f>IF(Glutamine!$E78&gt;0,Glutamine!Q77,"")</f>
        <v/>
      </c>
      <c r="R86" s="240" t="str">
        <f>IF(Glutamine!$E78&gt;0,Glutamine!R77,"")</f>
        <v/>
      </c>
      <c r="S86" s="240" t="str">
        <f>IF(Glutamine!$E78&gt;0,Glutamine!S77,"")</f>
        <v/>
      </c>
      <c r="T86" s="246" t="str">
        <f>IF(Glutamine!$E78&gt;0,Glutamine!T77+Glutamine!$E78*Glutamine!#REF!/'In Process Calc.'!$I80,"")</f>
        <v/>
      </c>
      <c r="U86" s="246" t="str">
        <f>IF(Glutamine!$E78&gt;0,Glutamine!U77+Glutamine!$E78*Glutamine!#REF!/'In Process Calc.'!$I80,"")</f>
        <v/>
      </c>
      <c r="V86" s="246" t="str">
        <f>IF(Glutamine!$E78&gt;0,Glutamine!V77+Glutamine!$E78*Glutamine!#REF!/'In Process Calc.'!$I80,"")</f>
        <v/>
      </c>
      <c r="W86" s="246" t="str">
        <f>IF(Glutamine!$E78&gt;0,Glutamine!W77+Glutamine!$E78*Glutamine!#REF!/'In Process Calc.'!$I80,"")</f>
        <v/>
      </c>
      <c r="X86" s="246" t="str">
        <f>IF(Glutamine!$E78&gt;0,Glutamine!X77+Glutamine!$E78*Glutamine!#REF!/'In Process Calc.'!$I80,"")</f>
        <v/>
      </c>
      <c r="Y86" s="246" t="str">
        <f>IF(Glutamine!$E78&gt;0,Glutamine!Y77+Glutamine!$E78*Glutamine!#REF!/'In Process Calc.'!$I80,"")</f>
        <v/>
      </c>
      <c r="Z86" s="246" t="str">
        <f>IF(Glutamine!$E78&gt;0,Glutamine!Z77+Glutamine!$E78*Glutamine!#REF!/'In Process Calc.'!$I80,"")</f>
        <v/>
      </c>
      <c r="AA86" s="246" t="str">
        <f>IF(Glutamine!$E78&gt;0,Glutamine!AA77+Glutamine!$E78*Glutamine!#REF!/'In Process Calc.'!$I80,"")</f>
        <v/>
      </c>
      <c r="AB86" s="246" t="str">
        <f>IF(Glutamine!$E78&gt;0,Glutamine!AB77+Glutamine!$E78*Glutamine!#REF!/'In Process Calc.'!$I80,"")</f>
        <v/>
      </c>
      <c r="AC86" s="246" t="str">
        <f>IF(Glutamine!$E78&gt;0,Glutamine!AC77+Glutamine!$E78*Glutamine!#REF!/'In Process Calc.'!$I80,"")</f>
        <v/>
      </c>
      <c r="AD86" s="246" t="str">
        <f>IF(Glutamine!$E78&gt;0,Glutamine!AD77+Glutamine!$E78*Glutamine!#REF!/'In Process Calc.'!$I80,"")</f>
        <v/>
      </c>
      <c r="AE86" s="246" t="str">
        <f>IF(Glutamine!$E78&gt;0,Glutamine!AE77+Glutamine!$E78*Glutamine!#REF!/'In Process Calc.'!$I80,"")</f>
        <v/>
      </c>
      <c r="AF86" s="246" t="str">
        <f>IF(Glutamine!$E78&gt;0,Glutamine!AF77+Glutamine!$E78*Glutamine!#REF!/'In Process Calc.'!$I80,"")</f>
        <v/>
      </c>
      <c r="AG86" s="246" t="str">
        <f>IF(Glutamine!$E78&gt;0,Glutamine!AG77+Glutamine!$E78*Glutamine!#REF!/'In Process Calc.'!$I80,"")</f>
        <v/>
      </c>
      <c r="AH86" s="246" t="str">
        <f>IF(Glutamine!$E78&gt;0,Glutamine!AH77+Glutamine!$E78*Glutamine!#REF!/'In Process Calc.'!$I80,"")</f>
        <v/>
      </c>
      <c r="AI86" s="246" t="str">
        <f>IF(Glutamine!$E78&gt;0,Glutamine!AI77+Glutamine!$E78*Glutamine!#REF!/'In Process Calc.'!$I80,"")</f>
        <v/>
      </c>
      <c r="AJ86" s="246" t="str">
        <f>IF(Glutamine!$E78&gt;0,Glutamine!AJ77+Glutamine!$E78*Glutamine!#REF!/'In Process Calc.'!$I80,"")</f>
        <v/>
      </c>
      <c r="AK86" s="246" t="str">
        <f>IF(Glutamine!$E78&gt;0,Glutamine!AK77+Glutamine!$E78*Glutamine!#REF!/'In Process Calc.'!$I80,"")</f>
        <v/>
      </c>
      <c r="AL86" s="246" t="str">
        <f>IF(Glutamine!$E78&gt;0,Glutamine!AL77+Glutamine!$E78*Glutamine!#REF!/'In Process Calc.'!$I80,"")</f>
        <v/>
      </c>
      <c r="AM86" s="246" t="str">
        <f>IF(Glutamine!$E78&gt;0,Glutamine!AM77+Glutamine!$E78*Glutamine!#REF!/'In Process Calc.'!$I80,"")</f>
        <v/>
      </c>
      <c r="AN86" s="246" t="str">
        <f>IF(Glutamine!$E78&gt;0,Glutamine!AN77+Glutamine!$E78*Glutamine!#REF!/'In Process Calc.'!$I80,"")</f>
        <v/>
      </c>
      <c r="AO86" s="246" t="str">
        <f>IF(Glutamine!$E78&gt;0,Glutamine!AO77+Glutamine!$E78*Glutamine!#REF!/'In Process Calc.'!$I80,"")</f>
        <v/>
      </c>
      <c r="AP86" s="246" t="str">
        <f>IF(Glutamine!$E78&gt;0,Glutamine!AP77+Glutamine!$E78*Glutamine!AQ77/'In Process Calc.'!$I80,"")</f>
        <v/>
      </c>
      <c r="AQ86" s="246" t="str">
        <f>IF(Glutamine!$E78&gt;0,Glutamine!#REF!+Glutamine!$E78*Glutamine!AR77/'In Process Calc.'!$I80,"")</f>
        <v/>
      </c>
      <c r="AR86" s="246" t="str">
        <f>IF(Glutamine!$E78&gt;0,Glutamine!#REF!,"")</f>
        <v/>
      </c>
      <c r="AS86" s="246" t="str">
        <f>IF(Glutamine!$E78&gt;0,Glutamine!#REF!,"")</f>
        <v/>
      </c>
      <c r="AT86" s="246" t="str">
        <f>IF(Glutamine!$E78&gt;0,Glutamine!#REF!,"")</f>
        <v/>
      </c>
      <c r="AU86" s="246" t="str">
        <f>IF(Glutamine!$E78&gt;0,Glutamine!#REF!,"")</f>
        <v/>
      </c>
      <c r="AV86" s="246" t="str">
        <f>IF(Glutamine!$E78&gt;0,Glutamine!#REF!,"")</f>
        <v/>
      </c>
      <c r="AW86" s="246" t="str">
        <f>IF(Glutamine!$E78&gt;0,Glutamine!#REF!,"")</f>
        <v/>
      </c>
      <c r="AX86" s="246" t="str">
        <f>IF(Glutamine!$E78&gt;0,Glutamine!#REF!,"")</f>
        <v/>
      </c>
      <c r="AY86" s="246" t="str">
        <f>IF(Glutamine!$E78&gt;0,Glutamine!#REF!,"")</f>
        <v/>
      </c>
      <c r="AZ86" s="246" t="str">
        <f>IF(Glutamine!$E78&gt;0,Glutamine!#REF!,"")</f>
        <v/>
      </c>
      <c r="BA86" s="246" t="str">
        <f>IF(Glutamine!$E78&gt;0,Glutamine!#REF!,"")</f>
        <v/>
      </c>
      <c r="BB86" s="246" t="str">
        <f>IF(Glutamine!$E78&gt;0,Glutamine!#REF!,"")</f>
        <v/>
      </c>
      <c r="BC86" s="246" t="str">
        <f>IF(Glutamine!$E78&gt;0,Glutamine!#REF!,"")</f>
        <v/>
      </c>
      <c r="BD86" s="246" t="str">
        <f>IF(Glutamine!$E78&gt;0,Glutamine!#REF!,"")</f>
        <v/>
      </c>
      <c r="BE86" s="246" t="str">
        <f>IF(Glutamine!$E78&gt;0,Glutamine!#REF!,"")</f>
        <v/>
      </c>
      <c r="BF86" s="246" t="str">
        <f>IF(Glutamine!$E78&gt;0,Glutamine!#REF!,"")</f>
        <v/>
      </c>
      <c r="BG86" s="246" t="str">
        <f>IF(Glutamine!$E78&gt;0,Glutamine!#REF!,"")</f>
        <v/>
      </c>
      <c r="BH86" s="246" t="str">
        <f>IF(Glutamine!$E78&gt;0,Glutamine!#REF!,"")</f>
        <v/>
      </c>
      <c r="BI86" s="246" t="str">
        <f>IF(Glutamine!$E78&gt;0,Glutamine!#REF!,"")</f>
        <v/>
      </c>
      <c r="BJ86" s="246" t="str">
        <f>IF(Glutamine!$E78&gt;0,Glutamine!#REF!,"")</f>
        <v/>
      </c>
      <c r="BK86" s="246" t="str">
        <f>IF(Glutamine!$E78&gt;0,Glutamine!#REF!,"")</f>
        <v/>
      </c>
      <c r="BL86" s="246" t="str">
        <f>IF(Glutamine!$E78&gt;0,Glutamine!#REF!,"")</f>
        <v/>
      </c>
      <c r="BM86" s="246" t="str">
        <f>IF(Glutamine!$E78&gt;0,Glutamine!#REF!,"")</f>
        <v/>
      </c>
      <c r="BN86" s="246" t="str">
        <f>IF(Glutamine!$E78&gt;0,'In Process Calc.'!B79,"")</f>
        <v/>
      </c>
      <c r="BO86" s="246" t="str">
        <f>IF(Glutamine!$E78&gt;0,'In Process Calc.'!C79,"")</f>
        <v/>
      </c>
    </row>
    <row r="87" spans="1:67" x14ac:dyDescent="0.15">
      <c r="A87" s="240" t="str">
        <f>IF(Glutamine!$E79&gt;0,Glutamine!$B$1,"")</f>
        <v/>
      </c>
      <c r="B87" s="240" t="str">
        <f>IF(Glutamine!$E79&gt;0,Glutamine!A78+0.1,"")</f>
        <v/>
      </c>
      <c r="C87" s="244" t="str">
        <f>IF(Glutamine!$E79&gt;0,Glutamine!B78,"")</f>
        <v/>
      </c>
      <c r="D87" s="249" t="str">
        <f>IF(Glutamine!$E79&gt;0,Glutamine!C78,"")</f>
        <v/>
      </c>
      <c r="E87" s="240" t="str">
        <f>IF(Glutamine!$E79&gt;0,Glutamine!D78,"")</f>
        <v/>
      </c>
      <c r="F87" s="240" t="str">
        <f>IF(Glutamine!$E79&gt;0,Glutamine!E78,"")</f>
        <v/>
      </c>
      <c r="G87" s="240" t="str">
        <f>IF(Glutamine!$E79&gt;0,Glutamine!G78,"")</f>
        <v/>
      </c>
      <c r="H87" s="245" t="str">
        <f>IF(Glutamine!$E79&gt;0,Glutamine!H78,"")</f>
        <v/>
      </c>
      <c r="I87" s="245" t="str">
        <f>IF(Glutamine!$E79&gt;0,Glutamine!I78,"")</f>
        <v/>
      </c>
      <c r="J87" s="245" t="str">
        <f>IF(Glutamine!$E79&gt;0,Glutamine!J78,"")</f>
        <v/>
      </c>
      <c r="K87" s="245" t="str">
        <f>IF(Glutamine!$E79&gt;0,Glutamine!K78,"")</f>
        <v/>
      </c>
      <c r="L87" s="240" t="str">
        <f>IF(Glutamine!$E79&gt;0,Glutamine!L78,"")</f>
        <v/>
      </c>
      <c r="M87" s="240" t="str">
        <f>IF(Glutamine!$E79&gt;0,Glutamine!M78,"")</f>
        <v/>
      </c>
      <c r="N87" s="240" t="str">
        <f>IF(Glutamine!$E79&gt;0,Glutamine!N78,"")</f>
        <v/>
      </c>
      <c r="O87" s="240" t="str">
        <f>IF(Glutamine!$E79&gt;0,Glutamine!O78,"")</f>
        <v/>
      </c>
      <c r="P87" s="240" t="str">
        <f>IF(Glutamine!$E79&gt;0,Glutamine!P78,"")</f>
        <v/>
      </c>
      <c r="Q87" s="240" t="str">
        <f>IF(Glutamine!$E79&gt;0,Glutamine!Q78,"")</f>
        <v/>
      </c>
      <c r="R87" s="240" t="str">
        <f>IF(Glutamine!$E79&gt;0,Glutamine!R78,"")</f>
        <v/>
      </c>
      <c r="S87" s="240" t="str">
        <f>IF(Glutamine!$E79&gt;0,Glutamine!S78,"")</f>
        <v/>
      </c>
      <c r="T87" s="246" t="str">
        <f>IF(Glutamine!$E79&gt;0,Glutamine!T78+Glutamine!$E79*Glutamine!#REF!/'In Process Calc.'!$I81,"")</f>
        <v/>
      </c>
      <c r="U87" s="246" t="str">
        <f>IF(Glutamine!$E79&gt;0,Glutamine!U78+Glutamine!$E79*Glutamine!#REF!/'In Process Calc.'!$I81,"")</f>
        <v/>
      </c>
      <c r="V87" s="246" t="str">
        <f>IF(Glutamine!$E79&gt;0,Glutamine!V78+Glutamine!$E79*Glutamine!#REF!/'In Process Calc.'!$I81,"")</f>
        <v/>
      </c>
      <c r="W87" s="246" t="str">
        <f>IF(Glutamine!$E79&gt;0,Glutamine!W78+Glutamine!$E79*Glutamine!#REF!/'In Process Calc.'!$I81,"")</f>
        <v/>
      </c>
      <c r="X87" s="246" t="str">
        <f>IF(Glutamine!$E79&gt;0,Glutamine!X78+Glutamine!$E79*Glutamine!#REF!/'In Process Calc.'!$I81,"")</f>
        <v/>
      </c>
      <c r="Y87" s="246" t="str">
        <f>IF(Glutamine!$E79&gt;0,Glutamine!Y78+Glutamine!$E79*Glutamine!#REF!/'In Process Calc.'!$I81,"")</f>
        <v/>
      </c>
      <c r="Z87" s="246" t="str">
        <f>IF(Glutamine!$E79&gt;0,Glutamine!Z78+Glutamine!$E79*Glutamine!#REF!/'In Process Calc.'!$I81,"")</f>
        <v/>
      </c>
      <c r="AA87" s="246" t="str">
        <f>IF(Glutamine!$E79&gt;0,Glutamine!AA78+Glutamine!$E79*Glutamine!#REF!/'In Process Calc.'!$I81,"")</f>
        <v/>
      </c>
      <c r="AB87" s="246" t="str">
        <f>IF(Glutamine!$E79&gt;0,Glutamine!AB78+Glutamine!$E79*Glutamine!#REF!/'In Process Calc.'!$I81,"")</f>
        <v/>
      </c>
      <c r="AC87" s="246" t="str">
        <f>IF(Glutamine!$E79&gt;0,Glutamine!AC78+Glutamine!$E79*Glutamine!#REF!/'In Process Calc.'!$I81,"")</f>
        <v/>
      </c>
      <c r="AD87" s="246" t="str">
        <f>IF(Glutamine!$E79&gt;0,Glutamine!AD78+Glutamine!$E79*Glutamine!#REF!/'In Process Calc.'!$I81,"")</f>
        <v/>
      </c>
      <c r="AE87" s="246" t="str">
        <f>IF(Glutamine!$E79&gt;0,Glutamine!AE78+Glutamine!$E79*Glutamine!#REF!/'In Process Calc.'!$I81,"")</f>
        <v/>
      </c>
      <c r="AF87" s="246" t="str">
        <f>IF(Glutamine!$E79&gt;0,Glutamine!AF78+Glutamine!$E79*Glutamine!#REF!/'In Process Calc.'!$I81,"")</f>
        <v/>
      </c>
      <c r="AG87" s="246" t="str">
        <f>IF(Glutamine!$E79&gt;0,Glutamine!AG78+Glutamine!$E79*Glutamine!#REF!/'In Process Calc.'!$I81,"")</f>
        <v/>
      </c>
      <c r="AH87" s="246" t="str">
        <f>IF(Glutamine!$E79&gt;0,Glutamine!AH78+Glutamine!$E79*Glutamine!#REF!/'In Process Calc.'!$I81,"")</f>
        <v/>
      </c>
      <c r="AI87" s="246" t="str">
        <f>IF(Glutamine!$E79&gt;0,Glutamine!AI78+Glutamine!$E79*Glutamine!#REF!/'In Process Calc.'!$I81,"")</f>
        <v/>
      </c>
      <c r="AJ87" s="246" t="str">
        <f>IF(Glutamine!$E79&gt;0,Glutamine!AJ78+Glutamine!$E79*Glutamine!#REF!/'In Process Calc.'!$I81,"")</f>
        <v/>
      </c>
      <c r="AK87" s="246" t="str">
        <f>IF(Glutamine!$E79&gt;0,Glutamine!AK78+Glutamine!$E79*Glutamine!#REF!/'In Process Calc.'!$I81,"")</f>
        <v/>
      </c>
      <c r="AL87" s="246" t="str">
        <f>IF(Glutamine!$E79&gt;0,Glutamine!AL78+Glutamine!$E79*Glutamine!#REF!/'In Process Calc.'!$I81,"")</f>
        <v/>
      </c>
      <c r="AM87" s="246" t="str">
        <f>IF(Glutamine!$E79&gt;0,Glutamine!AM78+Glutamine!$E79*Glutamine!#REF!/'In Process Calc.'!$I81,"")</f>
        <v/>
      </c>
      <c r="AN87" s="246" t="str">
        <f>IF(Glutamine!$E79&gt;0,Glutamine!AN78+Glutamine!$E79*Glutamine!#REF!/'In Process Calc.'!$I81,"")</f>
        <v/>
      </c>
      <c r="AO87" s="246" t="str">
        <f>IF(Glutamine!$E79&gt;0,Glutamine!AO78+Glutamine!$E79*Glutamine!#REF!/'In Process Calc.'!$I81,"")</f>
        <v/>
      </c>
      <c r="AP87" s="246" t="str">
        <f>IF(Glutamine!$E79&gt;0,Glutamine!AP78+Glutamine!$E79*Glutamine!AQ78/'In Process Calc.'!$I81,"")</f>
        <v/>
      </c>
      <c r="AQ87" s="246" t="str">
        <f>IF(Glutamine!$E79&gt;0,Glutamine!#REF!+Glutamine!$E79*Glutamine!AR78/'In Process Calc.'!$I81,"")</f>
        <v/>
      </c>
      <c r="AR87" s="246" t="str">
        <f>IF(Glutamine!$E79&gt;0,Glutamine!#REF!,"")</f>
        <v/>
      </c>
      <c r="AS87" s="246" t="str">
        <f>IF(Glutamine!$E79&gt;0,Glutamine!#REF!,"")</f>
        <v/>
      </c>
      <c r="AT87" s="246" t="str">
        <f>IF(Glutamine!$E79&gt;0,Glutamine!#REF!,"")</f>
        <v/>
      </c>
      <c r="AU87" s="246" t="str">
        <f>IF(Glutamine!$E79&gt;0,Glutamine!#REF!,"")</f>
        <v/>
      </c>
      <c r="AV87" s="246" t="str">
        <f>IF(Glutamine!$E79&gt;0,Glutamine!#REF!,"")</f>
        <v/>
      </c>
      <c r="AW87" s="246" t="str">
        <f>IF(Glutamine!$E79&gt;0,Glutamine!#REF!,"")</f>
        <v/>
      </c>
      <c r="AX87" s="246" t="str">
        <f>IF(Glutamine!$E79&gt;0,Glutamine!#REF!,"")</f>
        <v/>
      </c>
      <c r="AY87" s="246" t="str">
        <f>IF(Glutamine!$E79&gt;0,Glutamine!#REF!,"")</f>
        <v/>
      </c>
      <c r="AZ87" s="246" t="str">
        <f>IF(Glutamine!$E79&gt;0,Glutamine!#REF!,"")</f>
        <v/>
      </c>
      <c r="BA87" s="246" t="str">
        <f>IF(Glutamine!$E79&gt;0,Glutamine!#REF!,"")</f>
        <v/>
      </c>
      <c r="BB87" s="246" t="str">
        <f>IF(Glutamine!$E79&gt;0,Glutamine!#REF!,"")</f>
        <v/>
      </c>
      <c r="BC87" s="246" t="str">
        <f>IF(Glutamine!$E79&gt;0,Glutamine!#REF!,"")</f>
        <v/>
      </c>
      <c r="BD87" s="246" t="str">
        <f>IF(Glutamine!$E79&gt;0,Glutamine!#REF!,"")</f>
        <v/>
      </c>
      <c r="BE87" s="246" t="str">
        <f>IF(Glutamine!$E79&gt;0,Glutamine!#REF!,"")</f>
        <v/>
      </c>
      <c r="BF87" s="246" t="str">
        <f>IF(Glutamine!$E79&gt;0,Glutamine!#REF!,"")</f>
        <v/>
      </c>
      <c r="BG87" s="246" t="str">
        <f>IF(Glutamine!$E79&gt;0,Glutamine!#REF!,"")</f>
        <v/>
      </c>
      <c r="BH87" s="246" t="str">
        <f>IF(Glutamine!$E79&gt;0,Glutamine!#REF!,"")</f>
        <v/>
      </c>
      <c r="BI87" s="246" t="str">
        <f>IF(Glutamine!$E79&gt;0,Glutamine!#REF!,"")</f>
        <v/>
      </c>
      <c r="BJ87" s="246" t="str">
        <f>IF(Glutamine!$E79&gt;0,Glutamine!#REF!,"")</f>
        <v/>
      </c>
      <c r="BK87" s="246" t="str">
        <f>IF(Glutamine!$E79&gt;0,Glutamine!#REF!,"")</f>
        <v/>
      </c>
      <c r="BL87" s="246" t="str">
        <f>IF(Glutamine!$E79&gt;0,Glutamine!#REF!,"")</f>
        <v/>
      </c>
      <c r="BM87" s="246" t="str">
        <f>IF(Glutamine!$E79&gt;0,Glutamine!#REF!,"")</f>
        <v/>
      </c>
      <c r="BN87" s="246" t="str">
        <f>IF(Glutamine!$E79&gt;0,'In Process Calc.'!B80,"")</f>
        <v/>
      </c>
      <c r="BO87" s="246" t="str">
        <f>IF(Glutamine!$E79&gt;0,'In Process Calc.'!C80,"")</f>
        <v/>
      </c>
    </row>
    <row r="88" spans="1:67" x14ac:dyDescent="0.15">
      <c r="A88" s="240" t="str">
        <f>IF(Glutamine!$E80&gt;0,Glutamine!$B$1,"")</f>
        <v/>
      </c>
      <c r="B88" s="240" t="str">
        <f>IF(Glutamine!$E80&gt;0,Glutamine!A79+0.1,"")</f>
        <v/>
      </c>
      <c r="C88" s="244" t="str">
        <f>IF(Glutamine!$E80&gt;0,Glutamine!B79,"")</f>
        <v/>
      </c>
      <c r="D88" s="249" t="str">
        <f>IF(Glutamine!$E80&gt;0,Glutamine!C79,"")</f>
        <v/>
      </c>
      <c r="E88" s="240" t="str">
        <f>IF(Glutamine!$E80&gt;0,Glutamine!D79,"")</f>
        <v/>
      </c>
      <c r="F88" s="240" t="str">
        <f>IF(Glutamine!$E80&gt;0,Glutamine!E79,"")</f>
        <v/>
      </c>
      <c r="G88" s="240" t="str">
        <f>IF(Glutamine!$E80&gt;0,Glutamine!G79,"")</f>
        <v/>
      </c>
      <c r="H88" s="245" t="str">
        <f>IF(Glutamine!$E80&gt;0,Glutamine!H79,"")</f>
        <v/>
      </c>
      <c r="I88" s="245" t="str">
        <f>IF(Glutamine!$E80&gt;0,Glutamine!I79,"")</f>
        <v/>
      </c>
      <c r="J88" s="245" t="str">
        <f>IF(Glutamine!$E80&gt;0,Glutamine!J79,"")</f>
        <v/>
      </c>
      <c r="K88" s="245" t="str">
        <f>IF(Glutamine!$E80&gt;0,Glutamine!K79,"")</f>
        <v/>
      </c>
      <c r="L88" s="240" t="str">
        <f>IF(Glutamine!$E80&gt;0,Glutamine!L79,"")</f>
        <v/>
      </c>
      <c r="M88" s="240" t="str">
        <f>IF(Glutamine!$E80&gt;0,Glutamine!M79,"")</f>
        <v/>
      </c>
      <c r="N88" s="240" t="str">
        <f>IF(Glutamine!$E80&gt;0,Glutamine!N79,"")</f>
        <v/>
      </c>
      <c r="O88" s="240" t="str">
        <f>IF(Glutamine!$E80&gt;0,Glutamine!O79,"")</f>
        <v/>
      </c>
      <c r="P88" s="240" t="str">
        <f>IF(Glutamine!$E80&gt;0,Glutamine!P79,"")</f>
        <v/>
      </c>
      <c r="Q88" s="240" t="str">
        <f>IF(Glutamine!$E80&gt;0,Glutamine!Q79,"")</f>
        <v/>
      </c>
      <c r="R88" s="240" t="str">
        <f>IF(Glutamine!$E80&gt;0,Glutamine!R79,"")</f>
        <v/>
      </c>
      <c r="S88" s="240" t="str">
        <f>IF(Glutamine!$E80&gt;0,Glutamine!S79,"")</f>
        <v/>
      </c>
      <c r="T88" s="246" t="str">
        <f>IF(Glutamine!$E80&gt;0,Glutamine!T79+Glutamine!$E80*Glutamine!#REF!/'In Process Calc.'!$I82,"")</f>
        <v/>
      </c>
      <c r="U88" s="246" t="str">
        <f>IF(Glutamine!$E80&gt;0,Glutamine!U79+Glutamine!$E80*Glutamine!#REF!/'In Process Calc.'!$I82,"")</f>
        <v/>
      </c>
      <c r="V88" s="246" t="str">
        <f>IF(Glutamine!$E80&gt;0,Glutamine!V79+Glutamine!$E80*Glutamine!#REF!/'In Process Calc.'!$I82,"")</f>
        <v/>
      </c>
      <c r="W88" s="246" t="str">
        <f>IF(Glutamine!$E80&gt;0,Glutamine!W79+Glutamine!$E80*Glutamine!#REF!/'In Process Calc.'!$I82,"")</f>
        <v/>
      </c>
      <c r="X88" s="246" t="str">
        <f>IF(Glutamine!$E80&gt;0,Glutamine!X79+Glutamine!$E80*Glutamine!#REF!/'In Process Calc.'!$I82,"")</f>
        <v/>
      </c>
      <c r="Y88" s="246" t="str">
        <f>IF(Glutamine!$E80&gt;0,Glutamine!Y79+Glutamine!$E80*Glutamine!#REF!/'In Process Calc.'!$I82,"")</f>
        <v/>
      </c>
      <c r="Z88" s="246" t="str">
        <f>IF(Glutamine!$E80&gt;0,Glutamine!Z79+Glutamine!$E80*Glutamine!#REF!/'In Process Calc.'!$I82,"")</f>
        <v/>
      </c>
      <c r="AA88" s="246" t="str">
        <f>IF(Glutamine!$E80&gt;0,Glutamine!AA79+Glutamine!$E80*Glutamine!#REF!/'In Process Calc.'!$I82,"")</f>
        <v/>
      </c>
      <c r="AB88" s="246" t="str">
        <f>IF(Glutamine!$E80&gt;0,Glutamine!AB79+Glutamine!$E80*Glutamine!#REF!/'In Process Calc.'!$I82,"")</f>
        <v/>
      </c>
      <c r="AC88" s="246" t="str">
        <f>IF(Glutamine!$E80&gt;0,Glutamine!AC79+Glutamine!$E80*Glutamine!#REF!/'In Process Calc.'!$I82,"")</f>
        <v/>
      </c>
      <c r="AD88" s="246" t="str">
        <f>IF(Glutamine!$E80&gt;0,Glutamine!AD79+Glutamine!$E80*Glutamine!#REF!/'In Process Calc.'!$I82,"")</f>
        <v/>
      </c>
      <c r="AE88" s="246" t="str">
        <f>IF(Glutamine!$E80&gt;0,Glutamine!AE79+Glutamine!$E80*Glutamine!#REF!/'In Process Calc.'!$I82,"")</f>
        <v/>
      </c>
      <c r="AF88" s="246" t="str">
        <f>IF(Glutamine!$E80&gt;0,Glutamine!AF79+Glutamine!$E80*Glutamine!#REF!/'In Process Calc.'!$I82,"")</f>
        <v/>
      </c>
      <c r="AG88" s="246" t="str">
        <f>IF(Glutamine!$E80&gt;0,Glutamine!AG79+Glutamine!$E80*Glutamine!#REF!/'In Process Calc.'!$I82,"")</f>
        <v/>
      </c>
      <c r="AH88" s="246" t="str">
        <f>IF(Glutamine!$E80&gt;0,Glutamine!AH79+Glutamine!$E80*Glutamine!#REF!/'In Process Calc.'!$I82,"")</f>
        <v/>
      </c>
      <c r="AI88" s="246" t="str">
        <f>IF(Glutamine!$E80&gt;0,Glutamine!AI79+Glutamine!$E80*Glutamine!#REF!/'In Process Calc.'!$I82,"")</f>
        <v/>
      </c>
      <c r="AJ88" s="246" t="str">
        <f>IF(Glutamine!$E80&gt;0,Glutamine!AJ79+Glutamine!$E80*Glutamine!#REF!/'In Process Calc.'!$I82,"")</f>
        <v/>
      </c>
      <c r="AK88" s="246" t="str">
        <f>IF(Glutamine!$E80&gt;0,Glutamine!AK79+Glutamine!$E80*Glutamine!#REF!/'In Process Calc.'!$I82,"")</f>
        <v/>
      </c>
      <c r="AL88" s="246" t="str">
        <f>IF(Glutamine!$E80&gt;0,Glutamine!AL79+Glutamine!$E80*Glutamine!#REF!/'In Process Calc.'!$I82,"")</f>
        <v/>
      </c>
      <c r="AM88" s="246" t="str">
        <f>IF(Glutamine!$E80&gt;0,Glutamine!AM79+Glutamine!$E80*Glutamine!#REF!/'In Process Calc.'!$I82,"")</f>
        <v/>
      </c>
      <c r="AN88" s="246" t="str">
        <f>IF(Glutamine!$E80&gt;0,Glutamine!AN79+Glutamine!$E80*Glutamine!#REF!/'In Process Calc.'!$I82,"")</f>
        <v/>
      </c>
      <c r="AO88" s="246" t="str">
        <f>IF(Glutamine!$E80&gt;0,Glutamine!AO79+Glutamine!$E80*Glutamine!#REF!/'In Process Calc.'!$I82,"")</f>
        <v/>
      </c>
      <c r="AP88" s="246" t="str">
        <f>IF(Glutamine!$E80&gt;0,Glutamine!AP79+Glutamine!$E80*Glutamine!AQ79/'In Process Calc.'!$I82,"")</f>
        <v/>
      </c>
      <c r="AQ88" s="246" t="str">
        <f>IF(Glutamine!$E80&gt;0,Glutamine!#REF!+Glutamine!$E80*Glutamine!AR79/'In Process Calc.'!$I82,"")</f>
        <v/>
      </c>
      <c r="AR88" s="246" t="str">
        <f>IF(Glutamine!$E80&gt;0,Glutamine!#REF!,"")</f>
        <v/>
      </c>
      <c r="AS88" s="246" t="str">
        <f>IF(Glutamine!$E80&gt;0,Glutamine!#REF!,"")</f>
        <v/>
      </c>
      <c r="AT88" s="246" t="str">
        <f>IF(Glutamine!$E80&gt;0,Glutamine!#REF!,"")</f>
        <v/>
      </c>
      <c r="AU88" s="246" t="str">
        <f>IF(Glutamine!$E80&gt;0,Glutamine!#REF!,"")</f>
        <v/>
      </c>
      <c r="AV88" s="246" t="str">
        <f>IF(Glutamine!$E80&gt;0,Glutamine!#REF!,"")</f>
        <v/>
      </c>
      <c r="AW88" s="246" t="str">
        <f>IF(Glutamine!$E80&gt;0,Glutamine!#REF!,"")</f>
        <v/>
      </c>
      <c r="AX88" s="246" t="str">
        <f>IF(Glutamine!$E80&gt;0,Glutamine!#REF!,"")</f>
        <v/>
      </c>
      <c r="AY88" s="246" t="str">
        <f>IF(Glutamine!$E80&gt;0,Glutamine!#REF!,"")</f>
        <v/>
      </c>
      <c r="AZ88" s="246" t="str">
        <f>IF(Glutamine!$E80&gt;0,Glutamine!#REF!,"")</f>
        <v/>
      </c>
      <c r="BA88" s="246" t="str">
        <f>IF(Glutamine!$E80&gt;0,Glutamine!#REF!,"")</f>
        <v/>
      </c>
      <c r="BB88" s="246" t="str">
        <f>IF(Glutamine!$E80&gt;0,Glutamine!#REF!,"")</f>
        <v/>
      </c>
      <c r="BC88" s="246" t="str">
        <f>IF(Glutamine!$E80&gt;0,Glutamine!#REF!,"")</f>
        <v/>
      </c>
      <c r="BD88" s="246" t="str">
        <f>IF(Glutamine!$E80&gt;0,Glutamine!#REF!,"")</f>
        <v/>
      </c>
      <c r="BE88" s="246" t="str">
        <f>IF(Glutamine!$E80&gt;0,Glutamine!#REF!,"")</f>
        <v/>
      </c>
      <c r="BF88" s="246" t="str">
        <f>IF(Glutamine!$E80&gt;0,Glutamine!#REF!,"")</f>
        <v/>
      </c>
      <c r="BG88" s="246" t="str">
        <f>IF(Glutamine!$E80&gt;0,Glutamine!#REF!,"")</f>
        <v/>
      </c>
      <c r="BH88" s="246" t="str">
        <f>IF(Glutamine!$E80&gt;0,Glutamine!#REF!,"")</f>
        <v/>
      </c>
      <c r="BI88" s="246" t="str">
        <f>IF(Glutamine!$E80&gt;0,Glutamine!#REF!,"")</f>
        <v/>
      </c>
      <c r="BJ88" s="246" t="str">
        <f>IF(Glutamine!$E80&gt;0,Glutamine!#REF!,"")</f>
        <v/>
      </c>
      <c r="BK88" s="246" t="str">
        <f>IF(Glutamine!$E80&gt;0,Glutamine!#REF!,"")</f>
        <v/>
      </c>
      <c r="BL88" s="246" t="str">
        <f>IF(Glutamine!$E80&gt;0,Glutamine!#REF!,"")</f>
        <v/>
      </c>
      <c r="BM88" s="246" t="str">
        <f>IF(Glutamine!$E80&gt;0,Glutamine!#REF!,"")</f>
        <v/>
      </c>
      <c r="BN88" s="246" t="str">
        <f>IF(Glutamine!$E80&gt;0,'In Process Calc.'!B81,"")</f>
        <v/>
      </c>
      <c r="BO88" s="246" t="str">
        <f>IF(Glutamine!$E80&gt;0,'In Process Calc.'!C81,"")</f>
        <v/>
      </c>
    </row>
    <row r="89" spans="1:67" x14ac:dyDescent="0.15">
      <c r="A89" s="240" t="str">
        <f>IF(Glutamine!$E81&gt;0,Glutamine!$B$1,"")</f>
        <v/>
      </c>
      <c r="B89" s="240" t="str">
        <f>IF(Glutamine!$E81&gt;0,Glutamine!A80+0.1,"")</f>
        <v/>
      </c>
      <c r="C89" s="244" t="str">
        <f>IF(Glutamine!$E81&gt;0,Glutamine!B80,"")</f>
        <v/>
      </c>
      <c r="D89" s="249" t="str">
        <f>IF(Glutamine!$E81&gt;0,Glutamine!C80,"")</f>
        <v/>
      </c>
      <c r="E89" s="240" t="str">
        <f>IF(Glutamine!$E81&gt;0,Glutamine!D80,"")</f>
        <v/>
      </c>
      <c r="F89" s="240" t="str">
        <f>IF(Glutamine!$E81&gt;0,Glutamine!E80,"")</f>
        <v/>
      </c>
      <c r="G89" s="240" t="str">
        <f>IF(Glutamine!$E81&gt;0,Glutamine!G80,"")</f>
        <v/>
      </c>
      <c r="H89" s="245" t="str">
        <f>IF(Glutamine!$E81&gt;0,Glutamine!H80,"")</f>
        <v/>
      </c>
      <c r="I89" s="245" t="str">
        <f>IF(Glutamine!$E81&gt;0,Glutamine!I80,"")</f>
        <v/>
      </c>
      <c r="J89" s="245" t="str">
        <f>IF(Glutamine!$E81&gt;0,Glutamine!J80,"")</f>
        <v/>
      </c>
      <c r="K89" s="245" t="str">
        <f>IF(Glutamine!$E81&gt;0,Glutamine!K80,"")</f>
        <v/>
      </c>
      <c r="L89" s="240" t="str">
        <f>IF(Glutamine!$E81&gt;0,Glutamine!L80,"")</f>
        <v/>
      </c>
      <c r="M89" s="240" t="str">
        <f>IF(Glutamine!$E81&gt;0,Glutamine!M80,"")</f>
        <v/>
      </c>
      <c r="N89" s="240" t="str">
        <f>IF(Glutamine!$E81&gt;0,Glutamine!N80,"")</f>
        <v/>
      </c>
      <c r="O89" s="240" t="str">
        <f>IF(Glutamine!$E81&gt;0,Glutamine!O80,"")</f>
        <v/>
      </c>
      <c r="P89" s="240" t="str">
        <f>IF(Glutamine!$E81&gt;0,Glutamine!P80,"")</f>
        <v/>
      </c>
      <c r="Q89" s="240" t="str">
        <f>IF(Glutamine!$E81&gt;0,Glutamine!Q80,"")</f>
        <v/>
      </c>
      <c r="R89" s="240" t="str">
        <f>IF(Glutamine!$E81&gt;0,Glutamine!R80,"")</f>
        <v/>
      </c>
      <c r="S89" s="240" t="str">
        <f>IF(Glutamine!$E81&gt;0,Glutamine!S80,"")</f>
        <v/>
      </c>
      <c r="T89" s="246" t="str">
        <f>IF(Glutamine!$E81&gt;0,Glutamine!T80+Glutamine!$E81*Glutamine!#REF!/'In Process Calc.'!$I83,"")</f>
        <v/>
      </c>
      <c r="U89" s="246" t="str">
        <f>IF(Glutamine!$E81&gt;0,Glutamine!U80+Glutamine!$E81*Glutamine!#REF!/'In Process Calc.'!$I83,"")</f>
        <v/>
      </c>
      <c r="V89" s="246" t="str">
        <f>IF(Glutamine!$E81&gt;0,Glutamine!V80+Glutamine!$E81*Glutamine!#REF!/'In Process Calc.'!$I83,"")</f>
        <v/>
      </c>
      <c r="W89" s="246" t="str">
        <f>IF(Glutamine!$E81&gt;0,Glutamine!W80+Glutamine!$E81*Glutamine!#REF!/'In Process Calc.'!$I83,"")</f>
        <v/>
      </c>
      <c r="X89" s="246" t="str">
        <f>IF(Glutamine!$E81&gt;0,Glutamine!X80+Glutamine!$E81*Glutamine!#REF!/'In Process Calc.'!$I83,"")</f>
        <v/>
      </c>
      <c r="Y89" s="246" t="str">
        <f>IF(Glutamine!$E81&gt;0,Glutamine!Y80+Glutamine!$E81*Glutamine!#REF!/'In Process Calc.'!$I83,"")</f>
        <v/>
      </c>
      <c r="Z89" s="246" t="str">
        <f>IF(Glutamine!$E81&gt;0,Glutamine!Z80+Glutamine!$E81*Glutamine!#REF!/'In Process Calc.'!$I83,"")</f>
        <v/>
      </c>
      <c r="AA89" s="246" t="str">
        <f>IF(Glutamine!$E81&gt;0,Glutamine!AA80+Glutamine!$E81*Glutamine!#REF!/'In Process Calc.'!$I83,"")</f>
        <v/>
      </c>
      <c r="AB89" s="246" t="str">
        <f>IF(Glutamine!$E81&gt;0,Glutamine!AB80+Glutamine!$E81*Glutamine!#REF!/'In Process Calc.'!$I83,"")</f>
        <v/>
      </c>
      <c r="AC89" s="246" t="str">
        <f>IF(Glutamine!$E81&gt;0,Glutamine!AC80+Glutamine!$E81*Glutamine!#REF!/'In Process Calc.'!$I83,"")</f>
        <v/>
      </c>
      <c r="AD89" s="246" t="str">
        <f>IF(Glutamine!$E81&gt;0,Glutamine!AD80+Glutamine!$E81*Glutamine!#REF!/'In Process Calc.'!$I83,"")</f>
        <v/>
      </c>
      <c r="AE89" s="246" t="str">
        <f>IF(Glutamine!$E81&gt;0,Glutamine!AE80+Glutamine!$E81*Glutamine!#REF!/'In Process Calc.'!$I83,"")</f>
        <v/>
      </c>
      <c r="AF89" s="246" t="str">
        <f>IF(Glutamine!$E81&gt;0,Glutamine!AF80+Glutamine!$E81*Glutamine!#REF!/'In Process Calc.'!$I83,"")</f>
        <v/>
      </c>
      <c r="AG89" s="246" t="str">
        <f>IF(Glutamine!$E81&gt;0,Glutamine!AG80+Glutamine!$E81*Glutamine!#REF!/'In Process Calc.'!$I83,"")</f>
        <v/>
      </c>
      <c r="AH89" s="246" t="str">
        <f>IF(Glutamine!$E81&gt;0,Glutamine!AH80+Glutamine!$E81*Glutamine!#REF!/'In Process Calc.'!$I83,"")</f>
        <v/>
      </c>
      <c r="AI89" s="246" t="str">
        <f>IF(Glutamine!$E81&gt;0,Glutamine!AI80+Glutamine!$E81*Glutamine!#REF!/'In Process Calc.'!$I83,"")</f>
        <v/>
      </c>
      <c r="AJ89" s="246" t="str">
        <f>IF(Glutamine!$E81&gt;0,Glutamine!AJ80+Glutamine!$E81*Glutamine!#REF!/'In Process Calc.'!$I83,"")</f>
        <v/>
      </c>
      <c r="AK89" s="246" t="str">
        <f>IF(Glutamine!$E81&gt;0,Glutamine!AK80+Glutamine!$E81*Glutamine!#REF!/'In Process Calc.'!$I83,"")</f>
        <v/>
      </c>
      <c r="AL89" s="246" t="str">
        <f>IF(Glutamine!$E81&gt;0,Glutamine!AL80+Glutamine!$E81*Glutamine!#REF!/'In Process Calc.'!$I83,"")</f>
        <v/>
      </c>
      <c r="AM89" s="246" t="str">
        <f>IF(Glutamine!$E81&gt;0,Glutamine!AM80+Glutamine!$E81*Glutamine!#REF!/'In Process Calc.'!$I83,"")</f>
        <v/>
      </c>
      <c r="AN89" s="246" t="str">
        <f>IF(Glutamine!$E81&gt;0,Glutamine!AN80+Glutamine!$E81*Glutamine!#REF!/'In Process Calc.'!$I83,"")</f>
        <v/>
      </c>
      <c r="AO89" s="246" t="str">
        <f>IF(Glutamine!$E81&gt;0,Glutamine!AO80+Glutamine!$E81*Glutamine!#REF!/'In Process Calc.'!$I83,"")</f>
        <v/>
      </c>
      <c r="AP89" s="246" t="str">
        <f>IF(Glutamine!$E81&gt;0,Glutamine!AP80+Glutamine!$E81*Glutamine!AQ80/'In Process Calc.'!$I83,"")</f>
        <v/>
      </c>
      <c r="AQ89" s="246" t="str">
        <f>IF(Glutamine!$E81&gt;0,Glutamine!#REF!+Glutamine!$E81*Glutamine!AR80/'In Process Calc.'!$I83,"")</f>
        <v/>
      </c>
      <c r="AR89" s="246" t="str">
        <f>IF(Glutamine!$E81&gt;0,Glutamine!#REF!,"")</f>
        <v/>
      </c>
      <c r="AS89" s="246" t="str">
        <f>IF(Glutamine!$E81&gt;0,Glutamine!#REF!,"")</f>
        <v/>
      </c>
      <c r="AT89" s="246" t="str">
        <f>IF(Glutamine!$E81&gt;0,Glutamine!#REF!,"")</f>
        <v/>
      </c>
      <c r="AU89" s="246" t="str">
        <f>IF(Glutamine!$E81&gt;0,Glutamine!#REF!,"")</f>
        <v/>
      </c>
      <c r="AV89" s="246" t="str">
        <f>IF(Glutamine!$E81&gt;0,Glutamine!#REF!,"")</f>
        <v/>
      </c>
      <c r="AW89" s="246" t="str">
        <f>IF(Glutamine!$E81&gt;0,Glutamine!#REF!,"")</f>
        <v/>
      </c>
      <c r="AX89" s="246" t="str">
        <f>IF(Glutamine!$E81&gt;0,Glutamine!#REF!,"")</f>
        <v/>
      </c>
      <c r="AY89" s="246" t="str">
        <f>IF(Glutamine!$E81&gt;0,Glutamine!#REF!,"")</f>
        <v/>
      </c>
      <c r="AZ89" s="246" t="str">
        <f>IF(Glutamine!$E81&gt;0,Glutamine!#REF!,"")</f>
        <v/>
      </c>
      <c r="BA89" s="246" t="str">
        <f>IF(Glutamine!$E81&gt;0,Glutamine!#REF!,"")</f>
        <v/>
      </c>
      <c r="BB89" s="246" t="str">
        <f>IF(Glutamine!$E81&gt;0,Glutamine!#REF!,"")</f>
        <v/>
      </c>
      <c r="BC89" s="246" t="str">
        <f>IF(Glutamine!$E81&gt;0,Glutamine!#REF!,"")</f>
        <v/>
      </c>
      <c r="BD89" s="246" t="str">
        <f>IF(Glutamine!$E81&gt;0,Glutamine!#REF!,"")</f>
        <v/>
      </c>
      <c r="BE89" s="246" t="str">
        <f>IF(Glutamine!$E81&gt;0,Glutamine!#REF!,"")</f>
        <v/>
      </c>
      <c r="BF89" s="246" t="str">
        <f>IF(Glutamine!$E81&gt;0,Glutamine!#REF!,"")</f>
        <v/>
      </c>
      <c r="BG89" s="246" t="str">
        <f>IF(Glutamine!$E81&gt;0,Glutamine!#REF!,"")</f>
        <v/>
      </c>
      <c r="BH89" s="246" t="str">
        <f>IF(Glutamine!$E81&gt;0,Glutamine!#REF!,"")</f>
        <v/>
      </c>
      <c r="BI89" s="246" t="str">
        <f>IF(Glutamine!$E81&gt;0,Glutamine!#REF!,"")</f>
        <v/>
      </c>
      <c r="BJ89" s="246" t="str">
        <f>IF(Glutamine!$E81&gt;0,Glutamine!#REF!,"")</f>
        <v/>
      </c>
      <c r="BK89" s="246" t="str">
        <f>IF(Glutamine!$E81&gt;0,Glutamine!#REF!,"")</f>
        <v/>
      </c>
      <c r="BL89" s="246" t="str">
        <f>IF(Glutamine!$E81&gt;0,Glutamine!#REF!,"")</f>
        <v/>
      </c>
      <c r="BM89" s="246" t="str">
        <f>IF(Glutamine!$E81&gt;0,Glutamine!#REF!,"")</f>
        <v/>
      </c>
      <c r="BN89" s="246" t="str">
        <f>IF(Glutamine!$E81&gt;0,'In Process Calc.'!B82,"")</f>
        <v/>
      </c>
      <c r="BO89" s="246" t="str">
        <f>IF(Glutamine!$E81&gt;0,'In Process Calc.'!C82,"")</f>
        <v/>
      </c>
    </row>
    <row r="90" spans="1:67" x14ac:dyDescent="0.15">
      <c r="A90" s="240" t="str">
        <f>IF(Glutamine!$E82&gt;0,Glutamine!$B$1,"")</f>
        <v/>
      </c>
      <c r="B90" s="240" t="str">
        <f>IF(Glutamine!$E82&gt;0,Glutamine!A81+0.1,"")</f>
        <v/>
      </c>
      <c r="C90" s="244" t="str">
        <f>IF(Glutamine!$E82&gt;0,Glutamine!B81,"")</f>
        <v/>
      </c>
      <c r="D90" s="249" t="str">
        <f>IF(Glutamine!$E82&gt;0,Glutamine!C81,"")</f>
        <v/>
      </c>
      <c r="E90" s="240" t="str">
        <f>IF(Glutamine!$E82&gt;0,Glutamine!D81,"")</f>
        <v/>
      </c>
      <c r="F90" s="240" t="str">
        <f>IF(Glutamine!$E82&gt;0,Glutamine!E81,"")</f>
        <v/>
      </c>
      <c r="G90" s="240" t="str">
        <f>IF(Glutamine!$E82&gt;0,Glutamine!G81,"")</f>
        <v/>
      </c>
      <c r="H90" s="245" t="str">
        <f>IF(Glutamine!$E82&gt;0,Glutamine!H81,"")</f>
        <v/>
      </c>
      <c r="I90" s="245" t="str">
        <f>IF(Glutamine!$E82&gt;0,Glutamine!I81,"")</f>
        <v/>
      </c>
      <c r="J90" s="245" t="str">
        <f>IF(Glutamine!$E82&gt;0,Glutamine!J81,"")</f>
        <v/>
      </c>
      <c r="K90" s="245" t="str">
        <f>IF(Glutamine!$E82&gt;0,Glutamine!K81,"")</f>
        <v/>
      </c>
      <c r="L90" s="240" t="str">
        <f>IF(Glutamine!$E82&gt;0,Glutamine!L81,"")</f>
        <v/>
      </c>
      <c r="M90" s="240" t="str">
        <f>IF(Glutamine!$E82&gt;0,Glutamine!M81,"")</f>
        <v/>
      </c>
      <c r="N90" s="240" t="str">
        <f>IF(Glutamine!$E82&gt;0,Glutamine!N81,"")</f>
        <v/>
      </c>
      <c r="O90" s="240" t="str">
        <f>IF(Glutamine!$E82&gt;0,Glutamine!O81,"")</f>
        <v/>
      </c>
      <c r="P90" s="240" t="str">
        <f>IF(Glutamine!$E82&gt;0,Glutamine!P81,"")</f>
        <v/>
      </c>
      <c r="Q90" s="240" t="str">
        <f>IF(Glutamine!$E82&gt;0,Glutamine!Q81,"")</f>
        <v/>
      </c>
      <c r="R90" s="240" t="str">
        <f>IF(Glutamine!$E82&gt;0,Glutamine!R81,"")</f>
        <v/>
      </c>
      <c r="S90" s="240" t="str">
        <f>IF(Glutamine!$E82&gt;0,Glutamine!S81,"")</f>
        <v/>
      </c>
      <c r="T90" s="246" t="str">
        <f>IF(Glutamine!$E82&gt;0,Glutamine!T81+Glutamine!$E82*Glutamine!#REF!/'In Process Calc.'!$I84,"")</f>
        <v/>
      </c>
      <c r="U90" s="246" t="str">
        <f>IF(Glutamine!$E82&gt;0,Glutamine!U81+Glutamine!$E82*Glutamine!#REF!/'In Process Calc.'!$I84,"")</f>
        <v/>
      </c>
      <c r="V90" s="246" t="str">
        <f>IF(Glutamine!$E82&gt;0,Glutamine!V81+Glutamine!$E82*Glutamine!#REF!/'In Process Calc.'!$I84,"")</f>
        <v/>
      </c>
      <c r="W90" s="246" t="str">
        <f>IF(Glutamine!$E82&gt;0,Glutamine!W81+Glutamine!$E82*Glutamine!#REF!/'In Process Calc.'!$I84,"")</f>
        <v/>
      </c>
      <c r="X90" s="246" t="str">
        <f>IF(Glutamine!$E82&gt;0,Glutamine!X81+Glutamine!$E82*Glutamine!#REF!/'In Process Calc.'!$I84,"")</f>
        <v/>
      </c>
      <c r="Y90" s="246" t="str">
        <f>IF(Glutamine!$E82&gt;0,Glutamine!Y81+Glutamine!$E82*Glutamine!#REF!/'In Process Calc.'!$I84,"")</f>
        <v/>
      </c>
      <c r="Z90" s="246" t="str">
        <f>IF(Glutamine!$E82&gt;0,Glutamine!Z81+Glutamine!$E82*Glutamine!#REF!/'In Process Calc.'!$I84,"")</f>
        <v/>
      </c>
      <c r="AA90" s="246" t="str">
        <f>IF(Glutamine!$E82&gt;0,Glutamine!AA81+Glutamine!$E82*Glutamine!#REF!/'In Process Calc.'!$I84,"")</f>
        <v/>
      </c>
      <c r="AB90" s="246" t="str">
        <f>IF(Glutamine!$E82&gt;0,Glutamine!AB81+Glutamine!$E82*Glutamine!#REF!/'In Process Calc.'!$I84,"")</f>
        <v/>
      </c>
      <c r="AC90" s="246" t="str">
        <f>IF(Glutamine!$E82&gt;0,Glutamine!AC81+Glutamine!$E82*Glutamine!#REF!/'In Process Calc.'!$I84,"")</f>
        <v/>
      </c>
      <c r="AD90" s="246" t="str">
        <f>IF(Glutamine!$E82&gt;0,Glutamine!AD81+Glutamine!$E82*Glutamine!#REF!/'In Process Calc.'!$I84,"")</f>
        <v/>
      </c>
      <c r="AE90" s="246" t="str">
        <f>IF(Glutamine!$E82&gt;0,Glutamine!AE81+Glutamine!$E82*Glutamine!#REF!/'In Process Calc.'!$I84,"")</f>
        <v/>
      </c>
      <c r="AF90" s="246" t="str">
        <f>IF(Glutamine!$E82&gt;0,Glutamine!AF81+Glutamine!$E82*Glutamine!#REF!/'In Process Calc.'!$I84,"")</f>
        <v/>
      </c>
      <c r="AG90" s="246" t="str">
        <f>IF(Glutamine!$E82&gt;0,Glutamine!AG81+Glutamine!$E82*Glutamine!#REF!/'In Process Calc.'!$I84,"")</f>
        <v/>
      </c>
      <c r="AH90" s="246" t="str">
        <f>IF(Glutamine!$E82&gt;0,Glutamine!AH81+Glutamine!$E82*Glutamine!#REF!/'In Process Calc.'!$I84,"")</f>
        <v/>
      </c>
      <c r="AI90" s="246" t="str">
        <f>IF(Glutamine!$E82&gt;0,Glutamine!AI81+Glutamine!$E82*Glutamine!#REF!/'In Process Calc.'!$I84,"")</f>
        <v/>
      </c>
      <c r="AJ90" s="246" t="str">
        <f>IF(Glutamine!$E82&gt;0,Glutamine!AJ81+Glutamine!$E82*Glutamine!#REF!/'In Process Calc.'!$I84,"")</f>
        <v/>
      </c>
      <c r="AK90" s="246" t="str">
        <f>IF(Glutamine!$E82&gt;0,Glutamine!AK81+Glutamine!$E82*Glutamine!#REF!/'In Process Calc.'!$I84,"")</f>
        <v/>
      </c>
      <c r="AL90" s="246" t="str">
        <f>IF(Glutamine!$E82&gt;0,Glutamine!AL81+Glutamine!$E82*Glutamine!#REF!/'In Process Calc.'!$I84,"")</f>
        <v/>
      </c>
      <c r="AM90" s="246" t="str">
        <f>IF(Glutamine!$E82&gt;0,Glutamine!AM81+Glutamine!$E82*Glutamine!#REF!/'In Process Calc.'!$I84,"")</f>
        <v/>
      </c>
      <c r="AN90" s="246" t="str">
        <f>IF(Glutamine!$E82&gt;0,Glutamine!AN81+Glutamine!$E82*Glutamine!#REF!/'In Process Calc.'!$I84,"")</f>
        <v/>
      </c>
      <c r="AO90" s="246" t="str">
        <f>IF(Glutamine!$E82&gt;0,Glutamine!AO81+Glutamine!$E82*Glutamine!#REF!/'In Process Calc.'!$I84,"")</f>
        <v/>
      </c>
      <c r="AP90" s="246" t="str">
        <f>IF(Glutamine!$E82&gt;0,Glutamine!AP81+Glutamine!$E82*Glutamine!AQ81/'In Process Calc.'!$I84,"")</f>
        <v/>
      </c>
      <c r="AQ90" s="246" t="str">
        <f>IF(Glutamine!$E82&gt;0,Glutamine!#REF!+Glutamine!$E82*Glutamine!AR81/'In Process Calc.'!$I84,"")</f>
        <v/>
      </c>
      <c r="AR90" s="246" t="str">
        <f>IF(Glutamine!$E82&gt;0,Glutamine!#REF!,"")</f>
        <v/>
      </c>
      <c r="AS90" s="246" t="str">
        <f>IF(Glutamine!$E82&gt;0,Glutamine!#REF!,"")</f>
        <v/>
      </c>
      <c r="AT90" s="246" t="str">
        <f>IF(Glutamine!$E82&gt;0,Glutamine!#REF!,"")</f>
        <v/>
      </c>
      <c r="AU90" s="246" t="str">
        <f>IF(Glutamine!$E82&gt;0,Glutamine!#REF!,"")</f>
        <v/>
      </c>
      <c r="AV90" s="246" t="str">
        <f>IF(Glutamine!$E82&gt;0,Glutamine!#REF!,"")</f>
        <v/>
      </c>
      <c r="AW90" s="246" t="str">
        <f>IF(Glutamine!$E82&gt;0,Glutamine!#REF!,"")</f>
        <v/>
      </c>
      <c r="AX90" s="246" t="str">
        <f>IF(Glutamine!$E82&gt;0,Glutamine!#REF!,"")</f>
        <v/>
      </c>
      <c r="AY90" s="246" t="str">
        <f>IF(Glutamine!$E82&gt;0,Glutamine!#REF!,"")</f>
        <v/>
      </c>
      <c r="AZ90" s="246" t="str">
        <f>IF(Glutamine!$E82&gt;0,Glutamine!#REF!,"")</f>
        <v/>
      </c>
      <c r="BA90" s="246" t="str">
        <f>IF(Glutamine!$E82&gt;0,Glutamine!#REF!,"")</f>
        <v/>
      </c>
      <c r="BB90" s="246" t="str">
        <f>IF(Glutamine!$E82&gt;0,Glutamine!#REF!,"")</f>
        <v/>
      </c>
      <c r="BC90" s="246" t="str">
        <f>IF(Glutamine!$E82&gt;0,Glutamine!#REF!,"")</f>
        <v/>
      </c>
      <c r="BD90" s="246" t="str">
        <f>IF(Glutamine!$E82&gt;0,Glutamine!#REF!,"")</f>
        <v/>
      </c>
      <c r="BE90" s="246" t="str">
        <f>IF(Glutamine!$E82&gt;0,Glutamine!#REF!,"")</f>
        <v/>
      </c>
      <c r="BF90" s="246" t="str">
        <f>IF(Glutamine!$E82&gt;0,Glutamine!#REF!,"")</f>
        <v/>
      </c>
      <c r="BG90" s="246" t="str">
        <f>IF(Glutamine!$E82&gt;0,Glutamine!#REF!,"")</f>
        <v/>
      </c>
      <c r="BH90" s="246" t="str">
        <f>IF(Glutamine!$E82&gt;0,Glutamine!#REF!,"")</f>
        <v/>
      </c>
      <c r="BI90" s="246" t="str">
        <f>IF(Glutamine!$E82&gt;0,Glutamine!#REF!,"")</f>
        <v/>
      </c>
      <c r="BJ90" s="246" t="str">
        <f>IF(Glutamine!$E82&gt;0,Glutamine!#REF!,"")</f>
        <v/>
      </c>
      <c r="BK90" s="246" t="str">
        <f>IF(Glutamine!$E82&gt;0,Glutamine!#REF!,"")</f>
        <v/>
      </c>
      <c r="BL90" s="246" t="str">
        <f>IF(Glutamine!$E82&gt;0,Glutamine!#REF!,"")</f>
        <v/>
      </c>
      <c r="BM90" s="246" t="str">
        <f>IF(Glutamine!$E82&gt;0,Glutamine!#REF!,"")</f>
        <v/>
      </c>
      <c r="BN90" s="246" t="str">
        <f>IF(Glutamine!$E82&gt;0,'In Process Calc.'!B83,"")</f>
        <v/>
      </c>
      <c r="BO90" s="246" t="str">
        <f>IF(Glutamine!$E82&gt;0,'In Process Calc.'!C83,"")</f>
        <v/>
      </c>
    </row>
    <row r="91" spans="1:67" x14ac:dyDescent="0.15">
      <c r="A91" s="240" t="str">
        <f>IF(Glutamine!$E83&gt;0,Glutamine!$B$1,"")</f>
        <v/>
      </c>
      <c r="B91" s="240" t="str">
        <f>IF(Glutamine!$E83&gt;0,Glutamine!A82+0.1,"")</f>
        <v/>
      </c>
      <c r="C91" s="244" t="str">
        <f>IF(Glutamine!$E83&gt;0,Glutamine!B82,"")</f>
        <v/>
      </c>
      <c r="D91" s="249" t="str">
        <f>IF(Glutamine!$E83&gt;0,Glutamine!C82,"")</f>
        <v/>
      </c>
      <c r="E91" s="240" t="str">
        <f>IF(Glutamine!$E83&gt;0,Glutamine!D82,"")</f>
        <v/>
      </c>
      <c r="F91" s="240" t="str">
        <f>IF(Glutamine!$E83&gt;0,Glutamine!E82,"")</f>
        <v/>
      </c>
      <c r="G91" s="240" t="str">
        <f>IF(Glutamine!$E83&gt;0,Glutamine!G82,"")</f>
        <v/>
      </c>
      <c r="H91" s="245" t="str">
        <f>IF(Glutamine!$E83&gt;0,Glutamine!H82,"")</f>
        <v/>
      </c>
      <c r="I91" s="245" t="str">
        <f>IF(Glutamine!$E83&gt;0,Glutamine!I82,"")</f>
        <v/>
      </c>
      <c r="J91" s="245" t="str">
        <f>IF(Glutamine!$E83&gt;0,Glutamine!J82,"")</f>
        <v/>
      </c>
      <c r="K91" s="245" t="str">
        <f>IF(Glutamine!$E83&gt;0,Glutamine!K82,"")</f>
        <v/>
      </c>
      <c r="L91" s="240" t="str">
        <f>IF(Glutamine!$E83&gt;0,Glutamine!L82,"")</f>
        <v/>
      </c>
      <c r="M91" s="240" t="str">
        <f>IF(Glutamine!$E83&gt;0,Glutamine!M82,"")</f>
        <v/>
      </c>
      <c r="N91" s="240" t="str">
        <f>IF(Glutamine!$E83&gt;0,Glutamine!N82,"")</f>
        <v/>
      </c>
      <c r="O91" s="240" t="str">
        <f>IF(Glutamine!$E83&gt;0,Glutamine!O82,"")</f>
        <v/>
      </c>
      <c r="P91" s="240" t="str">
        <f>IF(Glutamine!$E83&gt;0,Glutamine!P82,"")</f>
        <v/>
      </c>
      <c r="Q91" s="240" t="str">
        <f>IF(Glutamine!$E83&gt;0,Glutamine!Q82,"")</f>
        <v/>
      </c>
      <c r="R91" s="240" t="str">
        <f>IF(Glutamine!$E83&gt;0,Glutamine!R82,"")</f>
        <v/>
      </c>
      <c r="S91" s="240" t="str">
        <f>IF(Glutamine!$E83&gt;0,Glutamine!S82,"")</f>
        <v/>
      </c>
      <c r="T91" s="246" t="str">
        <f>IF(Glutamine!$E83&gt;0,Glutamine!T82+Glutamine!$E83*Glutamine!#REF!/'In Process Calc.'!$I85,"")</f>
        <v/>
      </c>
      <c r="U91" s="246" t="str">
        <f>IF(Glutamine!$E83&gt;0,Glutamine!U82+Glutamine!$E83*Glutamine!#REF!/'In Process Calc.'!$I85,"")</f>
        <v/>
      </c>
      <c r="V91" s="246" t="str">
        <f>IF(Glutamine!$E83&gt;0,Glutamine!V82+Glutamine!$E83*Glutamine!#REF!/'In Process Calc.'!$I85,"")</f>
        <v/>
      </c>
      <c r="W91" s="246" t="str">
        <f>IF(Glutamine!$E83&gt;0,Glutamine!W82+Glutamine!$E83*Glutamine!#REF!/'In Process Calc.'!$I85,"")</f>
        <v/>
      </c>
      <c r="X91" s="246" t="str">
        <f>IF(Glutamine!$E83&gt;0,Glutamine!X82+Glutamine!$E83*Glutamine!#REF!/'In Process Calc.'!$I85,"")</f>
        <v/>
      </c>
      <c r="Y91" s="246" t="str">
        <f>IF(Glutamine!$E83&gt;0,Glutamine!Y82+Glutamine!$E83*Glutamine!#REF!/'In Process Calc.'!$I85,"")</f>
        <v/>
      </c>
      <c r="Z91" s="246" t="str">
        <f>IF(Glutamine!$E83&gt;0,Glutamine!Z82+Glutamine!$E83*Glutamine!#REF!/'In Process Calc.'!$I85,"")</f>
        <v/>
      </c>
      <c r="AA91" s="246" t="str">
        <f>IF(Glutamine!$E83&gt;0,Glutamine!AA82+Glutamine!$E83*Glutamine!#REF!/'In Process Calc.'!$I85,"")</f>
        <v/>
      </c>
      <c r="AB91" s="246" t="str">
        <f>IF(Glutamine!$E83&gt;0,Glutamine!AB82+Glutamine!$E83*Glutamine!#REF!/'In Process Calc.'!$I85,"")</f>
        <v/>
      </c>
      <c r="AC91" s="246" t="str">
        <f>IF(Glutamine!$E83&gt;0,Glutamine!AC82+Glutamine!$E83*Glutamine!#REF!/'In Process Calc.'!$I85,"")</f>
        <v/>
      </c>
      <c r="AD91" s="246" t="str">
        <f>IF(Glutamine!$E83&gt;0,Glutamine!AD82+Glutamine!$E83*Glutamine!#REF!/'In Process Calc.'!$I85,"")</f>
        <v/>
      </c>
      <c r="AE91" s="246" t="str">
        <f>IF(Glutamine!$E83&gt;0,Glutamine!AE82+Glutamine!$E83*Glutamine!#REF!/'In Process Calc.'!$I85,"")</f>
        <v/>
      </c>
      <c r="AF91" s="246" t="str">
        <f>IF(Glutamine!$E83&gt;0,Glutamine!AF82+Glutamine!$E83*Glutamine!#REF!/'In Process Calc.'!$I85,"")</f>
        <v/>
      </c>
      <c r="AG91" s="246" t="str">
        <f>IF(Glutamine!$E83&gt;0,Glutamine!AG82+Glutamine!$E83*Glutamine!#REF!/'In Process Calc.'!$I85,"")</f>
        <v/>
      </c>
      <c r="AH91" s="246" t="str">
        <f>IF(Glutamine!$E83&gt;0,Glutamine!AH82+Glutamine!$E83*Glutamine!#REF!/'In Process Calc.'!$I85,"")</f>
        <v/>
      </c>
      <c r="AI91" s="246" t="str">
        <f>IF(Glutamine!$E83&gt;0,Glutamine!AI82+Glutamine!$E83*Glutamine!#REF!/'In Process Calc.'!$I85,"")</f>
        <v/>
      </c>
      <c r="AJ91" s="246" t="str">
        <f>IF(Glutamine!$E83&gt;0,Glutamine!AJ82+Glutamine!$E83*Glutamine!#REF!/'In Process Calc.'!$I85,"")</f>
        <v/>
      </c>
      <c r="AK91" s="246" t="str">
        <f>IF(Glutamine!$E83&gt;0,Glutamine!AK82+Glutamine!$E83*Glutamine!#REF!/'In Process Calc.'!$I85,"")</f>
        <v/>
      </c>
      <c r="AL91" s="246" t="str">
        <f>IF(Glutamine!$E83&gt;0,Glutamine!AL82+Glutamine!$E83*Glutamine!#REF!/'In Process Calc.'!$I85,"")</f>
        <v/>
      </c>
      <c r="AM91" s="246" t="str">
        <f>IF(Glutamine!$E83&gt;0,Glutamine!AM82+Glutamine!$E83*Glutamine!#REF!/'In Process Calc.'!$I85,"")</f>
        <v/>
      </c>
      <c r="AN91" s="246" t="str">
        <f>IF(Glutamine!$E83&gt;0,Glutamine!AN82+Glutamine!$E83*Glutamine!#REF!/'In Process Calc.'!$I85,"")</f>
        <v/>
      </c>
      <c r="AO91" s="246" t="str">
        <f>IF(Glutamine!$E83&gt;0,Glutamine!AO82+Glutamine!$E83*Glutamine!#REF!/'In Process Calc.'!$I85,"")</f>
        <v/>
      </c>
      <c r="AP91" s="246" t="str">
        <f>IF(Glutamine!$E83&gt;0,Glutamine!AP82+Glutamine!$E83*Glutamine!AQ82/'In Process Calc.'!$I85,"")</f>
        <v/>
      </c>
      <c r="AQ91" s="246" t="str">
        <f>IF(Glutamine!$E83&gt;0,Glutamine!#REF!+Glutamine!$E83*Glutamine!AR82/'In Process Calc.'!$I85,"")</f>
        <v/>
      </c>
      <c r="AR91" s="246" t="str">
        <f>IF(Glutamine!$E83&gt;0,Glutamine!#REF!,"")</f>
        <v/>
      </c>
      <c r="AS91" s="246" t="str">
        <f>IF(Glutamine!$E83&gt;0,Glutamine!#REF!,"")</f>
        <v/>
      </c>
      <c r="AT91" s="246" t="str">
        <f>IF(Glutamine!$E83&gt;0,Glutamine!#REF!,"")</f>
        <v/>
      </c>
      <c r="AU91" s="246" t="str">
        <f>IF(Glutamine!$E83&gt;0,Glutamine!#REF!,"")</f>
        <v/>
      </c>
      <c r="AV91" s="246" t="str">
        <f>IF(Glutamine!$E83&gt;0,Glutamine!#REF!,"")</f>
        <v/>
      </c>
      <c r="AW91" s="246" t="str">
        <f>IF(Glutamine!$E83&gt;0,Glutamine!#REF!,"")</f>
        <v/>
      </c>
      <c r="AX91" s="246" t="str">
        <f>IF(Glutamine!$E83&gt;0,Glutamine!#REF!,"")</f>
        <v/>
      </c>
      <c r="AY91" s="246" t="str">
        <f>IF(Glutamine!$E83&gt;0,Glutamine!#REF!,"")</f>
        <v/>
      </c>
      <c r="AZ91" s="246" t="str">
        <f>IF(Glutamine!$E83&gt;0,Glutamine!#REF!,"")</f>
        <v/>
      </c>
      <c r="BA91" s="246" t="str">
        <f>IF(Glutamine!$E83&gt;0,Glutamine!#REF!,"")</f>
        <v/>
      </c>
      <c r="BB91" s="246" t="str">
        <f>IF(Glutamine!$E83&gt;0,Glutamine!#REF!,"")</f>
        <v/>
      </c>
      <c r="BC91" s="246" t="str">
        <f>IF(Glutamine!$E83&gt;0,Glutamine!#REF!,"")</f>
        <v/>
      </c>
      <c r="BD91" s="246" t="str">
        <f>IF(Glutamine!$E83&gt;0,Glutamine!#REF!,"")</f>
        <v/>
      </c>
      <c r="BE91" s="246" t="str">
        <f>IF(Glutamine!$E83&gt;0,Glutamine!#REF!,"")</f>
        <v/>
      </c>
      <c r="BF91" s="246" t="str">
        <f>IF(Glutamine!$E83&gt;0,Glutamine!#REF!,"")</f>
        <v/>
      </c>
      <c r="BG91" s="246" t="str">
        <f>IF(Glutamine!$E83&gt;0,Glutamine!#REF!,"")</f>
        <v/>
      </c>
      <c r="BH91" s="246" t="str">
        <f>IF(Glutamine!$E83&gt;0,Glutamine!#REF!,"")</f>
        <v/>
      </c>
      <c r="BI91" s="246" t="str">
        <f>IF(Glutamine!$E83&gt;0,Glutamine!#REF!,"")</f>
        <v/>
      </c>
      <c r="BJ91" s="246" t="str">
        <f>IF(Glutamine!$E83&gt;0,Glutamine!#REF!,"")</f>
        <v/>
      </c>
      <c r="BK91" s="246" t="str">
        <f>IF(Glutamine!$E83&gt;0,Glutamine!#REF!,"")</f>
        <v/>
      </c>
      <c r="BL91" s="246" t="str">
        <f>IF(Glutamine!$E83&gt;0,Glutamine!#REF!,"")</f>
        <v/>
      </c>
      <c r="BM91" s="246" t="str">
        <f>IF(Glutamine!$E83&gt;0,Glutamine!#REF!,"")</f>
        <v/>
      </c>
      <c r="BN91" s="246" t="str">
        <f>IF(Glutamine!$E83&gt;0,'In Process Calc.'!B84,"")</f>
        <v/>
      </c>
      <c r="BO91" s="246" t="str">
        <f>IF(Glutamine!$E83&gt;0,'In Process Calc.'!C84,"")</f>
        <v/>
      </c>
    </row>
    <row r="92" spans="1:67" x14ac:dyDescent="0.15">
      <c r="A92" s="240" t="str">
        <f>IF(Glutamine!$E84&gt;0,Glutamine!$B$1,"")</f>
        <v/>
      </c>
      <c r="B92" s="240" t="str">
        <f>IF(Glutamine!$E84&gt;0,Glutamine!A83+0.1,"")</f>
        <v/>
      </c>
      <c r="C92" s="244" t="str">
        <f>IF(Glutamine!$E84&gt;0,Glutamine!B83,"")</f>
        <v/>
      </c>
      <c r="D92" s="249" t="str">
        <f>IF(Glutamine!$E84&gt;0,Glutamine!C83,"")</f>
        <v/>
      </c>
      <c r="E92" s="240" t="str">
        <f>IF(Glutamine!$E84&gt;0,Glutamine!D83,"")</f>
        <v/>
      </c>
      <c r="F92" s="240" t="str">
        <f>IF(Glutamine!$E84&gt;0,Glutamine!E83,"")</f>
        <v/>
      </c>
      <c r="G92" s="240" t="str">
        <f>IF(Glutamine!$E84&gt;0,Glutamine!G83,"")</f>
        <v/>
      </c>
      <c r="H92" s="245" t="str">
        <f>IF(Glutamine!$E84&gt;0,Glutamine!H83,"")</f>
        <v/>
      </c>
      <c r="I92" s="245" t="str">
        <f>IF(Glutamine!$E84&gt;0,Glutamine!I83,"")</f>
        <v/>
      </c>
      <c r="J92" s="245" t="str">
        <f>IF(Glutamine!$E84&gt;0,Glutamine!J83,"")</f>
        <v/>
      </c>
      <c r="K92" s="245" t="str">
        <f>IF(Glutamine!$E84&gt;0,Glutamine!K83,"")</f>
        <v/>
      </c>
      <c r="L92" s="240" t="str">
        <f>IF(Glutamine!$E84&gt;0,Glutamine!L83,"")</f>
        <v/>
      </c>
      <c r="M92" s="240" t="str">
        <f>IF(Glutamine!$E84&gt;0,Glutamine!M83,"")</f>
        <v/>
      </c>
      <c r="N92" s="240" t="str">
        <f>IF(Glutamine!$E84&gt;0,Glutamine!N83,"")</f>
        <v/>
      </c>
      <c r="O92" s="240" t="str">
        <f>IF(Glutamine!$E84&gt;0,Glutamine!O83,"")</f>
        <v/>
      </c>
      <c r="P92" s="240" t="str">
        <f>IF(Glutamine!$E84&gt;0,Glutamine!P83,"")</f>
        <v/>
      </c>
      <c r="Q92" s="240" t="str">
        <f>IF(Glutamine!$E84&gt;0,Glutamine!Q83,"")</f>
        <v/>
      </c>
      <c r="R92" s="240" t="str">
        <f>IF(Glutamine!$E84&gt;0,Glutamine!R83,"")</f>
        <v/>
      </c>
      <c r="S92" s="240" t="str">
        <f>IF(Glutamine!$E84&gt;0,Glutamine!S83,"")</f>
        <v/>
      </c>
      <c r="T92" s="246" t="str">
        <f>IF(Glutamine!$E84&gt;0,Glutamine!T83+Glutamine!$E84*Glutamine!#REF!/'In Process Calc.'!$I86,"")</f>
        <v/>
      </c>
      <c r="U92" s="246" t="str">
        <f>IF(Glutamine!$E84&gt;0,Glutamine!U83+Glutamine!$E84*Glutamine!#REF!/'In Process Calc.'!$I86,"")</f>
        <v/>
      </c>
      <c r="V92" s="246" t="str">
        <f>IF(Glutamine!$E84&gt;0,Glutamine!V83+Glutamine!$E84*Glutamine!#REF!/'In Process Calc.'!$I86,"")</f>
        <v/>
      </c>
      <c r="W92" s="246" t="str">
        <f>IF(Glutamine!$E84&gt;0,Glutamine!W83+Glutamine!$E84*Glutamine!#REF!/'In Process Calc.'!$I86,"")</f>
        <v/>
      </c>
      <c r="X92" s="246" t="str">
        <f>IF(Glutamine!$E84&gt;0,Glutamine!X83+Glutamine!$E84*Glutamine!#REF!/'In Process Calc.'!$I86,"")</f>
        <v/>
      </c>
      <c r="Y92" s="246" t="str">
        <f>IF(Glutamine!$E84&gt;0,Glutamine!Y83+Glutamine!$E84*Glutamine!#REF!/'In Process Calc.'!$I86,"")</f>
        <v/>
      </c>
      <c r="Z92" s="246" t="str">
        <f>IF(Glutamine!$E84&gt;0,Glutamine!Z83+Glutamine!$E84*Glutamine!#REF!/'In Process Calc.'!$I86,"")</f>
        <v/>
      </c>
      <c r="AA92" s="246" t="str">
        <f>IF(Glutamine!$E84&gt;0,Glutamine!AA83+Glutamine!$E84*Glutamine!#REF!/'In Process Calc.'!$I86,"")</f>
        <v/>
      </c>
      <c r="AB92" s="246" t="str">
        <f>IF(Glutamine!$E84&gt;0,Glutamine!AB83+Glutamine!$E84*Glutamine!#REF!/'In Process Calc.'!$I86,"")</f>
        <v/>
      </c>
      <c r="AC92" s="246" t="str">
        <f>IF(Glutamine!$E84&gt;0,Glutamine!AC83+Glutamine!$E84*Glutamine!#REF!/'In Process Calc.'!$I86,"")</f>
        <v/>
      </c>
      <c r="AD92" s="246" t="str">
        <f>IF(Glutamine!$E84&gt;0,Glutamine!AD83+Glutamine!$E84*Glutamine!#REF!/'In Process Calc.'!$I86,"")</f>
        <v/>
      </c>
      <c r="AE92" s="246" t="str">
        <f>IF(Glutamine!$E84&gt;0,Glutamine!AE83+Glutamine!$E84*Glutamine!#REF!/'In Process Calc.'!$I86,"")</f>
        <v/>
      </c>
      <c r="AF92" s="246" t="str">
        <f>IF(Glutamine!$E84&gt;0,Glutamine!AF83+Glutamine!$E84*Glutamine!#REF!/'In Process Calc.'!$I86,"")</f>
        <v/>
      </c>
      <c r="AG92" s="246" t="str">
        <f>IF(Glutamine!$E84&gt;0,Glutamine!AG83+Glutamine!$E84*Glutamine!#REF!/'In Process Calc.'!$I86,"")</f>
        <v/>
      </c>
      <c r="AH92" s="246" t="str">
        <f>IF(Glutamine!$E84&gt;0,Glutamine!AH83+Glutamine!$E84*Glutamine!#REF!/'In Process Calc.'!$I86,"")</f>
        <v/>
      </c>
      <c r="AI92" s="246" t="str">
        <f>IF(Glutamine!$E84&gt;0,Glutamine!AI83+Glutamine!$E84*Glutamine!#REF!/'In Process Calc.'!$I86,"")</f>
        <v/>
      </c>
      <c r="AJ92" s="246" t="str">
        <f>IF(Glutamine!$E84&gt;0,Glutamine!AJ83+Glutamine!$E84*Glutamine!#REF!/'In Process Calc.'!$I86,"")</f>
        <v/>
      </c>
      <c r="AK92" s="246" t="str">
        <f>IF(Glutamine!$E84&gt;0,Glutamine!AK83+Glutamine!$E84*Glutamine!#REF!/'In Process Calc.'!$I86,"")</f>
        <v/>
      </c>
      <c r="AL92" s="246" t="str">
        <f>IF(Glutamine!$E84&gt;0,Glutamine!AL83+Glutamine!$E84*Glutamine!#REF!/'In Process Calc.'!$I86,"")</f>
        <v/>
      </c>
      <c r="AM92" s="246" t="str">
        <f>IF(Glutamine!$E84&gt;0,Glutamine!AM83+Glutamine!$E84*Glutamine!#REF!/'In Process Calc.'!$I86,"")</f>
        <v/>
      </c>
      <c r="AN92" s="246" t="str">
        <f>IF(Glutamine!$E84&gt;0,Glutamine!AN83+Glutamine!$E84*Glutamine!#REF!/'In Process Calc.'!$I86,"")</f>
        <v/>
      </c>
      <c r="AO92" s="246" t="str">
        <f>IF(Glutamine!$E84&gt;0,Glutamine!AO83+Glutamine!$E84*Glutamine!#REF!/'In Process Calc.'!$I86,"")</f>
        <v/>
      </c>
      <c r="AP92" s="246" t="str">
        <f>IF(Glutamine!$E84&gt;0,Glutamine!AP83+Glutamine!$E84*Glutamine!AQ83/'In Process Calc.'!$I86,"")</f>
        <v/>
      </c>
      <c r="AQ92" s="246" t="str">
        <f>IF(Glutamine!$E84&gt;0,Glutamine!#REF!+Glutamine!$E84*Glutamine!AR83/'In Process Calc.'!$I86,"")</f>
        <v/>
      </c>
      <c r="AR92" s="246" t="str">
        <f>IF(Glutamine!$E84&gt;0,Glutamine!#REF!,"")</f>
        <v/>
      </c>
      <c r="AS92" s="246" t="str">
        <f>IF(Glutamine!$E84&gt;0,Glutamine!#REF!,"")</f>
        <v/>
      </c>
      <c r="AT92" s="246" t="str">
        <f>IF(Glutamine!$E84&gt;0,Glutamine!#REF!,"")</f>
        <v/>
      </c>
      <c r="AU92" s="246" t="str">
        <f>IF(Glutamine!$E84&gt;0,Glutamine!#REF!,"")</f>
        <v/>
      </c>
      <c r="AV92" s="246" t="str">
        <f>IF(Glutamine!$E84&gt;0,Glutamine!#REF!,"")</f>
        <v/>
      </c>
      <c r="AW92" s="246" t="str">
        <f>IF(Glutamine!$E84&gt;0,Glutamine!#REF!,"")</f>
        <v/>
      </c>
      <c r="AX92" s="246" t="str">
        <f>IF(Glutamine!$E84&gt;0,Glutamine!#REF!,"")</f>
        <v/>
      </c>
      <c r="AY92" s="246" t="str">
        <f>IF(Glutamine!$E84&gt;0,Glutamine!#REF!,"")</f>
        <v/>
      </c>
      <c r="AZ92" s="246" t="str">
        <f>IF(Glutamine!$E84&gt;0,Glutamine!#REF!,"")</f>
        <v/>
      </c>
      <c r="BA92" s="246" t="str">
        <f>IF(Glutamine!$E84&gt;0,Glutamine!#REF!,"")</f>
        <v/>
      </c>
      <c r="BB92" s="246" t="str">
        <f>IF(Glutamine!$E84&gt;0,Glutamine!#REF!,"")</f>
        <v/>
      </c>
      <c r="BC92" s="246" t="str">
        <f>IF(Glutamine!$E84&gt;0,Glutamine!#REF!,"")</f>
        <v/>
      </c>
      <c r="BD92" s="246" t="str">
        <f>IF(Glutamine!$E84&gt;0,Glutamine!#REF!,"")</f>
        <v/>
      </c>
      <c r="BE92" s="246" t="str">
        <f>IF(Glutamine!$E84&gt;0,Glutamine!#REF!,"")</f>
        <v/>
      </c>
      <c r="BF92" s="246" t="str">
        <f>IF(Glutamine!$E84&gt;0,Glutamine!#REF!,"")</f>
        <v/>
      </c>
      <c r="BG92" s="246" t="str">
        <f>IF(Glutamine!$E84&gt;0,Glutamine!#REF!,"")</f>
        <v/>
      </c>
      <c r="BH92" s="246" t="str">
        <f>IF(Glutamine!$E84&gt;0,Glutamine!#REF!,"")</f>
        <v/>
      </c>
      <c r="BI92" s="246" t="str">
        <f>IF(Glutamine!$E84&gt;0,Glutamine!#REF!,"")</f>
        <v/>
      </c>
      <c r="BJ92" s="246" t="str">
        <f>IF(Glutamine!$E84&gt;0,Glutamine!#REF!,"")</f>
        <v/>
      </c>
      <c r="BK92" s="246" t="str">
        <f>IF(Glutamine!$E84&gt;0,Glutamine!#REF!,"")</f>
        <v/>
      </c>
      <c r="BL92" s="246" t="str">
        <f>IF(Glutamine!$E84&gt;0,Glutamine!#REF!,"")</f>
        <v/>
      </c>
      <c r="BM92" s="246" t="str">
        <f>IF(Glutamine!$E84&gt;0,Glutamine!#REF!,"")</f>
        <v/>
      </c>
      <c r="BN92" s="246" t="str">
        <f>IF(Glutamine!$E84&gt;0,'In Process Calc.'!B85,"")</f>
        <v/>
      </c>
      <c r="BO92" s="246" t="str">
        <f>IF(Glutamine!$E84&gt;0,'In Process Calc.'!C85,"")</f>
        <v/>
      </c>
    </row>
    <row r="93" spans="1:67" x14ac:dyDescent="0.15">
      <c r="A93" s="240" t="str">
        <f>IF(Glutamine!$E85&gt;0,Glutamine!$B$1,"")</f>
        <v/>
      </c>
      <c r="B93" s="240" t="str">
        <f>IF(Glutamine!$E85&gt;0,Glutamine!A84+0.1,"")</f>
        <v/>
      </c>
      <c r="C93" s="244" t="str">
        <f>IF(Glutamine!$E85&gt;0,Glutamine!B84,"")</f>
        <v/>
      </c>
      <c r="D93" s="249" t="str">
        <f>IF(Glutamine!$E85&gt;0,Glutamine!C84,"")</f>
        <v/>
      </c>
      <c r="E93" s="240" t="str">
        <f>IF(Glutamine!$E85&gt;0,Glutamine!D84,"")</f>
        <v/>
      </c>
      <c r="F93" s="240" t="str">
        <f>IF(Glutamine!$E85&gt;0,Glutamine!E84,"")</f>
        <v/>
      </c>
      <c r="G93" s="240" t="str">
        <f>IF(Glutamine!$E85&gt;0,Glutamine!G84,"")</f>
        <v/>
      </c>
      <c r="H93" s="245" t="str">
        <f>IF(Glutamine!$E85&gt;0,Glutamine!H84,"")</f>
        <v/>
      </c>
      <c r="I93" s="245" t="str">
        <f>IF(Glutamine!$E85&gt;0,Glutamine!I84,"")</f>
        <v/>
      </c>
      <c r="J93" s="245" t="str">
        <f>IF(Glutamine!$E85&gt;0,Glutamine!J84,"")</f>
        <v/>
      </c>
      <c r="K93" s="245" t="str">
        <f>IF(Glutamine!$E85&gt;0,Glutamine!K84,"")</f>
        <v/>
      </c>
      <c r="L93" s="240" t="str">
        <f>IF(Glutamine!$E85&gt;0,Glutamine!L84,"")</f>
        <v/>
      </c>
      <c r="M93" s="240" t="str">
        <f>IF(Glutamine!$E85&gt;0,Glutamine!M84,"")</f>
        <v/>
      </c>
      <c r="N93" s="240" t="str">
        <f>IF(Glutamine!$E85&gt;0,Glutamine!N84,"")</f>
        <v/>
      </c>
      <c r="O93" s="240" t="str">
        <f>IF(Glutamine!$E85&gt;0,Glutamine!O84,"")</f>
        <v/>
      </c>
      <c r="P93" s="240" t="str">
        <f>IF(Glutamine!$E85&gt;0,Glutamine!P84,"")</f>
        <v/>
      </c>
      <c r="Q93" s="240" t="str">
        <f>IF(Glutamine!$E85&gt;0,Glutamine!Q84,"")</f>
        <v/>
      </c>
      <c r="R93" s="240" t="str">
        <f>IF(Glutamine!$E85&gt;0,Glutamine!R84,"")</f>
        <v/>
      </c>
      <c r="S93" s="240" t="str">
        <f>IF(Glutamine!$E85&gt;0,Glutamine!S84,"")</f>
        <v/>
      </c>
      <c r="T93" s="246" t="str">
        <f>IF(Glutamine!$E85&gt;0,Glutamine!T84+Glutamine!$E85*Glutamine!#REF!/'In Process Calc.'!$I87,"")</f>
        <v/>
      </c>
      <c r="U93" s="246" t="str">
        <f>IF(Glutamine!$E85&gt;0,Glutamine!U84+Glutamine!$E85*Glutamine!#REF!/'In Process Calc.'!$I87,"")</f>
        <v/>
      </c>
      <c r="V93" s="246" t="str">
        <f>IF(Glutamine!$E85&gt;0,Glutamine!V84+Glutamine!$E85*Glutamine!#REF!/'In Process Calc.'!$I87,"")</f>
        <v/>
      </c>
      <c r="W93" s="246" t="str">
        <f>IF(Glutamine!$E85&gt;0,Glutamine!W84+Glutamine!$E85*Glutamine!#REF!/'In Process Calc.'!$I87,"")</f>
        <v/>
      </c>
      <c r="X93" s="246" t="str">
        <f>IF(Glutamine!$E85&gt;0,Glutamine!X84+Glutamine!$E85*Glutamine!#REF!/'In Process Calc.'!$I87,"")</f>
        <v/>
      </c>
      <c r="Y93" s="246" t="str">
        <f>IF(Glutamine!$E85&gt;0,Glutamine!Y84+Glutamine!$E85*Glutamine!#REF!/'In Process Calc.'!$I87,"")</f>
        <v/>
      </c>
      <c r="Z93" s="246" t="str">
        <f>IF(Glutamine!$E85&gt;0,Glutamine!Z84+Glutamine!$E85*Glutamine!#REF!/'In Process Calc.'!$I87,"")</f>
        <v/>
      </c>
      <c r="AA93" s="246" t="str">
        <f>IF(Glutamine!$E85&gt;0,Glutamine!AA84+Glutamine!$E85*Glutamine!#REF!/'In Process Calc.'!$I87,"")</f>
        <v/>
      </c>
      <c r="AB93" s="246" t="str">
        <f>IF(Glutamine!$E85&gt;0,Glutamine!AB84+Glutamine!$E85*Glutamine!#REF!/'In Process Calc.'!$I87,"")</f>
        <v/>
      </c>
      <c r="AC93" s="246" t="str">
        <f>IF(Glutamine!$E85&gt;0,Glutamine!AC84+Glutamine!$E85*Glutamine!#REF!/'In Process Calc.'!$I87,"")</f>
        <v/>
      </c>
      <c r="AD93" s="246" t="str">
        <f>IF(Glutamine!$E85&gt;0,Glutamine!AD84+Glutamine!$E85*Glutamine!#REF!/'In Process Calc.'!$I87,"")</f>
        <v/>
      </c>
      <c r="AE93" s="246" t="str">
        <f>IF(Glutamine!$E85&gt;0,Glutamine!AE84+Glutamine!$E85*Glutamine!#REF!/'In Process Calc.'!$I87,"")</f>
        <v/>
      </c>
      <c r="AF93" s="246" t="str">
        <f>IF(Glutamine!$E85&gt;0,Glutamine!AF84+Glutamine!$E85*Glutamine!#REF!/'In Process Calc.'!$I87,"")</f>
        <v/>
      </c>
      <c r="AG93" s="246" t="str">
        <f>IF(Glutamine!$E85&gt;0,Glutamine!AG84+Glutamine!$E85*Glutamine!#REF!/'In Process Calc.'!$I87,"")</f>
        <v/>
      </c>
      <c r="AH93" s="246" t="str">
        <f>IF(Glutamine!$E85&gt;0,Glutamine!AH84+Glutamine!$E85*Glutamine!#REF!/'In Process Calc.'!$I87,"")</f>
        <v/>
      </c>
      <c r="AI93" s="246" t="str">
        <f>IF(Glutamine!$E85&gt;0,Glutamine!AI84+Glutamine!$E85*Glutamine!#REF!/'In Process Calc.'!$I87,"")</f>
        <v/>
      </c>
      <c r="AJ93" s="246" t="str">
        <f>IF(Glutamine!$E85&gt;0,Glutamine!AJ84+Glutamine!$E85*Glutamine!#REF!/'In Process Calc.'!$I87,"")</f>
        <v/>
      </c>
      <c r="AK93" s="246" t="str">
        <f>IF(Glutamine!$E85&gt;0,Glutamine!AK84+Glutamine!$E85*Glutamine!#REF!/'In Process Calc.'!$I87,"")</f>
        <v/>
      </c>
      <c r="AL93" s="246" t="str">
        <f>IF(Glutamine!$E85&gt;0,Glutamine!AL84+Glutamine!$E85*Glutamine!#REF!/'In Process Calc.'!$I87,"")</f>
        <v/>
      </c>
      <c r="AM93" s="246" t="str">
        <f>IF(Glutamine!$E85&gt;0,Glutamine!AM84+Glutamine!$E85*Glutamine!#REF!/'In Process Calc.'!$I87,"")</f>
        <v/>
      </c>
      <c r="AN93" s="246" t="str">
        <f>IF(Glutamine!$E85&gt;0,Glutamine!AN84+Glutamine!$E85*Glutamine!#REF!/'In Process Calc.'!$I87,"")</f>
        <v/>
      </c>
      <c r="AO93" s="246" t="str">
        <f>IF(Glutamine!$E85&gt;0,Glutamine!AO84+Glutamine!$E85*Glutamine!#REF!/'In Process Calc.'!$I87,"")</f>
        <v/>
      </c>
      <c r="AP93" s="246" t="str">
        <f>IF(Glutamine!$E85&gt;0,Glutamine!AP84+Glutamine!$E85*Glutamine!AQ84/'In Process Calc.'!$I87,"")</f>
        <v/>
      </c>
      <c r="AQ93" s="246" t="str">
        <f>IF(Glutamine!$E85&gt;0,Glutamine!#REF!+Glutamine!$E85*Glutamine!AR84/'In Process Calc.'!$I87,"")</f>
        <v/>
      </c>
      <c r="AR93" s="246" t="str">
        <f>IF(Glutamine!$E85&gt;0,Glutamine!#REF!,"")</f>
        <v/>
      </c>
      <c r="AS93" s="246" t="str">
        <f>IF(Glutamine!$E85&gt;0,Glutamine!#REF!,"")</f>
        <v/>
      </c>
      <c r="AT93" s="246" t="str">
        <f>IF(Glutamine!$E85&gt;0,Glutamine!#REF!,"")</f>
        <v/>
      </c>
      <c r="AU93" s="246" t="str">
        <f>IF(Glutamine!$E85&gt;0,Glutamine!#REF!,"")</f>
        <v/>
      </c>
      <c r="AV93" s="246" t="str">
        <f>IF(Glutamine!$E85&gt;0,Glutamine!#REF!,"")</f>
        <v/>
      </c>
      <c r="AW93" s="246" t="str">
        <f>IF(Glutamine!$E85&gt;0,Glutamine!#REF!,"")</f>
        <v/>
      </c>
      <c r="AX93" s="246" t="str">
        <f>IF(Glutamine!$E85&gt;0,Glutamine!#REF!,"")</f>
        <v/>
      </c>
      <c r="AY93" s="246" t="str">
        <f>IF(Glutamine!$E85&gt;0,Glutamine!#REF!,"")</f>
        <v/>
      </c>
      <c r="AZ93" s="246" t="str">
        <f>IF(Glutamine!$E85&gt;0,Glutamine!#REF!,"")</f>
        <v/>
      </c>
      <c r="BA93" s="246" t="str">
        <f>IF(Glutamine!$E85&gt;0,Glutamine!#REF!,"")</f>
        <v/>
      </c>
      <c r="BB93" s="246" t="str">
        <f>IF(Glutamine!$E85&gt;0,Glutamine!#REF!,"")</f>
        <v/>
      </c>
      <c r="BC93" s="246" t="str">
        <f>IF(Glutamine!$E85&gt;0,Glutamine!#REF!,"")</f>
        <v/>
      </c>
      <c r="BD93" s="246" t="str">
        <f>IF(Glutamine!$E85&gt;0,Glutamine!#REF!,"")</f>
        <v/>
      </c>
      <c r="BE93" s="246" t="str">
        <f>IF(Glutamine!$E85&gt;0,Glutamine!#REF!,"")</f>
        <v/>
      </c>
      <c r="BF93" s="246" t="str">
        <f>IF(Glutamine!$E85&gt;0,Glutamine!#REF!,"")</f>
        <v/>
      </c>
      <c r="BG93" s="246" t="str">
        <f>IF(Glutamine!$E85&gt;0,Glutamine!#REF!,"")</f>
        <v/>
      </c>
      <c r="BH93" s="246" t="str">
        <f>IF(Glutamine!$E85&gt;0,Glutamine!#REF!,"")</f>
        <v/>
      </c>
      <c r="BI93" s="246" t="str">
        <f>IF(Glutamine!$E85&gt;0,Glutamine!#REF!,"")</f>
        <v/>
      </c>
      <c r="BJ93" s="246" t="str">
        <f>IF(Glutamine!$E85&gt;0,Glutamine!#REF!,"")</f>
        <v/>
      </c>
      <c r="BK93" s="246" t="str">
        <f>IF(Glutamine!$E85&gt;0,Glutamine!#REF!,"")</f>
        <v/>
      </c>
      <c r="BL93" s="246" t="str">
        <f>IF(Glutamine!$E85&gt;0,Glutamine!#REF!,"")</f>
        <v/>
      </c>
      <c r="BM93" s="246" t="str">
        <f>IF(Glutamine!$E85&gt;0,Glutamine!#REF!,"")</f>
        <v/>
      </c>
      <c r="BN93" s="246" t="str">
        <f>IF(Glutamine!$E85&gt;0,'In Process Calc.'!B86,"")</f>
        <v/>
      </c>
      <c r="BO93" s="246" t="str">
        <f>IF(Glutamine!$E85&gt;0,'In Process Calc.'!C86,"")</f>
        <v/>
      </c>
    </row>
    <row r="94" spans="1:67" x14ac:dyDescent="0.15">
      <c r="A94" s="240" t="str">
        <f>IF(Glutamine!$E86&gt;0,Glutamine!$B$1,"")</f>
        <v/>
      </c>
      <c r="B94" s="240" t="str">
        <f>IF(Glutamine!$E86&gt;0,Glutamine!A85+0.1,"")</f>
        <v/>
      </c>
      <c r="C94" s="244" t="str">
        <f>IF(Glutamine!$E86&gt;0,Glutamine!B85,"")</f>
        <v/>
      </c>
      <c r="D94" s="249" t="str">
        <f>IF(Glutamine!$E86&gt;0,Glutamine!C85,"")</f>
        <v/>
      </c>
      <c r="E94" s="240" t="str">
        <f>IF(Glutamine!$E86&gt;0,Glutamine!D85,"")</f>
        <v/>
      </c>
      <c r="F94" s="240" t="str">
        <f>IF(Glutamine!$E86&gt;0,Glutamine!E85,"")</f>
        <v/>
      </c>
      <c r="G94" s="240" t="str">
        <f>IF(Glutamine!$E86&gt;0,Glutamine!G85,"")</f>
        <v/>
      </c>
      <c r="H94" s="245" t="str">
        <f>IF(Glutamine!$E86&gt;0,Glutamine!H85,"")</f>
        <v/>
      </c>
      <c r="I94" s="245" t="str">
        <f>IF(Glutamine!$E86&gt;0,Glutamine!I85,"")</f>
        <v/>
      </c>
      <c r="J94" s="245" t="str">
        <f>IF(Glutamine!$E86&gt;0,Glutamine!J85,"")</f>
        <v/>
      </c>
      <c r="K94" s="245" t="str">
        <f>IF(Glutamine!$E86&gt;0,Glutamine!K85,"")</f>
        <v/>
      </c>
      <c r="L94" s="240" t="str">
        <f>IF(Glutamine!$E86&gt;0,Glutamine!L85,"")</f>
        <v/>
      </c>
      <c r="M94" s="240" t="str">
        <f>IF(Glutamine!$E86&gt;0,Glutamine!M85,"")</f>
        <v/>
      </c>
      <c r="N94" s="240" t="str">
        <f>IF(Glutamine!$E86&gt;0,Glutamine!N85,"")</f>
        <v/>
      </c>
      <c r="O94" s="240" t="str">
        <f>IF(Glutamine!$E86&gt;0,Glutamine!O85,"")</f>
        <v/>
      </c>
      <c r="P94" s="240" t="str">
        <f>IF(Glutamine!$E86&gt;0,Glutamine!P85,"")</f>
        <v/>
      </c>
      <c r="Q94" s="240" t="str">
        <f>IF(Glutamine!$E86&gt;0,Glutamine!Q85,"")</f>
        <v/>
      </c>
      <c r="R94" s="240" t="str">
        <f>IF(Glutamine!$E86&gt;0,Glutamine!R85,"")</f>
        <v/>
      </c>
      <c r="S94" s="240" t="str">
        <f>IF(Glutamine!$E86&gt;0,Glutamine!S85,"")</f>
        <v/>
      </c>
      <c r="T94" s="246" t="str">
        <f>IF(Glutamine!$E86&gt;0,Glutamine!T85+Glutamine!$E86*Glutamine!#REF!/'In Process Calc.'!$I88,"")</f>
        <v/>
      </c>
      <c r="U94" s="246" t="str">
        <f>IF(Glutamine!$E86&gt;0,Glutamine!U85+Glutamine!$E86*Glutamine!#REF!/'In Process Calc.'!$I88,"")</f>
        <v/>
      </c>
      <c r="V94" s="246" t="str">
        <f>IF(Glutamine!$E86&gt;0,Glutamine!V85+Glutamine!$E86*Glutamine!#REF!/'In Process Calc.'!$I88,"")</f>
        <v/>
      </c>
      <c r="W94" s="246" t="str">
        <f>IF(Glutamine!$E86&gt;0,Glutamine!W85+Glutamine!$E86*Glutamine!#REF!/'In Process Calc.'!$I88,"")</f>
        <v/>
      </c>
      <c r="X94" s="246" t="str">
        <f>IF(Glutamine!$E86&gt;0,Glutamine!X85+Glutamine!$E86*Glutamine!#REF!/'In Process Calc.'!$I88,"")</f>
        <v/>
      </c>
      <c r="Y94" s="246" t="str">
        <f>IF(Glutamine!$E86&gt;0,Glutamine!Y85+Glutamine!$E86*Glutamine!#REF!/'In Process Calc.'!$I88,"")</f>
        <v/>
      </c>
      <c r="Z94" s="246" t="str">
        <f>IF(Glutamine!$E86&gt;0,Glutamine!Z85+Glutamine!$E86*Glutamine!#REF!/'In Process Calc.'!$I88,"")</f>
        <v/>
      </c>
      <c r="AA94" s="246" t="str">
        <f>IF(Glutamine!$E86&gt;0,Glutamine!AA85+Glutamine!$E86*Glutamine!#REF!/'In Process Calc.'!$I88,"")</f>
        <v/>
      </c>
      <c r="AB94" s="246" t="str">
        <f>IF(Glutamine!$E86&gt;0,Glutamine!AB85+Glutamine!$E86*Glutamine!#REF!/'In Process Calc.'!$I88,"")</f>
        <v/>
      </c>
      <c r="AC94" s="246" t="str">
        <f>IF(Glutamine!$E86&gt;0,Glutamine!AC85+Glutamine!$E86*Glutamine!#REF!/'In Process Calc.'!$I88,"")</f>
        <v/>
      </c>
      <c r="AD94" s="246" t="str">
        <f>IF(Glutamine!$E86&gt;0,Glutamine!AD85+Glutamine!$E86*Glutamine!#REF!/'In Process Calc.'!$I88,"")</f>
        <v/>
      </c>
      <c r="AE94" s="246" t="str">
        <f>IF(Glutamine!$E86&gt;0,Glutamine!AE85+Glutamine!$E86*Glutamine!#REF!/'In Process Calc.'!$I88,"")</f>
        <v/>
      </c>
      <c r="AF94" s="246" t="str">
        <f>IF(Glutamine!$E86&gt;0,Glutamine!AF85+Glutamine!$E86*Glutamine!#REF!/'In Process Calc.'!$I88,"")</f>
        <v/>
      </c>
      <c r="AG94" s="246" t="str">
        <f>IF(Glutamine!$E86&gt;0,Glutamine!AG85+Glutamine!$E86*Glutamine!#REF!/'In Process Calc.'!$I88,"")</f>
        <v/>
      </c>
      <c r="AH94" s="246" t="str">
        <f>IF(Glutamine!$E86&gt;0,Glutamine!AH85+Glutamine!$E86*Glutamine!#REF!/'In Process Calc.'!$I88,"")</f>
        <v/>
      </c>
      <c r="AI94" s="246" t="str">
        <f>IF(Glutamine!$E86&gt;0,Glutamine!AI85+Glutamine!$E86*Glutamine!#REF!/'In Process Calc.'!$I88,"")</f>
        <v/>
      </c>
      <c r="AJ94" s="246" t="str">
        <f>IF(Glutamine!$E86&gt;0,Glutamine!AJ85+Glutamine!$E86*Glutamine!#REF!/'In Process Calc.'!$I88,"")</f>
        <v/>
      </c>
      <c r="AK94" s="246" t="str">
        <f>IF(Glutamine!$E86&gt;0,Glutamine!AK85+Glutamine!$E86*Glutamine!#REF!/'In Process Calc.'!$I88,"")</f>
        <v/>
      </c>
      <c r="AL94" s="246" t="str">
        <f>IF(Glutamine!$E86&gt;0,Glutamine!AL85+Glutamine!$E86*Glutamine!#REF!/'In Process Calc.'!$I88,"")</f>
        <v/>
      </c>
      <c r="AM94" s="246" t="str">
        <f>IF(Glutamine!$E86&gt;0,Glutamine!AM85+Glutamine!$E86*Glutamine!#REF!/'In Process Calc.'!$I88,"")</f>
        <v/>
      </c>
      <c r="AN94" s="246" t="str">
        <f>IF(Glutamine!$E86&gt;0,Glutamine!AN85+Glutamine!$E86*Glutamine!#REF!/'In Process Calc.'!$I88,"")</f>
        <v/>
      </c>
      <c r="AO94" s="246" t="str">
        <f>IF(Glutamine!$E86&gt;0,Glutamine!AO85+Glutamine!$E86*Glutamine!#REF!/'In Process Calc.'!$I88,"")</f>
        <v/>
      </c>
      <c r="AP94" s="246" t="str">
        <f>IF(Glutamine!$E86&gt;0,Glutamine!AP85+Glutamine!$E86*Glutamine!AQ85/'In Process Calc.'!$I88,"")</f>
        <v/>
      </c>
      <c r="AQ94" s="246" t="str">
        <f>IF(Glutamine!$E86&gt;0,Glutamine!#REF!+Glutamine!$E86*Glutamine!AR85/'In Process Calc.'!$I88,"")</f>
        <v/>
      </c>
      <c r="AR94" s="246" t="str">
        <f>IF(Glutamine!$E86&gt;0,Glutamine!#REF!,"")</f>
        <v/>
      </c>
      <c r="AS94" s="246" t="str">
        <f>IF(Glutamine!$E86&gt;0,Glutamine!#REF!,"")</f>
        <v/>
      </c>
      <c r="AT94" s="246" t="str">
        <f>IF(Glutamine!$E86&gt;0,Glutamine!#REF!,"")</f>
        <v/>
      </c>
      <c r="AU94" s="246" t="str">
        <f>IF(Glutamine!$E86&gt;0,Glutamine!#REF!,"")</f>
        <v/>
      </c>
      <c r="AV94" s="246" t="str">
        <f>IF(Glutamine!$E86&gt;0,Glutamine!#REF!,"")</f>
        <v/>
      </c>
      <c r="AW94" s="246" t="str">
        <f>IF(Glutamine!$E86&gt;0,Glutamine!#REF!,"")</f>
        <v/>
      </c>
      <c r="AX94" s="246" t="str">
        <f>IF(Glutamine!$E86&gt;0,Glutamine!#REF!,"")</f>
        <v/>
      </c>
      <c r="AY94" s="246" t="str">
        <f>IF(Glutamine!$E86&gt;0,Glutamine!#REF!,"")</f>
        <v/>
      </c>
      <c r="AZ94" s="246" t="str">
        <f>IF(Glutamine!$E86&gt;0,Glutamine!#REF!,"")</f>
        <v/>
      </c>
      <c r="BA94" s="246" t="str">
        <f>IF(Glutamine!$E86&gt;0,Glutamine!#REF!,"")</f>
        <v/>
      </c>
      <c r="BB94" s="246" t="str">
        <f>IF(Glutamine!$E86&gt;0,Glutamine!#REF!,"")</f>
        <v/>
      </c>
      <c r="BC94" s="246" t="str">
        <f>IF(Glutamine!$E86&gt;0,Glutamine!#REF!,"")</f>
        <v/>
      </c>
      <c r="BD94" s="246" t="str">
        <f>IF(Glutamine!$E86&gt;0,Glutamine!#REF!,"")</f>
        <v/>
      </c>
      <c r="BE94" s="246" t="str">
        <f>IF(Glutamine!$E86&gt;0,Glutamine!#REF!,"")</f>
        <v/>
      </c>
      <c r="BF94" s="246" t="str">
        <f>IF(Glutamine!$E86&gt;0,Glutamine!#REF!,"")</f>
        <v/>
      </c>
      <c r="BG94" s="246" t="str">
        <f>IF(Glutamine!$E86&gt;0,Glutamine!#REF!,"")</f>
        <v/>
      </c>
      <c r="BH94" s="246" t="str">
        <f>IF(Glutamine!$E86&gt;0,Glutamine!#REF!,"")</f>
        <v/>
      </c>
      <c r="BI94" s="246" t="str">
        <f>IF(Glutamine!$E86&gt;0,Glutamine!#REF!,"")</f>
        <v/>
      </c>
      <c r="BJ94" s="246" t="str">
        <f>IF(Glutamine!$E86&gt;0,Glutamine!#REF!,"")</f>
        <v/>
      </c>
      <c r="BK94" s="246" t="str">
        <f>IF(Glutamine!$E86&gt;0,Glutamine!#REF!,"")</f>
        <v/>
      </c>
      <c r="BL94" s="246" t="str">
        <f>IF(Glutamine!$E86&gt;0,Glutamine!#REF!,"")</f>
        <v/>
      </c>
      <c r="BM94" s="246" t="str">
        <f>IF(Glutamine!$E86&gt;0,Glutamine!#REF!,"")</f>
        <v/>
      </c>
      <c r="BN94" s="246" t="str">
        <f>IF(Glutamine!$E86&gt;0,'In Process Calc.'!B87,"")</f>
        <v/>
      </c>
      <c r="BO94" s="246" t="str">
        <f>IF(Glutamine!$E86&gt;0,'In Process Calc.'!C87,"")</f>
        <v/>
      </c>
    </row>
    <row r="95" spans="1:67" x14ac:dyDescent="0.15">
      <c r="A95" s="240" t="str">
        <f>IF(Glutamine!$E87&gt;0,Glutamine!$B$1,"")</f>
        <v/>
      </c>
      <c r="B95" s="240" t="str">
        <f>IF(Glutamine!$E87&gt;0,Glutamine!A86+0.1,"")</f>
        <v/>
      </c>
      <c r="C95" s="244" t="str">
        <f>IF(Glutamine!$E87&gt;0,Glutamine!B86,"")</f>
        <v/>
      </c>
      <c r="D95" s="249" t="str">
        <f>IF(Glutamine!$E87&gt;0,Glutamine!C86,"")</f>
        <v/>
      </c>
      <c r="E95" s="240" t="str">
        <f>IF(Glutamine!$E87&gt;0,Glutamine!D86,"")</f>
        <v/>
      </c>
      <c r="F95" s="240" t="str">
        <f>IF(Glutamine!$E87&gt;0,Glutamine!E86,"")</f>
        <v/>
      </c>
      <c r="G95" s="240" t="str">
        <f>IF(Glutamine!$E87&gt;0,Glutamine!G86,"")</f>
        <v/>
      </c>
      <c r="H95" s="245" t="str">
        <f>IF(Glutamine!$E87&gt;0,Glutamine!H86,"")</f>
        <v/>
      </c>
      <c r="I95" s="245" t="str">
        <f>IF(Glutamine!$E87&gt;0,Glutamine!I86,"")</f>
        <v/>
      </c>
      <c r="J95" s="245" t="str">
        <f>IF(Glutamine!$E87&gt;0,Glutamine!J86,"")</f>
        <v/>
      </c>
      <c r="K95" s="245" t="str">
        <f>IF(Glutamine!$E87&gt;0,Glutamine!K86,"")</f>
        <v/>
      </c>
      <c r="L95" s="240" t="str">
        <f>IF(Glutamine!$E87&gt;0,Glutamine!L86,"")</f>
        <v/>
      </c>
      <c r="M95" s="240" t="str">
        <f>IF(Glutamine!$E87&gt;0,Glutamine!M86,"")</f>
        <v/>
      </c>
      <c r="N95" s="240" t="str">
        <f>IF(Glutamine!$E87&gt;0,Glutamine!N86,"")</f>
        <v/>
      </c>
      <c r="O95" s="240" t="str">
        <f>IF(Glutamine!$E87&gt;0,Glutamine!O86,"")</f>
        <v/>
      </c>
      <c r="P95" s="240" t="str">
        <f>IF(Glutamine!$E87&gt;0,Glutamine!P86,"")</f>
        <v/>
      </c>
      <c r="Q95" s="240" t="str">
        <f>IF(Glutamine!$E87&gt;0,Glutamine!Q86,"")</f>
        <v/>
      </c>
      <c r="R95" s="240" t="str">
        <f>IF(Glutamine!$E87&gt;0,Glutamine!R86,"")</f>
        <v/>
      </c>
      <c r="S95" s="240" t="str">
        <f>IF(Glutamine!$E87&gt;0,Glutamine!S86,"")</f>
        <v/>
      </c>
      <c r="T95" s="246" t="str">
        <f>IF(Glutamine!$E87&gt;0,Glutamine!T86+Glutamine!$E87*Glutamine!#REF!/'In Process Calc.'!$I89,"")</f>
        <v/>
      </c>
      <c r="U95" s="246" t="str">
        <f>IF(Glutamine!$E87&gt;0,Glutamine!U86+Glutamine!$E87*Glutamine!#REF!/'In Process Calc.'!$I89,"")</f>
        <v/>
      </c>
      <c r="V95" s="246" t="str">
        <f>IF(Glutamine!$E87&gt;0,Glutamine!V86+Glutamine!$E87*Glutamine!#REF!/'In Process Calc.'!$I89,"")</f>
        <v/>
      </c>
      <c r="W95" s="246" t="str">
        <f>IF(Glutamine!$E87&gt;0,Glutamine!W86+Glutamine!$E87*Glutamine!#REF!/'In Process Calc.'!$I89,"")</f>
        <v/>
      </c>
      <c r="X95" s="246" t="str">
        <f>IF(Glutamine!$E87&gt;0,Glutamine!X86+Glutamine!$E87*Glutamine!#REF!/'In Process Calc.'!$I89,"")</f>
        <v/>
      </c>
      <c r="Y95" s="246" t="str">
        <f>IF(Glutamine!$E87&gt;0,Glutamine!Y86+Glutamine!$E87*Glutamine!#REF!/'In Process Calc.'!$I89,"")</f>
        <v/>
      </c>
      <c r="Z95" s="246" t="str">
        <f>IF(Glutamine!$E87&gt;0,Glutamine!Z86+Glutamine!$E87*Glutamine!#REF!/'In Process Calc.'!$I89,"")</f>
        <v/>
      </c>
      <c r="AA95" s="246" t="str">
        <f>IF(Glutamine!$E87&gt;0,Glutamine!AA86+Glutamine!$E87*Glutamine!#REF!/'In Process Calc.'!$I89,"")</f>
        <v/>
      </c>
      <c r="AB95" s="246" t="str">
        <f>IF(Glutamine!$E87&gt;0,Glutamine!AB86+Glutamine!$E87*Glutamine!#REF!/'In Process Calc.'!$I89,"")</f>
        <v/>
      </c>
      <c r="AC95" s="246" t="str">
        <f>IF(Glutamine!$E87&gt;0,Glutamine!AC86+Glutamine!$E87*Glutamine!#REF!/'In Process Calc.'!$I89,"")</f>
        <v/>
      </c>
      <c r="AD95" s="246" t="str">
        <f>IF(Glutamine!$E87&gt;0,Glutamine!AD86+Glutamine!$E87*Glutamine!#REF!/'In Process Calc.'!$I89,"")</f>
        <v/>
      </c>
      <c r="AE95" s="246" t="str">
        <f>IF(Glutamine!$E87&gt;0,Glutamine!AE86+Glutamine!$E87*Glutamine!#REF!/'In Process Calc.'!$I89,"")</f>
        <v/>
      </c>
      <c r="AF95" s="246" t="str">
        <f>IF(Glutamine!$E87&gt;0,Glutamine!AF86+Glutamine!$E87*Glutamine!#REF!/'In Process Calc.'!$I89,"")</f>
        <v/>
      </c>
      <c r="AG95" s="246" t="str">
        <f>IF(Glutamine!$E87&gt;0,Glutamine!AG86+Glutamine!$E87*Glutamine!#REF!/'In Process Calc.'!$I89,"")</f>
        <v/>
      </c>
      <c r="AH95" s="246" t="str">
        <f>IF(Glutamine!$E87&gt;0,Glutamine!AH86+Glutamine!$E87*Glutamine!#REF!/'In Process Calc.'!$I89,"")</f>
        <v/>
      </c>
      <c r="AI95" s="246" t="str">
        <f>IF(Glutamine!$E87&gt;0,Glutamine!AI86+Glutamine!$E87*Glutamine!#REF!/'In Process Calc.'!$I89,"")</f>
        <v/>
      </c>
      <c r="AJ95" s="246" t="str">
        <f>IF(Glutamine!$E87&gt;0,Glutamine!AJ86+Glutamine!$E87*Glutamine!#REF!/'In Process Calc.'!$I89,"")</f>
        <v/>
      </c>
      <c r="AK95" s="246" t="str">
        <f>IF(Glutamine!$E87&gt;0,Glutamine!AK86+Glutamine!$E87*Glutamine!#REF!/'In Process Calc.'!$I89,"")</f>
        <v/>
      </c>
      <c r="AL95" s="246" t="str">
        <f>IF(Glutamine!$E87&gt;0,Glutamine!AL86+Glutamine!$E87*Glutamine!#REF!/'In Process Calc.'!$I89,"")</f>
        <v/>
      </c>
      <c r="AM95" s="246" t="str">
        <f>IF(Glutamine!$E87&gt;0,Glutamine!AM86+Glutamine!$E87*Glutamine!#REF!/'In Process Calc.'!$I89,"")</f>
        <v/>
      </c>
      <c r="AN95" s="246" t="str">
        <f>IF(Glutamine!$E87&gt;0,Glutamine!AN86+Glutamine!$E87*Glutamine!#REF!/'In Process Calc.'!$I89,"")</f>
        <v/>
      </c>
      <c r="AO95" s="246" t="str">
        <f>IF(Glutamine!$E87&gt;0,Glutamine!AO86+Glutamine!$E87*Glutamine!#REF!/'In Process Calc.'!$I89,"")</f>
        <v/>
      </c>
      <c r="AP95" s="246" t="str">
        <f>IF(Glutamine!$E87&gt;0,Glutamine!AP86+Glutamine!$E87*Glutamine!AQ86/'In Process Calc.'!$I89,"")</f>
        <v/>
      </c>
      <c r="AQ95" s="246" t="str">
        <f>IF(Glutamine!$E87&gt;0,Glutamine!#REF!+Glutamine!$E87*Glutamine!AR86/'In Process Calc.'!$I89,"")</f>
        <v/>
      </c>
      <c r="AR95" s="246" t="str">
        <f>IF(Glutamine!$E87&gt;0,Glutamine!#REF!,"")</f>
        <v/>
      </c>
      <c r="AS95" s="246" t="str">
        <f>IF(Glutamine!$E87&gt;0,Glutamine!#REF!,"")</f>
        <v/>
      </c>
      <c r="AT95" s="246" t="str">
        <f>IF(Glutamine!$E87&gt;0,Glutamine!#REF!,"")</f>
        <v/>
      </c>
      <c r="AU95" s="246" t="str">
        <f>IF(Glutamine!$E87&gt;0,Glutamine!#REF!,"")</f>
        <v/>
      </c>
      <c r="AV95" s="246" t="str">
        <f>IF(Glutamine!$E87&gt;0,Glutamine!#REF!,"")</f>
        <v/>
      </c>
      <c r="AW95" s="246" t="str">
        <f>IF(Glutamine!$E87&gt;0,Glutamine!#REF!,"")</f>
        <v/>
      </c>
      <c r="AX95" s="246" t="str">
        <f>IF(Glutamine!$E87&gt;0,Glutamine!#REF!,"")</f>
        <v/>
      </c>
      <c r="AY95" s="246" t="str">
        <f>IF(Glutamine!$E87&gt;0,Glutamine!#REF!,"")</f>
        <v/>
      </c>
      <c r="AZ95" s="246" t="str">
        <f>IF(Glutamine!$E87&gt;0,Glutamine!#REF!,"")</f>
        <v/>
      </c>
      <c r="BA95" s="246" t="str">
        <f>IF(Glutamine!$E87&gt;0,Glutamine!#REF!,"")</f>
        <v/>
      </c>
      <c r="BB95" s="246" t="str">
        <f>IF(Glutamine!$E87&gt;0,Glutamine!#REF!,"")</f>
        <v/>
      </c>
      <c r="BC95" s="246" t="str">
        <f>IF(Glutamine!$E87&gt;0,Glutamine!#REF!,"")</f>
        <v/>
      </c>
      <c r="BD95" s="246" t="str">
        <f>IF(Glutamine!$E87&gt;0,Glutamine!#REF!,"")</f>
        <v/>
      </c>
      <c r="BE95" s="246" t="str">
        <f>IF(Glutamine!$E87&gt;0,Glutamine!#REF!,"")</f>
        <v/>
      </c>
      <c r="BF95" s="246" t="str">
        <f>IF(Glutamine!$E87&gt;0,Glutamine!#REF!,"")</f>
        <v/>
      </c>
      <c r="BG95" s="246" t="str">
        <f>IF(Glutamine!$E87&gt;0,Glutamine!#REF!,"")</f>
        <v/>
      </c>
      <c r="BH95" s="246" t="str">
        <f>IF(Glutamine!$E87&gt;0,Glutamine!#REF!,"")</f>
        <v/>
      </c>
      <c r="BI95" s="246" t="str">
        <f>IF(Glutamine!$E87&gt;0,Glutamine!#REF!,"")</f>
        <v/>
      </c>
      <c r="BJ95" s="246" t="str">
        <f>IF(Glutamine!$E87&gt;0,Glutamine!#REF!,"")</f>
        <v/>
      </c>
      <c r="BK95" s="246" t="str">
        <f>IF(Glutamine!$E87&gt;0,Glutamine!#REF!,"")</f>
        <v/>
      </c>
      <c r="BL95" s="246" t="str">
        <f>IF(Glutamine!$E87&gt;0,Glutamine!#REF!,"")</f>
        <v/>
      </c>
      <c r="BM95" s="246" t="str">
        <f>IF(Glutamine!$E87&gt;0,Glutamine!#REF!,"")</f>
        <v/>
      </c>
      <c r="BN95" s="246" t="str">
        <f>IF(Glutamine!$E87&gt;0,'In Process Calc.'!B88,"")</f>
        <v/>
      </c>
      <c r="BO95" s="246" t="str">
        <f>IF(Glutamine!$E87&gt;0,'In Process Calc.'!C88,"")</f>
        <v/>
      </c>
    </row>
    <row r="96" spans="1:67" x14ac:dyDescent="0.15">
      <c r="A96" s="240" t="str">
        <f>IF(Glutamine!$E88&gt;0,Glutamine!$B$1,"")</f>
        <v/>
      </c>
      <c r="B96" s="240" t="str">
        <f>IF(Glutamine!$E88&gt;0,Glutamine!A87+0.1,"")</f>
        <v/>
      </c>
      <c r="C96" s="244" t="str">
        <f>IF(Glutamine!$E88&gt;0,Glutamine!B87,"")</f>
        <v/>
      </c>
      <c r="D96" s="249" t="str">
        <f>IF(Glutamine!$E88&gt;0,Glutamine!C87,"")</f>
        <v/>
      </c>
      <c r="E96" s="240" t="str">
        <f>IF(Glutamine!$E88&gt;0,Glutamine!D87,"")</f>
        <v/>
      </c>
      <c r="F96" s="240" t="str">
        <f>IF(Glutamine!$E88&gt;0,Glutamine!E87,"")</f>
        <v/>
      </c>
      <c r="G96" s="240" t="str">
        <f>IF(Glutamine!$E88&gt;0,Glutamine!G87,"")</f>
        <v/>
      </c>
      <c r="H96" s="245" t="str">
        <f>IF(Glutamine!$E88&gt;0,Glutamine!H87,"")</f>
        <v/>
      </c>
      <c r="I96" s="245" t="str">
        <f>IF(Glutamine!$E88&gt;0,Glutamine!I87,"")</f>
        <v/>
      </c>
      <c r="J96" s="245" t="str">
        <f>IF(Glutamine!$E88&gt;0,Glutamine!J87,"")</f>
        <v/>
      </c>
      <c r="K96" s="245" t="str">
        <f>IF(Glutamine!$E88&gt;0,Glutamine!K87,"")</f>
        <v/>
      </c>
      <c r="L96" s="240" t="str">
        <f>IF(Glutamine!$E88&gt;0,Glutamine!L87,"")</f>
        <v/>
      </c>
      <c r="M96" s="240" t="str">
        <f>IF(Glutamine!$E88&gt;0,Glutamine!M87,"")</f>
        <v/>
      </c>
      <c r="N96" s="240" t="str">
        <f>IF(Glutamine!$E88&gt;0,Glutamine!N87,"")</f>
        <v/>
      </c>
      <c r="O96" s="240" t="str">
        <f>IF(Glutamine!$E88&gt;0,Glutamine!O87,"")</f>
        <v/>
      </c>
      <c r="P96" s="240" t="str">
        <f>IF(Glutamine!$E88&gt;0,Glutamine!P87,"")</f>
        <v/>
      </c>
      <c r="Q96" s="240" t="str">
        <f>IF(Glutamine!$E88&gt;0,Glutamine!Q87,"")</f>
        <v/>
      </c>
      <c r="R96" s="240" t="str">
        <f>IF(Glutamine!$E88&gt;0,Glutamine!R87,"")</f>
        <v/>
      </c>
      <c r="S96" s="240" t="str">
        <f>IF(Glutamine!$E88&gt;0,Glutamine!S87,"")</f>
        <v/>
      </c>
      <c r="T96" s="246" t="str">
        <f>IF(Glutamine!$E88&gt;0,Glutamine!T87+Glutamine!$E88*Glutamine!#REF!/'In Process Calc.'!$I90,"")</f>
        <v/>
      </c>
      <c r="U96" s="246" t="str">
        <f>IF(Glutamine!$E88&gt;0,Glutamine!U87+Glutamine!$E88*Glutamine!#REF!/'In Process Calc.'!$I90,"")</f>
        <v/>
      </c>
      <c r="V96" s="246" t="str">
        <f>IF(Glutamine!$E88&gt;0,Glutamine!V87+Glutamine!$E88*Glutamine!#REF!/'In Process Calc.'!$I90,"")</f>
        <v/>
      </c>
      <c r="W96" s="246" t="str">
        <f>IF(Glutamine!$E88&gt;0,Glutamine!W87+Glutamine!$E88*Glutamine!#REF!/'In Process Calc.'!$I90,"")</f>
        <v/>
      </c>
      <c r="X96" s="246" t="str">
        <f>IF(Glutamine!$E88&gt;0,Glutamine!X87+Glutamine!$E88*Glutamine!#REF!/'In Process Calc.'!$I90,"")</f>
        <v/>
      </c>
      <c r="Y96" s="246" t="str">
        <f>IF(Glutamine!$E88&gt;0,Glutamine!Y87+Glutamine!$E88*Glutamine!#REF!/'In Process Calc.'!$I90,"")</f>
        <v/>
      </c>
      <c r="Z96" s="246" t="str">
        <f>IF(Glutamine!$E88&gt;0,Glutamine!Z87+Glutamine!$E88*Glutamine!#REF!/'In Process Calc.'!$I90,"")</f>
        <v/>
      </c>
      <c r="AA96" s="246" t="str">
        <f>IF(Glutamine!$E88&gt;0,Glutamine!AA87+Glutamine!$E88*Glutamine!#REF!/'In Process Calc.'!$I90,"")</f>
        <v/>
      </c>
      <c r="AB96" s="246" t="str">
        <f>IF(Glutamine!$E88&gt;0,Glutamine!AB87+Glutamine!$E88*Glutamine!#REF!/'In Process Calc.'!$I90,"")</f>
        <v/>
      </c>
      <c r="AC96" s="246" t="str">
        <f>IF(Glutamine!$E88&gt;0,Glutamine!AC87+Glutamine!$E88*Glutamine!#REF!/'In Process Calc.'!$I90,"")</f>
        <v/>
      </c>
      <c r="AD96" s="246" t="str">
        <f>IF(Glutamine!$E88&gt;0,Glutamine!AD87+Glutamine!$E88*Glutamine!#REF!/'In Process Calc.'!$I90,"")</f>
        <v/>
      </c>
      <c r="AE96" s="246" t="str">
        <f>IF(Glutamine!$E88&gt;0,Glutamine!AE87+Glutamine!$E88*Glutamine!#REF!/'In Process Calc.'!$I90,"")</f>
        <v/>
      </c>
      <c r="AF96" s="246" t="str">
        <f>IF(Glutamine!$E88&gt;0,Glutamine!AF87+Glutamine!$E88*Glutamine!#REF!/'In Process Calc.'!$I90,"")</f>
        <v/>
      </c>
      <c r="AG96" s="246" t="str">
        <f>IF(Glutamine!$E88&gt;0,Glutamine!AG87+Glutamine!$E88*Glutamine!#REF!/'In Process Calc.'!$I90,"")</f>
        <v/>
      </c>
      <c r="AH96" s="246" t="str">
        <f>IF(Glutamine!$E88&gt;0,Glutamine!AH87+Glutamine!$E88*Glutamine!#REF!/'In Process Calc.'!$I90,"")</f>
        <v/>
      </c>
      <c r="AI96" s="246" t="str">
        <f>IF(Glutamine!$E88&gt;0,Glutamine!AI87+Glutamine!$E88*Glutamine!#REF!/'In Process Calc.'!$I90,"")</f>
        <v/>
      </c>
      <c r="AJ96" s="246" t="str">
        <f>IF(Glutamine!$E88&gt;0,Glutamine!AJ87+Glutamine!$E88*Glutamine!#REF!/'In Process Calc.'!$I90,"")</f>
        <v/>
      </c>
      <c r="AK96" s="246" t="str">
        <f>IF(Glutamine!$E88&gt;0,Glutamine!AK87+Glutamine!$E88*Glutamine!#REF!/'In Process Calc.'!$I90,"")</f>
        <v/>
      </c>
      <c r="AL96" s="246" t="str">
        <f>IF(Glutamine!$E88&gt;0,Glutamine!AL87+Glutamine!$E88*Glutamine!#REF!/'In Process Calc.'!$I90,"")</f>
        <v/>
      </c>
      <c r="AM96" s="246" t="str">
        <f>IF(Glutamine!$E88&gt;0,Glutamine!AM87+Glutamine!$E88*Glutamine!#REF!/'In Process Calc.'!$I90,"")</f>
        <v/>
      </c>
      <c r="AN96" s="246" t="str">
        <f>IF(Glutamine!$E88&gt;0,Glutamine!AN87+Glutamine!$E88*Glutamine!#REF!/'In Process Calc.'!$I90,"")</f>
        <v/>
      </c>
      <c r="AO96" s="246" t="str">
        <f>IF(Glutamine!$E88&gt;0,Glutamine!AO87+Glutamine!$E88*Glutamine!#REF!/'In Process Calc.'!$I90,"")</f>
        <v/>
      </c>
      <c r="AP96" s="246" t="str">
        <f>IF(Glutamine!$E88&gt;0,Glutamine!AP87+Glutamine!$E88*Glutamine!AQ87/'In Process Calc.'!$I90,"")</f>
        <v/>
      </c>
      <c r="AQ96" s="246" t="str">
        <f>IF(Glutamine!$E88&gt;0,Glutamine!#REF!+Glutamine!$E88*Glutamine!AR87/'In Process Calc.'!$I90,"")</f>
        <v/>
      </c>
      <c r="AR96" s="246" t="str">
        <f>IF(Glutamine!$E88&gt;0,Glutamine!#REF!,"")</f>
        <v/>
      </c>
      <c r="AS96" s="246" t="str">
        <f>IF(Glutamine!$E88&gt;0,Glutamine!#REF!,"")</f>
        <v/>
      </c>
      <c r="AT96" s="246" t="str">
        <f>IF(Glutamine!$E88&gt;0,Glutamine!#REF!,"")</f>
        <v/>
      </c>
      <c r="AU96" s="246" t="str">
        <f>IF(Glutamine!$E88&gt;0,Glutamine!#REF!,"")</f>
        <v/>
      </c>
      <c r="AV96" s="246" t="str">
        <f>IF(Glutamine!$E88&gt;0,Glutamine!#REF!,"")</f>
        <v/>
      </c>
      <c r="AW96" s="246" t="str">
        <f>IF(Glutamine!$E88&gt;0,Glutamine!#REF!,"")</f>
        <v/>
      </c>
      <c r="AX96" s="246" t="str">
        <f>IF(Glutamine!$E88&gt;0,Glutamine!#REF!,"")</f>
        <v/>
      </c>
      <c r="AY96" s="246" t="str">
        <f>IF(Glutamine!$E88&gt;0,Glutamine!#REF!,"")</f>
        <v/>
      </c>
      <c r="AZ96" s="246" t="str">
        <f>IF(Glutamine!$E88&gt;0,Glutamine!#REF!,"")</f>
        <v/>
      </c>
      <c r="BA96" s="246" t="str">
        <f>IF(Glutamine!$E88&gt;0,Glutamine!#REF!,"")</f>
        <v/>
      </c>
      <c r="BB96" s="246" t="str">
        <f>IF(Glutamine!$E88&gt;0,Glutamine!#REF!,"")</f>
        <v/>
      </c>
      <c r="BC96" s="246" t="str">
        <f>IF(Glutamine!$E88&gt;0,Glutamine!#REF!,"")</f>
        <v/>
      </c>
      <c r="BD96" s="246" t="str">
        <f>IF(Glutamine!$E88&gt;0,Glutamine!#REF!,"")</f>
        <v/>
      </c>
      <c r="BE96" s="246" t="str">
        <f>IF(Glutamine!$E88&gt;0,Glutamine!#REF!,"")</f>
        <v/>
      </c>
      <c r="BF96" s="246" t="str">
        <f>IF(Glutamine!$E88&gt;0,Glutamine!#REF!,"")</f>
        <v/>
      </c>
      <c r="BG96" s="246" t="str">
        <f>IF(Glutamine!$E88&gt;0,Glutamine!#REF!,"")</f>
        <v/>
      </c>
      <c r="BH96" s="246" t="str">
        <f>IF(Glutamine!$E88&gt;0,Glutamine!#REF!,"")</f>
        <v/>
      </c>
      <c r="BI96" s="246" t="str">
        <f>IF(Glutamine!$E88&gt;0,Glutamine!#REF!,"")</f>
        <v/>
      </c>
      <c r="BJ96" s="246" t="str">
        <f>IF(Glutamine!$E88&gt;0,Glutamine!#REF!,"")</f>
        <v/>
      </c>
      <c r="BK96" s="246" t="str">
        <f>IF(Glutamine!$E88&gt;0,Glutamine!#REF!,"")</f>
        <v/>
      </c>
      <c r="BL96" s="246" t="str">
        <f>IF(Glutamine!$E88&gt;0,Glutamine!#REF!,"")</f>
        <v/>
      </c>
      <c r="BM96" s="246" t="str">
        <f>IF(Glutamine!$E88&gt;0,Glutamine!#REF!,"")</f>
        <v/>
      </c>
      <c r="BN96" s="246" t="str">
        <f>IF(Glutamine!$E88&gt;0,'In Process Calc.'!B89,"")</f>
        <v/>
      </c>
      <c r="BO96" s="246" t="str">
        <f>IF(Glutamine!$E88&gt;0,'In Process Calc.'!C89,"")</f>
        <v/>
      </c>
    </row>
    <row r="97" spans="1:67" x14ac:dyDescent="0.15">
      <c r="A97" s="240" t="str">
        <f>IF(Glutamine!$E89&gt;0,Glutamine!$B$1,"")</f>
        <v/>
      </c>
      <c r="B97" s="240" t="str">
        <f>IF(Glutamine!$E89&gt;0,Glutamine!A88+0.1,"")</f>
        <v/>
      </c>
      <c r="C97" s="244" t="str">
        <f>IF(Glutamine!$E89&gt;0,Glutamine!B88,"")</f>
        <v/>
      </c>
      <c r="D97" s="249" t="str">
        <f>IF(Glutamine!$E89&gt;0,Glutamine!C88,"")</f>
        <v/>
      </c>
      <c r="E97" s="240" t="str">
        <f>IF(Glutamine!$E89&gt;0,Glutamine!D88,"")</f>
        <v/>
      </c>
      <c r="F97" s="240" t="str">
        <f>IF(Glutamine!$E89&gt;0,Glutamine!E88,"")</f>
        <v/>
      </c>
      <c r="G97" s="240" t="str">
        <f>IF(Glutamine!$E89&gt;0,Glutamine!G88,"")</f>
        <v/>
      </c>
      <c r="H97" s="245" t="str">
        <f>IF(Glutamine!$E89&gt;0,Glutamine!H88,"")</f>
        <v/>
      </c>
      <c r="I97" s="245" t="str">
        <f>IF(Glutamine!$E89&gt;0,Glutamine!I88,"")</f>
        <v/>
      </c>
      <c r="J97" s="245" t="str">
        <f>IF(Glutamine!$E89&gt;0,Glutamine!J88,"")</f>
        <v/>
      </c>
      <c r="K97" s="245" t="str">
        <f>IF(Glutamine!$E89&gt;0,Glutamine!K88,"")</f>
        <v/>
      </c>
      <c r="L97" s="240" t="str">
        <f>IF(Glutamine!$E89&gt;0,Glutamine!L88,"")</f>
        <v/>
      </c>
      <c r="M97" s="240" t="str">
        <f>IF(Glutamine!$E89&gt;0,Glutamine!M88,"")</f>
        <v/>
      </c>
      <c r="N97" s="240" t="str">
        <f>IF(Glutamine!$E89&gt;0,Glutamine!N88,"")</f>
        <v/>
      </c>
      <c r="O97" s="240" t="str">
        <f>IF(Glutamine!$E89&gt;0,Glutamine!O88,"")</f>
        <v/>
      </c>
      <c r="P97" s="240" t="str">
        <f>IF(Glutamine!$E89&gt;0,Glutamine!P88,"")</f>
        <v/>
      </c>
      <c r="Q97" s="240" t="str">
        <f>IF(Glutamine!$E89&gt;0,Glutamine!Q88,"")</f>
        <v/>
      </c>
      <c r="R97" s="240" t="str">
        <f>IF(Glutamine!$E89&gt;0,Glutamine!R88,"")</f>
        <v/>
      </c>
      <c r="S97" s="240" t="str">
        <f>IF(Glutamine!$E89&gt;0,Glutamine!S88,"")</f>
        <v/>
      </c>
      <c r="T97" s="246" t="str">
        <f>IF(Glutamine!$E89&gt;0,Glutamine!T88+Glutamine!$E89*Glutamine!#REF!/'In Process Calc.'!$I91,"")</f>
        <v/>
      </c>
      <c r="U97" s="246" t="str">
        <f>IF(Glutamine!$E89&gt;0,Glutamine!U88+Glutamine!$E89*Glutamine!#REF!/'In Process Calc.'!$I91,"")</f>
        <v/>
      </c>
      <c r="V97" s="246" t="str">
        <f>IF(Glutamine!$E89&gt;0,Glutamine!V88+Glutamine!$E89*Glutamine!#REF!/'In Process Calc.'!$I91,"")</f>
        <v/>
      </c>
      <c r="W97" s="246" t="str">
        <f>IF(Glutamine!$E89&gt;0,Glutamine!W88+Glutamine!$E89*Glutamine!#REF!/'In Process Calc.'!$I91,"")</f>
        <v/>
      </c>
      <c r="X97" s="246" t="str">
        <f>IF(Glutamine!$E89&gt;0,Glutamine!X88+Glutamine!$E89*Glutamine!#REF!/'In Process Calc.'!$I91,"")</f>
        <v/>
      </c>
      <c r="Y97" s="246" t="str">
        <f>IF(Glutamine!$E89&gt;0,Glutamine!Y88+Glutamine!$E89*Glutamine!#REF!/'In Process Calc.'!$I91,"")</f>
        <v/>
      </c>
      <c r="Z97" s="246" t="str">
        <f>IF(Glutamine!$E89&gt;0,Glutamine!Z88+Glutamine!$E89*Glutamine!#REF!/'In Process Calc.'!$I91,"")</f>
        <v/>
      </c>
      <c r="AA97" s="246" t="str">
        <f>IF(Glutamine!$E89&gt;0,Glutamine!AA88+Glutamine!$E89*Glutamine!#REF!/'In Process Calc.'!$I91,"")</f>
        <v/>
      </c>
      <c r="AB97" s="246" t="str">
        <f>IF(Glutamine!$E89&gt;0,Glutamine!AB88+Glutamine!$E89*Glutamine!#REF!/'In Process Calc.'!$I91,"")</f>
        <v/>
      </c>
      <c r="AC97" s="246" t="str">
        <f>IF(Glutamine!$E89&gt;0,Glutamine!AC88+Glutamine!$E89*Glutamine!#REF!/'In Process Calc.'!$I91,"")</f>
        <v/>
      </c>
      <c r="AD97" s="246" t="str">
        <f>IF(Glutamine!$E89&gt;0,Glutamine!AD88+Glutamine!$E89*Glutamine!#REF!/'In Process Calc.'!$I91,"")</f>
        <v/>
      </c>
      <c r="AE97" s="246" t="str">
        <f>IF(Glutamine!$E89&gt;0,Glutamine!AE88+Glutamine!$E89*Glutamine!#REF!/'In Process Calc.'!$I91,"")</f>
        <v/>
      </c>
      <c r="AF97" s="246" t="str">
        <f>IF(Glutamine!$E89&gt;0,Glutamine!AF88+Glutamine!$E89*Glutamine!#REF!/'In Process Calc.'!$I91,"")</f>
        <v/>
      </c>
      <c r="AG97" s="246" t="str">
        <f>IF(Glutamine!$E89&gt;0,Glutamine!AG88+Glutamine!$E89*Glutamine!#REF!/'In Process Calc.'!$I91,"")</f>
        <v/>
      </c>
      <c r="AH97" s="246" t="str">
        <f>IF(Glutamine!$E89&gt;0,Glutamine!AH88+Glutamine!$E89*Glutamine!#REF!/'In Process Calc.'!$I91,"")</f>
        <v/>
      </c>
      <c r="AI97" s="246" t="str">
        <f>IF(Glutamine!$E89&gt;0,Glutamine!AI88+Glutamine!$E89*Glutamine!#REF!/'In Process Calc.'!$I91,"")</f>
        <v/>
      </c>
      <c r="AJ97" s="246" t="str">
        <f>IF(Glutamine!$E89&gt;0,Glutamine!AJ88+Glutamine!$E89*Glutamine!#REF!/'In Process Calc.'!$I91,"")</f>
        <v/>
      </c>
      <c r="AK97" s="246" t="str">
        <f>IF(Glutamine!$E89&gt;0,Glutamine!AK88+Glutamine!$E89*Glutamine!#REF!/'In Process Calc.'!$I91,"")</f>
        <v/>
      </c>
      <c r="AL97" s="246" t="str">
        <f>IF(Glutamine!$E89&gt;0,Glutamine!AL88+Glutamine!$E89*Glutamine!#REF!/'In Process Calc.'!$I91,"")</f>
        <v/>
      </c>
      <c r="AM97" s="246" t="str">
        <f>IF(Glutamine!$E89&gt;0,Glutamine!AM88+Glutamine!$E89*Glutamine!#REF!/'In Process Calc.'!$I91,"")</f>
        <v/>
      </c>
      <c r="AN97" s="246" t="str">
        <f>IF(Glutamine!$E89&gt;0,Glutamine!AN88+Glutamine!$E89*Glutamine!#REF!/'In Process Calc.'!$I91,"")</f>
        <v/>
      </c>
      <c r="AO97" s="246" t="str">
        <f>IF(Glutamine!$E89&gt;0,Glutamine!AO88+Glutamine!$E89*Glutamine!#REF!/'In Process Calc.'!$I91,"")</f>
        <v/>
      </c>
      <c r="AP97" s="246" t="str">
        <f>IF(Glutamine!$E89&gt;0,Glutamine!AP88+Glutamine!$E89*Glutamine!AQ88/'In Process Calc.'!$I91,"")</f>
        <v/>
      </c>
      <c r="AQ97" s="246" t="str">
        <f>IF(Glutamine!$E89&gt;0,Glutamine!#REF!+Glutamine!$E89*Glutamine!AR88/'In Process Calc.'!$I91,"")</f>
        <v/>
      </c>
      <c r="AR97" s="246" t="str">
        <f>IF(Glutamine!$E89&gt;0,Glutamine!#REF!,"")</f>
        <v/>
      </c>
      <c r="AS97" s="246" t="str">
        <f>IF(Glutamine!$E89&gt;0,Glutamine!#REF!,"")</f>
        <v/>
      </c>
      <c r="AT97" s="246" t="str">
        <f>IF(Glutamine!$E89&gt;0,Glutamine!#REF!,"")</f>
        <v/>
      </c>
      <c r="AU97" s="246" t="str">
        <f>IF(Glutamine!$E89&gt;0,Glutamine!#REF!,"")</f>
        <v/>
      </c>
      <c r="AV97" s="246" t="str">
        <f>IF(Glutamine!$E89&gt;0,Glutamine!#REF!,"")</f>
        <v/>
      </c>
      <c r="AW97" s="246" t="str">
        <f>IF(Glutamine!$E89&gt;0,Glutamine!#REF!,"")</f>
        <v/>
      </c>
      <c r="AX97" s="246" t="str">
        <f>IF(Glutamine!$E89&gt;0,Glutamine!#REF!,"")</f>
        <v/>
      </c>
      <c r="AY97" s="246" t="str">
        <f>IF(Glutamine!$E89&gt;0,Glutamine!#REF!,"")</f>
        <v/>
      </c>
      <c r="AZ97" s="246" t="str">
        <f>IF(Glutamine!$E89&gt;0,Glutamine!#REF!,"")</f>
        <v/>
      </c>
      <c r="BA97" s="246" t="str">
        <f>IF(Glutamine!$E89&gt;0,Glutamine!#REF!,"")</f>
        <v/>
      </c>
      <c r="BB97" s="246" t="str">
        <f>IF(Glutamine!$E89&gt;0,Glutamine!#REF!,"")</f>
        <v/>
      </c>
      <c r="BC97" s="246" t="str">
        <f>IF(Glutamine!$E89&gt;0,Glutamine!#REF!,"")</f>
        <v/>
      </c>
      <c r="BD97" s="246" t="str">
        <f>IF(Glutamine!$E89&gt;0,Glutamine!#REF!,"")</f>
        <v/>
      </c>
      <c r="BE97" s="246" t="str">
        <f>IF(Glutamine!$E89&gt;0,Glutamine!#REF!,"")</f>
        <v/>
      </c>
      <c r="BF97" s="246" t="str">
        <f>IF(Glutamine!$E89&gt;0,Glutamine!#REF!,"")</f>
        <v/>
      </c>
      <c r="BG97" s="246" t="str">
        <f>IF(Glutamine!$E89&gt;0,Glutamine!#REF!,"")</f>
        <v/>
      </c>
      <c r="BH97" s="246" t="str">
        <f>IF(Glutamine!$E89&gt;0,Glutamine!#REF!,"")</f>
        <v/>
      </c>
      <c r="BI97" s="246" t="str">
        <f>IF(Glutamine!$E89&gt;0,Glutamine!#REF!,"")</f>
        <v/>
      </c>
      <c r="BJ97" s="246" t="str">
        <f>IF(Glutamine!$E89&gt;0,Glutamine!#REF!,"")</f>
        <v/>
      </c>
      <c r="BK97" s="246" t="str">
        <f>IF(Glutamine!$E89&gt;0,Glutamine!#REF!,"")</f>
        <v/>
      </c>
      <c r="BL97" s="246" t="str">
        <f>IF(Glutamine!$E89&gt;0,Glutamine!#REF!,"")</f>
        <v/>
      </c>
      <c r="BM97" s="246" t="str">
        <f>IF(Glutamine!$E89&gt;0,Glutamine!#REF!,"")</f>
        <v/>
      </c>
      <c r="BN97" s="246" t="str">
        <f>IF(Glutamine!$E89&gt;0,'In Process Calc.'!B90,"")</f>
        <v/>
      </c>
      <c r="BO97" s="246" t="str">
        <f>IF(Glutamine!$E89&gt;0,'In Process Calc.'!C90,"")</f>
        <v/>
      </c>
    </row>
    <row r="98" spans="1:67" x14ac:dyDescent="0.15">
      <c r="A98" s="240" t="str">
        <f>IF(Glutamine!$E90&gt;0,Glutamine!$B$1,"")</f>
        <v/>
      </c>
      <c r="B98" s="240" t="str">
        <f>IF(Glutamine!$E90&gt;0,Glutamine!A89+0.1,"")</f>
        <v/>
      </c>
      <c r="C98" s="244" t="str">
        <f>IF(Glutamine!$E90&gt;0,Glutamine!B89,"")</f>
        <v/>
      </c>
      <c r="D98" s="249" t="str">
        <f>IF(Glutamine!$E90&gt;0,Glutamine!C89,"")</f>
        <v/>
      </c>
      <c r="E98" s="240" t="str">
        <f>IF(Glutamine!$E90&gt;0,Glutamine!D89,"")</f>
        <v/>
      </c>
      <c r="F98" s="240" t="str">
        <f>IF(Glutamine!$E90&gt;0,Glutamine!E89,"")</f>
        <v/>
      </c>
      <c r="G98" s="240" t="str">
        <f>IF(Glutamine!$E90&gt;0,Glutamine!G89,"")</f>
        <v/>
      </c>
      <c r="H98" s="245" t="str">
        <f>IF(Glutamine!$E90&gt;0,Glutamine!H89,"")</f>
        <v/>
      </c>
      <c r="I98" s="245" t="str">
        <f>IF(Glutamine!$E90&gt;0,Glutamine!I89,"")</f>
        <v/>
      </c>
      <c r="J98" s="245" t="str">
        <f>IF(Glutamine!$E90&gt;0,Glutamine!J89,"")</f>
        <v/>
      </c>
      <c r="K98" s="245" t="str">
        <f>IF(Glutamine!$E90&gt;0,Glutamine!K89,"")</f>
        <v/>
      </c>
      <c r="L98" s="240" t="str">
        <f>IF(Glutamine!$E90&gt;0,Glutamine!L89,"")</f>
        <v/>
      </c>
      <c r="M98" s="240" t="str">
        <f>IF(Glutamine!$E90&gt;0,Glutamine!M89,"")</f>
        <v/>
      </c>
      <c r="N98" s="240" t="str">
        <f>IF(Glutamine!$E90&gt;0,Glutamine!N89,"")</f>
        <v/>
      </c>
      <c r="O98" s="240" t="str">
        <f>IF(Glutamine!$E90&gt;0,Glutamine!O89,"")</f>
        <v/>
      </c>
      <c r="P98" s="240" t="str">
        <f>IF(Glutamine!$E90&gt;0,Glutamine!P89,"")</f>
        <v/>
      </c>
      <c r="Q98" s="240" t="str">
        <f>IF(Glutamine!$E90&gt;0,Glutamine!Q89,"")</f>
        <v/>
      </c>
      <c r="R98" s="240" t="str">
        <f>IF(Glutamine!$E90&gt;0,Glutamine!R89,"")</f>
        <v/>
      </c>
      <c r="S98" s="240" t="str">
        <f>IF(Glutamine!$E90&gt;0,Glutamine!S89,"")</f>
        <v/>
      </c>
      <c r="T98" s="246" t="str">
        <f>IF(Glutamine!$E90&gt;0,Glutamine!T89+Glutamine!$E90*Glutamine!#REF!/'In Process Calc.'!$I92,"")</f>
        <v/>
      </c>
      <c r="U98" s="246" t="str">
        <f>IF(Glutamine!$E90&gt;0,Glutamine!U89+Glutamine!$E90*Glutamine!#REF!/'In Process Calc.'!$I92,"")</f>
        <v/>
      </c>
      <c r="V98" s="246" t="str">
        <f>IF(Glutamine!$E90&gt;0,Glutamine!V89+Glutamine!$E90*Glutamine!#REF!/'In Process Calc.'!$I92,"")</f>
        <v/>
      </c>
      <c r="W98" s="246" t="str">
        <f>IF(Glutamine!$E90&gt;0,Glutamine!W89+Glutamine!$E90*Glutamine!#REF!/'In Process Calc.'!$I92,"")</f>
        <v/>
      </c>
      <c r="X98" s="246" t="str">
        <f>IF(Glutamine!$E90&gt;0,Glutamine!X89+Glutamine!$E90*Glutamine!#REF!/'In Process Calc.'!$I92,"")</f>
        <v/>
      </c>
      <c r="Y98" s="246" t="str">
        <f>IF(Glutamine!$E90&gt;0,Glutamine!Y89+Glutamine!$E90*Glutamine!#REF!/'In Process Calc.'!$I92,"")</f>
        <v/>
      </c>
      <c r="Z98" s="246" t="str">
        <f>IF(Glutamine!$E90&gt;0,Glutamine!Z89+Glutamine!$E90*Glutamine!#REF!/'In Process Calc.'!$I92,"")</f>
        <v/>
      </c>
      <c r="AA98" s="246" t="str">
        <f>IF(Glutamine!$E90&gt;0,Glutamine!AA89+Glutamine!$E90*Glutamine!#REF!/'In Process Calc.'!$I92,"")</f>
        <v/>
      </c>
      <c r="AB98" s="246" t="str">
        <f>IF(Glutamine!$E90&gt;0,Glutamine!AB89+Glutamine!$E90*Glutamine!#REF!/'In Process Calc.'!$I92,"")</f>
        <v/>
      </c>
      <c r="AC98" s="246" t="str">
        <f>IF(Glutamine!$E90&gt;0,Glutamine!AC89+Glutamine!$E90*Glutamine!#REF!/'In Process Calc.'!$I92,"")</f>
        <v/>
      </c>
      <c r="AD98" s="246" t="str">
        <f>IF(Glutamine!$E90&gt;0,Glutamine!AD89+Glutamine!$E90*Glutamine!#REF!/'In Process Calc.'!$I92,"")</f>
        <v/>
      </c>
      <c r="AE98" s="246" t="str">
        <f>IF(Glutamine!$E90&gt;0,Glutamine!AE89+Glutamine!$E90*Glutamine!#REF!/'In Process Calc.'!$I92,"")</f>
        <v/>
      </c>
      <c r="AF98" s="246" t="str">
        <f>IF(Glutamine!$E90&gt;0,Glutamine!AF89+Glutamine!$E90*Glutamine!#REF!/'In Process Calc.'!$I92,"")</f>
        <v/>
      </c>
      <c r="AG98" s="246" t="str">
        <f>IF(Glutamine!$E90&gt;0,Glutamine!AG89+Glutamine!$E90*Glutamine!#REF!/'In Process Calc.'!$I92,"")</f>
        <v/>
      </c>
      <c r="AH98" s="246" t="str">
        <f>IF(Glutamine!$E90&gt;0,Glutamine!AH89+Glutamine!$E90*Glutamine!#REF!/'In Process Calc.'!$I92,"")</f>
        <v/>
      </c>
      <c r="AI98" s="246" t="str">
        <f>IF(Glutamine!$E90&gt;0,Glutamine!AI89+Glutamine!$E90*Glutamine!#REF!/'In Process Calc.'!$I92,"")</f>
        <v/>
      </c>
      <c r="AJ98" s="246" t="str">
        <f>IF(Glutamine!$E90&gt;0,Glutamine!AJ89+Glutamine!$E90*Glutamine!#REF!/'In Process Calc.'!$I92,"")</f>
        <v/>
      </c>
      <c r="AK98" s="246" t="str">
        <f>IF(Glutamine!$E90&gt;0,Glutamine!AK89+Glutamine!$E90*Glutamine!#REF!/'In Process Calc.'!$I92,"")</f>
        <v/>
      </c>
      <c r="AL98" s="246" t="str">
        <f>IF(Glutamine!$E90&gt;0,Glutamine!AL89+Glutamine!$E90*Glutamine!#REF!/'In Process Calc.'!$I92,"")</f>
        <v/>
      </c>
      <c r="AM98" s="246" t="str">
        <f>IF(Glutamine!$E90&gt;0,Glutamine!AM89+Glutamine!$E90*Glutamine!#REF!/'In Process Calc.'!$I92,"")</f>
        <v/>
      </c>
      <c r="AN98" s="246" t="str">
        <f>IF(Glutamine!$E90&gt;0,Glutamine!AN89+Glutamine!$E90*Glutamine!#REF!/'In Process Calc.'!$I92,"")</f>
        <v/>
      </c>
      <c r="AO98" s="246" t="str">
        <f>IF(Glutamine!$E90&gt;0,Glutamine!AO89+Glutamine!$E90*Glutamine!#REF!/'In Process Calc.'!$I92,"")</f>
        <v/>
      </c>
      <c r="AP98" s="246" t="str">
        <f>IF(Glutamine!$E90&gt;0,Glutamine!AP89+Glutamine!$E90*Glutamine!AQ89/'In Process Calc.'!$I92,"")</f>
        <v/>
      </c>
      <c r="AQ98" s="246" t="str">
        <f>IF(Glutamine!$E90&gt;0,Glutamine!#REF!+Glutamine!$E90*Glutamine!AR89/'In Process Calc.'!$I92,"")</f>
        <v/>
      </c>
      <c r="AR98" s="246" t="str">
        <f>IF(Glutamine!$E90&gt;0,Glutamine!#REF!,"")</f>
        <v/>
      </c>
      <c r="AS98" s="246" t="str">
        <f>IF(Glutamine!$E90&gt;0,Glutamine!#REF!,"")</f>
        <v/>
      </c>
      <c r="AT98" s="246" t="str">
        <f>IF(Glutamine!$E90&gt;0,Glutamine!#REF!,"")</f>
        <v/>
      </c>
      <c r="AU98" s="246" t="str">
        <f>IF(Glutamine!$E90&gt;0,Glutamine!#REF!,"")</f>
        <v/>
      </c>
      <c r="AV98" s="246" t="str">
        <f>IF(Glutamine!$E90&gt;0,Glutamine!#REF!,"")</f>
        <v/>
      </c>
      <c r="AW98" s="246" t="str">
        <f>IF(Glutamine!$E90&gt;0,Glutamine!#REF!,"")</f>
        <v/>
      </c>
      <c r="AX98" s="246" t="str">
        <f>IF(Glutamine!$E90&gt;0,Glutamine!#REF!,"")</f>
        <v/>
      </c>
      <c r="AY98" s="246" t="str">
        <f>IF(Glutamine!$E90&gt;0,Glutamine!#REF!,"")</f>
        <v/>
      </c>
      <c r="AZ98" s="246" t="str">
        <f>IF(Glutamine!$E90&gt;0,Glutamine!#REF!,"")</f>
        <v/>
      </c>
      <c r="BA98" s="246" t="str">
        <f>IF(Glutamine!$E90&gt;0,Glutamine!#REF!,"")</f>
        <v/>
      </c>
      <c r="BB98" s="246" t="str">
        <f>IF(Glutamine!$E90&gt;0,Glutamine!#REF!,"")</f>
        <v/>
      </c>
      <c r="BC98" s="246" t="str">
        <f>IF(Glutamine!$E90&gt;0,Glutamine!#REF!,"")</f>
        <v/>
      </c>
      <c r="BD98" s="246" t="str">
        <f>IF(Glutamine!$E90&gt;0,Glutamine!#REF!,"")</f>
        <v/>
      </c>
      <c r="BE98" s="246" t="str">
        <f>IF(Glutamine!$E90&gt;0,Glutamine!#REF!,"")</f>
        <v/>
      </c>
      <c r="BF98" s="246" t="str">
        <f>IF(Glutamine!$E90&gt;0,Glutamine!#REF!,"")</f>
        <v/>
      </c>
      <c r="BG98" s="246" t="str">
        <f>IF(Glutamine!$E90&gt;0,Glutamine!#REF!,"")</f>
        <v/>
      </c>
      <c r="BH98" s="246" t="str">
        <f>IF(Glutamine!$E90&gt;0,Glutamine!#REF!,"")</f>
        <v/>
      </c>
      <c r="BI98" s="246" t="str">
        <f>IF(Glutamine!$E90&gt;0,Glutamine!#REF!,"")</f>
        <v/>
      </c>
      <c r="BJ98" s="246" t="str">
        <f>IF(Glutamine!$E90&gt;0,Glutamine!#REF!,"")</f>
        <v/>
      </c>
      <c r="BK98" s="246" t="str">
        <f>IF(Glutamine!$E90&gt;0,Glutamine!#REF!,"")</f>
        <v/>
      </c>
      <c r="BL98" s="246" t="str">
        <f>IF(Glutamine!$E90&gt;0,Glutamine!#REF!,"")</f>
        <v/>
      </c>
      <c r="BM98" s="246" t="str">
        <f>IF(Glutamine!$E90&gt;0,Glutamine!#REF!,"")</f>
        <v/>
      </c>
      <c r="BN98" s="246" t="str">
        <f>IF(Glutamine!$E90&gt;0,'In Process Calc.'!B91,"")</f>
        <v/>
      </c>
      <c r="BO98" s="246" t="str">
        <f>IF(Glutamine!$E90&gt;0,'In Process Calc.'!C91,"")</f>
        <v/>
      </c>
    </row>
    <row r="99" spans="1:67" x14ac:dyDescent="0.15">
      <c r="A99" s="240" t="str">
        <f>IF(Glutamine!$E91&gt;0,Glutamine!$B$1,"")</f>
        <v/>
      </c>
      <c r="B99" s="240" t="str">
        <f>IF(Glutamine!$E91&gt;0,Glutamine!A90+0.1,"")</f>
        <v/>
      </c>
      <c r="C99" s="244" t="str">
        <f>IF(Glutamine!$E91&gt;0,Glutamine!B90,"")</f>
        <v/>
      </c>
      <c r="D99" s="249" t="str">
        <f>IF(Glutamine!$E91&gt;0,Glutamine!C90,"")</f>
        <v/>
      </c>
      <c r="E99" s="240" t="str">
        <f>IF(Glutamine!$E91&gt;0,Glutamine!D90,"")</f>
        <v/>
      </c>
      <c r="F99" s="240" t="str">
        <f>IF(Glutamine!$E91&gt;0,Glutamine!E90,"")</f>
        <v/>
      </c>
      <c r="G99" s="240" t="str">
        <f>IF(Glutamine!$E91&gt;0,Glutamine!G90,"")</f>
        <v/>
      </c>
      <c r="H99" s="245" t="str">
        <f>IF(Glutamine!$E91&gt;0,Glutamine!H90,"")</f>
        <v/>
      </c>
      <c r="I99" s="245" t="str">
        <f>IF(Glutamine!$E91&gt;0,Glutamine!I90,"")</f>
        <v/>
      </c>
      <c r="J99" s="245" t="str">
        <f>IF(Glutamine!$E91&gt;0,Glutamine!J90,"")</f>
        <v/>
      </c>
      <c r="K99" s="245" t="str">
        <f>IF(Glutamine!$E91&gt;0,Glutamine!K90,"")</f>
        <v/>
      </c>
      <c r="L99" s="240" t="str">
        <f>IF(Glutamine!$E91&gt;0,Glutamine!L90,"")</f>
        <v/>
      </c>
      <c r="M99" s="240" t="str">
        <f>IF(Glutamine!$E91&gt;0,Glutamine!M90,"")</f>
        <v/>
      </c>
      <c r="N99" s="240" t="str">
        <f>IF(Glutamine!$E91&gt;0,Glutamine!N90,"")</f>
        <v/>
      </c>
      <c r="O99" s="240" t="str">
        <f>IF(Glutamine!$E91&gt;0,Glutamine!O90,"")</f>
        <v/>
      </c>
      <c r="P99" s="240" t="str">
        <f>IF(Glutamine!$E91&gt;0,Glutamine!P90,"")</f>
        <v/>
      </c>
      <c r="Q99" s="240" t="str">
        <f>IF(Glutamine!$E91&gt;0,Glutamine!Q90,"")</f>
        <v/>
      </c>
      <c r="R99" s="240" t="str">
        <f>IF(Glutamine!$E91&gt;0,Glutamine!R90,"")</f>
        <v/>
      </c>
      <c r="S99" s="240" t="str">
        <f>IF(Glutamine!$E91&gt;0,Glutamine!S90,"")</f>
        <v/>
      </c>
      <c r="T99" s="246" t="str">
        <f>IF(Glutamine!$E91&gt;0,Glutamine!T90+Glutamine!$E91*Glutamine!#REF!/'In Process Calc.'!$I93,"")</f>
        <v/>
      </c>
      <c r="U99" s="246" t="str">
        <f>IF(Glutamine!$E91&gt;0,Glutamine!U90+Glutamine!$E91*Glutamine!#REF!/'In Process Calc.'!$I93,"")</f>
        <v/>
      </c>
      <c r="V99" s="246" t="str">
        <f>IF(Glutamine!$E91&gt;0,Glutamine!V90+Glutamine!$E91*Glutamine!#REF!/'In Process Calc.'!$I93,"")</f>
        <v/>
      </c>
      <c r="W99" s="246" t="str">
        <f>IF(Glutamine!$E91&gt;0,Glutamine!W90+Glutamine!$E91*Glutamine!#REF!/'In Process Calc.'!$I93,"")</f>
        <v/>
      </c>
      <c r="X99" s="246" t="str">
        <f>IF(Glutamine!$E91&gt;0,Glutamine!X90+Glutamine!$E91*Glutamine!#REF!/'In Process Calc.'!$I93,"")</f>
        <v/>
      </c>
      <c r="Y99" s="246" t="str">
        <f>IF(Glutamine!$E91&gt;0,Glutamine!Y90+Glutamine!$E91*Glutamine!#REF!/'In Process Calc.'!$I93,"")</f>
        <v/>
      </c>
      <c r="Z99" s="246" t="str">
        <f>IF(Glutamine!$E91&gt;0,Glutamine!Z90+Glutamine!$E91*Glutamine!#REF!/'In Process Calc.'!$I93,"")</f>
        <v/>
      </c>
      <c r="AA99" s="246" t="str">
        <f>IF(Glutamine!$E91&gt;0,Glutamine!AA90+Glutamine!$E91*Glutamine!#REF!/'In Process Calc.'!$I93,"")</f>
        <v/>
      </c>
      <c r="AB99" s="246" t="str">
        <f>IF(Glutamine!$E91&gt;0,Glutamine!AB90+Glutamine!$E91*Glutamine!#REF!/'In Process Calc.'!$I93,"")</f>
        <v/>
      </c>
      <c r="AC99" s="246" t="str">
        <f>IF(Glutamine!$E91&gt;0,Glutamine!AC90+Glutamine!$E91*Glutamine!#REF!/'In Process Calc.'!$I93,"")</f>
        <v/>
      </c>
      <c r="AD99" s="246" t="str">
        <f>IF(Glutamine!$E91&gt;0,Glutamine!AD90+Glutamine!$E91*Glutamine!#REF!/'In Process Calc.'!$I93,"")</f>
        <v/>
      </c>
      <c r="AE99" s="246" t="str">
        <f>IF(Glutamine!$E91&gt;0,Glutamine!AE90+Glutamine!$E91*Glutamine!#REF!/'In Process Calc.'!$I93,"")</f>
        <v/>
      </c>
      <c r="AF99" s="246" t="str">
        <f>IF(Glutamine!$E91&gt;0,Glutamine!AF90+Glutamine!$E91*Glutamine!#REF!/'In Process Calc.'!$I93,"")</f>
        <v/>
      </c>
      <c r="AG99" s="246" t="str">
        <f>IF(Glutamine!$E91&gt;0,Glutamine!AG90+Glutamine!$E91*Glutamine!#REF!/'In Process Calc.'!$I93,"")</f>
        <v/>
      </c>
      <c r="AH99" s="246" t="str">
        <f>IF(Glutamine!$E91&gt;0,Glutamine!AH90+Glutamine!$E91*Glutamine!#REF!/'In Process Calc.'!$I93,"")</f>
        <v/>
      </c>
      <c r="AI99" s="246" t="str">
        <f>IF(Glutamine!$E91&gt;0,Glutamine!AI90+Glutamine!$E91*Glutamine!#REF!/'In Process Calc.'!$I93,"")</f>
        <v/>
      </c>
      <c r="AJ99" s="246" t="str">
        <f>IF(Glutamine!$E91&gt;0,Glutamine!AJ90+Glutamine!$E91*Glutamine!#REF!/'In Process Calc.'!$I93,"")</f>
        <v/>
      </c>
      <c r="AK99" s="246" t="str">
        <f>IF(Glutamine!$E91&gt;0,Glutamine!AK90+Glutamine!$E91*Glutamine!#REF!/'In Process Calc.'!$I93,"")</f>
        <v/>
      </c>
      <c r="AL99" s="246" t="str">
        <f>IF(Glutamine!$E91&gt;0,Glutamine!AL90+Glutamine!$E91*Glutamine!#REF!/'In Process Calc.'!$I93,"")</f>
        <v/>
      </c>
      <c r="AM99" s="246" t="str">
        <f>IF(Glutamine!$E91&gt;0,Glutamine!AM90+Glutamine!$E91*Glutamine!#REF!/'In Process Calc.'!$I93,"")</f>
        <v/>
      </c>
      <c r="AN99" s="246" t="str">
        <f>IF(Glutamine!$E91&gt;0,Glutamine!AN90+Glutamine!$E91*Glutamine!#REF!/'In Process Calc.'!$I93,"")</f>
        <v/>
      </c>
      <c r="AO99" s="246" t="str">
        <f>IF(Glutamine!$E91&gt;0,Glutamine!AO90+Glutamine!$E91*Glutamine!#REF!/'In Process Calc.'!$I93,"")</f>
        <v/>
      </c>
      <c r="AP99" s="246" t="str">
        <f>IF(Glutamine!$E91&gt;0,Glutamine!AP90+Glutamine!$E91*Glutamine!AQ90/'In Process Calc.'!$I93,"")</f>
        <v/>
      </c>
      <c r="AQ99" s="246" t="str">
        <f>IF(Glutamine!$E91&gt;0,Glutamine!#REF!+Glutamine!$E91*Glutamine!AR90/'In Process Calc.'!$I93,"")</f>
        <v/>
      </c>
      <c r="AR99" s="246" t="str">
        <f>IF(Glutamine!$E91&gt;0,Glutamine!#REF!,"")</f>
        <v/>
      </c>
      <c r="AS99" s="246" t="str">
        <f>IF(Glutamine!$E91&gt;0,Glutamine!#REF!,"")</f>
        <v/>
      </c>
      <c r="AT99" s="246" t="str">
        <f>IF(Glutamine!$E91&gt;0,Glutamine!#REF!,"")</f>
        <v/>
      </c>
      <c r="AU99" s="246" t="str">
        <f>IF(Glutamine!$E91&gt;0,Glutamine!#REF!,"")</f>
        <v/>
      </c>
      <c r="AV99" s="246" t="str">
        <f>IF(Glutamine!$E91&gt;0,Glutamine!#REF!,"")</f>
        <v/>
      </c>
      <c r="AW99" s="246" t="str">
        <f>IF(Glutamine!$E91&gt;0,Glutamine!#REF!,"")</f>
        <v/>
      </c>
      <c r="AX99" s="246" t="str">
        <f>IF(Glutamine!$E91&gt;0,Glutamine!#REF!,"")</f>
        <v/>
      </c>
      <c r="AY99" s="246" t="str">
        <f>IF(Glutamine!$E91&gt;0,Glutamine!#REF!,"")</f>
        <v/>
      </c>
      <c r="AZ99" s="246" t="str">
        <f>IF(Glutamine!$E91&gt;0,Glutamine!#REF!,"")</f>
        <v/>
      </c>
      <c r="BA99" s="246" t="str">
        <f>IF(Glutamine!$E91&gt;0,Glutamine!#REF!,"")</f>
        <v/>
      </c>
      <c r="BB99" s="246" t="str">
        <f>IF(Glutamine!$E91&gt;0,Glutamine!#REF!,"")</f>
        <v/>
      </c>
      <c r="BC99" s="246" t="str">
        <f>IF(Glutamine!$E91&gt;0,Glutamine!#REF!,"")</f>
        <v/>
      </c>
      <c r="BD99" s="246" t="str">
        <f>IF(Glutamine!$E91&gt;0,Glutamine!#REF!,"")</f>
        <v/>
      </c>
      <c r="BE99" s="246" t="str">
        <f>IF(Glutamine!$E91&gt;0,Glutamine!#REF!,"")</f>
        <v/>
      </c>
      <c r="BF99" s="246" t="str">
        <f>IF(Glutamine!$E91&gt;0,Glutamine!#REF!,"")</f>
        <v/>
      </c>
      <c r="BG99" s="246" t="str">
        <f>IF(Glutamine!$E91&gt;0,Glutamine!#REF!,"")</f>
        <v/>
      </c>
      <c r="BH99" s="246" t="str">
        <f>IF(Glutamine!$E91&gt;0,Glutamine!#REF!,"")</f>
        <v/>
      </c>
      <c r="BI99" s="246" t="str">
        <f>IF(Glutamine!$E91&gt;0,Glutamine!#REF!,"")</f>
        <v/>
      </c>
      <c r="BJ99" s="246" t="str">
        <f>IF(Glutamine!$E91&gt;0,Glutamine!#REF!,"")</f>
        <v/>
      </c>
      <c r="BK99" s="246" t="str">
        <f>IF(Glutamine!$E91&gt;0,Glutamine!#REF!,"")</f>
        <v/>
      </c>
      <c r="BL99" s="246" t="str">
        <f>IF(Glutamine!$E91&gt;0,Glutamine!#REF!,"")</f>
        <v/>
      </c>
      <c r="BM99" s="246" t="str">
        <f>IF(Glutamine!$E91&gt;0,Glutamine!#REF!,"")</f>
        <v/>
      </c>
      <c r="BN99" s="246" t="str">
        <f>IF(Glutamine!$E91&gt;0,'In Process Calc.'!B92,"")</f>
        <v/>
      </c>
      <c r="BO99" s="246" t="str">
        <f>IF(Glutamine!$E91&gt;0,'In Process Calc.'!C92,"")</f>
        <v/>
      </c>
    </row>
    <row r="100" spans="1:67" x14ac:dyDescent="0.15">
      <c r="A100" s="240" t="str">
        <f>IF(Glutamine!$E92&gt;0,Glutamine!$B$1,"")</f>
        <v/>
      </c>
      <c r="B100" s="240" t="str">
        <f>IF(Glutamine!$E92&gt;0,Glutamine!A91+0.1,"")</f>
        <v/>
      </c>
      <c r="C100" s="244" t="str">
        <f>IF(Glutamine!$E92&gt;0,Glutamine!B91,"")</f>
        <v/>
      </c>
      <c r="D100" s="249" t="str">
        <f>IF(Glutamine!$E92&gt;0,Glutamine!C91,"")</f>
        <v/>
      </c>
      <c r="E100" s="240" t="str">
        <f>IF(Glutamine!$E92&gt;0,Glutamine!D91,"")</f>
        <v/>
      </c>
      <c r="F100" s="240" t="str">
        <f>IF(Glutamine!$E92&gt;0,Glutamine!E91,"")</f>
        <v/>
      </c>
      <c r="G100" s="240" t="str">
        <f>IF(Glutamine!$E92&gt;0,Glutamine!G91,"")</f>
        <v/>
      </c>
      <c r="H100" s="245" t="str">
        <f>IF(Glutamine!$E92&gt;0,Glutamine!H91,"")</f>
        <v/>
      </c>
      <c r="I100" s="245" t="str">
        <f>IF(Glutamine!$E92&gt;0,Glutamine!I91,"")</f>
        <v/>
      </c>
      <c r="J100" s="245" t="str">
        <f>IF(Glutamine!$E92&gt;0,Glutamine!J91,"")</f>
        <v/>
      </c>
      <c r="K100" s="245" t="str">
        <f>IF(Glutamine!$E92&gt;0,Glutamine!K91,"")</f>
        <v/>
      </c>
      <c r="L100" s="240" t="str">
        <f>IF(Glutamine!$E92&gt;0,Glutamine!L91,"")</f>
        <v/>
      </c>
      <c r="M100" s="240" t="str">
        <f>IF(Glutamine!$E92&gt;0,Glutamine!M91,"")</f>
        <v/>
      </c>
      <c r="N100" s="240" t="str">
        <f>IF(Glutamine!$E92&gt;0,Glutamine!N91,"")</f>
        <v/>
      </c>
      <c r="O100" s="240" t="str">
        <f>IF(Glutamine!$E92&gt;0,Glutamine!O91,"")</f>
        <v/>
      </c>
      <c r="P100" s="240" t="str">
        <f>IF(Glutamine!$E92&gt;0,Glutamine!P91,"")</f>
        <v/>
      </c>
      <c r="Q100" s="240" t="str">
        <f>IF(Glutamine!$E92&gt;0,Glutamine!Q91,"")</f>
        <v/>
      </c>
      <c r="R100" s="240" t="str">
        <f>IF(Glutamine!$E92&gt;0,Glutamine!R91,"")</f>
        <v/>
      </c>
      <c r="S100" s="240" t="str">
        <f>IF(Glutamine!$E92&gt;0,Glutamine!S91,"")</f>
        <v/>
      </c>
      <c r="T100" s="246" t="str">
        <f>IF(Glutamine!$E92&gt;0,Glutamine!T91+Glutamine!$E92*Glutamine!#REF!/'In Process Calc.'!$I94,"")</f>
        <v/>
      </c>
      <c r="U100" s="246" t="str">
        <f>IF(Glutamine!$E92&gt;0,Glutamine!U91+Glutamine!$E92*Glutamine!#REF!/'In Process Calc.'!$I94,"")</f>
        <v/>
      </c>
      <c r="V100" s="246" t="str">
        <f>IF(Glutamine!$E92&gt;0,Glutamine!V91+Glutamine!$E92*Glutamine!#REF!/'In Process Calc.'!$I94,"")</f>
        <v/>
      </c>
      <c r="W100" s="246" t="str">
        <f>IF(Glutamine!$E92&gt;0,Glutamine!W91+Glutamine!$E92*Glutamine!#REF!/'In Process Calc.'!$I94,"")</f>
        <v/>
      </c>
      <c r="X100" s="246" t="str">
        <f>IF(Glutamine!$E92&gt;0,Glutamine!X91+Glutamine!$E92*Glutamine!#REF!/'In Process Calc.'!$I94,"")</f>
        <v/>
      </c>
      <c r="Y100" s="246" t="str">
        <f>IF(Glutamine!$E92&gt;0,Glutamine!Y91+Glutamine!$E92*Glutamine!#REF!/'In Process Calc.'!$I94,"")</f>
        <v/>
      </c>
      <c r="Z100" s="246" t="str">
        <f>IF(Glutamine!$E92&gt;0,Glutamine!Z91+Glutamine!$E92*Glutamine!#REF!/'In Process Calc.'!$I94,"")</f>
        <v/>
      </c>
      <c r="AA100" s="246" t="str">
        <f>IF(Glutamine!$E92&gt;0,Glutamine!AA91+Glutamine!$E92*Glutamine!#REF!/'In Process Calc.'!$I94,"")</f>
        <v/>
      </c>
      <c r="AB100" s="246" t="str">
        <f>IF(Glutamine!$E92&gt;0,Glutamine!AB91+Glutamine!$E92*Glutamine!#REF!/'In Process Calc.'!$I94,"")</f>
        <v/>
      </c>
      <c r="AC100" s="246" t="str">
        <f>IF(Glutamine!$E92&gt;0,Glutamine!AC91+Glutamine!$E92*Glutamine!#REF!/'In Process Calc.'!$I94,"")</f>
        <v/>
      </c>
      <c r="AD100" s="246" t="str">
        <f>IF(Glutamine!$E92&gt;0,Glutamine!AD91+Glutamine!$E92*Glutamine!#REF!/'In Process Calc.'!$I94,"")</f>
        <v/>
      </c>
      <c r="AE100" s="246" t="str">
        <f>IF(Glutamine!$E92&gt;0,Glutamine!AE91+Glutamine!$E92*Glutamine!#REF!/'In Process Calc.'!$I94,"")</f>
        <v/>
      </c>
      <c r="AF100" s="246" t="str">
        <f>IF(Glutamine!$E92&gt;0,Glutamine!AF91+Glutamine!$E92*Glutamine!#REF!/'In Process Calc.'!$I94,"")</f>
        <v/>
      </c>
      <c r="AG100" s="246" t="str">
        <f>IF(Glutamine!$E92&gt;0,Glutamine!AG91+Glutamine!$E92*Glutamine!#REF!/'In Process Calc.'!$I94,"")</f>
        <v/>
      </c>
      <c r="AH100" s="246" t="str">
        <f>IF(Glutamine!$E92&gt;0,Glutamine!AH91+Glutamine!$E92*Glutamine!#REF!/'In Process Calc.'!$I94,"")</f>
        <v/>
      </c>
      <c r="AI100" s="246" t="str">
        <f>IF(Glutamine!$E92&gt;0,Glutamine!AI91+Glutamine!$E92*Glutamine!#REF!/'In Process Calc.'!$I94,"")</f>
        <v/>
      </c>
      <c r="AJ100" s="246" t="str">
        <f>IF(Glutamine!$E92&gt;0,Glutamine!AJ91+Glutamine!$E92*Glutamine!#REF!/'In Process Calc.'!$I94,"")</f>
        <v/>
      </c>
      <c r="AK100" s="246" t="str">
        <f>IF(Glutamine!$E92&gt;0,Glutamine!AK91+Glutamine!$E92*Glutamine!#REF!/'In Process Calc.'!$I94,"")</f>
        <v/>
      </c>
      <c r="AL100" s="246" t="str">
        <f>IF(Glutamine!$E92&gt;0,Glutamine!AL91+Glutamine!$E92*Glutamine!#REF!/'In Process Calc.'!$I94,"")</f>
        <v/>
      </c>
      <c r="AM100" s="246" t="str">
        <f>IF(Glutamine!$E92&gt;0,Glutamine!AM91+Glutamine!$E92*Glutamine!#REF!/'In Process Calc.'!$I94,"")</f>
        <v/>
      </c>
      <c r="AN100" s="246" t="str">
        <f>IF(Glutamine!$E92&gt;0,Glutamine!AN91+Glutamine!$E92*Glutamine!#REF!/'In Process Calc.'!$I94,"")</f>
        <v/>
      </c>
      <c r="AO100" s="246" t="str">
        <f>IF(Glutamine!$E92&gt;0,Glutamine!AO91+Glutamine!$E92*Glutamine!#REF!/'In Process Calc.'!$I94,"")</f>
        <v/>
      </c>
      <c r="AP100" s="246" t="str">
        <f>IF(Glutamine!$E92&gt;0,Glutamine!AP91+Glutamine!$E92*Glutamine!AQ91/'In Process Calc.'!$I94,"")</f>
        <v/>
      </c>
      <c r="AQ100" s="246" t="str">
        <f>IF(Glutamine!$E92&gt;0,Glutamine!#REF!+Glutamine!$E92*Glutamine!AR91/'In Process Calc.'!$I94,"")</f>
        <v/>
      </c>
      <c r="AR100" s="246" t="str">
        <f>IF(Glutamine!$E92&gt;0,Glutamine!#REF!,"")</f>
        <v/>
      </c>
      <c r="AS100" s="246" t="str">
        <f>IF(Glutamine!$E92&gt;0,Glutamine!#REF!,"")</f>
        <v/>
      </c>
      <c r="AT100" s="246" t="str">
        <f>IF(Glutamine!$E92&gt;0,Glutamine!#REF!,"")</f>
        <v/>
      </c>
      <c r="AU100" s="246" t="str">
        <f>IF(Glutamine!$E92&gt;0,Glutamine!#REF!,"")</f>
        <v/>
      </c>
      <c r="AV100" s="246" t="str">
        <f>IF(Glutamine!$E92&gt;0,Glutamine!#REF!,"")</f>
        <v/>
      </c>
      <c r="AW100" s="246" t="str">
        <f>IF(Glutamine!$E92&gt;0,Glutamine!#REF!,"")</f>
        <v/>
      </c>
      <c r="AX100" s="246" t="str">
        <f>IF(Glutamine!$E92&gt;0,Glutamine!#REF!,"")</f>
        <v/>
      </c>
      <c r="AY100" s="246" t="str">
        <f>IF(Glutamine!$E92&gt;0,Glutamine!#REF!,"")</f>
        <v/>
      </c>
      <c r="AZ100" s="246" t="str">
        <f>IF(Glutamine!$E92&gt;0,Glutamine!#REF!,"")</f>
        <v/>
      </c>
      <c r="BA100" s="246" t="str">
        <f>IF(Glutamine!$E92&gt;0,Glutamine!#REF!,"")</f>
        <v/>
      </c>
      <c r="BB100" s="246" t="str">
        <f>IF(Glutamine!$E92&gt;0,Glutamine!#REF!,"")</f>
        <v/>
      </c>
      <c r="BC100" s="246" t="str">
        <f>IF(Glutamine!$E92&gt;0,Glutamine!#REF!,"")</f>
        <v/>
      </c>
      <c r="BD100" s="246" t="str">
        <f>IF(Glutamine!$E92&gt;0,Glutamine!#REF!,"")</f>
        <v/>
      </c>
      <c r="BE100" s="246" t="str">
        <f>IF(Glutamine!$E92&gt;0,Glutamine!#REF!,"")</f>
        <v/>
      </c>
      <c r="BF100" s="246" t="str">
        <f>IF(Glutamine!$E92&gt;0,Glutamine!#REF!,"")</f>
        <v/>
      </c>
      <c r="BG100" s="246" t="str">
        <f>IF(Glutamine!$E92&gt;0,Glutamine!#REF!,"")</f>
        <v/>
      </c>
      <c r="BH100" s="246" t="str">
        <f>IF(Glutamine!$E92&gt;0,Glutamine!#REF!,"")</f>
        <v/>
      </c>
      <c r="BI100" s="246" t="str">
        <f>IF(Glutamine!$E92&gt;0,Glutamine!#REF!,"")</f>
        <v/>
      </c>
      <c r="BJ100" s="246" t="str">
        <f>IF(Glutamine!$E92&gt;0,Glutamine!#REF!,"")</f>
        <v/>
      </c>
      <c r="BK100" s="246" t="str">
        <f>IF(Glutamine!$E92&gt;0,Glutamine!#REF!,"")</f>
        <v/>
      </c>
      <c r="BL100" s="246" t="str">
        <f>IF(Glutamine!$E92&gt;0,Glutamine!#REF!,"")</f>
        <v/>
      </c>
      <c r="BM100" s="246" t="str">
        <f>IF(Glutamine!$E92&gt;0,Glutamine!#REF!,"")</f>
        <v/>
      </c>
      <c r="BN100" s="246" t="str">
        <f>IF(Glutamine!$E92&gt;0,'In Process Calc.'!B93,"")</f>
        <v/>
      </c>
      <c r="BO100" s="246" t="str">
        <f>IF(Glutamine!$E92&gt;0,'In Process Calc.'!C93,"")</f>
        <v/>
      </c>
    </row>
    <row r="101" spans="1:67" x14ac:dyDescent="0.15">
      <c r="A101" s="240" t="str">
        <f>IF(Glutamine!$E93&gt;0,Glutamine!$B$1,"")</f>
        <v/>
      </c>
      <c r="B101" s="240" t="str">
        <f>IF(Glutamine!$E93&gt;0,Glutamine!A92+0.1,"")</f>
        <v/>
      </c>
      <c r="C101" s="244" t="str">
        <f>IF(Glutamine!$E93&gt;0,Glutamine!B92,"")</f>
        <v/>
      </c>
      <c r="D101" s="249" t="str">
        <f>IF(Glutamine!$E93&gt;0,Glutamine!C92,"")</f>
        <v/>
      </c>
      <c r="E101" s="240" t="str">
        <f>IF(Glutamine!$E93&gt;0,Glutamine!D92,"")</f>
        <v/>
      </c>
      <c r="F101" s="240" t="str">
        <f>IF(Glutamine!$E93&gt;0,Glutamine!E92,"")</f>
        <v/>
      </c>
      <c r="G101" s="240" t="str">
        <f>IF(Glutamine!$E93&gt;0,Glutamine!G92,"")</f>
        <v/>
      </c>
      <c r="H101" s="245" t="str">
        <f>IF(Glutamine!$E93&gt;0,Glutamine!H92,"")</f>
        <v/>
      </c>
      <c r="I101" s="245" t="str">
        <f>IF(Glutamine!$E93&gt;0,Glutamine!I92,"")</f>
        <v/>
      </c>
      <c r="J101" s="245" t="str">
        <f>IF(Glutamine!$E93&gt;0,Glutamine!J92,"")</f>
        <v/>
      </c>
      <c r="K101" s="245" t="str">
        <f>IF(Glutamine!$E93&gt;0,Glutamine!K92,"")</f>
        <v/>
      </c>
      <c r="L101" s="240" t="str">
        <f>IF(Glutamine!$E93&gt;0,Glutamine!L92,"")</f>
        <v/>
      </c>
      <c r="M101" s="240" t="str">
        <f>IF(Glutamine!$E93&gt;0,Glutamine!M92,"")</f>
        <v/>
      </c>
      <c r="N101" s="240" t="str">
        <f>IF(Glutamine!$E93&gt;0,Glutamine!N92,"")</f>
        <v/>
      </c>
      <c r="O101" s="240" t="str">
        <f>IF(Glutamine!$E93&gt;0,Glutamine!O92,"")</f>
        <v/>
      </c>
      <c r="P101" s="240" t="str">
        <f>IF(Glutamine!$E93&gt;0,Glutamine!P92,"")</f>
        <v/>
      </c>
      <c r="Q101" s="240" t="str">
        <f>IF(Glutamine!$E93&gt;0,Glutamine!Q92,"")</f>
        <v/>
      </c>
      <c r="R101" s="240" t="str">
        <f>IF(Glutamine!$E93&gt;0,Glutamine!R92,"")</f>
        <v/>
      </c>
      <c r="S101" s="240" t="str">
        <f>IF(Glutamine!$E93&gt;0,Glutamine!S92,"")</f>
        <v/>
      </c>
      <c r="T101" s="246" t="str">
        <f>IF(Glutamine!$E93&gt;0,Glutamine!T92+Glutamine!$E93*Glutamine!#REF!/'In Process Calc.'!$I95,"")</f>
        <v/>
      </c>
      <c r="U101" s="246" t="str">
        <f>IF(Glutamine!$E93&gt;0,Glutamine!U92+Glutamine!$E93*Glutamine!#REF!/'In Process Calc.'!$I95,"")</f>
        <v/>
      </c>
      <c r="V101" s="246" t="str">
        <f>IF(Glutamine!$E93&gt;0,Glutamine!V92+Glutamine!$E93*Glutamine!#REF!/'In Process Calc.'!$I95,"")</f>
        <v/>
      </c>
      <c r="W101" s="246" t="str">
        <f>IF(Glutamine!$E93&gt;0,Glutamine!W92+Glutamine!$E93*Glutamine!#REF!/'In Process Calc.'!$I95,"")</f>
        <v/>
      </c>
      <c r="X101" s="246" t="str">
        <f>IF(Glutamine!$E93&gt;0,Glutamine!X92+Glutamine!$E93*Glutamine!#REF!/'In Process Calc.'!$I95,"")</f>
        <v/>
      </c>
      <c r="Y101" s="246" t="str">
        <f>IF(Glutamine!$E93&gt;0,Glutamine!Y92+Glutamine!$E93*Glutamine!#REF!/'In Process Calc.'!$I95,"")</f>
        <v/>
      </c>
      <c r="Z101" s="246" t="str">
        <f>IF(Glutamine!$E93&gt;0,Glutamine!Z92+Glutamine!$E93*Glutamine!#REF!/'In Process Calc.'!$I95,"")</f>
        <v/>
      </c>
      <c r="AA101" s="246" t="str">
        <f>IF(Glutamine!$E93&gt;0,Glutamine!AA92+Glutamine!$E93*Glutamine!#REF!/'In Process Calc.'!$I95,"")</f>
        <v/>
      </c>
      <c r="AB101" s="246" t="str">
        <f>IF(Glutamine!$E93&gt;0,Glutamine!AB92+Glutamine!$E93*Glutamine!#REF!/'In Process Calc.'!$I95,"")</f>
        <v/>
      </c>
      <c r="AC101" s="246" t="str">
        <f>IF(Glutamine!$E93&gt;0,Glutamine!AC92+Glutamine!$E93*Glutamine!#REF!/'In Process Calc.'!$I95,"")</f>
        <v/>
      </c>
      <c r="AD101" s="246" t="str">
        <f>IF(Glutamine!$E93&gt;0,Glutamine!AD92+Glutamine!$E93*Glutamine!#REF!/'In Process Calc.'!$I95,"")</f>
        <v/>
      </c>
      <c r="AE101" s="246" t="str">
        <f>IF(Glutamine!$E93&gt;0,Glutamine!AE92+Glutamine!$E93*Glutamine!#REF!/'In Process Calc.'!$I95,"")</f>
        <v/>
      </c>
      <c r="AF101" s="246" t="str">
        <f>IF(Glutamine!$E93&gt;0,Glutamine!AF92+Glutamine!$E93*Glutamine!#REF!/'In Process Calc.'!$I95,"")</f>
        <v/>
      </c>
      <c r="AG101" s="246" t="str">
        <f>IF(Glutamine!$E93&gt;0,Glutamine!AG92+Glutamine!$E93*Glutamine!#REF!/'In Process Calc.'!$I95,"")</f>
        <v/>
      </c>
      <c r="AH101" s="246" t="str">
        <f>IF(Glutamine!$E93&gt;0,Glutamine!AH92+Glutamine!$E93*Glutamine!#REF!/'In Process Calc.'!$I95,"")</f>
        <v/>
      </c>
      <c r="AI101" s="246" t="str">
        <f>IF(Glutamine!$E93&gt;0,Glutamine!AI92+Glutamine!$E93*Glutamine!#REF!/'In Process Calc.'!$I95,"")</f>
        <v/>
      </c>
      <c r="AJ101" s="246" t="str">
        <f>IF(Glutamine!$E93&gt;0,Glutamine!AJ92+Glutamine!$E93*Glutamine!#REF!/'In Process Calc.'!$I95,"")</f>
        <v/>
      </c>
      <c r="AK101" s="246" t="str">
        <f>IF(Glutamine!$E93&gt;0,Glutamine!AK92+Glutamine!$E93*Glutamine!#REF!/'In Process Calc.'!$I95,"")</f>
        <v/>
      </c>
      <c r="AL101" s="246" t="str">
        <f>IF(Glutamine!$E93&gt;0,Glutamine!AL92+Glutamine!$E93*Glutamine!#REF!/'In Process Calc.'!$I95,"")</f>
        <v/>
      </c>
      <c r="AM101" s="246" t="str">
        <f>IF(Glutamine!$E93&gt;0,Glutamine!AM92+Glutamine!$E93*Glutamine!#REF!/'In Process Calc.'!$I95,"")</f>
        <v/>
      </c>
      <c r="AN101" s="246" t="str">
        <f>IF(Glutamine!$E93&gt;0,Glutamine!AN92+Glutamine!$E93*Glutamine!#REF!/'In Process Calc.'!$I95,"")</f>
        <v/>
      </c>
      <c r="AO101" s="246" t="str">
        <f>IF(Glutamine!$E93&gt;0,Glutamine!AO92+Glutamine!$E93*Glutamine!#REF!/'In Process Calc.'!$I95,"")</f>
        <v/>
      </c>
      <c r="AP101" s="246" t="str">
        <f>IF(Glutamine!$E93&gt;0,Glutamine!AP92+Glutamine!$E93*Glutamine!AQ92/'In Process Calc.'!$I95,"")</f>
        <v/>
      </c>
      <c r="AQ101" s="246" t="str">
        <f>IF(Glutamine!$E93&gt;0,Glutamine!#REF!+Glutamine!$E93*Glutamine!AR92/'In Process Calc.'!$I95,"")</f>
        <v/>
      </c>
      <c r="AR101" s="246" t="str">
        <f>IF(Glutamine!$E93&gt;0,Glutamine!#REF!,"")</f>
        <v/>
      </c>
      <c r="AS101" s="246" t="str">
        <f>IF(Glutamine!$E93&gt;0,Glutamine!#REF!,"")</f>
        <v/>
      </c>
      <c r="AT101" s="246" t="str">
        <f>IF(Glutamine!$E93&gt;0,Glutamine!#REF!,"")</f>
        <v/>
      </c>
      <c r="AU101" s="246" t="str">
        <f>IF(Glutamine!$E93&gt;0,Glutamine!#REF!,"")</f>
        <v/>
      </c>
      <c r="AV101" s="246" t="str">
        <f>IF(Glutamine!$E93&gt;0,Glutamine!#REF!,"")</f>
        <v/>
      </c>
      <c r="AW101" s="246" t="str">
        <f>IF(Glutamine!$E93&gt;0,Glutamine!#REF!,"")</f>
        <v/>
      </c>
      <c r="AX101" s="246" t="str">
        <f>IF(Glutamine!$E93&gt;0,Glutamine!#REF!,"")</f>
        <v/>
      </c>
      <c r="AY101" s="246" t="str">
        <f>IF(Glutamine!$E93&gt;0,Glutamine!#REF!,"")</f>
        <v/>
      </c>
      <c r="AZ101" s="246" t="str">
        <f>IF(Glutamine!$E93&gt;0,Glutamine!#REF!,"")</f>
        <v/>
      </c>
      <c r="BA101" s="246" t="str">
        <f>IF(Glutamine!$E93&gt;0,Glutamine!#REF!,"")</f>
        <v/>
      </c>
      <c r="BB101" s="246" t="str">
        <f>IF(Glutamine!$E93&gt;0,Glutamine!#REF!,"")</f>
        <v/>
      </c>
      <c r="BC101" s="246" t="str">
        <f>IF(Glutamine!$E93&gt;0,Glutamine!#REF!,"")</f>
        <v/>
      </c>
      <c r="BD101" s="246" t="str">
        <f>IF(Glutamine!$E93&gt;0,Glutamine!#REF!,"")</f>
        <v/>
      </c>
      <c r="BE101" s="246" t="str">
        <f>IF(Glutamine!$E93&gt;0,Glutamine!#REF!,"")</f>
        <v/>
      </c>
      <c r="BF101" s="246" t="str">
        <f>IF(Glutamine!$E93&gt;0,Glutamine!#REF!,"")</f>
        <v/>
      </c>
      <c r="BG101" s="246" t="str">
        <f>IF(Glutamine!$E93&gt;0,Glutamine!#REF!,"")</f>
        <v/>
      </c>
      <c r="BH101" s="246" t="str">
        <f>IF(Glutamine!$E93&gt;0,Glutamine!#REF!,"")</f>
        <v/>
      </c>
      <c r="BI101" s="246" t="str">
        <f>IF(Glutamine!$E93&gt;0,Glutamine!#REF!,"")</f>
        <v/>
      </c>
      <c r="BJ101" s="246" t="str">
        <f>IF(Glutamine!$E93&gt;0,Glutamine!#REF!,"")</f>
        <v/>
      </c>
      <c r="BK101" s="246" t="str">
        <f>IF(Glutamine!$E93&gt;0,Glutamine!#REF!,"")</f>
        <v/>
      </c>
      <c r="BL101" s="246" t="str">
        <f>IF(Glutamine!$E93&gt;0,Glutamine!#REF!,"")</f>
        <v/>
      </c>
      <c r="BM101" s="246" t="str">
        <f>IF(Glutamine!$E93&gt;0,Glutamine!#REF!,"")</f>
        <v/>
      </c>
      <c r="BN101" s="246" t="str">
        <f>IF(Glutamine!$E93&gt;0,'In Process Calc.'!B94,"")</f>
        <v/>
      </c>
      <c r="BO101" s="246" t="str">
        <f>IF(Glutamine!$E93&gt;0,'In Process Calc.'!C94,"")</f>
        <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3</vt:i4>
      </vt:variant>
    </vt:vector>
  </HeadingPairs>
  <TitlesOfParts>
    <vt:vector size="21" baseType="lpstr">
      <vt:lpstr>Information</vt:lpstr>
      <vt:lpstr>Medium</vt:lpstr>
      <vt:lpstr>Glutamine</vt:lpstr>
      <vt:lpstr>Raw Measured Data</vt:lpstr>
      <vt:lpstr>In Process Calc.</vt:lpstr>
      <vt:lpstr>Growth Regression</vt:lpstr>
      <vt:lpstr>Regression</vt:lpstr>
      <vt:lpstr>Post Process Calc.</vt:lpstr>
      <vt:lpstr>Transcriptome</vt:lpstr>
      <vt:lpstr>TL input - regression</vt:lpstr>
      <vt:lpstr>TL input - regression - mid</vt:lpstr>
      <vt:lpstr>Kinetic Curves</vt:lpstr>
      <vt:lpstr>Cumulative Curves</vt:lpstr>
      <vt:lpstr>Specific Rate Plots</vt:lpstr>
      <vt:lpstr>Stoichiometric Ratios</vt:lpstr>
      <vt:lpstr>Specific Rate Tables</vt:lpstr>
      <vt:lpstr>Aggregate Sample Data</vt:lpstr>
      <vt:lpstr>Aggregate Feed Calc.</vt:lpstr>
      <vt:lpstr>d0</vt:lpstr>
      <vt:lpstr>NS</vt:lpstr>
      <vt:lpstr>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spread sheet for calculations</dc:title>
  <dc:creator>Meghan;Yen-An Lu</dc:creator>
  <cp:lastModifiedBy>Microsoft Office User</cp:lastModifiedBy>
  <cp:lastPrinted>2006-08-02T19:57:49Z</cp:lastPrinted>
  <dcterms:created xsi:type="dcterms:W3CDTF">1997-10-09T22:13:12Z</dcterms:created>
  <dcterms:modified xsi:type="dcterms:W3CDTF">2022-08-27T02:05:41Z</dcterms:modified>
</cp:coreProperties>
</file>